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tabRatio="859" firstSheet="1" activeTab="3"/>
  </bookViews>
  <sheets>
    <sheet name="PL II 2022" sheetId="29" state="hidden" r:id="rId1"/>
    <sheet name="PL 02 tổg CTMT kèm BC" sheetId="37" r:id="rId2"/>
    <sheet name="B3 đầu tư" sheetId="35" r:id="rId3"/>
    <sheet name="B4 SN" sheetId="36" r:id="rId4"/>
    <sheet name="Sheet1" sheetId="38" state="hidden" r:id="rId5"/>
    <sheet name="sn" sheetId="39" state="hidden" r:id="rId6"/>
  </sheets>
  <definedNames>
    <definedName name="_________a1" localSheetId="0" hidden="1">{"'Sheet1'!$L$16"}</definedName>
    <definedName name="_________a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hidden="1">{"'Sheet1'!$L$16"}</definedName>
    <definedName name="_________PA3" localSheetId="0" hidden="1">{"'Sheet1'!$L$16"}</definedName>
    <definedName name="_________PA3"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hidden="1">{"'Sheet1'!$L$16"}</definedName>
    <definedName name="_______B1" localSheetId="0" hidden="1">{"'Sheet1'!$L$16"}</definedName>
    <definedName name="_______B1" hidden="1">{"'Sheet1'!$L$16"}</definedName>
    <definedName name="_______NSO2" localSheetId="0" hidden="1">{"'Sheet1'!$L$16"}</definedName>
    <definedName name="_______NSO2" hidden="1">{"'Sheet1'!$L$16"}</definedName>
    <definedName name="_______Pl2" localSheetId="0" hidden="1">{"'Sheet1'!$L$16"}</definedName>
    <definedName name="_______P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Goi8" localSheetId="0" hidden="1">{"'Sheet1'!$L$16"}</definedName>
    <definedName name="____Goi8"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2" hidden="1">{"'Sheet1'!$L$16"}</definedName>
    <definedName name="____xlfn.BAHTTEXT" hidden="1">#NAME?</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cep1" localSheetId="0" hidden="1">{"'Sheet1'!$L$16"}</definedName>
    <definedName name="___cep1" hidden="1">{"'Sheet1'!$L$16"}</definedName>
    <definedName name="___Coc39" localSheetId="0" hidden="1">{"'Sheet1'!$L$16"}</definedName>
    <definedName name="___Coc39" hidden="1">{"'Sheet1'!$L$16"}</definedName>
    <definedName name="___Goi8" localSheetId="0" hidden="1">{"'Sheet1'!$L$16"}</definedName>
    <definedName name="___Goi8"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hidden="1">{"'Sheet1'!$L$16"}</definedName>
    <definedName name="___LAN3" localSheetId="0" hidden="1">{"'Sheet1'!$L$16"}</definedName>
    <definedName name="___LAN3" hidden="1">{"'Sheet1'!$L$16"}</definedName>
    <definedName name="___lk2" localSheetId="0" hidden="1">{"'Sheet1'!$L$16"}</definedName>
    <definedName name="___lk2" hidden="1">{"'Sheet1'!$L$16"}</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Q3" localSheetId="0"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localSheetId="0"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hidden="1">{"'Sheet1'!$L$16"}</definedName>
    <definedName name="__ban2" localSheetId="0"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hidden="1">{"'Sheet1'!$L$16"}</definedName>
    <definedName name="__Coc39" localSheetId="0"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hidden="1">{"'Sheet1'!$L$16"}</definedName>
    <definedName name="__gon4">#REF!</definedName>
    <definedName name="__h1" localSheetId="0" hidden="1">{"'Sheet1'!$L$16"}</definedName>
    <definedName name="__h1" hidden="1">{"'Sheet1'!$L$16"}</definedName>
    <definedName name="__hom2">#REF!</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hidden="1">{"'Sheet1'!$L$16"}</definedName>
    <definedName name="__LAN3" localSheetId="0" hidden="1">{"'Sheet1'!$L$16"}</definedName>
    <definedName name="__LAN3" hidden="1">{"'Sheet1'!$L$16"}</definedName>
    <definedName name="__lap1">#REF!</definedName>
    <definedName name="__lap2">#REF!</definedName>
    <definedName name="__lk2" localSheetId="0" hidden="1">{"'Sheet1'!$L$16"}</definedName>
    <definedName name="__lk2" hidden="1">{"'Sheet1'!$L$16"}</definedName>
    <definedName name="__M36" localSheetId="0"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hidden="1">{"'Sheet1'!$L$16"}</definedName>
    <definedName name="__PA3" localSheetId="0"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0" hidden="1">{"'Sheet1'!$L$16"}</definedName>
    <definedName name="__Pl2" hidden="1">{"'Sheet1'!$L$16"}</definedName>
    <definedName name="__Q3" localSheetId="0"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0" hidden="1">{"'Sheet1'!$L$16"}</definedName>
    <definedName name="__Tru21" hidden="1">{"'Sheet1'!$L$16"}</definedName>
    <definedName name="__tt3" localSheetId="0" hidden="1">{"'Sheet1'!$L$16"}</definedName>
    <definedName name="__tt3" hidden="1">{"'Sheet1'!$L$16"}</definedName>
    <definedName name="__TT31" localSheetId="0" hidden="1">{"'Sheet1'!$L$16"}</definedName>
    <definedName name="__TT31" hidden="1">{"'Sheet1'!$L$16"}</definedName>
    <definedName name="__vc1">#REF!</definedName>
    <definedName name="__vc2">#REF!</definedName>
    <definedName name="__vc3">#REF!</definedName>
    <definedName name="__VL100">#REF!</definedName>
    <definedName name="__vl2" localSheetId="0"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B1" localSheetId="0" hidden="1">{"'Sheet1'!$L$16"}</definedName>
    <definedName name="_B1" hidden="1">{"'Sheet1'!$L$16"}</definedName>
    <definedName name="_ba1" localSheetId="0" hidden="1">{#N/A,#N/A,FALSE,"Chi tiÆt"}</definedName>
    <definedName name="_ba1" hidden="1">{#N/A,#N/A,FALSE,"Chi tiÆt"}</definedName>
    <definedName name="_ban2" localSheetId="0"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0">#REF!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hidden="1">{"'Sheet1'!$L$16"}</definedName>
    <definedName name="_Coc39" localSheetId="0" hidden="1">{"'Sheet1'!$L$16"}</definedName>
    <definedName name="_Coc39" hidden="1">{"'Sheet1'!$L$16"}</definedName>
    <definedName name="_CON1">#REF!</definedName>
    <definedName name="_CON2">#REF!</definedName>
    <definedName name="_d1500" localSheetId="0"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hidden="1">{"'Sheet1'!$L$16"}</definedName>
    <definedName name="_Fill" hidden="1">#REF!</definedName>
    <definedName name="_xlnm._FilterDatabase" localSheetId="0" hidden="1">#REF!</definedName>
    <definedName name="_xlnm._FilterDatabase" hidden="1">#REF!</definedName>
    <definedName name="_Goi8" localSheetId="0" hidden="1">{"'Sheet1'!$L$16"}</definedName>
    <definedName name="_Goi8" hidden="1">{"'Sheet1'!$L$16"}</definedName>
    <definedName name="_gon4">#REF!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KH08" localSheetId="0" hidden="1">{#N/A,#N/A,FALSE,"Chi tiÆt"}</definedName>
    <definedName name="_KH08" hidden="1">{#N/A,#N/A,FALSE,"Chi tiÆt"}</definedName>
    <definedName name="_km190" localSheetId="0">#REF!</definedName>
    <definedName name="_km190">#REF!</definedName>
    <definedName name="_km191">#REF!</definedName>
    <definedName name="_km192">#REF!</definedName>
    <definedName name="_Lan1" localSheetId="0" hidden="1">{"'Sheet1'!$L$16"}</definedName>
    <definedName name="_Lan1" hidden="1">{"'Sheet1'!$L$16"}</definedName>
    <definedName name="_LAN3" localSheetId="0" hidden="1">{"'Sheet1'!$L$16"}</definedName>
    <definedName name="_LAN3" hidden="1">{"'Sheet1'!$L$16"}</definedName>
    <definedName name="_lap1">#REF!</definedName>
    <definedName name="_lap2">#REF!</definedName>
    <definedName name="_lk2" localSheetId="0" hidden="1">{"'Sheet1'!$L$16"}</definedName>
    <definedName name="_lk2" hidden="1">{"'Sheet1'!$L$16"}</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C12">#REF!</definedName>
    <definedName name="_MAC46">#REF!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ET2">#REF!</definedName>
    <definedName name="_nh2" localSheetId="0" hidden="1">{#N/A,#N/A,FALSE,"Chi tiÆt"}</definedName>
    <definedName name="_nh2" hidden="1">{#N/A,#N/A,FALSE,"Chi tiÆt"}</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hi10" localSheetId="0">#REF!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hidden="1">{"'Sheet1'!$L$16"}</definedName>
    <definedName name="_PL1242">#REF!</definedName>
    <definedName name="_Pl2" localSheetId="0" hidden="1">{"'Sheet1'!$L$16"}</definedName>
    <definedName name="_Pl2" hidden="1">{"'Sheet1'!$L$16"}</definedName>
    <definedName name="_PL3" hidden="1">#REF!</definedName>
    <definedName name="_Q3" localSheetId="0"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ru21" localSheetId="0" hidden="1">{"'Sheet1'!$L$16"}</definedName>
    <definedName name="_Tru21" hidden="1">{"'Sheet1'!$L$16"}</definedName>
    <definedName name="_tt3" localSheetId="0" hidden="1">{"'Sheet1'!$L$16"}</definedName>
    <definedName name="_tt3" hidden="1">{"'Sheet1'!$L$16"}</definedName>
    <definedName name="_TT31" localSheetId="0" hidden="1">{"'Sheet1'!$L$16"}</definedName>
    <definedName name="_TT31" hidden="1">{"'Sheet1'!$L$16"}</definedName>
    <definedName name="_vc1">#REF!</definedName>
    <definedName name="_vc2">#REF!</definedName>
    <definedName name="_vc3">#REF!</definedName>
    <definedName name="_vl2" localSheetId="0" hidden="1">{"'Sheet1'!$L$16"}</definedName>
    <definedName name="_vl2" hidden="1">{"'Sheet1'!$L$16"}</definedName>
    <definedName name="a" localSheetId="0"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hidden="1">{"'Sheet1'!$L$16"}</definedName>
    <definedName name="ae" localSheetId="0" hidden="1">{"'Sheet1'!$L$16"}</definedName>
    <definedName name="ae" hidden="1">{"'Sheet1'!$L$16"}</definedName>
    <definedName name="All_Item">#REF!</definedName>
    <definedName name="ALPIN">#N/A</definedName>
    <definedName name="ALPJYOU">#N/A</definedName>
    <definedName name="ALPTOI">#N/A</definedName>
    <definedName name="anpha" localSheetId="0">#REF!</definedName>
    <definedName name="anpha">#REF!</definedName>
    <definedName name="anscount" hidden="1">3</definedName>
    <definedName name="aqbnmjm" localSheetId="0" hidden="1">#REF!</definedName>
    <definedName name="aqbnmjm" hidden="1">#REF!</definedName>
    <definedName name="AS2DocOpenMode" hidden="1">"AS2DocumentEdit"</definedName>
    <definedName name="asss" localSheetId="0" hidden="1">{"'Sheet1'!$L$16"}</definedName>
    <definedName name="asss" hidden="1">{"'Sheet1'!$L$16"}</definedName>
    <definedName name="ATGT" localSheetId="0"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localSheetId="0" hidden="1">{"'Sheet1'!$L$16"}</definedName>
    <definedName name="banql" hidden="1">{"'Sheet1'!$L$16"}</definedName>
    <definedName name="BB">#REF!</definedName>
    <definedName name="bdd">1.5</definedName>
    <definedName name="bengam">#REF!</definedName>
    <definedName name="benuoc">#REF!</definedName>
    <definedName name="beta">#REF!</definedName>
    <definedName name="Bgiang" localSheetId="0"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hidden="1">{#N/A,#N/A,FALSE,"Chi tiÆt"}</definedName>
    <definedName name="BT" localSheetId="0">#REF!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0">#REF!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0">#REF!</definedName>
    <definedName name="ca.1111">#REF!</definedName>
    <definedName name="ca.1111.th">#REF!</definedName>
    <definedName name="CACAU">298161</definedName>
    <definedName name="cao">#REF!</definedName>
    <definedName name="Capvon" localSheetId="0" hidden="1">{#N/A,#N/A,FALSE,"Chi tiÆt"}</definedName>
    <definedName name="Capvon" hidden="1">{#N/A,#N/A,FALSE,"Chi tiÆt"}</definedName>
    <definedName name="Cat" localSheetId="0">#REF!</definedName>
    <definedName name="Cat">#REF!</definedName>
    <definedName name="Category_All">#REF!</definedName>
    <definedName name="CATIN">#N/A</definedName>
    <definedName name="CATJYOU">#N/A</definedName>
    <definedName name="catm" localSheetId="0">#REF!</definedName>
    <definedName name="catm">#REF!</definedName>
    <definedName name="catn">#REF!</definedName>
    <definedName name="CATREC">#N/A</definedName>
    <definedName name="CATSYU">#N/A</definedName>
    <definedName name="catvang" localSheetId="0">#REF!</definedName>
    <definedName name="catvang">#REF!</definedName>
    <definedName name="CBTH" localSheetId="0"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 localSheetId="0">#REF!</definedName>
    <definedName name="CH">#REF!</definedName>
    <definedName name="Chiettinh" localSheetId="0" hidden="1">{"'Sheet1'!$L$16"}</definedName>
    <definedName name="Chiettinh" hidden="1">{"'Sheet1'!$L$16"}</definedName>
    <definedName name="chilk" localSheetId="0" hidden="1">{"'Sheet1'!$L$16"}</definedName>
    <definedName name="chilk" hidden="1">{"'Sheet1'!$L$16"}</definedName>
    <definedName name="chitietbgiang2" localSheetId="0" hidden="1">{"'Sheet1'!$L$16"}</definedName>
    <definedName name="chitietbgiang2" hidden="1">{"'Sheet1'!$L$16"}</definedName>
    <definedName name="chl" localSheetId="0" hidden="1">{"'Sheet1'!$L$16"}</definedName>
    <definedName name="chl" hidden="1">{"'Sheet1'!$L$16"}</definedName>
    <definedName name="chon">#REF!</definedName>
    <definedName name="chon1">#REF!</definedName>
    <definedName name="chon2">#REF!</definedName>
    <definedName name="chon3">#REF!</definedName>
    <definedName name="chung">66</definedName>
    <definedName name="CK" localSheetId="0">#REF!</definedName>
    <definedName name="CK">#REF!</definedName>
    <definedName name="CLECH_0.4">#REF!</definedName>
    <definedName name="CLVC3">0.1</definedName>
    <definedName name="CLVC35" localSheetId="0">#REF!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0">#REF!</definedName>
    <definedName name="coc">#REF!</definedName>
    <definedName name="Coc_60" localSheetId="0" hidden="1">{"'Sheet1'!$L$16"}</definedName>
    <definedName name="Coc_60" hidden="1">{"'Sheet1'!$L$16"}</definedName>
    <definedName name="CoCauN" localSheetId="0"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 localSheetId="0">#REF!</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0"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đ" localSheetId="0" hidden="1">{"'Sheet1'!$L$16"}</definedName>
    <definedName name="dđ" hidden="1">{"'Sheet1'!$L$16"}</definedName>
    <definedName name="DDAY">#REF!</definedName>
    <definedName name="ddddd" localSheetId="0" hidden="1">{"'Sheet1'!$L$16"}</definedName>
    <definedName name="ddddd" hidden="1">{"'Sheet1'!$L$16"}</definedName>
    <definedName name="dddem">0.1</definedName>
    <definedName name="DDK" localSheetId="0">#REF!</definedName>
    <definedName name="DDK">#REF!</definedName>
    <definedName name="den_bu">#REF!</definedName>
    <definedName name="denbu">#REF!</definedName>
    <definedName name="DenDK" localSheetId="0"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hidden="1">{"'Sheet1'!$L$16"}</definedName>
    <definedName name="DFSDF" localSheetId="0"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hidden="1">{"'Sheet1'!$L$16"}</definedName>
    <definedName name="dgj" localSheetId="0" hidden="1">{#N/A,#N/A,FALSE,"BN"}</definedName>
    <definedName name="dgj" hidden="1">{#N/A,#N/A,FALSE,"BN"}</definedName>
    <definedName name="DGNC" localSheetId="0">#REF!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{"Thuxm2.xls","Sheet1"}</definedName>
    <definedName name="DON_GIA_3282" localSheetId="0">#REF!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hidden="1">{"'Sheet1'!$L$16"}</definedName>
    <definedName name="dotcong">1</definedName>
    <definedName name="drf" hidden="1">#REF!</definedName>
    <definedName name="ds" localSheetId="0" hidden="1">{#N/A,#N/A,FALSE,"Chi tiÆt"}</definedName>
    <definedName name="ds" hidden="1">{#N/A,#N/A,FALSE,"Chi tiÆt"}</definedName>
    <definedName name="DS1p1vc" localSheetId="0">#REF!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hidden="1">{"'Sheet1'!$L$16"}</definedName>
    <definedName name="duongvt" localSheetId="0" hidden="1">{"'Sheet1'!$L$16"}</definedName>
    <definedName name="duongvt" hidden="1">{"'Sheet1'!$L$16"}</definedName>
    <definedName name="DutoanDongmo" localSheetId="0">#REF!</definedName>
    <definedName name="DutoanDongmo">#REF!</definedName>
    <definedName name="dvgfsgdsdg" localSheetId="0" hidden="1">#REF!</definedName>
    <definedName name="dvgfsgdsdg" hidden="1">#REF!</definedName>
    <definedName name="E" localSheetId="0" hidden="1">{#N/A,#N/A,FALSE,"BN (2)"}</definedName>
    <definedName name="E" hidden="1">{#N/A,#N/A,FALSE,"BN (2)"}</definedName>
    <definedName name="E.chandoc">8.875</definedName>
    <definedName name="E.PC">10.438</definedName>
    <definedName name="E.PVI">12</definedName>
    <definedName name="emb" localSheetId="0">#REF!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hidden="1">#REF!</definedName>
    <definedName name="FACTOR">#REF!</definedName>
    <definedName name="FCode" hidden="1">#REF!</definedName>
    <definedName name="fdfsf" localSheetId="0" hidden="1">{#N/A,#N/A,FALSE,"Chi tiÆt"}</definedName>
    <definedName name="fdfsf" hidden="1">{#N/A,#N/A,FALSE,"Chi tiÆt"}</definedName>
    <definedName name="fff" localSheetId="0" hidden="1">{"'Sheet1'!$L$16"}</definedName>
    <definedName name="fff" hidden="1">{"'Sheet1'!$L$16"}</definedName>
    <definedName name="FI_12">4820</definedName>
    <definedName name="fsd" localSheetId="0" hidden="1">{"'Sheet1'!$L$16"}</definedName>
    <definedName name="fsd" hidden="1">{"'Sheet1'!$L$16"}</definedName>
    <definedName name="fsdfdsf" localSheetId="0" hidden="1">{"'Sheet1'!$L$16"}</definedName>
    <definedName name="fsdfdsf" hidden="1">{"'Sheet1'!$L$16"}</definedName>
    <definedName name="g" localSheetId="0" hidden="1">{"'Sheet1'!$L$16"}</definedName>
    <definedName name="g" hidden="1">{"'Sheet1'!$L$16"}</definedName>
    <definedName name="G_ME">#REF!</definedName>
    <definedName name="gach">#REF!</definedName>
    <definedName name="geo">#REF!</definedName>
    <definedName name="gf" localSheetId="0" hidden="1">{"'Sheet1'!$L$16"}</definedName>
    <definedName name="gf" hidden="1">{"'Sheet1'!$L$16"}</definedName>
    <definedName name="gfdgfd" localSheetId="0" hidden="1">{"'Sheet1'!$L$16"}</definedName>
    <definedName name="gfdgfd" hidden="1">{"'Sheet1'!$L$16"}</definedName>
    <definedName name="gff" localSheetId="0" hidden="1">{"'Sheet1'!$L$16"}</definedName>
    <definedName name="gff" hidden="1">{"'Sheet1'!$L$16"}</definedName>
    <definedName name="gg">#REF!</definedName>
    <definedName name="gh" localSheetId="0"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 localSheetId="0">#REF!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h" localSheetId="0" hidden="1">{"'Sheet1'!$L$16"}</definedName>
    <definedName name="h" hidden="1">{"'Sheet1'!$L$16"}</definedName>
    <definedName name="H_THUCHTHH">#REF!</definedName>
    <definedName name="H_THUCTT">#REF!</definedName>
    <definedName name="HCM">#REF!</definedName>
    <definedName name="Hdao">0.3</definedName>
    <definedName name="Hdap">5.2</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fdsh" localSheetId="0" hidden="1">#REF!</definedName>
    <definedName name="hfdsh" hidden="1">#REF!</definedName>
    <definedName name="hh" localSheetId="0">#REF!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hidden="1">{"'Sheet1'!$L$16"}</definedName>
    <definedName name="hoc">55000</definedName>
    <definedName name="HOME_MANP" localSheetId="0">#REF!</definedName>
    <definedName name="HOME_MANP">#REF!</definedName>
    <definedName name="HOMEOFFICE_COST">#REF!</definedName>
    <definedName name="Hong" localSheetId="0" hidden="1">{"'Sheet1'!$L$16"}</definedName>
    <definedName name="Hong" hidden="1">{"'Sheet1'!$L$16"}</definedName>
    <definedName name="hrr" localSheetId="0" hidden="1">{"'Sheet1'!$L$16"}</definedName>
    <definedName name="hrr" hidden="1">{"'Sheet1'!$L$16"}</definedName>
    <definedName name="hs">#REF!</definedName>
    <definedName name="HSCT3">0.1</definedName>
    <definedName name="hsd" localSheetId="0">#REF!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#REF!</definedName>
    <definedName name="hstb">#REF!</definedName>
    <definedName name="hstdtk">#REF!</definedName>
    <definedName name="hsthep" localSheetId="0">#REF!</definedName>
    <definedName name="hsthep">#REF!</definedName>
    <definedName name="HSVC1">#REF!</definedName>
    <definedName name="HSVC2">#REF!</definedName>
    <definedName name="HSVC3">#REF!</definedName>
    <definedName name="hsvl">1</definedName>
    <definedName name="hsvl2">1</definedName>
    <definedName name="HT" localSheetId="0">#REF!</definedName>
    <definedName name="HT">#REF!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L">#REF!</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hidden="1">{"'Sheet1'!$L$16"}</definedName>
    <definedName name="j356C8">#REF!</definedName>
    <definedName name="k" localSheetId="0" hidden="1">{"'Sheet1'!$L$16"}</definedName>
    <definedName name="k" hidden="1">{"'Sheet1'!$L$16"}</definedName>
    <definedName name="k2b">#REF!</definedName>
    <definedName name="kcong">#REF!</definedName>
    <definedName name="KH_Chang">#REF!</definedName>
    <definedName name="khac">2</definedName>
    <definedName name="khla09" localSheetId="0" hidden="1">{"'Sheet1'!$L$16"}</definedName>
    <definedName name="khla09" hidden="1">{"'Sheet1'!$L$16"}</definedName>
    <definedName name="KHOI_LUONG_DAT_DAO_DAP">#REF!</definedName>
    <definedName name="khongtruotgia" localSheetId="0" hidden="1">{"'Sheet1'!$L$16"}</definedName>
    <definedName name="khongtruotgia" hidden="1">{"'Sheet1'!$L$16"}</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l_ME">#REF!</definedName>
    <definedName name="KLduonggiaods" localSheetId="0"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#REF!</definedName>
    <definedName name="l" localSheetId="0" hidden="1">{"'Sheet1'!$L$16"}</definedName>
    <definedName name="l" hidden="1">{"'Sheet1'!$L$16"}</definedName>
    <definedName name="L_mong">#REF!</definedName>
    <definedName name="l2pa1" localSheetId="0" hidden="1">{"'Sheet1'!$L$16"}</definedName>
    <definedName name="l2pa1" hidden="1">{"'Sheet1'!$L$16"}</definedName>
    <definedName name="L63x6">5800</definedName>
    <definedName name="lan" localSheetId="0" hidden="1">{#N/A,#N/A,TRUE,"BT M200 da 10x20"}</definedName>
    <definedName name="lan" hidden="1">{#N/A,#N/A,TRUE,"BT M200 da 10x20"}</definedName>
    <definedName name="langson" localSheetId="0"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hidden="1">{"'Sheet1'!$L$16"}</definedName>
    <definedName name="luc" localSheetId="0" hidden="1">{"'Sheet1'!$L$16"}</definedName>
    <definedName name="luc" hidden="1">{"'Sheet1'!$L$16"}</definedName>
    <definedName name="m" localSheetId="0"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hidden="1">{"'Sheet1'!$L$16"}</definedName>
    <definedName name="MAJ_CON_EQP">#REF!</definedName>
    <definedName name="matbang" localSheetId="0"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hidden="1">{"'Sheet1'!$L$16"}</definedName>
    <definedName name="MN">#REF!</definedName>
    <definedName name="mo" localSheetId="0" hidden="1">{"'Sheet1'!$L$16"}</definedName>
    <definedName name="mo" hidden="1">{"'Sheet1'!$L$16"}</definedName>
    <definedName name="moi" localSheetId="0" hidden="1">{"'Sheet1'!$L$16"}</definedName>
    <definedName name="moi" hidden="1">{"'Sheet1'!$L$16"}</definedName>
    <definedName name="mongbang">#REF!</definedName>
    <definedName name="mongdon">#REF!</definedName>
    <definedName name="mot" localSheetId="0"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localSheetId="0"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gu" localSheetId="0" hidden="1">{"'Sheet1'!$L$16"}</definedName>
    <definedName name="ngu" hidden="1">{"'Sheet1'!$L$16"}</definedName>
    <definedName name="NH">#REF!</definedName>
    <definedName name="NHANH2_CG4" localSheetId="0"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hidden="1">{"'Sheet1'!$L$16"}</definedName>
    <definedName name="No">#REF!</definedName>
    <definedName name="nx">#REF!</definedName>
    <definedName name="o" localSheetId="0"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0" hidden="1">{"'Sheet1'!$L$16"}</definedName>
    <definedName name="PMS" hidden="1">{"'Sheet1'!$L$16"}</definedName>
    <definedName name="PRICE">#REF!</definedName>
    <definedName name="PRICE1">#REF!</definedName>
    <definedName name="_xlnm.Print_Area" localSheetId="2">'B3 đầu tư'!$A$1:$Y$236</definedName>
    <definedName name="_xlnm.Print_Area" localSheetId="0">'PL II 2022'!$A$1:$M$12</definedName>
    <definedName name="_xlnm.Print_Titles" localSheetId="2">'B3 đầu tư'!#REF!</definedName>
    <definedName name="_xlnm.Print_Titles" localSheetId="0">'PL II 2022'!$5:$8</definedName>
    <definedName name="_xlnm.Print_Titles">#N/A</definedName>
    <definedName name="Print_Titles_MI" localSheetId="0">#REF!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localSheetId="0" hidden="1">{"'Sheet1'!$L$16"}</definedName>
    <definedName name="qa" hidden="1">{"'Sheet1'!$L$16"}</definedName>
    <definedName name="QQ" localSheetId="0" hidden="1">{"'Sheet1'!$L$16"}</definedName>
    <definedName name="QQ" hidden="1">{"'Sheet1'!$L$16"}</definedName>
    <definedName name="qtdm">#REF!</definedName>
    <definedName name="quoan" localSheetId="0"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0" hidden="1">#REF!</definedName>
    <definedName name="RCArea" hidden="1">#REF!</definedName>
    <definedName name="re" localSheetId="0" hidden="1">{"'Sheet1'!$L$16"}</definedName>
    <definedName name="re" hidden="1">{"'Sheet1'!$L$16"}</definedName>
    <definedName name="_xlnm.Recorder">#REF!</definedName>
    <definedName name="RECOUT">#N/A</definedName>
    <definedName name="RFP003A" localSheetId="0">#REF!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hidden="1">{"'Sheet1'!$L$16"}</definedName>
    <definedName name="sand">#REF!</definedName>
    <definedName name="sas" localSheetId="0" hidden="1">{"'Sheet1'!$L$16"}</definedName>
    <definedName name="sas" hidden="1">{"'Sheet1'!$L$16"}</definedName>
    <definedName name="SCH">#REF!</definedName>
    <definedName name="sd1p">#REF!</definedName>
    <definedName name="sd3p">#REF!</definedName>
    <definedName name="sdbv" localSheetId="0"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hidden="1">{"'Sheet1'!$L$16"}</definedName>
    <definedName name="Spanner_Auto_File">"C:\My Documents\tinh cdo.x2a"</definedName>
    <definedName name="SPEC" localSheetId="0">#REF!</definedName>
    <definedName name="SPEC">#REF!</definedName>
    <definedName name="SpecialPrice" hidden="1">#REF!</definedName>
    <definedName name="SPECSUMMARY">#REF!</definedName>
    <definedName name="SS" localSheetId="0"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hidden="1">{"'Sheet1'!$L$16"}</definedName>
    <definedName name="T.3" localSheetId="0"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0">#REF!</definedName>
    <definedName name="TAMTI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xTV">10%</definedName>
    <definedName name="TaxXL">5%</definedName>
    <definedName name="TBA" localSheetId="0">#REF!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0" hidden="1">{"'Sheet1'!$L$16"}</definedName>
    <definedName name="tha" hidden="1">{"'Sheet1'!$L$16"}</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tien">#REF!</definedName>
    <definedName name="THchon">#REF!</definedName>
    <definedName name="THDA_copy" localSheetId="0"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0">#REF!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#REF!</definedName>
    <definedName name="THOP">"THOP"</definedName>
    <definedName name="THT" localSheetId="0">#REF!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hidden="1">{"'Sheet1'!$L$16"}</definedName>
    <definedName name="thue">6</definedName>
    <definedName name="thuy" localSheetId="0" hidden="1">{"'Sheet1'!$L$16"}</definedName>
    <definedName name="thuy" hidden="1">{"'Sheet1'!$L$16"}</definedName>
    <definedName name="THXD2" localSheetId="0" hidden="1">{"'Sheet1'!$L$16"}</definedName>
    <definedName name="THXD2" hidden="1">{"'Sheet1'!$L$16"}</definedName>
    <definedName name="Tien">#REF!</definedName>
    <definedName name="TIENLUONG">#REF!</definedName>
    <definedName name="Tiepdiama">9500</definedName>
    <definedName name="TIEU_HAO_VAT_TU_DZ0.4KV" localSheetId="0">#REF!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hidden="1">{"'Sheet1'!$L$16"}</definedName>
    <definedName name="tongthep">#REF!</definedName>
    <definedName name="tongthetich">#REF!</definedName>
    <definedName name="Tonmai">#REF!</definedName>
    <definedName name="TPCP" localSheetId="0" hidden="1">{"'Sheet1'!$L$16"}</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hidden="1">{#N/A,#N/A,FALSE,"Chi tiÆt"}</definedName>
    <definedName name="trt" localSheetId="0">#REF!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u" localSheetId="0" hidden="1">{"'Sheet1'!$L$16"}</definedName>
    <definedName name="u" hidden="1">{"'Sheet1'!$L$16"}</definedName>
    <definedName name="ư" localSheetId="0" hidden="1">{"'Sheet1'!$L$16"}</definedName>
    <definedName name="ư" hidden="1">{"'Sheet1'!$L$16"}</definedName>
    <definedName name="ươpkhgbvcxz" localSheetId="0" hidden="1">{"'Sheet1'!$L$16"}</definedName>
    <definedName name="ươpkhgbvcxz" hidden="1">{"'Sheet1'!$L$16"}</definedName>
    <definedName name="upnoc">#REF!</definedName>
    <definedName name="uu">#REF!</definedName>
    <definedName name="v" localSheetId="0" hidden="1">{"'Sheet1'!$L$16"}</definedName>
    <definedName name="v" hidden="1">{"'Sheet1'!$L$16"}</definedName>
    <definedName name="VAÄT_LIEÄU">"nhandongia"</definedName>
    <definedName name="Value0" localSheetId="0">#REF!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0"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 localSheetId="0">#REF!</definedName>
    <definedName name="vgk">#REF!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#REF!</definedName>
    <definedName name="xmcax">#REF!</definedName>
    <definedName name="xn">#REF!</definedName>
    <definedName name="XTKKTTC">7500</definedName>
    <definedName name="xx" localSheetId="0">#REF!</definedName>
    <definedName name="xx">#REF!</definedName>
    <definedName name="y">#REF!</definedName>
    <definedName name="z">#REF!</definedName>
    <definedName name="ZXD">#REF!</definedName>
    <definedName name="ZYX">#REF!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6" i="36" l="1"/>
  <c r="L6" i="36"/>
  <c r="U1" i="35"/>
  <c r="U4" i="35"/>
  <c r="W4" i="35"/>
  <c r="V4" i="35"/>
  <c r="R30" i="37" l="1"/>
  <c r="V125" i="35" l="1"/>
  <c r="V124" i="35"/>
  <c r="V122" i="35"/>
  <c r="W170" i="35"/>
  <c r="W169" i="35"/>
  <c r="W168" i="35"/>
  <c r="W167" i="35"/>
  <c r="W166" i="35"/>
  <c r="W165" i="35"/>
  <c r="W164" i="35"/>
  <c r="W163" i="35"/>
  <c r="W162" i="35"/>
  <c r="S22" i="37" l="1"/>
  <c r="F253" i="36"/>
  <c r="G253" i="36"/>
  <c r="H253" i="36"/>
  <c r="I253" i="36"/>
  <c r="F266" i="36"/>
  <c r="G266" i="36"/>
  <c r="H266" i="36"/>
  <c r="I266" i="36"/>
  <c r="F267" i="36"/>
  <c r="G267" i="36"/>
  <c r="H267" i="36"/>
  <c r="I267" i="36"/>
  <c r="F280" i="36"/>
  <c r="F279" i="36" s="1"/>
  <c r="G280" i="36"/>
  <c r="G279" i="36" s="1"/>
  <c r="H280" i="36"/>
  <c r="H279" i="36" s="1"/>
  <c r="I280" i="36"/>
  <c r="I279" i="36" s="1"/>
  <c r="F282" i="36"/>
  <c r="G282" i="36"/>
  <c r="H282" i="36"/>
  <c r="I282" i="36"/>
  <c r="F298" i="36"/>
  <c r="G298" i="36"/>
  <c r="H298" i="36"/>
  <c r="I298" i="36"/>
  <c r="F296" i="36"/>
  <c r="G296" i="36"/>
  <c r="H296" i="36"/>
  <c r="I296" i="36"/>
  <c r="F294" i="36"/>
  <c r="G294" i="36"/>
  <c r="G293" i="36" s="1"/>
  <c r="H294" i="36"/>
  <c r="H293" i="36" s="1"/>
  <c r="I294" i="36"/>
  <c r="I293" i="36" s="1"/>
  <c r="F291" i="36"/>
  <c r="G291" i="36"/>
  <c r="H291" i="36"/>
  <c r="I291" i="36"/>
  <c r="F289" i="36"/>
  <c r="G289" i="36"/>
  <c r="H289" i="36"/>
  <c r="I289" i="36"/>
  <c r="F285" i="36"/>
  <c r="G285" i="36"/>
  <c r="H285" i="36"/>
  <c r="I285" i="36"/>
  <c r="F287" i="36"/>
  <c r="G287" i="36"/>
  <c r="H287" i="36"/>
  <c r="I287" i="36"/>
  <c r="P33" i="37"/>
  <c r="O33" i="37"/>
  <c r="F293" i="36" l="1"/>
  <c r="R15" i="37"/>
  <c r="T136" i="35"/>
  <c r="O15" i="37"/>
  <c r="U82" i="35"/>
  <c r="J159" i="36" l="1"/>
  <c r="M12" i="37" l="1"/>
  <c r="J154" i="36"/>
  <c r="J149" i="36"/>
  <c r="J150" i="36"/>
  <c r="J151" i="36"/>
  <c r="H154" i="36"/>
  <c r="F148" i="36"/>
  <c r="G148" i="36"/>
  <c r="H148" i="36"/>
  <c r="I148" i="36"/>
  <c r="E148" i="36"/>
  <c r="D148" i="36"/>
  <c r="F150" i="36"/>
  <c r="G150" i="36"/>
  <c r="H150" i="36"/>
  <c r="I150" i="36"/>
  <c r="E150" i="36"/>
  <c r="F152" i="36"/>
  <c r="G152" i="36"/>
  <c r="H152" i="36"/>
  <c r="I152" i="36"/>
  <c r="E152" i="36"/>
  <c r="F154" i="36"/>
  <c r="G154" i="36"/>
  <c r="I154" i="36"/>
  <c r="E154" i="36"/>
  <c r="J155" i="36"/>
  <c r="J157" i="36"/>
  <c r="O24" i="37"/>
  <c r="I9" i="36" l="1"/>
  <c r="G9" i="36" s="1"/>
  <c r="H156" i="36" l="1"/>
  <c r="H158" i="36"/>
  <c r="H147" i="36" s="1"/>
  <c r="G147" i="36" s="1"/>
  <c r="J147" i="36" s="1"/>
  <c r="I140" i="36"/>
  <c r="H140" i="36"/>
  <c r="G140" i="36"/>
  <c r="J140" i="36" s="1"/>
  <c r="F140" i="36"/>
  <c r="F14" i="37" l="1"/>
  <c r="E147" i="36"/>
  <c r="D158" i="36"/>
  <c r="G159" i="36"/>
  <c r="G158" i="36" s="1"/>
  <c r="F158" i="36"/>
  <c r="I158" i="36"/>
  <c r="E158" i="36"/>
  <c r="G156" i="36"/>
  <c r="I139" i="36"/>
  <c r="G143" i="36"/>
  <c r="J143" i="36" s="1"/>
  <c r="J158" i="36" l="1"/>
  <c r="M14" i="37"/>
  <c r="O31" i="37"/>
  <c r="L26" i="37" l="1"/>
  <c r="F13" i="36"/>
  <c r="F20" i="36"/>
  <c r="F21" i="36"/>
  <c r="F22" i="36"/>
  <c r="O26" i="37"/>
  <c r="R26" i="37"/>
  <c r="T146" i="35"/>
  <c r="T192" i="35"/>
  <c r="O36" i="37" l="1"/>
  <c r="O35" i="37"/>
  <c r="W135" i="35" l="1"/>
  <c r="V135" i="35"/>
  <c r="T135" i="35"/>
  <c r="W132" i="35"/>
  <c r="U106" i="35"/>
  <c r="U103" i="35"/>
  <c r="R103" i="35"/>
  <c r="S103" i="35"/>
  <c r="V103" i="35"/>
  <c r="O32" i="37" l="1"/>
  <c r="R32" i="37"/>
  <c r="V97" i="35" l="1"/>
  <c r="C37" i="37" l="1"/>
  <c r="C23" i="37"/>
  <c r="C24" i="37"/>
  <c r="H12" i="36" l="1"/>
  <c r="I12" i="36"/>
  <c r="I8" i="36" s="1"/>
  <c r="I7" i="36" s="1"/>
  <c r="F25" i="36"/>
  <c r="F23" i="36"/>
  <c r="F16" i="36"/>
  <c r="F15" i="36"/>
  <c r="F17" i="36"/>
  <c r="F19" i="36"/>
  <c r="F18" i="36"/>
  <c r="D13" i="36"/>
  <c r="F14" i="36"/>
  <c r="O29" i="37" l="1"/>
  <c r="R199" i="35"/>
  <c r="T199" i="35"/>
  <c r="J37" i="37" l="1"/>
  <c r="L35" i="37" l="1"/>
  <c r="R35" i="37"/>
  <c r="R212" i="35"/>
  <c r="T212" i="35"/>
  <c r="R148" i="35"/>
  <c r="T148" i="35"/>
  <c r="U148" i="35"/>
  <c r="F156" i="36"/>
  <c r="H139" i="36"/>
  <c r="I156" i="36"/>
  <c r="E156" i="36"/>
  <c r="U218" i="35" l="1"/>
  <c r="U219" i="35"/>
  <c r="U220" i="35"/>
  <c r="U221" i="35"/>
  <c r="U222" i="35"/>
  <c r="U223" i="35"/>
  <c r="U224" i="35"/>
  <c r="U225" i="35"/>
  <c r="U226" i="35"/>
  <c r="U227" i="35"/>
  <c r="U228" i="35"/>
  <c r="U229" i="35"/>
  <c r="U230" i="35"/>
  <c r="L33" i="37" s="1"/>
  <c r="U231" i="35"/>
  <c r="U232" i="35"/>
  <c r="U233" i="35"/>
  <c r="U234" i="35"/>
  <c r="U235" i="35"/>
  <c r="U236" i="35"/>
  <c r="U217" i="35"/>
  <c r="U204" i="35"/>
  <c r="U205" i="35"/>
  <c r="U206" i="35"/>
  <c r="U207" i="35"/>
  <c r="U208" i="35"/>
  <c r="U209" i="35"/>
  <c r="U210" i="35"/>
  <c r="U211" i="35"/>
  <c r="U212" i="35"/>
  <c r="U213" i="35"/>
  <c r="U214" i="35"/>
  <c r="U182" i="35"/>
  <c r="U183" i="35"/>
  <c r="U184" i="35"/>
  <c r="U185" i="35"/>
  <c r="U186" i="35"/>
  <c r="U187" i="35"/>
  <c r="U188" i="35"/>
  <c r="U189" i="35"/>
  <c r="U190" i="35"/>
  <c r="U191" i="35"/>
  <c r="U192" i="35"/>
  <c r="U193" i="35"/>
  <c r="U194" i="35"/>
  <c r="U195" i="35"/>
  <c r="U196" i="35"/>
  <c r="U197" i="35"/>
  <c r="U198" i="35"/>
  <c r="U199" i="35"/>
  <c r="U200" i="35"/>
  <c r="U201" i="35"/>
  <c r="U202" i="35"/>
  <c r="U203" i="35"/>
  <c r="U177" i="35"/>
  <c r="U178" i="35"/>
  <c r="U179" i="35"/>
  <c r="U180" i="35"/>
  <c r="U181" i="35"/>
  <c r="U176" i="35"/>
  <c r="V84" i="35"/>
  <c r="U41" i="35"/>
  <c r="L31" i="37" l="1"/>
  <c r="W215" i="35"/>
  <c r="U215" i="35"/>
  <c r="X215" i="35" s="1"/>
  <c r="S33" i="35"/>
  <c r="W174" i="35"/>
  <c r="W173" i="35" s="1"/>
  <c r="T115" i="35" l="1"/>
  <c r="T114" i="35" s="1"/>
  <c r="U115" i="35"/>
  <c r="V115" i="35"/>
  <c r="V114" i="35" s="1"/>
  <c r="W115" i="35"/>
  <c r="W114" i="35" s="1"/>
  <c r="V118" i="35"/>
  <c r="U118" i="35"/>
  <c r="T117" i="35"/>
  <c r="T118" i="35"/>
  <c r="V121" i="35"/>
  <c r="V117" i="35" s="1"/>
  <c r="V161" i="35"/>
  <c r="V160" i="35" s="1"/>
  <c r="W161" i="35"/>
  <c r="W160" i="35" s="1"/>
  <c r="T160" i="35"/>
  <c r="T161" i="35"/>
  <c r="U122" i="35"/>
  <c r="U123" i="35"/>
  <c r="U124" i="35"/>
  <c r="U125" i="35"/>
  <c r="U126" i="35"/>
  <c r="U127" i="35"/>
  <c r="U128" i="35"/>
  <c r="L30" i="37" l="1"/>
  <c r="O30" i="37"/>
  <c r="G10" i="36" l="1"/>
  <c r="P26" i="37" s="1"/>
  <c r="G11" i="36"/>
  <c r="G13" i="36"/>
  <c r="G14" i="36"/>
  <c r="G15" i="36"/>
  <c r="G16" i="36"/>
  <c r="G17" i="36"/>
  <c r="G18" i="36"/>
  <c r="G19" i="36"/>
  <c r="G20" i="36"/>
  <c r="G12" i="36" s="1"/>
  <c r="G21" i="36"/>
  <c r="G22" i="36"/>
  <c r="P34" i="37" s="1"/>
  <c r="G23" i="36"/>
  <c r="G25" i="36"/>
  <c r="G27" i="36"/>
  <c r="G28" i="36"/>
  <c r="G29" i="36"/>
  <c r="G31" i="36"/>
  <c r="G32" i="36"/>
  <c r="G33" i="36"/>
  <c r="D37" i="36"/>
  <c r="D38" i="36"/>
  <c r="D39" i="36"/>
  <c r="D36" i="36"/>
  <c r="I190" i="36"/>
  <c r="G36" i="36"/>
  <c r="G37" i="36"/>
  <c r="G38" i="36"/>
  <c r="G39" i="36"/>
  <c r="J39" i="36" s="1"/>
  <c r="G40" i="36"/>
  <c r="G41" i="36"/>
  <c r="G42" i="36"/>
  <c r="G43" i="36"/>
  <c r="G44" i="36"/>
  <c r="G45" i="36"/>
  <c r="G46" i="36"/>
  <c r="G47" i="36"/>
  <c r="G48" i="36"/>
  <c r="G49" i="36"/>
  <c r="G50" i="36"/>
  <c r="G51" i="36"/>
  <c r="G52" i="36"/>
  <c r="G53" i="36"/>
  <c r="G54" i="36"/>
  <c r="G55" i="36"/>
  <c r="G56" i="36"/>
  <c r="G57" i="36"/>
  <c r="G58" i="36"/>
  <c r="G59" i="36"/>
  <c r="G60" i="36"/>
  <c r="G61" i="36"/>
  <c r="G62" i="36"/>
  <c r="G63" i="36"/>
  <c r="G64" i="36"/>
  <c r="G65" i="36"/>
  <c r="G67" i="36"/>
  <c r="G68" i="36"/>
  <c r="G69" i="36"/>
  <c r="G70" i="36"/>
  <c r="G71" i="36"/>
  <c r="G73" i="36"/>
  <c r="G74" i="36"/>
  <c r="G75" i="36"/>
  <c r="G76" i="36"/>
  <c r="G77" i="36"/>
  <c r="G78" i="36"/>
  <c r="G79" i="36"/>
  <c r="G80" i="36"/>
  <c r="G81" i="36"/>
  <c r="G82" i="36"/>
  <c r="G83" i="36"/>
  <c r="G84" i="36"/>
  <c r="G85" i="36"/>
  <c r="G86" i="36"/>
  <c r="G87" i="36"/>
  <c r="G88" i="36"/>
  <c r="G89" i="36"/>
  <c r="G90" i="36"/>
  <c r="G91" i="36"/>
  <c r="G92" i="36"/>
  <c r="G93" i="36"/>
  <c r="G94" i="36"/>
  <c r="G95" i="36"/>
  <c r="G96" i="36"/>
  <c r="G97" i="36"/>
  <c r="G98" i="36"/>
  <c r="G99" i="36"/>
  <c r="G101" i="36"/>
  <c r="G102" i="36"/>
  <c r="G103" i="36"/>
  <c r="G104" i="36"/>
  <c r="G105" i="36"/>
  <c r="G106" i="36"/>
  <c r="G107" i="36"/>
  <c r="G108" i="36"/>
  <c r="G109" i="36"/>
  <c r="G110" i="36"/>
  <c r="G111" i="36"/>
  <c r="G112" i="36"/>
  <c r="G114" i="36"/>
  <c r="G115" i="36"/>
  <c r="G116" i="36"/>
  <c r="G117" i="36"/>
  <c r="G118" i="36"/>
  <c r="G119" i="36"/>
  <c r="G120" i="36"/>
  <c r="G121" i="36"/>
  <c r="G122" i="36"/>
  <c r="G123" i="36"/>
  <c r="G124" i="36"/>
  <c r="G125" i="36"/>
  <c r="G126" i="36"/>
  <c r="G127" i="36"/>
  <c r="G128" i="36"/>
  <c r="G129" i="36"/>
  <c r="G130" i="36"/>
  <c r="G131" i="36"/>
  <c r="G132" i="36"/>
  <c r="G133" i="36"/>
  <c r="G134" i="36"/>
  <c r="G135" i="36"/>
  <c r="G136" i="36"/>
  <c r="G137" i="36"/>
  <c r="G138" i="36"/>
  <c r="G141" i="36"/>
  <c r="G142" i="36"/>
  <c r="G144" i="36"/>
  <c r="G145" i="36"/>
  <c r="G146" i="36"/>
  <c r="G149" i="36"/>
  <c r="G151" i="36"/>
  <c r="G153" i="36"/>
  <c r="G155" i="36"/>
  <c r="G157" i="36"/>
  <c r="G161" i="36"/>
  <c r="G162" i="36"/>
  <c r="G163" i="36"/>
  <c r="G164" i="36"/>
  <c r="G165" i="36"/>
  <c r="G166" i="36"/>
  <c r="G167" i="36"/>
  <c r="G168" i="36"/>
  <c r="G169" i="36"/>
  <c r="G170" i="36"/>
  <c r="G171" i="36"/>
  <c r="G172" i="36"/>
  <c r="G173" i="36"/>
  <c r="G174" i="36"/>
  <c r="G175" i="36"/>
  <c r="G176" i="36"/>
  <c r="G177" i="36"/>
  <c r="G178" i="36"/>
  <c r="G179" i="36"/>
  <c r="G180" i="36"/>
  <c r="G181" i="36"/>
  <c r="G182" i="36"/>
  <c r="G183" i="36"/>
  <c r="G184" i="36"/>
  <c r="G185" i="36"/>
  <c r="G186" i="36"/>
  <c r="G187" i="36"/>
  <c r="G188" i="36"/>
  <c r="G192" i="36"/>
  <c r="G193" i="36"/>
  <c r="G194" i="36"/>
  <c r="G195" i="36"/>
  <c r="G196" i="36"/>
  <c r="G197" i="36"/>
  <c r="G198" i="36"/>
  <c r="G199" i="36"/>
  <c r="G200" i="36"/>
  <c r="G201" i="36"/>
  <c r="G202" i="36"/>
  <c r="G203" i="36"/>
  <c r="G204" i="36"/>
  <c r="G205" i="36"/>
  <c r="G206" i="36"/>
  <c r="G207" i="36"/>
  <c r="G208" i="36"/>
  <c r="G209" i="36"/>
  <c r="G210" i="36"/>
  <c r="G211" i="36"/>
  <c r="G212" i="36"/>
  <c r="G213" i="36"/>
  <c r="G214" i="36"/>
  <c r="G215" i="36"/>
  <c r="G216" i="36"/>
  <c r="G217" i="36"/>
  <c r="G218" i="36"/>
  <c r="G219" i="36"/>
  <c r="G220" i="36"/>
  <c r="G221" i="36"/>
  <c r="G222" i="36"/>
  <c r="G223" i="36"/>
  <c r="G224" i="36"/>
  <c r="G225" i="36"/>
  <c r="G226" i="36"/>
  <c r="G227" i="36"/>
  <c r="G228" i="36"/>
  <c r="G229" i="36"/>
  <c r="G230" i="36"/>
  <c r="G231" i="36"/>
  <c r="G232" i="36"/>
  <c r="G233" i="36"/>
  <c r="G234" i="36"/>
  <c r="G235" i="36"/>
  <c r="G236" i="36"/>
  <c r="G239" i="36"/>
  <c r="G242" i="36"/>
  <c r="G243" i="36"/>
  <c r="G244" i="36"/>
  <c r="G245" i="36"/>
  <c r="G246" i="36"/>
  <c r="G247" i="36"/>
  <c r="G248" i="36"/>
  <c r="G249" i="36"/>
  <c r="G250" i="36"/>
  <c r="G251" i="36"/>
  <c r="G252" i="36"/>
  <c r="G254" i="36"/>
  <c r="G255" i="36"/>
  <c r="G256" i="36"/>
  <c r="G257" i="36"/>
  <c r="G258" i="36"/>
  <c r="G259" i="36"/>
  <c r="G260" i="36"/>
  <c r="G261" i="36"/>
  <c r="G262" i="36"/>
  <c r="G263" i="36"/>
  <c r="G264" i="36"/>
  <c r="G265" i="36"/>
  <c r="G268" i="36"/>
  <c r="G269" i="36"/>
  <c r="G270" i="36"/>
  <c r="G271" i="36"/>
  <c r="G272" i="36"/>
  <c r="G273" i="36"/>
  <c r="G274" i="36"/>
  <c r="G275" i="36"/>
  <c r="G276" i="36"/>
  <c r="G277" i="36"/>
  <c r="G278" i="36"/>
  <c r="G281" i="36"/>
  <c r="G283" i="36"/>
  <c r="G284" i="36"/>
  <c r="G286" i="36"/>
  <c r="G288" i="36"/>
  <c r="G290" i="36"/>
  <c r="G292" i="36"/>
  <c r="G295" i="36"/>
  <c r="G297" i="36"/>
  <c r="G299" i="36"/>
  <c r="G300" i="36"/>
  <c r="S36" i="37"/>
  <c r="G8" i="36" l="1"/>
  <c r="M23" i="37"/>
  <c r="U59" i="35" l="1"/>
  <c r="F238" i="36" l="1"/>
  <c r="H238" i="36"/>
  <c r="I238" i="36"/>
  <c r="F241" i="36"/>
  <c r="F240" i="36" s="1"/>
  <c r="F237" i="36" s="1"/>
  <c r="H241" i="36"/>
  <c r="I241" i="36"/>
  <c r="I240" i="36" s="1"/>
  <c r="I237" i="36" s="1"/>
  <c r="I189" i="36" s="1"/>
  <c r="I6" i="36" s="1"/>
  <c r="G238" i="36" l="1"/>
  <c r="H240" i="36"/>
  <c r="G240" i="36" s="1"/>
  <c r="G241" i="36"/>
  <c r="X44" i="35" l="1"/>
  <c r="X45" i="35"/>
  <c r="X46" i="35"/>
  <c r="X48" i="35"/>
  <c r="X49" i="35"/>
  <c r="X50" i="35"/>
  <c r="X51" i="35"/>
  <c r="X52" i="35"/>
  <c r="X53" i="35"/>
  <c r="X54" i="35"/>
  <c r="X55" i="35"/>
  <c r="X56" i="35"/>
  <c r="X57" i="35"/>
  <c r="X58" i="35"/>
  <c r="X59" i="35"/>
  <c r="U134" i="35" l="1"/>
  <c r="R27" i="37" l="1"/>
  <c r="P27" i="37"/>
  <c r="V138" i="35" l="1"/>
  <c r="W138" i="35"/>
  <c r="T138" i="35"/>
  <c r="U149" i="35"/>
  <c r="T33" i="35"/>
  <c r="U33" i="35"/>
  <c r="V33" i="35"/>
  <c r="W33" i="35"/>
  <c r="W32" i="35" s="1"/>
  <c r="T40" i="35"/>
  <c r="V40" i="35"/>
  <c r="W40" i="35"/>
  <c r="T32" i="35"/>
  <c r="T63" i="35"/>
  <c r="T62" i="35" s="1"/>
  <c r="W63" i="35"/>
  <c r="W62" i="35" s="1"/>
  <c r="T81" i="35"/>
  <c r="T80" i="35" s="1"/>
  <c r="V81" i="35"/>
  <c r="V80" i="35" s="1"/>
  <c r="W81" i="35"/>
  <c r="W80" i="35" s="1"/>
  <c r="T84" i="35"/>
  <c r="W84" i="35"/>
  <c r="T91" i="35"/>
  <c r="T90" i="35" s="1"/>
  <c r="V91" i="35"/>
  <c r="W91" i="35"/>
  <c r="W90" i="35" s="1"/>
  <c r="U104" i="35"/>
  <c r="U105" i="35"/>
  <c r="U107" i="35"/>
  <c r="U108" i="35"/>
  <c r="U109" i="35"/>
  <c r="U110" i="35"/>
  <c r="U111" i="35"/>
  <c r="U112" i="35"/>
  <c r="U113" i="35"/>
  <c r="U116" i="35"/>
  <c r="U119" i="35"/>
  <c r="U120" i="35"/>
  <c r="U121" i="35"/>
  <c r="U117" i="35" s="1"/>
  <c r="U114" i="35" s="1"/>
  <c r="U129" i="35"/>
  <c r="U93" i="35"/>
  <c r="U94" i="35"/>
  <c r="U95" i="35"/>
  <c r="U96" i="35"/>
  <c r="U97" i="35"/>
  <c r="U98" i="35"/>
  <c r="U99" i="35"/>
  <c r="U100" i="35"/>
  <c r="U101" i="35"/>
  <c r="U102" i="35"/>
  <c r="U92" i="35"/>
  <c r="U89" i="35"/>
  <c r="U87" i="35" s="1"/>
  <c r="U88" i="35"/>
  <c r="V88" i="35"/>
  <c r="U64" i="35"/>
  <c r="U65" i="35"/>
  <c r="U66" i="35"/>
  <c r="U67" i="35"/>
  <c r="U68" i="35"/>
  <c r="U69" i="35"/>
  <c r="U70" i="35"/>
  <c r="U71" i="35"/>
  <c r="U72" i="35"/>
  <c r="U73" i="35"/>
  <c r="U74" i="35"/>
  <c r="U75" i="35"/>
  <c r="U76" i="35"/>
  <c r="U77" i="35"/>
  <c r="U78" i="35"/>
  <c r="U79" i="35"/>
  <c r="U81" i="35"/>
  <c r="U83" i="35"/>
  <c r="U85" i="35"/>
  <c r="U86" i="35"/>
  <c r="U56" i="35"/>
  <c r="U57" i="35"/>
  <c r="U58" i="35"/>
  <c r="U60" i="35"/>
  <c r="U61" i="35"/>
  <c r="U51" i="35"/>
  <c r="U52" i="35"/>
  <c r="U53" i="35"/>
  <c r="U54" i="35"/>
  <c r="U55" i="35"/>
  <c r="U45" i="35"/>
  <c r="U46" i="35"/>
  <c r="U47" i="35"/>
  <c r="X47" i="35" s="1"/>
  <c r="U48" i="35"/>
  <c r="U49" i="35"/>
  <c r="U50" i="35"/>
  <c r="U42" i="35"/>
  <c r="U43" i="35"/>
  <c r="U44" i="35"/>
  <c r="U35" i="35"/>
  <c r="U36" i="35"/>
  <c r="U37" i="35"/>
  <c r="U38" i="35"/>
  <c r="U39" i="35"/>
  <c r="U34" i="35"/>
  <c r="U14" i="35"/>
  <c r="U15" i="35"/>
  <c r="U16" i="35"/>
  <c r="U17" i="35"/>
  <c r="U18" i="35"/>
  <c r="U19" i="35"/>
  <c r="U20" i="35"/>
  <c r="U21" i="35"/>
  <c r="U22" i="35"/>
  <c r="U23" i="35"/>
  <c r="U24" i="35"/>
  <c r="U25" i="35"/>
  <c r="U26" i="35"/>
  <c r="U27" i="35"/>
  <c r="U28" i="35"/>
  <c r="U29" i="35"/>
  <c r="U30" i="35"/>
  <c r="U31" i="35"/>
  <c r="U13" i="35"/>
  <c r="H35" i="36"/>
  <c r="G35" i="36" s="1"/>
  <c r="S90" i="35"/>
  <c r="S91" i="35"/>
  <c r="T103" i="35"/>
  <c r="W103" i="35"/>
  <c r="J10" i="35"/>
  <c r="K10" i="35"/>
  <c r="L10" i="35"/>
  <c r="M10" i="35"/>
  <c r="N10" i="35"/>
  <c r="O10" i="35"/>
  <c r="P10" i="35"/>
  <c r="Q10" i="35"/>
  <c r="I10" i="35"/>
  <c r="V215" i="35"/>
  <c r="F35" i="36"/>
  <c r="U91" i="35" l="1"/>
  <c r="U90" i="35" s="1"/>
  <c r="R33" i="37"/>
  <c r="H33" i="37" s="1"/>
  <c r="U40" i="35"/>
  <c r="U32" i="35" s="1"/>
  <c r="U84" i="35"/>
  <c r="V90" i="35"/>
  <c r="X43" i="35"/>
  <c r="W131" i="35"/>
  <c r="U80" i="35"/>
  <c r="U63" i="35" s="1"/>
  <c r="U62" i="35" s="1"/>
  <c r="V63" i="35"/>
  <c r="V32" i="35"/>
  <c r="S120" i="35"/>
  <c r="S119" i="35"/>
  <c r="S93" i="35"/>
  <c r="S94" i="35"/>
  <c r="S95" i="35"/>
  <c r="S96" i="35"/>
  <c r="S97" i="35"/>
  <c r="S98" i="35"/>
  <c r="S99" i="35"/>
  <c r="S100" i="35"/>
  <c r="S101" i="35"/>
  <c r="S102" i="35"/>
  <c r="S92" i="35"/>
  <c r="S83" i="35"/>
  <c r="S82" i="35"/>
  <c r="S72" i="35"/>
  <c r="S70" i="35"/>
  <c r="S69" i="35"/>
  <c r="U11" i="35" l="1"/>
  <c r="I32" i="35"/>
  <c r="S32" i="35"/>
  <c r="S40" i="35"/>
  <c r="R40" i="35"/>
  <c r="F19" i="37" l="1"/>
  <c r="C19" i="37" s="1"/>
  <c r="D11" i="37"/>
  <c r="F113" i="36"/>
  <c r="H113" i="36"/>
  <c r="G113" i="36" s="1"/>
  <c r="K6" i="36"/>
  <c r="E9" i="36"/>
  <c r="E12" i="36"/>
  <c r="E24" i="36"/>
  <c r="F24" i="36"/>
  <c r="E20" i="37" s="1"/>
  <c r="F20" i="37" s="1"/>
  <c r="C20" i="37" s="1"/>
  <c r="H24" i="36"/>
  <c r="G24" i="36" s="1"/>
  <c r="E26" i="36"/>
  <c r="H26" i="36"/>
  <c r="G26" i="36" s="1"/>
  <c r="E30" i="36"/>
  <c r="H30" i="36"/>
  <c r="G30" i="36" s="1"/>
  <c r="F66" i="36"/>
  <c r="D25" i="36"/>
  <c r="E191" i="36"/>
  <c r="E190" i="36" s="1"/>
  <c r="H191" i="36"/>
  <c r="F147" i="36"/>
  <c r="E140" i="36"/>
  <c r="E87" i="36"/>
  <c r="F207" i="36"/>
  <c r="D207" i="36" s="1"/>
  <c r="J207" i="36" s="1"/>
  <c r="F211" i="36"/>
  <c r="D211" i="36" s="1"/>
  <c r="J211" i="36" s="1"/>
  <c r="F227" i="36"/>
  <c r="D227" i="36" s="1"/>
  <c r="J227" i="36" s="1"/>
  <c r="F235" i="36"/>
  <c r="D235" i="36" s="1"/>
  <c r="J235" i="36" s="1"/>
  <c r="E35" i="36"/>
  <c r="F9" i="39"/>
  <c r="F10" i="36" s="1"/>
  <c r="D87" i="39"/>
  <c r="F86" i="39"/>
  <c r="F85" i="39"/>
  <c r="F234" i="36" s="1"/>
  <c r="D234" i="36" s="1"/>
  <c r="J234" i="36" s="1"/>
  <c r="E84" i="39"/>
  <c r="F83" i="39"/>
  <c r="F82" i="39" s="1"/>
  <c r="F231" i="36" s="1"/>
  <c r="D231" i="36" s="1"/>
  <c r="J231" i="36" s="1"/>
  <c r="E82" i="39"/>
  <c r="D82" i="39"/>
  <c r="F81" i="39"/>
  <c r="F230" i="36" s="1"/>
  <c r="D230" i="36" s="1"/>
  <c r="J230" i="36" s="1"/>
  <c r="F80" i="39"/>
  <c r="F229" i="36" s="1"/>
  <c r="D79" i="39"/>
  <c r="F79" i="39" s="1"/>
  <c r="F228" i="36" s="1"/>
  <c r="D228" i="36" s="1"/>
  <c r="J228" i="36" s="1"/>
  <c r="D78" i="39"/>
  <c r="F78" i="39" s="1"/>
  <c r="E77" i="39"/>
  <c r="E75" i="39" s="1"/>
  <c r="D77" i="39"/>
  <c r="F76" i="39"/>
  <c r="F225" i="36" s="1"/>
  <c r="D225" i="36" s="1"/>
  <c r="J225" i="36" s="1"/>
  <c r="E74" i="39"/>
  <c r="D74" i="39"/>
  <c r="D73" i="39"/>
  <c r="D72" i="39"/>
  <c r="D71" i="39"/>
  <c r="F71" i="39" s="1"/>
  <c r="F220" i="36" s="1"/>
  <c r="D220" i="36" s="1"/>
  <c r="J220" i="36" s="1"/>
  <c r="D70" i="39"/>
  <c r="D67" i="39"/>
  <c r="F67" i="39" s="1"/>
  <c r="F216" i="36" s="1"/>
  <c r="D216" i="36" s="1"/>
  <c r="J216" i="36" s="1"/>
  <c r="D66" i="39"/>
  <c r="D65" i="39"/>
  <c r="D64" i="39"/>
  <c r="F64" i="39" s="1"/>
  <c r="F213" i="36" s="1"/>
  <c r="D213" i="36" s="1"/>
  <c r="J213" i="36" s="1"/>
  <c r="D63" i="39"/>
  <c r="F63" i="39" s="1"/>
  <c r="F212" i="36" s="1"/>
  <c r="D212" i="36" s="1"/>
  <c r="J212" i="36" s="1"/>
  <c r="D62" i="39"/>
  <c r="F62" i="39" s="1"/>
  <c r="D61" i="39"/>
  <c r="D60" i="39"/>
  <c r="F60" i="39" s="1"/>
  <c r="F209" i="36" s="1"/>
  <c r="D209" i="36" s="1"/>
  <c r="J209" i="36" s="1"/>
  <c r="D59" i="39"/>
  <c r="F59" i="39" s="1"/>
  <c r="F208" i="36" s="1"/>
  <c r="D208" i="36" s="1"/>
  <c r="J208" i="36" s="1"/>
  <c r="D58" i="39"/>
  <c r="F58" i="39" s="1"/>
  <c r="D57" i="39"/>
  <c r="E56" i="39"/>
  <c r="D55" i="39"/>
  <c r="F55" i="39" s="1"/>
  <c r="F204" i="36" s="1"/>
  <c r="D204" i="36" s="1"/>
  <c r="J204" i="36" s="1"/>
  <c r="E45" i="39"/>
  <c r="D54" i="39"/>
  <c r="D53" i="39"/>
  <c r="D52" i="39"/>
  <c r="D51" i="39"/>
  <c r="D50" i="39"/>
  <c r="D49" i="39"/>
  <c r="D48" i="39"/>
  <c r="D47" i="39"/>
  <c r="D46" i="39"/>
  <c r="D43" i="39"/>
  <c r="E42" i="39"/>
  <c r="D40" i="39"/>
  <c r="E39" i="39"/>
  <c r="D39" i="39"/>
  <c r="F37" i="39"/>
  <c r="F144" i="36" s="1"/>
  <c r="D144" i="36" s="1"/>
  <c r="J144" i="36" s="1"/>
  <c r="F36" i="39"/>
  <c r="F143" i="36" s="1"/>
  <c r="F35" i="39"/>
  <c r="F142" i="36" s="1"/>
  <c r="D142" i="36" s="1"/>
  <c r="J142" i="36" s="1"/>
  <c r="F34" i="39"/>
  <c r="F141" i="36" s="1"/>
  <c r="D32" i="39"/>
  <c r="D31" i="39"/>
  <c r="D30" i="39"/>
  <c r="E29" i="39"/>
  <c r="F28" i="39"/>
  <c r="F29" i="36" s="1"/>
  <c r="D29" i="36" s="1"/>
  <c r="J29" i="36" s="1"/>
  <c r="F27" i="39"/>
  <c r="F28" i="36" s="1"/>
  <c r="D26" i="39"/>
  <c r="F26" i="39" s="1"/>
  <c r="F27" i="36" s="1"/>
  <c r="E25" i="39"/>
  <c r="F24" i="39"/>
  <c r="F23" i="39" s="1"/>
  <c r="E23" i="39"/>
  <c r="D23" i="39"/>
  <c r="F22" i="39"/>
  <c r="F21" i="39"/>
  <c r="F20" i="39"/>
  <c r="D21" i="36" s="1"/>
  <c r="J21" i="36" s="1"/>
  <c r="F19" i="39"/>
  <c r="F18" i="39"/>
  <c r="F17" i="39"/>
  <c r="F16" i="39"/>
  <c r="F15" i="39"/>
  <c r="F14" i="39"/>
  <c r="F13" i="39"/>
  <c r="D14" i="36" s="1"/>
  <c r="J14" i="36" s="1"/>
  <c r="F12" i="39"/>
  <c r="E11" i="39"/>
  <c r="D11" i="39"/>
  <c r="F10" i="39"/>
  <c r="F11" i="36" s="1"/>
  <c r="E8" i="39"/>
  <c r="D8" i="39"/>
  <c r="H8" i="36" l="1"/>
  <c r="H190" i="36"/>
  <c r="G191" i="36"/>
  <c r="D24" i="36"/>
  <c r="J24" i="36" s="1"/>
  <c r="J25" i="36"/>
  <c r="F34" i="36"/>
  <c r="E8" i="36"/>
  <c r="D16" i="36"/>
  <c r="J16" i="36" s="1"/>
  <c r="D22" i="36"/>
  <c r="J22" i="36" s="1"/>
  <c r="D229" i="36"/>
  <c r="J229" i="36" s="1"/>
  <c r="E17" i="37"/>
  <c r="F17" i="37" s="1"/>
  <c r="C17" i="37" s="1"/>
  <c r="D11" i="36"/>
  <c r="J11" i="36" s="1"/>
  <c r="D18" i="36"/>
  <c r="J18" i="36" s="1"/>
  <c r="D15" i="36"/>
  <c r="J15" i="36" s="1"/>
  <c r="E36" i="37"/>
  <c r="D19" i="36"/>
  <c r="J19" i="36" s="1"/>
  <c r="D23" i="36"/>
  <c r="J23" i="36" s="1"/>
  <c r="D141" i="36"/>
  <c r="J141" i="36" s="1"/>
  <c r="E12" i="37"/>
  <c r="D10" i="36"/>
  <c r="J10" i="36" s="1"/>
  <c r="F9" i="36"/>
  <c r="D20" i="36"/>
  <c r="J20" i="36" s="1"/>
  <c r="F26" i="36"/>
  <c r="E21" i="37"/>
  <c r="F21" i="37" s="1"/>
  <c r="C21" i="37" s="1"/>
  <c r="J13" i="36"/>
  <c r="F12" i="36"/>
  <c r="D17" i="36"/>
  <c r="J17" i="36" s="1"/>
  <c r="D28" i="36"/>
  <c r="J28" i="36" s="1"/>
  <c r="D143" i="36"/>
  <c r="E14" i="37"/>
  <c r="C14" i="37" s="1"/>
  <c r="F232" i="36"/>
  <c r="D27" i="36"/>
  <c r="J27" i="36" s="1"/>
  <c r="E7" i="39"/>
  <c r="D84" i="39"/>
  <c r="F74" i="39"/>
  <c r="F223" i="36" s="1"/>
  <c r="D223" i="36" s="1"/>
  <c r="J223" i="36" s="1"/>
  <c r="F31" i="39"/>
  <c r="F32" i="36" s="1"/>
  <c r="D32" i="36" s="1"/>
  <c r="J32" i="36" s="1"/>
  <c r="E38" i="39"/>
  <c r="E33" i="39" s="1"/>
  <c r="F30" i="39"/>
  <c r="F31" i="36" s="1"/>
  <c r="F66" i="39"/>
  <c r="F215" i="36" s="1"/>
  <c r="D215" i="36" s="1"/>
  <c r="J215" i="36" s="1"/>
  <c r="F73" i="39"/>
  <c r="F222" i="36" s="1"/>
  <c r="D222" i="36" s="1"/>
  <c r="J222" i="36" s="1"/>
  <c r="F87" i="39"/>
  <c r="F72" i="39"/>
  <c r="F221" i="36" s="1"/>
  <c r="D221" i="36" s="1"/>
  <c r="J221" i="36" s="1"/>
  <c r="D75" i="39"/>
  <c r="F32" i="39"/>
  <c r="F33" i="36" s="1"/>
  <c r="D33" i="36" s="1"/>
  <c r="J33" i="36" s="1"/>
  <c r="D42" i="39"/>
  <c r="F43" i="39"/>
  <c r="D56" i="39"/>
  <c r="F57" i="39"/>
  <c r="F206" i="36" s="1"/>
  <c r="D206" i="36" s="1"/>
  <c r="J206" i="36" s="1"/>
  <c r="F61" i="39"/>
  <c r="F210" i="36" s="1"/>
  <c r="D210" i="36" s="1"/>
  <c r="J210" i="36" s="1"/>
  <c r="F65" i="39"/>
  <c r="F214" i="36" s="1"/>
  <c r="D214" i="36" s="1"/>
  <c r="J214" i="36" s="1"/>
  <c r="F25" i="39"/>
  <c r="D25" i="39"/>
  <c r="F47" i="39"/>
  <c r="F196" i="36" s="1"/>
  <c r="D196" i="36" s="1"/>
  <c r="J196" i="36" s="1"/>
  <c r="F11" i="39"/>
  <c r="F8" i="39"/>
  <c r="F39" i="39"/>
  <c r="F145" i="36" s="1"/>
  <c r="D145" i="36" s="1"/>
  <c r="J145" i="36" s="1"/>
  <c r="D38" i="39"/>
  <c r="D33" i="39" s="1"/>
  <c r="F40" i="39"/>
  <c r="F146" i="36" s="1"/>
  <c r="D146" i="36" s="1"/>
  <c r="J146" i="36" s="1"/>
  <c r="E44" i="39"/>
  <c r="F49" i="39"/>
  <c r="F198" i="36" s="1"/>
  <c r="D198" i="36" s="1"/>
  <c r="J198" i="36" s="1"/>
  <c r="F53" i="39"/>
  <c r="F202" i="36" s="1"/>
  <c r="D202" i="36" s="1"/>
  <c r="J202" i="36" s="1"/>
  <c r="F77" i="39"/>
  <c r="D45" i="39"/>
  <c r="F46" i="39"/>
  <c r="F195" i="36" s="1"/>
  <c r="D195" i="36" s="1"/>
  <c r="J195" i="36" s="1"/>
  <c r="F50" i="39"/>
  <c r="F199" i="36" s="1"/>
  <c r="D199" i="36" s="1"/>
  <c r="J199" i="36" s="1"/>
  <c r="F54" i="39"/>
  <c r="F203" i="36" s="1"/>
  <c r="D203" i="36" s="1"/>
  <c r="J203" i="36" s="1"/>
  <c r="F70" i="39"/>
  <c r="F219" i="36" s="1"/>
  <c r="D68" i="39"/>
  <c r="F51" i="39"/>
  <c r="F200" i="36" s="1"/>
  <c r="D200" i="36" s="1"/>
  <c r="J200" i="36" s="1"/>
  <c r="F48" i="39"/>
  <c r="F197" i="36" s="1"/>
  <c r="D197" i="36" s="1"/>
  <c r="J197" i="36" s="1"/>
  <c r="F52" i="39"/>
  <c r="F201" i="36" s="1"/>
  <c r="D201" i="36" s="1"/>
  <c r="J201" i="36" s="1"/>
  <c r="E68" i="39"/>
  <c r="D29" i="39"/>
  <c r="F12" i="37" l="1"/>
  <c r="C12" i="37" s="1"/>
  <c r="D219" i="36"/>
  <c r="J219" i="36" s="1"/>
  <c r="F218" i="36"/>
  <c r="D218" i="36" s="1"/>
  <c r="G190" i="36"/>
  <c r="D9" i="36"/>
  <c r="D26" i="36"/>
  <c r="J26" i="36" s="1"/>
  <c r="D140" i="36"/>
  <c r="D12" i="36"/>
  <c r="J12" i="36" s="1"/>
  <c r="F75" i="39"/>
  <c r="F224" i="36" s="1"/>
  <c r="D224" i="36" s="1"/>
  <c r="J224" i="36" s="1"/>
  <c r="F226" i="36"/>
  <c r="D226" i="36" s="1"/>
  <c r="J226" i="36" s="1"/>
  <c r="F42" i="39"/>
  <c r="F192" i="36"/>
  <c r="D31" i="36"/>
  <c r="J31" i="36" s="1"/>
  <c r="F30" i="36"/>
  <c r="F8" i="36" s="1"/>
  <c r="F7" i="36" s="1"/>
  <c r="E26" i="37"/>
  <c r="E35" i="37"/>
  <c r="E29" i="37"/>
  <c r="E34" i="37"/>
  <c r="F34" i="37" s="1"/>
  <c r="C34" i="37" s="1"/>
  <c r="D232" i="36"/>
  <c r="J232" i="36" s="1"/>
  <c r="E18" i="37"/>
  <c r="F18" i="37" s="1"/>
  <c r="C18" i="37" s="1"/>
  <c r="E28" i="37"/>
  <c r="E33" i="37"/>
  <c r="E32" i="37"/>
  <c r="E31" i="37"/>
  <c r="E30" i="37"/>
  <c r="F84" i="39"/>
  <c r="F233" i="36" s="1"/>
  <c r="D233" i="36" s="1"/>
  <c r="J233" i="36" s="1"/>
  <c r="F236" i="36"/>
  <c r="F139" i="36"/>
  <c r="E27" i="37"/>
  <c r="E41" i="39"/>
  <c r="E6" i="39" s="1"/>
  <c r="D7" i="39"/>
  <c r="D44" i="39"/>
  <c r="D41" i="39" s="1"/>
  <c r="F29" i="39"/>
  <c r="F7" i="39" s="1"/>
  <c r="F56" i="39"/>
  <c r="F205" i="36" s="1"/>
  <c r="D205" i="36" s="1"/>
  <c r="J205" i="36" s="1"/>
  <c r="F45" i="39"/>
  <c r="F194" i="36" s="1"/>
  <c r="D194" i="36" s="1"/>
  <c r="J194" i="36" s="1"/>
  <c r="F68" i="39"/>
  <c r="F217" i="36" s="1"/>
  <c r="D217" i="36" s="1"/>
  <c r="J217" i="36" s="1"/>
  <c r="F38" i="39"/>
  <c r="F33" i="39" s="1"/>
  <c r="J9" i="36" l="1"/>
  <c r="D8" i="36"/>
  <c r="J8" i="36" s="1"/>
  <c r="D30" i="36"/>
  <c r="J30" i="36" s="1"/>
  <c r="E13" i="37"/>
  <c r="F13" i="37" s="1"/>
  <c r="C13" i="37" s="1"/>
  <c r="D192" i="36"/>
  <c r="E16" i="37"/>
  <c r="F16" i="37" s="1"/>
  <c r="C16" i="37" s="1"/>
  <c r="F191" i="36"/>
  <c r="D236" i="36"/>
  <c r="J236" i="36" s="1"/>
  <c r="E22" i="37"/>
  <c r="E25" i="37"/>
  <c r="D6" i="39"/>
  <c r="F44" i="39"/>
  <c r="D191" i="36" l="1"/>
  <c r="J191" i="36" s="1"/>
  <c r="J192" i="36"/>
  <c r="F41" i="39"/>
  <c r="F6" i="39" s="1"/>
  <c r="F193" i="36"/>
  <c r="D193" i="36" s="1"/>
  <c r="E11" i="37"/>
  <c r="E10" i="37" s="1"/>
  <c r="X116" i="35"/>
  <c r="X122" i="35"/>
  <c r="X123" i="35"/>
  <c r="X124" i="35"/>
  <c r="X125" i="35"/>
  <c r="X126" i="35"/>
  <c r="X127" i="35"/>
  <c r="X129" i="35"/>
  <c r="X108" i="35"/>
  <c r="X109" i="35"/>
  <c r="X110" i="35"/>
  <c r="X111" i="35"/>
  <c r="X112" i="35"/>
  <c r="X113" i="35"/>
  <c r="X107" i="35"/>
  <c r="Y131" i="35"/>
  <c r="V149" i="35"/>
  <c r="W149" i="35"/>
  <c r="V174" i="35"/>
  <c r="V173" i="35" s="1"/>
  <c r="Y174" i="35"/>
  <c r="Y173" i="35" s="1"/>
  <c r="T174" i="35"/>
  <c r="U136" i="35"/>
  <c r="U137" i="35"/>
  <c r="U139" i="35"/>
  <c r="U140" i="35"/>
  <c r="U141" i="35"/>
  <c r="U142" i="35"/>
  <c r="U143" i="35"/>
  <c r="U144" i="35"/>
  <c r="U145" i="35"/>
  <c r="U146" i="35"/>
  <c r="U147" i="35"/>
  <c r="U150" i="35"/>
  <c r="U151" i="35"/>
  <c r="U152" i="35"/>
  <c r="U153" i="35"/>
  <c r="U154" i="35"/>
  <c r="U155" i="35"/>
  <c r="U156" i="35"/>
  <c r="U157" i="35"/>
  <c r="U158" i="35"/>
  <c r="U159" i="35"/>
  <c r="U162" i="35"/>
  <c r="U163" i="35"/>
  <c r="U164" i="35"/>
  <c r="U165" i="35"/>
  <c r="U166" i="35"/>
  <c r="U167" i="35"/>
  <c r="U168" i="35"/>
  <c r="U169" i="35"/>
  <c r="U170" i="35"/>
  <c r="U171" i="35"/>
  <c r="U172" i="35"/>
  <c r="U133" i="35"/>
  <c r="J13" i="37"/>
  <c r="J16" i="37"/>
  <c r="J17" i="37"/>
  <c r="J18" i="37"/>
  <c r="J19" i="37"/>
  <c r="J20" i="37"/>
  <c r="J21" i="37"/>
  <c r="T173" i="35"/>
  <c r="U161" i="35" l="1"/>
  <c r="X162" i="35"/>
  <c r="U135" i="35"/>
  <c r="H15" i="37"/>
  <c r="U138" i="35"/>
  <c r="D190" i="36"/>
  <c r="J190" i="36" s="1"/>
  <c r="J193" i="36"/>
  <c r="U174" i="35"/>
  <c r="X174" i="35" s="1"/>
  <c r="F190" i="36"/>
  <c r="F189" i="36" s="1"/>
  <c r="F6" i="36" s="1"/>
  <c r="Y130" i="35"/>
  <c r="W130" i="35"/>
  <c r="W10" i="35" s="1"/>
  <c r="U160" i="35" l="1"/>
  <c r="X160" i="35" s="1"/>
  <c r="R22" i="37"/>
  <c r="H22" i="37" s="1"/>
  <c r="X161" i="35"/>
  <c r="S131" i="35"/>
  <c r="S130" i="35" s="1"/>
  <c r="R173" i="35"/>
  <c r="F24" i="38"/>
  <c r="G24" i="38"/>
  <c r="H64" i="38"/>
  <c r="T189" i="35"/>
  <c r="R189" i="35" s="1"/>
  <c r="X189" i="35" s="1"/>
  <c r="S64" i="35"/>
  <c r="R69" i="35"/>
  <c r="R70" i="35"/>
  <c r="R47" i="35"/>
  <c r="R48" i="35"/>
  <c r="R49" i="35"/>
  <c r="R50" i="35"/>
  <c r="R51" i="35"/>
  <c r="R52" i="35"/>
  <c r="R53" i="35"/>
  <c r="R54" i="35"/>
  <c r="R55" i="35"/>
  <c r="R56" i="35"/>
  <c r="R57" i="35"/>
  <c r="R58" i="35"/>
  <c r="R59" i="35"/>
  <c r="R60" i="35"/>
  <c r="R61" i="35"/>
  <c r="R42" i="35"/>
  <c r="R44" i="35"/>
  <c r="R46" i="35"/>
  <c r="R41" i="35"/>
  <c r="R35" i="35"/>
  <c r="R36" i="35"/>
  <c r="R37" i="35"/>
  <c r="R38" i="35"/>
  <c r="R39" i="35"/>
  <c r="R34" i="35"/>
  <c r="R14" i="35"/>
  <c r="R15" i="35"/>
  <c r="R16" i="35"/>
  <c r="R17" i="35"/>
  <c r="R18" i="35"/>
  <c r="R19" i="35"/>
  <c r="R20" i="35"/>
  <c r="R21" i="35"/>
  <c r="R22" i="35"/>
  <c r="R23" i="35"/>
  <c r="R24" i="35"/>
  <c r="R25" i="35"/>
  <c r="R26" i="35"/>
  <c r="R27" i="35"/>
  <c r="R28" i="35"/>
  <c r="R29" i="35"/>
  <c r="R30" i="35"/>
  <c r="R31" i="35"/>
  <c r="R13" i="35"/>
  <c r="S128" i="35"/>
  <c r="S121" i="35"/>
  <c r="S115" i="35"/>
  <c r="S106" i="35"/>
  <c r="S87" i="35"/>
  <c r="S86" i="35"/>
  <c r="S84" i="35" s="1"/>
  <c r="S71" i="35"/>
  <c r="S45" i="35"/>
  <c r="R45" i="35" s="1"/>
  <c r="S43" i="35"/>
  <c r="S12" i="35"/>
  <c r="G82" i="38"/>
  <c r="G47" i="38"/>
  <c r="G23" i="38"/>
  <c r="G21" i="38"/>
  <c r="H21" i="38" s="1"/>
  <c r="G20" i="38"/>
  <c r="H20" i="38" s="1"/>
  <c r="T145" i="35" s="1"/>
  <c r="G19" i="38"/>
  <c r="H19" i="38" s="1"/>
  <c r="T144" i="35" s="1"/>
  <c r="G17" i="38"/>
  <c r="G15" i="38"/>
  <c r="H8" i="38"/>
  <c r="T133" i="35" s="1"/>
  <c r="H111" i="38"/>
  <c r="T236" i="35" s="1"/>
  <c r="R236" i="35" s="1"/>
  <c r="X236" i="35" s="1"/>
  <c r="H110" i="38"/>
  <c r="T235" i="35" s="1"/>
  <c r="R235" i="35" s="1"/>
  <c r="X235" i="35" s="1"/>
  <c r="H109" i="38"/>
  <c r="T234" i="35" s="1"/>
  <c r="R234" i="35" s="1"/>
  <c r="X234" i="35" s="1"/>
  <c r="H108" i="38"/>
  <c r="T233" i="35" s="1"/>
  <c r="R233" i="35" s="1"/>
  <c r="X233" i="35" s="1"/>
  <c r="H107" i="38"/>
  <c r="T232" i="35" s="1"/>
  <c r="R232" i="35" s="1"/>
  <c r="X232" i="35" s="1"/>
  <c r="H106" i="38"/>
  <c r="T231" i="35" s="1"/>
  <c r="R231" i="35" s="1"/>
  <c r="X231" i="35" s="1"/>
  <c r="H105" i="38"/>
  <c r="T230" i="35" s="1"/>
  <c r="R230" i="35" s="1"/>
  <c r="X230" i="35" s="1"/>
  <c r="H104" i="38"/>
  <c r="T229" i="35" s="1"/>
  <c r="R229" i="35" s="1"/>
  <c r="X229" i="35" s="1"/>
  <c r="H103" i="38"/>
  <c r="T228" i="35" s="1"/>
  <c r="R228" i="35" s="1"/>
  <c r="X228" i="35" s="1"/>
  <c r="H102" i="38"/>
  <c r="T227" i="35" s="1"/>
  <c r="R227" i="35" s="1"/>
  <c r="X227" i="35" s="1"/>
  <c r="H101" i="38"/>
  <c r="T226" i="35" s="1"/>
  <c r="R226" i="35" s="1"/>
  <c r="X226" i="35" s="1"/>
  <c r="H100" i="38"/>
  <c r="T225" i="35" s="1"/>
  <c r="R225" i="35" s="1"/>
  <c r="X225" i="35" s="1"/>
  <c r="H99" i="38"/>
  <c r="T224" i="35" s="1"/>
  <c r="R224" i="35" s="1"/>
  <c r="X224" i="35" s="1"/>
  <c r="H98" i="38"/>
  <c r="T223" i="35" s="1"/>
  <c r="R223" i="35" s="1"/>
  <c r="X223" i="35" s="1"/>
  <c r="H97" i="38"/>
  <c r="T222" i="35" s="1"/>
  <c r="R222" i="35" s="1"/>
  <c r="X222" i="35" s="1"/>
  <c r="H96" i="38"/>
  <c r="T221" i="35" s="1"/>
  <c r="R221" i="35" s="1"/>
  <c r="X221" i="35" s="1"/>
  <c r="H95" i="38"/>
  <c r="T220" i="35" s="1"/>
  <c r="R220" i="35" s="1"/>
  <c r="X220" i="35" s="1"/>
  <c r="H94" i="38"/>
  <c r="T219" i="35" s="1"/>
  <c r="R219" i="35" s="1"/>
  <c r="X219" i="35" s="1"/>
  <c r="H93" i="38"/>
  <c r="T218" i="35" s="1"/>
  <c r="R218" i="35" s="1"/>
  <c r="X218" i="35" s="1"/>
  <c r="H92" i="38"/>
  <c r="T217" i="35" s="1"/>
  <c r="G91" i="38"/>
  <c r="G90" i="38" s="1"/>
  <c r="F91" i="38"/>
  <c r="F90" i="38" s="1"/>
  <c r="H89" i="38"/>
  <c r="T214" i="35" s="1"/>
  <c r="R214" i="35" s="1"/>
  <c r="X214" i="35" s="1"/>
  <c r="H88" i="38"/>
  <c r="T213" i="35" s="1"/>
  <c r="R213" i="35" s="1"/>
  <c r="X213" i="35" s="1"/>
  <c r="H87" i="38"/>
  <c r="X212" i="35" s="1"/>
  <c r="H86" i="38"/>
  <c r="T211" i="35" s="1"/>
  <c r="R211" i="35" s="1"/>
  <c r="X211" i="35" s="1"/>
  <c r="H85" i="38"/>
  <c r="T210" i="35" s="1"/>
  <c r="R210" i="35" s="1"/>
  <c r="X210" i="35" s="1"/>
  <c r="H84" i="38"/>
  <c r="T209" i="35" s="1"/>
  <c r="R209" i="35" s="1"/>
  <c r="X209" i="35" s="1"/>
  <c r="H83" i="38"/>
  <c r="T208" i="35" s="1"/>
  <c r="R208" i="35" s="1"/>
  <c r="X208" i="35" s="1"/>
  <c r="H82" i="38"/>
  <c r="T207" i="35" s="1"/>
  <c r="R207" i="35" s="1"/>
  <c r="X207" i="35" s="1"/>
  <c r="H81" i="38"/>
  <c r="T206" i="35" s="1"/>
  <c r="R206" i="35" s="1"/>
  <c r="X206" i="35" s="1"/>
  <c r="H80" i="38"/>
  <c r="T205" i="35" s="1"/>
  <c r="R205" i="35" s="1"/>
  <c r="X205" i="35" s="1"/>
  <c r="H79" i="38"/>
  <c r="T204" i="35" s="1"/>
  <c r="F31" i="37" s="1"/>
  <c r="C31" i="37" s="1"/>
  <c r="H78" i="38"/>
  <c r="T203" i="35" s="1"/>
  <c r="R203" i="35" s="1"/>
  <c r="X203" i="35" s="1"/>
  <c r="H77" i="38"/>
  <c r="T202" i="35" s="1"/>
  <c r="R202" i="35" s="1"/>
  <c r="X202" i="35" s="1"/>
  <c r="H76" i="38"/>
  <c r="T201" i="35" s="1"/>
  <c r="R201" i="35" s="1"/>
  <c r="X201" i="35" s="1"/>
  <c r="H75" i="38"/>
  <c r="T200" i="35" s="1"/>
  <c r="R200" i="35" s="1"/>
  <c r="X200" i="35" s="1"/>
  <c r="H74" i="38"/>
  <c r="X199" i="35" s="1"/>
  <c r="H73" i="38"/>
  <c r="T198" i="35" s="1"/>
  <c r="R198" i="35" s="1"/>
  <c r="X198" i="35" s="1"/>
  <c r="H72" i="38"/>
  <c r="T197" i="35" s="1"/>
  <c r="R197" i="35" s="1"/>
  <c r="X197" i="35" s="1"/>
  <c r="H71" i="38"/>
  <c r="T196" i="35" s="1"/>
  <c r="R196" i="35" s="1"/>
  <c r="X196" i="35" s="1"/>
  <c r="H70" i="38"/>
  <c r="T195" i="35" s="1"/>
  <c r="R195" i="35" s="1"/>
  <c r="X195" i="35" s="1"/>
  <c r="H69" i="38"/>
  <c r="T194" i="35" s="1"/>
  <c r="R194" i="35" s="1"/>
  <c r="X194" i="35" s="1"/>
  <c r="H68" i="38"/>
  <c r="T193" i="35" s="1"/>
  <c r="R193" i="35" s="1"/>
  <c r="X193" i="35" s="1"/>
  <c r="H67" i="38"/>
  <c r="R192" i="35" s="1"/>
  <c r="X192" i="35" s="1"/>
  <c r="H66" i="38"/>
  <c r="T191" i="35" s="1"/>
  <c r="R191" i="35" s="1"/>
  <c r="X191" i="35" s="1"/>
  <c r="H65" i="38"/>
  <c r="T190" i="35" s="1"/>
  <c r="R190" i="35" s="1"/>
  <c r="X190" i="35" s="1"/>
  <c r="H63" i="38"/>
  <c r="T188" i="35" s="1"/>
  <c r="R188" i="35" s="1"/>
  <c r="X188" i="35" s="1"/>
  <c r="H62" i="38"/>
  <c r="T187" i="35" s="1"/>
  <c r="R187" i="35" s="1"/>
  <c r="X187" i="35" s="1"/>
  <c r="H61" i="38"/>
  <c r="T186" i="35" s="1"/>
  <c r="R186" i="35" s="1"/>
  <c r="X186" i="35" s="1"/>
  <c r="H60" i="38"/>
  <c r="T185" i="35" s="1"/>
  <c r="R185" i="35" s="1"/>
  <c r="X185" i="35" s="1"/>
  <c r="H59" i="38"/>
  <c r="T184" i="35" s="1"/>
  <c r="R184" i="35" s="1"/>
  <c r="X184" i="35" s="1"/>
  <c r="H58" i="38"/>
  <c r="T183" i="35" s="1"/>
  <c r="R183" i="35" s="1"/>
  <c r="X183" i="35" s="1"/>
  <c r="H57" i="38"/>
  <c r="T182" i="35" s="1"/>
  <c r="R182" i="35" s="1"/>
  <c r="X182" i="35" s="1"/>
  <c r="H56" i="38"/>
  <c r="T181" i="35" s="1"/>
  <c r="R181" i="35" s="1"/>
  <c r="X181" i="35" s="1"/>
  <c r="H55" i="38"/>
  <c r="T180" i="35" s="1"/>
  <c r="R180" i="35" s="1"/>
  <c r="X180" i="35" s="1"/>
  <c r="H54" i="38"/>
  <c r="T179" i="35" s="1"/>
  <c r="R179" i="35" s="1"/>
  <c r="X179" i="35" s="1"/>
  <c r="H53" i="38"/>
  <c r="T178" i="35" s="1"/>
  <c r="R178" i="35" s="1"/>
  <c r="X178" i="35" s="1"/>
  <c r="H52" i="38"/>
  <c r="T177" i="35" s="1"/>
  <c r="R177" i="35" s="1"/>
  <c r="X177" i="35" s="1"/>
  <c r="H51" i="38"/>
  <c r="F50" i="38"/>
  <c r="F49" i="38" s="1"/>
  <c r="F48" i="38" s="1"/>
  <c r="H47" i="38"/>
  <c r="H46" i="38" s="1"/>
  <c r="T171" i="35" s="1"/>
  <c r="R171" i="35" s="1"/>
  <c r="X171" i="35" s="1"/>
  <c r="F46" i="38"/>
  <c r="H45" i="38"/>
  <c r="T170" i="35" s="1"/>
  <c r="R170" i="35" s="1"/>
  <c r="X170" i="35" s="1"/>
  <c r="H44" i="38"/>
  <c r="T169" i="35" s="1"/>
  <c r="R169" i="35" s="1"/>
  <c r="X169" i="35" s="1"/>
  <c r="H43" i="38"/>
  <c r="T168" i="35" s="1"/>
  <c r="R168" i="35" s="1"/>
  <c r="X168" i="35" s="1"/>
  <c r="H42" i="38"/>
  <c r="T167" i="35" s="1"/>
  <c r="R167" i="35" s="1"/>
  <c r="X167" i="35" s="1"/>
  <c r="H41" i="38"/>
  <c r="T166" i="35" s="1"/>
  <c r="R166" i="35" s="1"/>
  <c r="X166" i="35" s="1"/>
  <c r="H40" i="38"/>
  <c r="T165" i="35" s="1"/>
  <c r="R165" i="35" s="1"/>
  <c r="X165" i="35" s="1"/>
  <c r="H39" i="38"/>
  <c r="T164" i="35" s="1"/>
  <c r="R164" i="35" s="1"/>
  <c r="X164" i="35" s="1"/>
  <c r="H38" i="38"/>
  <c r="T163" i="35" s="1"/>
  <c r="R163" i="35" s="1"/>
  <c r="X163" i="35" s="1"/>
  <c r="H37" i="38"/>
  <c r="T162" i="35" s="1"/>
  <c r="R162" i="35" s="1"/>
  <c r="G36" i="38"/>
  <c r="G35" i="38" s="1"/>
  <c r="F36" i="38"/>
  <c r="F35" i="38" s="1"/>
  <c r="H34" i="38"/>
  <c r="H33" i="38"/>
  <c r="T158" i="35" s="1"/>
  <c r="R158" i="35" s="1"/>
  <c r="X158" i="35" s="1"/>
  <c r="H32" i="38"/>
  <c r="T157" i="35" s="1"/>
  <c r="R157" i="35" s="1"/>
  <c r="X157" i="35" s="1"/>
  <c r="H31" i="38"/>
  <c r="T156" i="35" s="1"/>
  <c r="R156" i="35" s="1"/>
  <c r="X156" i="35" s="1"/>
  <c r="H30" i="38"/>
  <c r="T155" i="35" s="1"/>
  <c r="R155" i="35" s="1"/>
  <c r="X155" i="35" s="1"/>
  <c r="H29" i="38"/>
  <c r="T154" i="35" s="1"/>
  <c r="R154" i="35" s="1"/>
  <c r="X154" i="35" s="1"/>
  <c r="H28" i="38"/>
  <c r="T153" i="35" s="1"/>
  <c r="R153" i="35" s="1"/>
  <c r="X153" i="35" s="1"/>
  <c r="H27" i="38"/>
  <c r="T152" i="35" s="1"/>
  <c r="R152" i="35" s="1"/>
  <c r="X152" i="35" s="1"/>
  <c r="H26" i="38"/>
  <c r="T151" i="35" s="1"/>
  <c r="R151" i="35" s="1"/>
  <c r="X151" i="35" s="1"/>
  <c r="H25" i="38"/>
  <c r="T150" i="35" s="1"/>
  <c r="H23" i="38"/>
  <c r="F35" i="37" s="1"/>
  <c r="H22" i="38"/>
  <c r="T147" i="35" s="1"/>
  <c r="H18" i="38"/>
  <c r="T143" i="35" s="1"/>
  <c r="H17" i="38"/>
  <c r="T142" i="35" s="1"/>
  <c r="H16" i="38"/>
  <c r="T141" i="35" s="1"/>
  <c r="F36" i="37" s="1"/>
  <c r="C36" i="37" s="1"/>
  <c r="H14" i="38"/>
  <c r="T139" i="35" s="1"/>
  <c r="F28" i="37" s="1"/>
  <c r="F13" i="38"/>
  <c r="H12" i="38"/>
  <c r="T137" i="35" s="1"/>
  <c r="R137" i="35" s="1"/>
  <c r="X137" i="35" s="1"/>
  <c r="H11" i="38"/>
  <c r="G10" i="38"/>
  <c r="F10" i="38"/>
  <c r="H9" i="38"/>
  <c r="T134" i="35" s="1"/>
  <c r="R134" i="35" s="1"/>
  <c r="G7" i="38"/>
  <c r="G6" i="38" s="1"/>
  <c r="F7" i="38"/>
  <c r="F6" i="38" s="1"/>
  <c r="C28" i="37" l="1"/>
  <c r="J28" i="37" s="1"/>
  <c r="C35" i="37"/>
  <c r="F32" i="37"/>
  <c r="C32" i="37" s="1"/>
  <c r="F30" i="37"/>
  <c r="T132" i="35"/>
  <c r="R132" i="35" s="1"/>
  <c r="F33" i="37"/>
  <c r="F27" i="37"/>
  <c r="C27" i="37" s="1"/>
  <c r="F26" i="37"/>
  <c r="C26" i="37" s="1"/>
  <c r="R33" i="35"/>
  <c r="U173" i="35"/>
  <c r="R136" i="35"/>
  <c r="X136" i="35" s="1"/>
  <c r="R204" i="35"/>
  <c r="X204" i="35" s="1"/>
  <c r="R217" i="35"/>
  <c r="X217" i="35" s="1"/>
  <c r="T215" i="35"/>
  <c r="R215" i="35" s="1"/>
  <c r="R143" i="35"/>
  <c r="X143" i="35" s="1"/>
  <c r="R146" i="35"/>
  <c r="X146" i="35" s="1"/>
  <c r="R139" i="35"/>
  <c r="X139" i="35" s="1"/>
  <c r="R147" i="35"/>
  <c r="X147" i="35" s="1"/>
  <c r="R141" i="35"/>
  <c r="X141" i="35" s="1"/>
  <c r="R144" i="35"/>
  <c r="X144" i="35" s="1"/>
  <c r="X148" i="35"/>
  <c r="R145" i="35"/>
  <c r="X145" i="35" s="1"/>
  <c r="R142" i="35"/>
  <c r="X142" i="35" s="1"/>
  <c r="S67" i="35"/>
  <c r="H24" i="38"/>
  <c r="H50" i="38"/>
  <c r="R150" i="35"/>
  <c r="X150" i="35" s="1"/>
  <c r="T159" i="35"/>
  <c r="R159" i="35" s="1"/>
  <c r="X159" i="35" s="1"/>
  <c r="T176" i="35"/>
  <c r="T172" i="35"/>
  <c r="R172" i="35" s="1"/>
  <c r="X172" i="35" s="1"/>
  <c r="S81" i="35"/>
  <c r="S80" i="35" s="1"/>
  <c r="S118" i="35"/>
  <c r="S117" i="35" s="1"/>
  <c r="S114" i="35" s="1"/>
  <c r="R43" i="35"/>
  <c r="R133" i="35"/>
  <c r="X133" i="35" s="1"/>
  <c r="G46" i="38"/>
  <c r="G50" i="38"/>
  <c r="G49" i="38" s="1"/>
  <c r="G48" i="38" s="1"/>
  <c r="H49" i="38"/>
  <c r="H7" i="38"/>
  <c r="H6" i="38" s="1"/>
  <c r="H10" i="38"/>
  <c r="F5" i="38"/>
  <c r="F4" i="38" s="1"/>
  <c r="H91" i="38"/>
  <c r="G13" i="38"/>
  <c r="H36" i="38"/>
  <c r="H15" i="38"/>
  <c r="C33" i="37" l="1"/>
  <c r="C30" i="37"/>
  <c r="S63" i="35"/>
  <c r="S62" i="35" s="1"/>
  <c r="S11" i="35" s="1"/>
  <c r="S10" i="35" s="1"/>
  <c r="T149" i="35"/>
  <c r="R149" i="35" s="1"/>
  <c r="X149" i="35" s="1"/>
  <c r="X173" i="35"/>
  <c r="R135" i="35"/>
  <c r="X135" i="35" s="1"/>
  <c r="R176" i="35"/>
  <c r="X176" i="35" s="1"/>
  <c r="T175" i="35"/>
  <c r="R175" i="35" s="1"/>
  <c r="X175" i="35" s="1"/>
  <c r="H90" i="38"/>
  <c r="T216" i="35"/>
  <c r="R216" i="35" s="1"/>
  <c r="X216" i="35" s="1"/>
  <c r="H13" i="38"/>
  <c r="R138" i="35" s="1"/>
  <c r="X138" i="35" s="1"/>
  <c r="T140" i="35"/>
  <c r="F29" i="37" s="1"/>
  <c r="C29" i="37" s="1"/>
  <c r="H48" i="38"/>
  <c r="R174" i="35"/>
  <c r="H35" i="38"/>
  <c r="R160" i="35" s="1"/>
  <c r="F22" i="37"/>
  <c r="C22" i="37" s="1"/>
  <c r="G5" i="38"/>
  <c r="G4" i="38" s="1"/>
  <c r="H5" i="38"/>
  <c r="C25" i="37" l="1"/>
  <c r="F25" i="37"/>
  <c r="F15" i="37"/>
  <c r="C15" i="37" s="1"/>
  <c r="C11" i="37" s="1"/>
  <c r="T131" i="35"/>
  <c r="T130" i="35" s="1"/>
  <c r="R161" i="35"/>
  <c r="R140" i="35"/>
  <c r="X140" i="35" s="1"/>
  <c r="R131" i="35"/>
  <c r="H4" i="38"/>
  <c r="I4" i="38" s="1"/>
  <c r="C10" i="37" l="1"/>
  <c r="F11" i="37"/>
  <c r="F10" i="37" s="1"/>
  <c r="R130" i="35"/>
  <c r="R10" i="35" s="1"/>
  <c r="D25" i="37" l="1"/>
  <c r="D10" i="37" l="1"/>
  <c r="O27" i="37"/>
  <c r="L25" i="37" l="1"/>
  <c r="M25" i="37"/>
  <c r="O25" i="37"/>
  <c r="P25" i="37"/>
  <c r="S25" i="37"/>
  <c r="R31" i="37" l="1"/>
  <c r="R28" i="37"/>
  <c r="R25" i="37" l="1"/>
  <c r="Q28" i="37"/>
  <c r="H28" i="37"/>
  <c r="H27" i="37"/>
  <c r="I27" i="37"/>
  <c r="G27" i="37" s="1"/>
  <c r="J27" i="37" s="1"/>
  <c r="I28" i="37"/>
  <c r="H29" i="37"/>
  <c r="I29" i="37"/>
  <c r="H30" i="37"/>
  <c r="I30" i="37"/>
  <c r="H31" i="37"/>
  <c r="I31" i="37"/>
  <c r="H32" i="37"/>
  <c r="I32" i="37"/>
  <c r="I33" i="37"/>
  <c r="H34" i="37"/>
  <c r="I34" i="37"/>
  <c r="H35" i="37"/>
  <c r="I35" i="37"/>
  <c r="H36" i="37"/>
  <c r="I36" i="37"/>
  <c r="H13" i="37"/>
  <c r="I13" i="37"/>
  <c r="G13" i="37" s="1"/>
  <c r="H14" i="37"/>
  <c r="I14" i="37"/>
  <c r="I15" i="37"/>
  <c r="H16" i="37"/>
  <c r="I16" i="37"/>
  <c r="H17" i="37"/>
  <c r="I17" i="37"/>
  <c r="H18" i="37"/>
  <c r="I18" i="37"/>
  <c r="H19" i="37"/>
  <c r="I19" i="37"/>
  <c r="H20" i="37"/>
  <c r="I20" i="37"/>
  <c r="H21" i="37"/>
  <c r="I21" i="37"/>
  <c r="I22" i="37"/>
  <c r="G22" i="37" s="1"/>
  <c r="J22" i="37" s="1"/>
  <c r="H23" i="37"/>
  <c r="I23" i="37"/>
  <c r="H24" i="37"/>
  <c r="I24" i="37"/>
  <c r="I26" i="37"/>
  <c r="H26" i="37"/>
  <c r="I12" i="37"/>
  <c r="H12" i="37"/>
  <c r="Q30" i="35"/>
  <c r="M30" i="35"/>
  <c r="I30" i="35"/>
  <c r="K13" i="37"/>
  <c r="K14" i="37"/>
  <c r="K15" i="37"/>
  <c r="K16" i="37"/>
  <c r="K17" i="37"/>
  <c r="K18" i="37"/>
  <c r="K19" i="37"/>
  <c r="K20" i="37"/>
  <c r="K21" i="37"/>
  <c r="K22" i="37"/>
  <c r="K23" i="37"/>
  <c r="K24" i="37"/>
  <c r="K26" i="37"/>
  <c r="K27" i="37"/>
  <c r="K28" i="37"/>
  <c r="K29" i="37"/>
  <c r="K30" i="37"/>
  <c r="K31" i="37"/>
  <c r="K32" i="37"/>
  <c r="K33" i="37"/>
  <c r="K34" i="37"/>
  <c r="K35" i="37"/>
  <c r="K36" i="37"/>
  <c r="K12" i="37"/>
  <c r="Q13" i="37"/>
  <c r="Q14" i="37"/>
  <c r="Q16" i="37"/>
  <c r="Q17" i="37"/>
  <c r="Q18" i="37"/>
  <c r="Q19" i="37"/>
  <c r="Q20" i="37"/>
  <c r="Q21" i="37"/>
  <c r="Q22" i="37"/>
  <c r="Q23" i="37"/>
  <c r="Q24" i="37"/>
  <c r="Q26" i="37"/>
  <c r="Q27" i="37"/>
  <c r="Q29" i="37"/>
  <c r="Q30" i="37"/>
  <c r="Q31" i="37"/>
  <c r="Q32" i="37"/>
  <c r="Q33" i="37"/>
  <c r="Q34" i="37"/>
  <c r="Q35" i="37"/>
  <c r="Q36" i="37"/>
  <c r="Q12" i="37"/>
  <c r="N13" i="37"/>
  <c r="N14" i="37"/>
  <c r="N16" i="37"/>
  <c r="N17" i="37"/>
  <c r="N18" i="37"/>
  <c r="N19" i="37"/>
  <c r="N20" i="37"/>
  <c r="N21" i="37"/>
  <c r="N22" i="37"/>
  <c r="N23" i="37"/>
  <c r="N24" i="37"/>
  <c r="N26" i="37"/>
  <c r="N27" i="37"/>
  <c r="N28" i="37"/>
  <c r="N29" i="37"/>
  <c r="N30" i="37"/>
  <c r="N31" i="37"/>
  <c r="N32" i="37"/>
  <c r="N33" i="37"/>
  <c r="N34" i="37"/>
  <c r="N35" i="37"/>
  <c r="N36" i="37"/>
  <c r="N12" i="37"/>
  <c r="G35" i="37" l="1"/>
  <c r="J35" i="37" s="1"/>
  <c r="G30" i="37"/>
  <c r="J30" i="37" s="1"/>
  <c r="G32" i="37"/>
  <c r="J32" i="37" s="1"/>
  <c r="G12" i="37"/>
  <c r="J12" i="37" s="1"/>
  <c r="G24" i="37"/>
  <c r="J24" i="37" s="1"/>
  <c r="G18" i="37"/>
  <c r="G14" i="37"/>
  <c r="J14" i="37" s="1"/>
  <c r="G34" i="37"/>
  <c r="J34" i="37" s="1"/>
  <c r="G36" i="37"/>
  <c r="J36" i="37" s="1"/>
  <c r="I25" i="37"/>
  <c r="G16" i="37"/>
  <c r="G23" i="37"/>
  <c r="J23" i="37" s="1"/>
  <c r="G19" i="37"/>
  <c r="G20" i="37"/>
  <c r="K25" i="37"/>
  <c r="G33" i="37"/>
  <c r="G29" i="37"/>
  <c r="J29" i="37" s="1"/>
  <c r="G28" i="37"/>
  <c r="G21" i="37"/>
  <c r="G17" i="37"/>
  <c r="N25" i="37"/>
  <c r="G26" i="37"/>
  <c r="J26" i="37" s="1"/>
  <c r="Q25" i="37"/>
  <c r="G31" i="37"/>
  <c r="J31" i="37" s="1"/>
  <c r="D301" i="36"/>
  <c r="J301" i="36" s="1"/>
  <c r="E282" i="36"/>
  <c r="E72" i="36"/>
  <c r="E100" i="36"/>
  <c r="D151" i="36"/>
  <c r="E280" i="36"/>
  <c r="D297" i="36"/>
  <c r="E296" i="36"/>
  <c r="D284" i="36"/>
  <c r="J284" i="36" s="1"/>
  <c r="D283" i="36"/>
  <c r="J283" i="36" s="1"/>
  <c r="D281" i="36"/>
  <c r="E267" i="36"/>
  <c r="E254" i="36"/>
  <c r="D254" i="36" s="1"/>
  <c r="J254" i="36" s="1"/>
  <c r="E126" i="36"/>
  <c r="E113" i="36" s="1"/>
  <c r="Y12" i="35"/>
  <c r="X104" i="35"/>
  <c r="J33" i="37" l="1"/>
  <c r="D280" i="36"/>
  <c r="J280" i="36" s="1"/>
  <c r="J281" i="36"/>
  <c r="D296" i="36"/>
  <c r="J296" i="36" s="1"/>
  <c r="J297" i="36"/>
  <c r="H237" i="36"/>
  <c r="E86" i="36"/>
  <c r="D282" i="36"/>
  <c r="J282" i="36" s="1"/>
  <c r="G25" i="37"/>
  <c r="J25" i="37" s="1"/>
  <c r="S11" i="37"/>
  <c r="M11" i="37"/>
  <c r="M10" i="37" s="1"/>
  <c r="L11" i="37"/>
  <c r="L10" i="37" s="1"/>
  <c r="G237" i="36" l="1"/>
  <c r="H189" i="36"/>
  <c r="S10" i="37"/>
  <c r="P11" i="37"/>
  <c r="P10" i="37" s="1"/>
  <c r="I11" i="37"/>
  <c r="I10" i="37" s="1"/>
  <c r="K11" i="37"/>
  <c r="K10" i="37" s="1"/>
  <c r="G189" i="36" l="1"/>
  <c r="H25" i="37"/>
  <c r="X39" i="35" l="1"/>
  <c r="X41" i="35"/>
  <c r="X105" i="35" l="1"/>
  <c r="E172" i="36"/>
  <c r="D162" i="36"/>
  <c r="J162" i="36" s="1"/>
  <c r="D163" i="36"/>
  <c r="J163" i="36" s="1"/>
  <c r="D164" i="36"/>
  <c r="J164" i="36" s="1"/>
  <c r="D165" i="36"/>
  <c r="J165" i="36" s="1"/>
  <c r="D166" i="36"/>
  <c r="J166" i="36" s="1"/>
  <c r="D167" i="36"/>
  <c r="J167" i="36" s="1"/>
  <c r="D168" i="36"/>
  <c r="J168" i="36" s="1"/>
  <c r="D169" i="36"/>
  <c r="J169" i="36" s="1"/>
  <c r="D170" i="36"/>
  <c r="J170" i="36" s="1"/>
  <c r="D171" i="36"/>
  <c r="J171" i="36" s="1"/>
  <c r="D173" i="36"/>
  <c r="J173" i="36" s="1"/>
  <c r="D174" i="36"/>
  <c r="J174" i="36" s="1"/>
  <c r="D175" i="36"/>
  <c r="J175" i="36" s="1"/>
  <c r="D176" i="36"/>
  <c r="J176" i="36" s="1"/>
  <c r="D177" i="36"/>
  <c r="J177" i="36" s="1"/>
  <c r="D178" i="36"/>
  <c r="J178" i="36" s="1"/>
  <c r="D179" i="36"/>
  <c r="J179" i="36" s="1"/>
  <c r="D180" i="36"/>
  <c r="J180" i="36" s="1"/>
  <c r="D181" i="36"/>
  <c r="J181" i="36" s="1"/>
  <c r="D182" i="36"/>
  <c r="J182" i="36" s="1"/>
  <c r="D183" i="36"/>
  <c r="J183" i="36" s="1"/>
  <c r="D185" i="36"/>
  <c r="J185" i="36" s="1"/>
  <c r="D186" i="36"/>
  <c r="J186" i="36" s="1"/>
  <c r="D188" i="36"/>
  <c r="J188" i="36" s="1"/>
  <c r="D161" i="36"/>
  <c r="J161" i="36" s="1"/>
  <c r="E187" i="36"/>
  <c r="E184" i="36" s="1"/>
  <c r="D155" i="36"/>
  <c r="D154" i="36" s="1"/>
  <c r="D292" i="36"/>
  <c r="J292" i="36" s="1"/>
  <c r="D290" i="36"/>
  <c r="J290" i="36" s="1"/>
  <c r="D288" i="36"/>
  <c r="D239" i="36"/>
  <c r="J239" i="36" s="1"/>
  <c r="D150" i="36"/>
  <c r="D149" i="36"/>
  <c r="E298" i="36"/>
  <c r="E294" i="36"/>
  <c r="E291" i="36"/>
  <c r="D291" i="36" s="1"/>
  <c r="J291" i="36" s="1"/>
  <c r="E289" i="36"/>
  <c r="E287" i="36"/>
  <c r="E285" i="36"/>
  <c r="E279" i="36" s="1"/>
  <c r="E238" i="36"/>
  <c r="D269" i="36"/>
  <c r="J269" i="36" s="1"/>
  <c r="D270" i="36"/>
  <c r="J270" i="36" s="1"/>
  <c r="D271" i="36"/>
  <c r="J271" i="36" s="1"/>
  <c r="D272" i="36"/>
  <c r="J272" i="36" s="1"/>
  <c r="D273" i="36"/>
  <c r="J273" i="36" s="1"/>
  <c r="D274" i="36"/>
  <c r="J274" i="36" s="1"/>
  <c r="D275" i="36"/>
  <c r="J275" i="36" s="1"/>
  <c r="D276" i="36"/>
  <c r="J276" i="36" s="1"/>
  <c r="D277" i="36"/>
  <c r="J277" i="36" s="1"/>
  <c r="D278" i="36"/>
  <c r="J278" i="36" s="1"/>
  <c r="D268" i="36"/>
  <c r="J268" i="36" s="1"/>
  <c r="D286" i="36"/>
  <c r="D299" i="36"/>
  <c r="D295" i="36"/>
  <c r="E300" i="36"/>
  <c r="E266" i="36"/>
  <c r="D298" i="36" l="1"/>
  <c r="J298" i="36" s="1"/>
  <c r="J299" i="36"/>
  <c r="D294" i="36"/>
  <c r="J294" i="36" s="1"/>
  <c r="J295" i="36"/>
  <c r="D287" i="36"/>
  <c r="J287" i="36" s="1"/>
  <c r="J288" i="36"/>
  <c r="J148" i="36"/>
  <c r="D285" i="36"/>
  <c r="J286" i="36"/>
  <c r="E293" i="36"/>
  <c r="D160" i="36"/>
  <c r="N15" i="37"/>
  <c r="O11" i="37"/>
  <c r="O10" i="37" s="1"/>
  <c r="D267" i="36"/>
  <c r="J267" i="36" s="1"/>
  <c r="D172" i="36"/>
  <c r="J172" i="36" s="1"/>
  <c r="D187" i="36"/>
  <c r="D266" i="36"/>
  <c r="J266" i="36" s="1"/>
  <c r="D289" i="36"/>
  <c r="J289" i="36" s="1"/>
  <c r="D293" i="36" l="1"/>
  <c r="J293" i="36" s="1"/>
  <c r="D184" i="36"/>
  <c r="J184" i="36" s="1"/>
  <c r="J187" i="36"/>
  <c r="D279" i="36"/>
  <c r="J279" i="36" s="1"/>
  <c r="J285" i="36"/>
  <c r="N11" i="37"/>
  <c r="N10" i="37" s="1"/>
  <c r="E265" i="36"/>
  <c r="D265" i="36" s="1"/>
  <c r="J265" i="36" s="1"/>
  <c r="E264" i="36"/>
  <c r="D264" i="36" s="1"/>
  <c r="J264" i="36" s="1"/>
  <c r="E263" i="36"/>
  <c r="D263" i="36" s="1"/>
  <c r="J263" i="36" s="1"/>
  <c r="E262" i="36"/>
  <c r="D262" i="36" s="1"/>
  <c r="J262" i="36" s="1"/>
  <c r="E261" i="36"/>
  <c r="D261" i="36" s="1"/>
  <c r="J261" i="36" s="1"/>
  <c r="E260" i="36"/>
  <c r="D260" i="36" s="1"/>
  <c r="J260" i="36" s="1"/>
  <c r="E259" i="36"/>
  <c r="D259" i="36" s="1"/>
  <c r="J259" i="36" s="1"/>
  <c r="E258" i="36"/>
  <c r="D258" i="36" s="1"/>
  <c r="J258" i="36" s="1"/>
  <c r="E257" i="36"/>
  <c r="D257" i="36" s="1"/>
  <c r="J257" i="36" s="1"/>
  <c r="E256" i="36"/>
  <c r="D256" i="36" s="1"/>
  <c r="J256" i="36" s="1"/>
  <c r="E255" i="36"/>
  <c r="E252" i="36"/>
  <c r="D252" i="36" s="1"/>
  <c r="J252" i="36" s="1"/>
  <c r="E251" i="36"/>
  <c r="D251" i="36" s="1"/>
  <c r="J251" i="36" s="1"/>
  <c r="E250" i="36"/>
  <c r="D250" i="36" s="1"/>
  <c r="J250" i="36" s="1"/>
  <c r="E249" i="36"/>
  <c r="D249" i="36" s="1"/>
  <c r="J249" i="36" s="1"/>
  <c r="E248" i="36"/>
  <c r="D248" i="36" s="1"/>
  <c r="J248" i="36" s="1"/>
  <c r="E247" i="36"/>
  <c r="D247" i="36" s="1"/>
  <c r="J247" i="36" s="1"/>
  <c r="E246" i="36"/>
  <c r="D246" i="36" s="1"/>
  <c r="J246" i="36" s="1"/>
  <c r="E245" i="36"/>
  <c r="D245" i="36" s="1"/>
  <c r="J245" i="36" s="1"/>
  <c r="E244" i="36"/>
  <c r="D244" i="36" s="1"/>
  <c r="J244" i="36" s="1"/>
  <c r="E243" i="36"/>
  <c r="D243" i="36" s="1"/>
  <c r="J243" i="36" s="1"/>
  <c r="E242" i="36"/>
  <c r="D302" i="36"/>
  <c r="J302" i="36" s="1"/>
  <c r="H160" i="36"/>
  <c r="E160" i="36"/>
  <c r="E139" i="36" s="1"/>
  <c r="E85" i="36"/>
  <c r="E84" i="36"/>
  <c r="E83" i="36"/>
  <c r="E82" i="36"/>
  <c r="E81" i="36"/>
  <c r="E80" i="36"/>
  <c r="E79" i="36"/>
  <c r="E78" i="36"/>
  <c r="E77" i="36"/>
  <c r="E76" i="36"/>
  <c r="E75" i="36"/>
  <c r="E67" i="36"/>
  <c r="D69" i="36"/>
  <c r="D68" i="36"/>
  <c r="J68" i="36" s="1"/>
  <c r="E65" i="36"/>
  <c r="E64" i="36"/>
  <c r="E63" i="36"/>
  <c r="E62" i="36"/>
  <c r="E61" i="36"/>
  <c r="E60" i="36"/>
  <c r="E59" i="36"/>
  <c r="E58" i="36"/>
  <c r="E57" i="36"/>
  <c r="E56" i="36"/>
  <c r="E55" i="36"/>
  <c r="E51" i="36"/>
  <c r="E50" i="36"/>
  <c r="E49" i="36"/>
  <c r="E48" i="36"/>
  <c r="E47" i="36"/>
  <c r="E46" i="36"/>
  <c r="E45" i="36"/>
  <c r="E44" i="36"/>
  <c r="E43" i="36"/>
  <c r="E42" i="36"/>
  <c r="E41" i="36"/>
  <c r="K100" i="36"/>
  <c r="H100" i="36"/>
  <c r="G100" i="36" s="1"/>
  <c r="E70" i="36"/>
  <c r="H66" i="36" l="1"/>
  <c r="G66" i="36" s="1"/>
  <c r="G72" i="36"/>
  <c r="G139" i="36"/>
  <c r="G160" i="36"/>
  <c r="H34" i="36"/>
  <c r="E66" i="36"/>
  <c r="D67" i="36"/>
  <c r="J67" i="36" s="1"/>
  <c r="E53" i="36"/>
  <c r="E74" i="36"/>
  <c r="D255" i="36"/>
  <c r="E253" i="36"/>
  <c r="D242" i="36"/>
  <c r="E241" i="36"/>
  <c r="D300" i="36"/>
  <c r="J300" i="36" s="1"/>
  <c r="D238" i="36"/>
  <c r="J238" i="36" s="1"/>
  <c r="E40" i="36"/>
  <c r="H7" i="36" l="1"/>
  <c r="H6" i="36" s="1"/>
  <c r="G34" i="36"/>
  <c r="G7" i="36" s="1"/>
  <c r="G6" i="36" s="1"/>
  <c r="D241" i="36"/>
  <c r="J241" i="36" s="1"/>
  <c r="J242" i="36"/>
  <c r="D253" i="36"/>
  <c r="J253" i="36" s="1"/>
  <c r="J255" i="36"/>
  <c r="E240" i="36"/>
  <c r="E237" i="36" s="1"/>
  <c r="E189" i="36" s="1"/>
  <c r="E52" i="36"/>
  <c r="E34" i="36" s="1"/>
  <c r="D240" i="36" l="1"/>
  <c r="J240" i="36" s="1"/>
  <c r="D237" i="36"/>
  <c r="E7" i="36"/>
  <c r="X61" i="35"/>
  <c r="X65" i="35"/>
  <c r="X66" i="35"/>
  <c r="X68" i="35"/>
  <c r="X72" i="35"/>
  <c r="X73" i="35"/>
  <c r="X74" i="35"/>
  <c r="X75" i="35"/>
  <c r="X76" i="35"/>
  <c r="X77" i="35"/>
  <c r="X78" i="35"/>
  <c r="X79" i="35"/>
  <c r="X85" i="35"/>
  <c r="X88" i="35"/>
  <c r="X89" i="35"/>
  <c r="T87" i="35"/>
  <c r="V87" i="35"/>
  <c r="V62" i="35" s="1"/>
  <c r="W87" i="35"/>
  <c r="R87" i="35"/>
  <c r="X87" i="35" s="1"/>
  <c r="E6" i="36" l="1"/>
  <c r="D6" i="36" s="1"/>
  <c r="D7" i="36"/>
  <c r="D189" i="36"/>
  <c r="J189" i="36" s="1"/>
  <c r="J237" i="36"/>
  <c r="W11" i="35"/>
  <c r="V11" i="35"/>
  <c r="Q129" i="35"/>
  <c r="Q128" i="35" s="1"/>
  <c r="R128" i="35"/>
  <c r="X128" i="35" s="1"/>
  <c r="P128" i="35"/>
  <c r="O128" i="35"/>
  <c r="N128" i="35"/>
  <c r="M128" i="35"/>
  <c r="L128" i="35"/>
  <c r="K128" i="35"/>
  <c r="J128" i="35"/>
  <c r="I128" i="35"/>
  <c r="R121" i="35"/>
  <c r="X121" i="35" s="1"/>
  <c r="Q121" i="35"/>
  <c r="P121" i="35"/>
  <c r="O121" i="35"/>
  <c r="N121" i="35"/>
  <c r="M121" i="35"/>
  <c r="L121" i="35"/>
  <c r="K121" i="35"/>
  <c r="J121" i="35"/>
  <c r="I121" i="35"/>
  <c r="R120" i="35"/>
  <c r="R119" i="35"/>
  <c r="X119" i="35" s="1"/>
  <c r="P118" i="35"/>
  <c r="O118" i="35"/>
  <c r="N118" i="35"/>
  <c r="M118" i="35"/>
  <c r="L118" i="35"/>
  <c r="K118" i="35"/>
  <c r="J118" i="35"/>
  <c r="I118" i="35"/>
  <c r="Q116" i="35"/>
  <c r="Q115" i="35" s="1"/>
  <c r="R115" i="35"/>
  <c r="X115" i="35" s="1"/>
  <c r="P115" i="35"/>
  <c r="O115" i="35"/>
  <c r="N115" i="35"/>
  <c r="M115" i="35"/>
  <c r="L115" i="35"/>
  <c r="K115" i="35"/>
  <c r="J115" i="35"/>
  <c r="I115" i="35"/>
  <c r="Q113" i="35"/>
  <c r="N113" i="35"/>
  <c r="M113" i="35"/>
  <c r="K113" i="35"/>
  <c r="J113" i="35"/>
  <c r="I113" i="35"/>
  <c r="Q112" i="35"/>
  <c r="N112" i="35"/>
  <c r="M112" i="35"/>
  <c r="L112" i="35"/>
  <c r="K112" i="35"/>
  <c r="J112" i="35"/>
  <c r="I112" i="35"/>
  <c r="Q111" i="35"/>
  <c r="N111" i="35"/>
  <c r="M111" i="35"/>
  <c r="L111" i="35"/>
  <c r="K111" i="35"/>
  <c r="J111" i="35"/>
  <c r="I111" i="35"/>
  <c r="Q110" i="35"/>
  <c r="N110" i="35"/>
  <c r="M110" i="35"/>
  <c r="L110" i="35"/>
  <c r="K110" i="35"/>
  <c r="J110" i="35"/>
  <c r="I110" i="35"/>
  <c r="Q109" i="35"/>
  <c r="N109" i="35"/>
  <c r="M109" i="35"/>
  <c r="K109" i="35"/>
  <c r="J109" i="35"/>
  <c r="I109" i="35"/>
  <c r="Q108" i="35"/>
  <c r="N108" i="35"/>
  <c r="M108" i="35"/>
  <c r="L108" i="35"/>
  <c r="K108" i="35"/>
  <c r="J108" i="35"/>
  <c r="I108" i="35"/>
  <c r="Q107" i="35"/>
  <c r="N107" i="35"/>
  <c r="M107" i="35"/>
  <c r="L107" i="35"/>
  <c r="K107" i="35"/>
  <c r="J107" i="35"/>
  <c r="I107" i="35"/>
  <c r="R106" i="35"/>
  <c r="P106" i="35"/>
  <c r="O106" i="35"/>
  <c r="Q105" i="35"/>
  <c r="Q104" i="35"/>
  <c r="X103" i="35"/>
  <c r="P103" i="35"/>
  <c r="O103" i="35"/>
  <c r="N103" i="35"/>
  <c r="M103" i="35"/>
  <c r="L103" i="35"/>
  <c r="K103" i="35"/>
  <c r="J103" i="35"/>
  <c r="I103" i="35"/>
  <c r="R102" i="35"/>
  <c r="R101" i="35"/>
  <c r="R100" i="35"/>
  <c r="R99" i="35"/>
  <c r="R98" i="35"/>
  <c r="R97" i="35"/>
  <c r="R96" i="35"/>
  <c r="R95" i="35"/>
  <c r="R94" i="35"/>
  <c r="R93" i="35"/>
  <c r="R92" i="35"/>
  <c r="P91" i="35"/>
  <c r="O91" i="35"/>
  <c r="N91" i="35"/>
  <c r="M91" i="35"/>
  <c r="L91" i="35"/>
  <c r="K91" i="35"/>
  <c r="J91" i="35"/>
  <c r="I91" i="35"/>
  <c r="Q89" i="35"/>
  <c r="Q88" i="35"/>
  <c r="P87" i="35"/>
  <c r="O87" i="35"/>
  <c r="N87" i="35"/>
  <c r="M87" i="35"/>
  <c r="L87" i="35"/>
  <c r="K87" i="35"/>
  <c r="J87" i="35"/>
  <c r="I87" i="35"/>
  <c r="R86" i="35"/>
  <c r="Q85" i="35"/>
  <c r="P84" i="35"/>
  <c r="O84" i="35"/>
  <c r="N84" i="35"/>
  <c r="M84" i="35"/>
  <c r="L84" i="35"/>
  <c r="K84" i="35"/>
  <c r="J84" i="35"/>
  <c r="I84" i="35"/>
  <c r="R83" i="35"/>
  <c r="R82" i="35"/>
  <c r="X82" i="35" s="1"/>
  <c r="P81" i="35"/>
  <c r="O81" i="35"/>
  <c r="N81" i="35"/>
  <c r="M81" i="35"/>
  <c r="L81" i="35"/>
  <c r="K81" i="35"/>
  <c r="J81" i="35"/>
  <c r="I81" i="35"/>
  <c r="R71" i="35"/>
  <c r="X71" i="35" s="1"/>
  <c r="Q71" i="35"/>
  <c r="P71" i="35"/>
  <c r="O71" i="35"/>
  <c r="N71" i="35"/>
  <c r="M71" i="35"/>
  <c r="L71" i="35"/>
  <c r="K71" i="35"/>
  <c r="J71" i="35"/>
  <c r="I71" i="35"/>
  <c r="X69" i="35"/>
  <c r="P67" i="35"/>
  <c r="O67" i="35"/>
  <c r="N67" i="35"/>
  <c r="M67" i="35"/>
  <c r="L67" i="35"/>
  <c r="K67" i="35"/>
  <c r="J67" i="35"/>
  <c r="I67" i="35"/>
  <c r="R64" i="35"/>
  <c r="X64" i="35" s="1"/>
  <c r="Q64" i="35"/>
  <c r="P64" i="35"/>
  <c r="O64" i="35"/>
  <c r="N64" i="35"/>
  <c r="M64" i="35"/>
  <c r="L64" i="35"/>
  <c r="K64" i="35"/>
  <c r="J64" i="35"/>
  <c r="I64" i="35"/>
  <c r="Q55" i="35"/>
  <c r="Q45" i="35"/>
  <c r="Q43" i="35"/>
  <c r="P40" i="35"/>
  <c r="O40" i="35"/>
  <c r="N40" i="35"/>
  <c r="M40" i="35"/>
  <c r="L40" i="35"/>
  <c r="K40" i="35"/>
  <c r="J40" i="35"/>
  <c r="I40" i="35"/>
  <c r="Q39" i="35"/>
  <c r="P33" i="35"/>
  <c r="O33" i="35"/>
  <c r="N33" i="35"/>
  <c r="M33" i="35"/>
  <c r="L33" i="35"/>
  <c r="K33" i="35"/>
  <c r="J33" i="35"/>
  <c r="I33" i="35"/>
  <c r="Q31" i="35"/>
  <c r="M31" i="35"/>
  <c r="I31" i="35"/>
  <c r="Q29" i="35"/>
  <c r="M29" i="35"/>
  <c r="I29" i="35"/>
  <c r="Q28" i="35"/>
  <c r="M28" i="35"/>
  <c r="I28" i="35"/>
  <c r="Q27" i="35"/>
  <c r="M27" i="35"/>
  <c r="I27" i="35"/>
  <c r="Q26" i="35"/>
  <c r="M26" i="35"/>
  <c r="I26" i="35"/>
  <c r="Q25" i="35"/>
  <c r="M25" i="35"/>
  <c r="I25" i="35"/>
  <c r="Q24" i="35"/>
  <c r="M24" i="35"/>
  <c r="I24" i="35"/>
  <c r="Q23" i="35"/>
  <c r="M23" i="35"/>
  <c r="I23" i="35"/>
  <c r="Q22" i="35"/>
  <c r="M22" i="35"/>
  <c r="I22" i="35"/>
  <c r="Q21" i="35"/>
  <c r="M21" i="35"/>
  <c r="I21" i="35"/>
  <c r="Q20" i="35"/>
  <c r="M20" i="35"/>
  <c r="I20" i="35"/>
  <c r="Q19" i="35"/>
  <c r="M19" i="35"/>
  <c r="I19" i="35"/>
  <c r="Q18" i="35"/>
  <c r="M18" i="35"/>
  <c r="I18" i="35"/>
  <c r="Q17" i="35"/>
  <c r="M17" i="35"/>
  <c r="I17" i="35"/>
  <c r="Q16" i="35"/>
  <c r="M16" i="35"/>
  <c r="I16" i="35"/>
  <c r="Q15" i="35"/>
  <c r="M15" i="35"/>
  <c r="I15" i="35"/>
  <c r="Q14" i="35"/>
  <c r="M14" i="35"/>
  <c r="I14" i="35"/>
  <c r="Q13" i="35"/>
  <c r="M13" i="35"/>
  <c r="I13" i="35"/>
  <c r="T12" i="35"/>
  <c r="R12" i="35"/>
  <c r="P12" i="35"/>
  <c r="O12" i="35"/>
  <c r="N12" i="35"/>
  <c r="L12" i="35"/>
  <c r="K12" i="35"/>
  <c r="J12" i="35"/>
  <c r="V10" i="37" l="1"/>
  <c r="Q120" i="35"/>
  <c r="X120" i="35"/>
  <c r="T11" i="35"/>
  <c r="T10" i="35" s="1"/>
  <c r="I117" i="35"/>
  <c r="I114" i="35" s="1"/>
  <c r="M117" i="35"/>
  <c r="M114" i="35" s="1"/>
  <c r="P117" i="35"/>
  <c r="P114" i="35" s="1"/>
  <c r="P80" i="35"/>
  <c r="P63" i="35" s="1"/>
  <c r="M80" i="35"/>
  <c r="M63" i="35" s="1"/>
  <c r="L117" i="35"/>
  <c r="L114" i="35" s="1"/>
  <c r="R118" i="35"/>
  <c r="X118" i="35" s="1"/>
  <c r="Q34" i="35"/>
  <c r="X34" i="35"/>
  <c r="Q38" i="35"/>
  <c r="X38" i="35"/>
  <c r="Q70" i="35"/>
  <c r="X70" i="35"/>
  <c r="L80" i="35"/>
  <c r="L63" i="35" s="1"/>
  <c r="R84" i="35"/>
  <c r="X84" i="35" s="1"/>
  <c r="X86" i="35"/>
  <c r="Q93" i="35"/>
  <c r="X93" i="35"/>
  <c r="Q97" i="35"/>
  <c r="X97" i="35"/>
  <c r="Q101" i="35"/>
  <c r="X101" i="35"/>
  <c r="Q35" i="35"/>
  <c r="X35" i="35"/>
  <c r="Q94" i="35"/>
  <c r="X94" i="35"/>
  <c r="Q98" i="35"/>
  <c r="X98" i="35"/>
  <c r="Q102" i="35"/>
  <c r="X102" i="35"/>
  <c r="Q83" i="35"/>
  <c r="X83" i="35"/>
  <c r="Q95" i="35"/>
  <c r="X95" i="35"/>
  <c r="Q99" i="35"/>
  <c r="X99" i="35"/>
  <c r="Q36" i="35"/>
  <c r="X36" i="35"/>
  <c r="L32" i="35"/>
  <c r="P32" i="35"/>
  <c r="Q37" i="35"/>
  <c r="X37" i="35"/>
  <c r="K80" i="35"/>
  <c r="K63" i="35" s="1"/>
  <c r="O80" i="35"/>
  <c r="O63" i="35" s="1"/>
  <c r="Q92" i="35"/>
  <c r="X92" i="35"/>
  <c r="Q96" i="35"/>
  <c r="X96" i="35"/>
  <c r="Q100" i="35"/>
  <c r="X100" i="35"/>
  <c r="L90" i="35"/>
  <c r="Q12" i="35"/>
  <c r="I80" i="35"/>
  <c r="I63" i="35" s="1"/>
  <c r="O90" i="35"/>
  <c r="O32" i="35"/>
  <c r="I12" i="35"/>
  <c r="M12" i="35"/>
  <c r="P90" i="35"/>
  <c r="J106" i="35"/>
  <c r="O117" i="35"/>
  <c r="O114" i="35" s="1"/>
  <c r="R81" i="35"/>
  <c r="I90" i="35"/>
  <c r="M90" i="35"/>
  <c r="Q103" i="35"/>
  <c r="Q40" i="35"/>
  <c r="N90" i="35"/>
  <c r="I106" i="35"/>
  <c r="J117" i="35"/>
  <c r="J114" i="35" s="1"/>
  <c r="N117" i="35"/>
  <c r="N114" i="35" s="1"/>
  <c r="J90" i="35"/>
  <c r="R117" i="35"/>
  <c r="R67" i="35"/>
  <c r="X67" i="35" s="1"/>
  <c r="K90" i="35"/>
  <c r="K32" i="35"/>
  <c r="J80" i="35"/>
  <c r="J63" i="35" s="1"/>
  <c r="N80" i="35"/>
  <c r="N63" i="35" s="1"/>
  <c r="Q87" i="35"/>
  <c r="N106" i="35"/>
  <c r="Q106" i="35"/>
  <c r="M106" i="35"/>
  <c r="K117" i="35"/>
  <c r="K114" i="35" s="1"/>
  <c r="M32" i="35"/>
  <c r="X40" i="35"/>
  <c r="Q82" i="35"/>
  <c r="R91" i="35"/>
  <c r="R90" i="35" s="1"/>
  <c r="X90" i="35" s="1"/>
  <c r="Q119" i="35"/>
  <c r="Q118" i="35" s="1"/>
  <c r="Q117" i="35" s="1"/>
  <c r="Q114" i="35" s="1"/>
  <c r="X33" i="35"/>
  <c r="K106" i="35"/>
  <c r="J32" i="35"/>
  <c r="N32" i="35"/>
  <c r="L106" i="35"/>
  <c r="Q69" i="35"/>
  <c r="Q86" i="35"/>
  <c r="Q84" i="35" s="1"/>
  <c r="R114" i="35" l="1"/>
  <c r="X117" i="35"/>
  <c r="Q81" i="35"/>
  <c r="Q80" i="35" s="1"/>
  <c r="Q63" i="35" s="1"/>
  <c r="Q67" i="35"/>
  <c r="Q91" i="35"/>
  <c r="Q90" i="35" s="1"/>
  <c r="Q33" i="35"/>
  <c r="Q32" i="35" s="1"/>
  <c r="R80" i="35"/>
  <c r="X80" i="35" s="1"/>
  <c r="X81" i="35"/>
  <c r="M62" i="35"/>
  <c r="M11" i="35" s="1"/>
  <c r="P62" i="35"/>
  <c r="P11" i="35" s="1"/>
  <c r="N62" i="35"/>
  <c r="N11" i="35" s="1"/>
  <c r="L62" i="35"/>
  <c r="L11" i="35" s="1"/>
  <c r="J62" i="35"/>
  <c r="J11" i="35" s="1"/>
  <c r="I62" i="35"/>
  <c r="I11" i="35" s="1"/>
  <c r="R32" i="35"/>
  <c r="Y32" i="35" s="1"/>
  <c r="K62" i="35"/>
  <c r="K11" i="35" s="1"/>
  <c r="O62" i="35"/>
  <c r="O11" i="35" s="1"/>
  <c r="Q62" i="35" l="1"/>
  <c r="Q11" i="35" s="1"/>
  <c r="R63" i="35"/>
  <c r="X63" i="35" s="1"/>
  <c r="X32" i="35"/>
  <c r="G9" i="29"/>
  <c r="R62" i="35" l="1"/>
  <c r="A3" i="29"/>
  <c r="X62" i="35" l="1"/>
  <c r="R11" i="35"/>
  <c r="I12" i="29"/>
  <c r="H12" i="29" s="1"/>
  <c r="D12" i="29"/>
  <c r="C12" i="29" s="1"/>
  <c r="I11" i="29"/>
  <c r="H11" i="29" s="1"/>
  <c r="D11" i="29"/>
  <c r="C11" i="29" s="1"/>
  <c r="I10" i="29"/>
  <c r="H10" i="29" s="1"/>
  <c r="D10" i="29"/>
  <c r="C10" i="29" s="1"/>
  <c r="L9" i="29"/>
  <c r="K9" i="29"/>
  <c r="J9" i="29"/>
  <c r="F9" i="29"/>
  <c r="E9" i="29"/>
  <c r="X11" i="35" l="1"/>
  <c r="I9" i="29"/>
  <c r="D9" i="29"/>
  <c r="C9" i="29"/>
  <c r="H9" i="29"/>
  <c r="U132" i="35" l="1"/>
  <c r="X132" i="35" s="1"/>
  <c r="X134" i="35"/>
  <c r="V132" i="35"/>
  <c r="V131" i="35"/>
  <c r="V130" i="35" s="1"/>
  <c r="V10" i="35" s="1"/>
  <c r="U10" i="37" l="1"/>
  <c r="W10" i="37" s="1"/>
  <c r="Q15" i="37"/>
  <c r="Q11" i="37" s="1"/>
  <c r="Q10" i="37" s="1"/>
  <c r="R11" i="37"/>
  <c r="R10" i="37" s="1"/>
  <c r="U131" i="35"/>
  <c r="G15" i="37" l="1"/>
  <c r="J15" i="37" s="1"/>
  <c r="H11" i="37"/>
  <c r="H10" i="37" s="1"/>
  <c r="X131" i="35"/>
  <c r="U130" i="35"/>
  <c r="U10" i="35" s="1"/>
  <c r="G11" i="37" l="1"/>
  <c r="X10" i="35"/>
  <c r="X130" i="35"/>
  <c r="G10" i="37" l="1"/>
  <c r="J11" i="37"/>
  <c r="J36" i="36"/>
  <c r="J35" i="36"/>
  <c r="J37" i="36"/>
  <c r="D35" i="36"/>
  <c r="J38" i="36"/>
  <c r="D115" i="36"/>
  <c r="D123" i="36"/>
  <c r="D114" i="36"/>
  <c r="D121" i="36"/>
  <c r="D118" i="36"/>
  <c r="D120" i="36"/>
  <c r="D116" i="36"/>
  <c r="D117" i="36"/>
  <c r="D122" i="36"/>
  <c r="D119" i="36"/>
  <c r="D134" i="36"/>
  <c r="D128" i="36"/>
  <c r="D130" i="36"/>
  <c r="D138" i="36"/>
  <c r="D136" i="36"/>
  <c r="D137" i="36"/>
  <c r="D127" i="36"/>
  <c r="D132" i="36"/>
  <c r="D125" i="36"/>
  <c r="D131" i="36"/>
  <c r="D135" i="36"/>
  <c r="D129" i="36"/>
  <c r="D133" i="36"/>
  <c r="D124" i="36"/>
  <c r="D101" i="36"/>
  <c r="D103" i="36"/>
  <c r="D112" i="36"/>
  <c r="D111" i="36"/>
  <c r="D102" i="36"/>
  <c r="D107" i="36"/>
  <c r="D106" i="36"/>
  <c r="D108" i="36"/>
  <c r="D109" i="36"/>
  <c r="D110" i="36"/>
  <c r="D104" i="36"/>
  <c r="D105" i="36"/>
  <c r="D81" i="36"/>
  <c r="D85" i="36"/>
  <c r="D76" i="36"/>
  <c r="D75" i="36"/>
  <c r="D78" i="36"/>
  <c r="D80" i="36"/>
  <c r="D79" i="36"/>
  <c r="D77" i="36"/>
  <c r="D84" i="36"/>
  <c r="D83" i="36"/>
  <c r="D82" i="36"/>
  <c r="D90" i="36"/>
  <c r="D96" i="36"/>
  <c r="D92" i="36"/>
  <c r="D88" i="36"/>
  <c r="D89" i="36"/>
  <c r="D91" i="36"/>
  <c r="D93" i="36"/>
  <c r="D94" i="36"/>
  <c r="D98" i="36"/>
  <c r="D95" i="36"/>
  <c r="D97" i="36"/>
  <c r="D99" i="36"/>
  <c r="D87" i="36"/>
  <c r="D86" i="36"/>
  <c r="D100" i="36"/>
  <c r="D65" i="36"/>
  <c r="D63" i="36"/>
  <c r="D64" i="36"/>
  <c r="D61" i="36"/>
  <c r="D60" i="36"/>
  <c r="D59" i="36"/>
  <c r="D54" i="36"/>
  <c r="D55" i="36"/>
  <c r="D62" i="36"/>
  <c r="D56" i="36"/>
  <c r="D57" i="36"/>
  <c r="D58" i="36"/>
  <c r="D51" i="36"/>
  <c r="D45" i="36"/>
  <c r="D46" i="36"/>
  <c r="D44" i="36"/>
  <c r="D50" i="36"/>
  <c r="D42" i="36"/>
  <c r="D48" i="36"/>
  <c r="D47" i="36"/>
  <c r="D43" i="36"/>
  <c r="D41" i="36"/>
  <c r="D49" i="36"/>
  <c r="D53" i="36"/>
  <c r="D52" i="36"/>
  <c r="D70" i="36"/>
  <c r="D74" i="36" l="1"/>
  <c r="J10" i="37"/>
  <c r="D126" i="36"/>
  <c r="D113" i="36" s="1"/>
  <c r="J113" i="36" s="1"/>
  <c r="J7" i="36" l="1"/>
  <c r="J6" i="36"/>
  <c r="J156" i="36"/>
  <c r="D156" i="36"/>
  <c r="D153" i="36"/>
  <c r="D152" i="36" s="1"/>
  <c r="D147" i="36" s="1"/>
  <c r="D139" i="36" l="1"/>
  <c r="J139" i="36" s="1"/>
  <c r="D34" i="36"/>
  <c r="J34" i="36"/>
  <c r="D66" i="36"/>
  <c r="J72" i="36"/>
  <c r="D72" i="36"/>
  <c r="J40" i="36"/>
  <c r="D40" i="36"/>
  <c r="J73" i="36"/>
  <c r="D73" i="36"/>
  <c r="J71" i="36"/>
  <c r="D71" i="36"/>
</calcChain>
</file>

<file path=xl/sharedStrings.xml><?xml version="1.0" encoding="utf-8"?>
<sst xmlns="http://schemas.openxmlformats.org/spreadsheetml/2006/main" count="2337" uniqueCount="855">
  <si>
    <t>TT</t>
  </si>
  <si>
    <t>Ghi chú</t>
  </si>
  <si>
    <t>ĐVT: Triệu đồng</t>
  </si>
  <si>
    <t>I</t>
  </si>
  <si>
    <t>Trong đó</t>
  </si>
  <si>
    <t>II</t>
  </si>
  <si>
    <t>Vốn ĐTPT</t>
  </si>
  <si>
    <t>TỔNG SỐ</t>
  </si>
  <si>
    <t>Vốn sự nghiệp</t>
  </si>
  <si>
    <t xml:space="preserve"> </t>
  </si>
  <si>
    <t>KH năm 2021 chuyển nguồn sang năm 2022</t>
  </si>
  <si>
    <t>KH năm 2022</t>
  </si>
  <si>
    <t>ĐVT: Triệu đồng.</t>
  </si>
  <si>
    <t>III</t>
  </si>
  <si>
    <t>IV</t>
  </si>
  <si>
    <t>VI</t>
  </si>
  <si>
    <t>VII</t>
  </si>
  <si>
    <t>Đăk Rơ Ông</t>
  </si>
  <si>
    <t>Tu Mơ Rông</t>
  </si>
  <si>
    <t>Đăk Hà</t>
  </si>
  <si>
    <t>Tê Xăng</t>
  </si>
  <si>
    <t>Măng Ri</t>
  </si>
  <si>
    <t>Đăk Sao</t>
  </si>
  <si>
    <t>Đăk Na</t>
  </si>
  <si>
    <t>Văn Xuôi</t>
  </si>
  <si>
    <t>Phụ lục II</t>
  </si>
  <si>
    <t>Trung ương giao</t>
  </si>
  <si>
    <t>Địa phương giao</t>
  </si>
  <si>
    <t>Chương trình mục tiêu quốc gia phát triển kinh tế - xã hội vùng đồng bào dân tộc thiểu số và miền núi</t>
  </si>
  <si>
    <t>-</t>
  </si>
  <si>
    <t>Chương trình mục tiêu quốc gia giảm nghèo bền vững</t>
  </si>
  <si>
    <t>Chương trình mục tiêu quốc gia xây dựng nông thôn mới</t>
  </si>
  <si>
    <t>GIAO DỰ TOÁN NGÂN SÁCH TRUNG ƯƠNG NĂM 2022
THỰC HIỆN CÁC CHƯƠNG TRÌNH MỤC TIÊU QUỐC GIA</t>
  </si>
  <si>
    <t>Dự án 4</t>
  </si>
  <si>
    <t>Nguồn vốn</t>
  </si>
  <si>
    <t>Tổng số</t>
  </si>
  <si>
    <t>1</t>
  </si>
  <si>
    <t>Dự án 1</t>
  </si>
  <si>
    <t>Dự án 6</t>
  </si>
  <si>
    <t>Dự án 10</t>
  </si>
  <si>
    <t>Trung tâm GDNN-GDTX huyện</t>
  </si>
  <si>
    <t>Phòng Lao động Thương binh và Xã Hội</t>
  </si>
  <si>
    <t>Xã Tu Mơ Rông</t>
  </si>
  <si>
    <t>Xã Đắk Hà</t>
  </si>
  <si>
    <t>Xã Văn Xuôi</t>
  </si>
  <si>
    <t>Xã Tê Xăng</t>
  </si>
  <si>
    <t>Xã Măng Ri</t>
  </si>
  <si>
    <t>Xã Đắk Tờ Kan</t>
  </si>
  <si>
    <t>Xã Đắk Rơ Ông</t>
  </si>
  <si>
    <t>Xã Đắk Sao</t>
  </si>
  <si>
    <t>Xã Đắk Na</t>
  </si>
  <si>
    <t>Xã Ngọk Lây</t>
  </si>
  <si>
    <t>Xã Ngọk Yêu</t>
  </si>
  <si>
    <t>Đường đi khu sản xuất, thác Siu Puông, xã Đăk Na</t>
  </si>
  <si>
    <t>Khu Văn hóa, kết hợp dụng cụ thể dục thể thao, xã Đăk Hà</t>
  </si>
  <si>
    <t>Đường liên thôn từ thôn Tu Cấp vào thôn Đăk Ka - Văn Sang - Đăk Neang, xã Tu Mơ Rông</t>
  </si>
  <si>
    <t>Đường đi khu sản xuất thôn Đăk Chum 2</t>
  </si>
  <si>
    <t>2</t>
  </si>
  <si>
    <t>3</t>
  </si>
  <si>
    <t>4</t>
  </si>
  <si>
    <t>5</t>
  </si>
  <si>
    <t>Đường đi khu sản xuất Đăk Chum 1, xã Tu Mơ Rông</t>
  </si>
  <si>
    <t>Xã Đăk Rơ Ông</t>
  </si>
  <si>
    <t>Xã Đăk Hà</t>
  </si>
  <si>
    <t>Xã Đăk Tờ Kan</t>
  </si>
  <si>
    <t>Xã Đăk Sao</t>
  </si>
  <si>
    <t>Xã Đăk Na</t>
  </si>
  <si>
    <t>Ban quản lý dự án đầu tư xây dựng huyện</t>
  </si>
  <si>
    <t>Phòng Dân tộc</t>
  </si>
  <si>
    <t>Hội Liên hiệp Phụ nữ</t>
  </si>
  <si>
    <t>Phòng Tư Pháp</t>
  </si>
  <si>
    <t>Danh mục dự án/công trình</t>
  </si>
  <si>
    <t>Chủ đầu tư</t>
  </si>
  <si>
    <t xml:space="preserve">Chương trình mục tiêu quốc gia phát triển kinh tế - xã hội vùng đồng bào dân tộc thiểu số và miền núi </t>
  </si>
  <si>
    <t>1.1</t>
  </si>
  <si>
    <t>Hỗ trợ nhà ở</t>
  </si>
  <si>
    <t>1.1.1</t>
  </si>
  <si>
    <t xml:space="preserve">Xã Đăk Rơ Ông </t>
  </si>
  <si>
    <t>2022-2025</t>
  </si>
  <si>
    <t>1.1.2</t>
  </si>
  <si>
    <t>1.2</t>
  </si>
  <si>
    <t>Hỗ trợ đất ở</t>
  </si>
  <si>
    <t>1.2.1</t>
  </si>
  <si>
    <t>1.2.2</t>
  </si>
  <si>
    <t>1.4</t>
  </si>
  <si>
    <t>Hỗ trợ nước sinh hoạt tập trung</t>
  </si>
  <si>
    <t>1.4.1</t>
  </si>
  <si>
    <t>Nước sinh hoạt tập trung khu tái định cư Ba Khen-Long Tro xã Văn Xuôi</t>
  </si>
  <si>
    <t>1.4.2</t>
  </si>
  <si>
    <t>Nước sinh hoạt tập trung Thôn Long Hy 2 - xã Măng Ri</t>
  </si>
  <si>
    <t>2022-2023</t>
  </si>
  <si>
    <t>2.1</t>
  </si>
  <si>
    <t>2.2</t>
  </si>
  <si>
    <t>Dự án sắp xếp, bố trí, ổn định dân cư tập trung và tại chỗ xã Đăk Hà huyện Tu Mơ Rông</t>
  </si>
  <si>
    <t>2022-2024</t>
  </si>
  <si>
    <t>2.3</t>
  </si>
  <si>
    <t>Dự án sắp xếp, bố trí, ổn định dân cư tại chỗ xã Đăk Rơ Ông và Đăk Tờ Kan huyện Tu Mơ Rông</t>
  </si>
  <si>
    <t>3.1</t>
  </si>
  <si>
    <t>3.2</t>
  </si>
  <si>
    <t>4.1</t>
  </si>
  <si>
    <t>Ngok Yêu</t>
  </si>
  <si>
    <t>Ngok Lây</t>
  </si>
  <si>
    <t>4.2</t>
  </si>
  <si>
    <t>4.3</t>
  </si>
  <si>
    <t>4.4</t>
  </si>
  <si>
    <t>5.1</t>
  </si>
  <si>
    <t>Trung tâm Văn hóa - Thể thao - Du lịch và Truyền thông</t>
  </si>
  <si>
    <t>Đầu tư xây dựng thiết chế văn hoá, thể thao</t>
  </si>
  <si>
    <t>Ứng dụng công nghệ thông tin hỗ trợ phát triển kinh tế - xã hội và đảm bảo an ninh trật tự</t>
  </si>
  <si>
    <t>các xã trên địa bàn huyện</t>
  </si>
  <si>
    <t>6</t>
  </si>
  <si>
    <t>7</t>
  </si>
  <si>
    <t>8</t>
  </si>
  <si>
    <t>9</t>
  </si>
  <si>
    <t>10</t>
  </si>
  <si>
    <t>11</t>
  </si>
  <si>
    <t>12</t>
  </si>
  <si>
    <t>13</t>
  </si>
  <si>
    <t>Quảng trường kết hợp Khu thể thao xã Đăk Hà</t>
  </si>
  <si>
    <t>14</t>
  </si>
  <si>
    <t>15</t>
  </si>
  <si>
    <t>16</t>
  </si>
  <si>
    <t>17</t>
  </si>
  <si>
    <t>Ban quản lý thực hiện các Chương trình MTQG xã Đăk Rơ Ông</t>
  </si>
  <si>
    <t>xã Đăk Rơ Ông</t>
  </si>
  <si>
    <t>18</t>
  </si>
  <si>
    <t>19</t>
  </si>
  <si>
    <t>Ban quản lý thực hiện các Chương trình MTQG xã Ngọk Lây</t>
  </si>
  <si>
    <t>xã Ngọk Lây</t>
  </si>
  <si>
    <t>Ban quản lý thực hiện các Chương trình MTQG xã Tu Mơ Rông</t>
  </si>
  <si>
    <t>xã Tu Mơ Rông</t>
  </si>
  <si>
    <t>Ban quản lý thực hiện các Chương trình MTQG xã Đăk Hà</t>
  </si>
  <si>
    <t>xã Đăk Hà</t>
  </si>
  <si>
    <t>Ban quản lý thực hiện các Chương trình MTQG xã Ngọk Yêu</t>
  </si>
  <si>
    <t xml:space="preserve"> xã Ngọk Yêu</t>
  </si>
  <si>
    <t>xã Tê Xăng</t>
  </si>
  <si>
    <t>Ban quản lý thực hiện các Chương trình MTQG xã Măng Ri</t>
  </si>
  <si>
    <t>xã Măng Ri</t>
  </si>
  <si>
    <t>xã Đăk Tờ Kan</t>
  </si>
  <si>
    <t>xã Đăk Sao</t>
  </si>
  <si>
    <t>xã Đăk Na</t>
  </si>
  <si>
    <t xml:space="preserve"> xã Văn Xuôi  </t>
  </si>
  <si>
    <t>Giá trị vốn giải ngân</t>
  </si>
  <si>
    <t>Tỷ lệ giải ngân</t>
  </si>
  <si>
    <t>Trong đó: Vốn sự nghiệp</t>
  </si>
  <si>
    <t>A</t>
  </si>
  <si>
    <t>B</t>
  </si>
  <si>
    <t>V</t>
  </si>
  <si>
    <t>Phòng Lao động</t>
  </si>
  <si>
    <t>Danh mục dự án/nội dung</t>
  </si>
  <si>
    <t>UBND xã Đăk Na</t>
  </si>
  <si>
    <t>UBND xã Măng Ri</t>
  </si>
  <si>
    <t>C</t>
  </si>
  <si>
    <t>Địa điểm XD</t>
  </si>
  <si>
    <t>Mã số dự án đầu tư</t>
  </si>
  <si>
    <t>Mã ngành kinh tế (loại, khoản)</t>
  </si>
  <si>
    <t>Thời gian KC-HT</t>
  </si>
  <si>
    <t>Quyết định đầu tư</t>
  </si>
  <si>
    <t>Đã bố trí vốn đến hết KH năm 2022</t>
  </si>
  <si>
    <t>Kế hoạch đầu tư trung hạn giai đoạn 2021-2025</t>
  </si>
  <si>
    <t>Kế hoạch 2023</t>
  </si>
  <si>
    <t>Số quyết định ngày, tháng, năm ban hành</t>
  </si>
  <si>
    <t xml:space="preserve">TMĐT </t>
  </si>
  <si>
    <t>Tổng số (tất cả các nguồn vốn)</t>
  </si>
  <si>
    <t>Trong đó: NSTW</t>
  </si>
  <si>
    <t>Trong đó:</t>
  </si>
  <si>
    <t>Thu hồi các khoản vốn ứng trước</t>
  </si>
  <si>
    <t>Thanh toán nợ XDCB (nếu có)</t>
  </si>
  <si>
    <t xml:space="preserve">Đường đi khu sản xuất Đăk Ter thôn Kon Pia (đoạn từ nhà Nguyễn Hữu Hiệp) </t>
  </si>
  <si>
    <t xml:space="preserve"> xã Đăk Hà</t>
  </si>
  <si>
    <t>76/QĐ-UBND, ngày 21/11/2022</t>
  </si>
  <si>
    <t>Đường đi khu sản xuất Tê Tri thôn Ngọc Leang (đoạn từ nhà Y Hnon)</t>
  </si>
  <si>
    <t>75/QĐ-UBND, ngày 21/11/2022</t>
  </si>
  <si>
    <t>Đường nội thôn Đăk Pơ Trang</t>
  </si>
  <si>
    <t>74/QĐ-UBND, ngày 21/11/2022</t>
  </si>
  <si>
    <t>Đường nội thôn ĐăK Hà (Đoạn vào nhà Bek)</t>
  </si>
  <si>
    <t>73/QĐ-UBND, ngày 21/11/2022</t>
  </si>
  <si>
    <t>Sân thể thao thôn Kon Pia</t>
  </si>
  <si>
    <t>72/QĐ-UBND, ngày 21/11/2022</t>
  </si>
  <si>
    <t>Sân thể thao thôn Ngọc Leang</t>
  </si>
  <si>
    <t>71/QĐ-UBND, ngày 21/11/2022</t>
  </si>
  <si>
    <t>Sân thể thao thôn Đăk Siêng</t>
  </si>
  <si>
    <t>70/QĐ-UBND, ngày 21/11/2022</t>
  </si>
  <si>
    <t>Sân thể thao thôn Tu Mơ Rông</t>
  </si>
  <si>
    <t>69/QĐ-UBND, ngày 21/11/2022</t>
  </si>
  <si>
    <t>Sân thể thao thôn Đăk Pơ Trang</t>
  </si>
  <si>
    <t>68/QĐ-UBND, ngày 21/11/2022</t>
  </si>
  <si>
    <t>Sân thể thao thôn Kon Ling</t>
  </si>
  <si>
    <t>67/QĐ-UBND, ngày 21/11/2022</t>
  </si>
  <si>
    <t>Sân thể thao thôn Ty Tu</t>
  </si>
  <si>
    <t>66/QĐ-UBND, ngày 21/11/2022</t>
  </si>
  <si>
    <t>Sân thể thao thôn Đăk Hà</t>
  </si>
  <si>
    <t>77/QĐ-UBND, ngày 21/11/2022</t>
  </si>
  <si>
    <t>Đường đi khu sản xuất Te Pô Bô thôn Đăk Pơ Trang (đoạn nối tiếp)</t>
  </si>
  <si>
    <t>280, 292</t>
  </si>
  <si>
    <t>80/QĐ-UBND, ngày 21/11/2022</t>
  </si>
  <si>
    <t xml:space="preserve">Đường đi khu sản xuất Ter Rặ thôn Đăk Siêng (đoạn từ rẫy nhà A Hun) </t>
  </si>
  <si>
    <t>280, 293</t>
  </si>
  <si>
    <t>79/QĐ-UBND, ngày 21/11/2022</t>
  </si>
  <si>
    <t>Kiên cố hóa kênh mương thủy lợi Tea Prea thôn Kon Ling</t>
  </si>
  <si>
    <t>280, 283</t>
  </si>
  <si>
    <t>78/QĐ-UBND, ngày 21/11/2022</t>
  </si>
  <si>
    <t>Đường nội thôn Long Hy</t>
  </si>
  <si>
    <t>Thủy lợi Long Va, thôn Chung Tam (làm mới đập đầu mối và kênh)</t>
  </si>
  <si>
    <t>Thủy lợi Ti Neang, thôn Pu Tá (làm mới đập đầu mối và kênh)</t>
  </si>
  <si>
    <t>Khu thể thao thôn Pu Tá</t>
  </si>
  <si>
    <t>Chương trình mục tiêu quốc gia Giảm nghèo bền vững</t>
  </si>
  <si>
    <t>Dự án chuyển tiếp</t>
  </si>
  <si>
    <t>220, 221</t>
  </si>
  <si>
    <t>213/QĐ-UBND, ngày 04/7/2022</t>
  </si>
  <si>
    <t>212/QĐ-UBND, ngày 04/7/2022</t>
  </si>
  <si>
    <t>1.3</t>
  </si>
  <si>
    <t>221/QĐ-UBND, ngày 04/7/2022</t>
  </si>
  <si>
    <t>220/QĐ-UBND, ngày 04/7/2022</t>
  </si>
  <si>
    <t>1.5</t>
  </si>
  <si>
    <t>197/QĐ-UBND, ngày 04/7/2022</t>
  </si>
  <si>
    <t>1.6</t>
  </si>
  <si>
    <t>58/QĐ-UBND, ngày 23/12/2021</t>
  </si>
  <si>
    <t>Khởi công mới</t>
  </si>
  <si>
    <t>Nâng cấp, sữa chữa nước sinh hoạt thôn Tam Rin</t>
  </si>
  <si>
    <t>225/QĐ-UBND, ngày 04/07/2022</t>
  </si>
  <si>
    <t>Khu văn hóa thể thao xã Đăk Sao</t>
  </si>
  <si>
    <t>544/QĐ-UBND, ngày 16/11/2022</t>
  </si>
  <si>
    <t>Đường đi khu sản xuất thôn Đăk Riếp 1, xã Đăk Na</t>
  </si>
  <si>
    <t>608/QĐ-UBND, 01/12/2022</t>
  </si>
  <si>
    <t>2.4</t>
  </si>
  <si>
    <t>Khu văn hóa thể thao xã Tu Mơ Rông</t>
  </si>
  <si>
    <t>545/QĐ-UBND, ngày 16/11/2022</t>
  </si>
  <si>
    <t>2.5</t>
  </si>
  <si>
    <t>Trung tâm giáo dục thường xuyên - giáo dục nghề nghiệp</t>
  </si>
  <si>
    <t>070, 075</t>
  </si>
  <si>
    <t>546/qđ-ubnd, ngày 16/11/2022</t>
  </si>
  <si>
    <t>2.6</t>
  </si>
  <si>
    <t>cấp nước sinh hoạt các thôn xã Đăk Hà</t>
  </si>
  <si>
    <t>280, 311</t>
  </si>
  <si>
    <t>547/QĐ-UBND, ngày 16/11/2022</t>
  </si>
  <si>
    <t>2.7</t>
  </si>
  <si>
    <t>Nâng cấp, Sửa chữa công trình thoát nước, vỉa hè các tuyến đường khu trung tâm huyện</t>
  </si>
  <si>
    <t>Trung tâm Môi trường và Dịch vụ Đô thị</t>
  </si>
  <si>
    <t>280, 312</t>
  </si>
  <si>
    <t>228a/QĐ-UBND, ngày 5/7/2022</t>
  </si>
  <si>
    <t>2.8</t>
  </si>
  <si>
    <t>Nâng cấp sửa chữa đường nội thôn Mô Pành</t>
  </si>
  <si>
    <t>80/QĐ-UBND, ngày 20/10/2022</t>
  </si>
  <si>
    <t>2.9</t>
  </si>
  <si>
    <t>Đường trục đi KSX thôn Kon Hia 1  (Đoạn chân đèo Vân Loan)</t>
  </si>
  <si>
    <t>79/QĐ-UBND, ngày 20/10/2022</t>
  </si>
  <si>
    <t>2.10</t>
  </si>
  <si>
    <t>Sữa chữa nâng cấp đường đi khu sản xuất thôn Mô Za (Toàn tuyến 2km)</t>
  </si>
  <si>
    <t>8002489</t>
  </si>
  <si>
    <t>83/QĐ-UBND, ngày 30/11/2022</t>
  </si>
  <si>
    <t>2.11</t>
  </si>
  <si>
    <t>Hội trường Đa Năng Xã Đăk Hà</t>
  </si>
  <si>
    <t>UBND xã Đăk Hà</t>
  </si>
  <si>
    <t>280, 338</t>
  </si>
  <si>
    <t>588/QĐ-UBND, ngày 24/11/2022</t>
  </si>
  <si>
    <t>2.12</t>
  </si>
  <si>
    <t>Đường đi khu sản xuất Đăk Psi thôn Ba Tu 2 (đoạn nối tiếp), xã Ngọk Yêu</t>
  </si>
  <si>
    <t>162/QĐ-UBND, ngày 13/12/2022</t>
  </si>
  <si>
    <t>2.13</t>
  </si>
  <si>
    <t>Hội trường Đa Năng Xã Tê Xăng</t>
  </si>
  <si>
    <t>UBND xã Tê Xăng</t>
  </si>
  <si>
    <t>2023</t>
  </si>
  <si>
    <t>572/QĐ-UBND, ngày 18/11/2022
664a/QĐ-UBND, ngày 16/12/2022</t>
  </si>
  <si>
    <t>2.14</t>
  </si>
  <si>
    <t>Nâng cấp, mở rộng tuyến đường từ thôn Pu Tá đi làng cũ</t>
  </si>
  <si>
    <t>2.15</t>
  </si>
  <si>
    <t>Nâng cấp sửa chữa đường nội thôn Pu Tá</t>
  </si>
  <si>
    <t>89/QĐ-UBND, ngày 18/11/2021</t>
  </si>
  <si>
    <t>2.16</t>
  </si>
  <si>
    <t>Hội trường Đa Năng Xã  Đăk Tờ Kan</t>
  </si>
  <si>
    <t>UBND xã Đăk Tờ Kan</t>
  </si>
  <si>
    <t>572/QĐ-UBND, ngày 18/11/2022
662a/QĐ-UBND, ngày 16/12/2022</t>
  </si>
  <si>
    <t>2.17</t>
  </si>
  <si>
    <t>Cầu treo Đăk Tu thôn Kon Cung</t>
  </si>
  <si>
    <t>UBND xã Đăk Sao</t>
  </si>
  <si>
    <t>799, 163</t>
  </si>
  <si>
    <t>595/QĐ-UBND, ngày 24/11/2022</t>
  </si>
  <si>
    <t>2.18</t>
  </si>
  <si>
    <t>Hội trường Đa Năng Xã Đăk Na</t>
  </si>
  <si>
    <t>573/QĐ-UBND, ngày 18/11/2022
663a/QĐ-UBND, ngày 16/12/2022</t>
  </si>
  <si>
    <t>2.19</t>
  </si>
  <si>
    <t xml:space="preserve">Hội trường Đa Năng Xã Văn Xuôi </t>
  </si>
  <si>
    <t>UBND xã Văn Xuôi</t>
  </si>
  <si>
    <t>574/QĐ-UBND, ngày 18/11/2022; 606/QĐ-UBND, ngày 01/12/2022</t>
  </si>
  <si>
    <t>2.20</t>
  </si>
  <si>
    <t>Khu văn hóa thể thao xã Đăk Tờ Kan</t>
  </si>
  <si>
    <t xml:space="preserve">Xã Đăk Tờ Kan </t>
  </si>
  <si>
    <t>543/QĐ-UBND/ ngày 16/11/2022</t>
  </si>
  <si>
    <t>2.21</t>
  </si>
  <si>
    <t>Khu văn hóa thể thao xã Tê Xăng</t>
  </si>
  <si>
    <t>542/QĐ-UBND/ ngày 16/11/2022</t>
  </si>
  <si>
    <t>1.2.3</t>
  </si>
  <si>
    <t xml:space="preserve">UBND Xã Đăk Rơ Ông </t>
  </si>
  <si>
    <t>xã Đăk Rơ ông</t>
  </si>
  <si>
    <t>Hỗ trợ đất sản xuất</t>
  </si>
  <si>
    <t>1.3.1</t>
  </si>
  <si>
    <t>1.3.2</t>
  </si>
  <si>
    <t>1.3.3</t>
  </si>
  <si>
    <t>Đăk Tờ Kan</t>
  </si>
  <si>
    <t>1.3.4</t>
  </si>
  <si>
    <t>UBND xã Tu Mơ Rông</t>
  </si>
  <si>
    <t>1.3.5</t>
  </si>
  <si>
    <t>UBND xã Ngok Yêu</t>
  </si>
  <si>
    <t>1.3.6</t>
  </si>
  <si>
    <t>UBND xã Ngok Lây</t>
  </si>
  <si>
    <t>1.3.7</t>
  </si>
  <si>
    <t xml:space="preserve">Tê Xăng </t>
  </si>
  <si>
    <t xml:space="preserve">UBND xã Tê Xăng </t>
  </si>
  <si>
    <t>1.3.8</t>
  </si>
  <si>
    <t>UBND xãMăng Ri</t>
  </si>
  <si>
    <t>1.4.1.1</t>
  </si>
  <si>
    <t>217/QĐ-UBND, ngày 04/07/2022</t>
  </si>
  <si>
    <t>1.4.1.2</t>
  </si>
  <si>
    <t>218/QĐ-UBND, ngày 04/07/2022</t>
  </si>
  <si>
    <t>Dự án khởi công mới</t>
  </si>
  <si>
    <t>1.4.2.1</t>
  </si>
  <si>
    <t>Nâng cấp, sữa chữa nước sinh hoạt trung tâm xã Ngọc Yêu</t>
  </si>
  <si>
    <t>2023-2024</t>
  </si>
  <si>
    <t>553/QĐ-UBND, ngày 16/11/2022</t>
  </si>
  <si>
    <t>1.4.2.2</t>
  </si>
  <si>
    <t>Nước sinh hoạt tập trung thôn Ngọc Đo - Long Láy 1- Ba Tu 1</t>
  </si>
  <si>
    <t>2023-2025</t>
  </si>
  <si>
    <t>554/QĐ-UBND, ngày 16/11/2022</t>
  </si>
  <si>
    <t>Dự án 2 (bố trí dựa án chuyển tiếp)</t>
  </si>
  <si>
    <t>280, 285</t>
  </si>
  <si>
    <t>Số 199/QĐ-UBND, 
ngày 04/07/2022</t>
  </si>
  <si>
    <t>224/QĐ-UBND, ngày 4/7/2022</t>
  </si>
  <si>
    <t>3.1.1</t>
  </si>
  <si>
    <t>Hệ thống điện chiếu sáng nông thôn, tại các thôn trên địa bàn Xã Tu Mơ Rông</t>
  </si>
  <si>
    <t xml:space="preserve"> UBND Xã Tu Mơ Rông</t>
  </si>
  <si>
    <t>280, 302</t>
  </si>
  <si>
    <t>223b/QĐ-UBND, ngày 04/7/2022</t>
  </si>
  <si>
    <t>3.1.2</t>
  </si>
  <si>
    <t>Hệ thống điện chiếu sáng nông thôn, tại các thôn trên địa bàn Xã Đăk Hà</t>
  </si>
  <si>
    <t>UBND Xã Đăk Hà</t>
  </si>
  <si>
    <t>222a/QĐ-UBND, 04/07/2022</t>
  </si>
  <si>
    <t>3.1.3</t>
  </si>
  <si>
    <t>Hệ thống điện chiếu sáng nông thôn, tại các thôn trên địa bàn Xã Văn Xuôi</t>
  </si>
  <si>
    <t>UBND Xã Văn Xuôi</t>
  </si>
  <si>
    <t>224b/QĐ-UBND, ngày 04/07/2022</t>
  </si>
  <si>
    <t>3.1.4</t>
  </si>
  <si>
    <t>Hệ thống điện chiếu sáng nông thôn, tại các thôn trên địa bàn Xã Ngọk Yêu</t>
  </si>
  <si>
    <t>UBND Xã Ngọk Yêu</t>
  </si>
  <si>
    <t>225a/QĐ-UBND, ngày 04/7/2022</t>
  </si>
  <si>
    <t>3.1.5</t>
  </si>
  <si>
    <t>Hệ thống điện chiếu sáng nông thôn, tại các thôn trên địa bàn xã Ngọk Lây</t>
  </si>
  <si>
    <t>UBND Xã Ngọk Lây</t>
  </si>
  <si>
    <t>83a/QĐ-UBND, ngày 01/07/2022</t>
  </si>
  <si>
    <t>3.1.6</t>
  </si>
  <si>
    <t>Hệ thống điện chiếu sáng nông thôn, tại các thôn trên địa bàn Xã Tê Xăng</t>
  </si>
  <si>
    <t>UBND Xã Tê Xăng</t>
  </si>
  <si>
    <t>83b/QĐ-UBND, ngày 01/07/2022</t>
  </si>
  <si>
    <t>3.1.7</t>
  </si>
  <si>
    <t>Hệ thống điện chiếu sáng nông thôn, tại các thôn trên địa bàn Xã Măng Ri</t>
  </si>
  <si>
    <t>UBND Xã Măng Ri</t>
  </si>
  <si>
    <t>Số 84a/QĐ-UBND, ngày 01/07/2022</t>
  </si>
  <si>
    <t>3.1.8</t>
  </si>
  <si>
    <t>Hệ thống điện chiếu sáng nông thôn, tại các thôn trên địa bàn Xã Đăk Tờ Kan</t>
  </si>
  <si>
    <t>UBND Xã Đăk Tờ Kan</t>
  </si>
  <si>
    <t>222b/QĐ-UNBD, ngày 04/7/2022</t>
  </si>
  <si>
    <t>3.1.9</t>
  </si>
  <si>
    <t>Hệ thống điện chiếu sáng nông thôn, tại các thôn trên địa bàn Xã Đăk Rơ Ông</t>
  </si>
  <si>
    <t>UBND Xã Đăk Rơ Ông</t>
  </si>
  <si>
    <t>244a/QĐ-UNBD, ngày 04/7/2022</t>
  </si>
  <si>
    <t>3.1.10</t>
  </si>
  <si>
    <t>Hệ thống điện chiếu sáng nông thôn, tại các thôn trên địa bàn Xã Đăk Sao</t>
  </si>
  <si>
    <t>UBND Xã Đăk Sao</t>
  </si>
  <si>
    <t>226a/QĐ-UNBD, ngày 04/7/2022</t>
  </si>
  <si>
    <t>3.1.11</t>
  </si>
  <si>
    <t>Hệ thống điện chiếu sáng nông thôn, tại các thôn trên địa bàn Xã Đăk Na</t>
  </si>
  <si>
    <t>UBND Xã Đăk Na</t>
  </si>
  <si>
    <t>223a/QĐ-UNBD, ngày 04/7/2022</t>
  </si>
  <si>
    <t>3.2.1</t>
  </si>
  <si>
    <t>Chợ trung tâm xã Ngok Lây</t>
  </si>
  <si>
    <t>3.2.2</t>
  </si>
  <si>
    <t>Nâng cấp, sửa chữa đường liên xã Đăk Hà qua xã Đăk Rơ Ông</t>
  </si>
  <si>
    <t>Xã Đăk Hà-Đăk Rơ Ông</t>
  </si>
  <si>
    <t>541/QĐ-UBND, ngày 16/11/2022</t>
  </si>
  <si>
    <t>Dự án 5 (bố trí dự án chuyển tiếp)</t>
  </si>
  <si>
    <t>Trường Phổ thông dân tộc bán trú Trung học cơ sở xã Đăk Sao</t>
  </si>
  <si>
    <t>070, 073</t>
  </si>
  <si>
    <t>201/QĐ-UBND, ngày 04/07/2022
205/QĐ-UBND, ngày 04/07/2022</t>
  </si>
  <si>
    <t xml:space="preserve">Trường Phổ thông dân tộc bán trú Tiểu học -Trung học cơ sở xã Măng Ry </t>
  </si>
  <si>
    <t>209/QĐ-UBND, ngày 04/07/2022</t>
  </si>
  <si>
    <t>Trường Trung học cơ sở Bán trú Dân tộc thiểu số Tu Mơ Rông</t>
  </si>
  <si>
    <t>204/QĐ-UBND, ngày 04/07/2022</t>
  </si>
  <si>
    <t>Trường Phổ thông dân tộc bán trú Trung học cơ sở xã Đăk Na</t>
  </si>
  <si>
    <t>200/QĐ-UBND, ngày 04/07/2022</t>
  </si>
  <si>
    <t>4.5</t>
  </si>
  <si>
    <t xml:space="preserve">Trường Phổ thông dân tộc bán trú Tiểu học - Trung học cơ sở xã Ngọc Yêu </t>
  </si>
  <si>
    <t>Ngọk Yêu</t>
  </si>
  <si>
    <t>206/QĐ-UBND, ngày 04/07/2022</t>
  </si>
  <si>
    <t>4.6</t>
  </si>
  <si>
    <t xml:space="preserve">Trường Phổ thông dân tộc bán trú Tiểu học - Trung học cơ sở xã Ngọc Lây </t>
  </si>
  <si>
    <t>202/QĐ-UBND, ngày 04/07/2022
208/QĐ-UBND, ngày 04/07/2022</t>
  </si>
  <si>
    <t>4.7</t>
  </si>
  <si>
    <t>Trường TH xã Đăk Hà</t>
  </si>
  <si>
    <t>070, 072</t>
  </si>
  <si>
    <t>210/QĐ-UBND, ngày 04/07/2022</t>
  </si>
  <si>
    <t>Đầu tư bảo tồn mỗi một làng truyền thống tiêu biểu</t>
  </si>
  <si>
    <t>Làng Ba Khen, xã Văn Xuôi</t>
  </si>
  <si>
    <t>5.2</t>
  </si>
  <si>
    <t>5.2.1</t>
  </si>
  <si>
    <t>5.2.1.1</t>
  </si>
  <si>
    <t xml:space="preserve">Hỗ trợ đầu tư xây dựng thiết chế văn hoá, thể thao thôn Đăk Kinh 1, xã Ngọk Lây </t>
  </si>
  <si>
    <t>176a/QĐ-UBND, ngày 22/6/2022</t>
  </si>
  <si>
    <t>5.2.1.2</t>
  </si>
  <si>
    <t>Hỗ trợ đầu tư xây dựng thiết chế văn hoá, thể thao thôn Mô Bành, xã Đăk Rơ Ông</t>
  </si>
  <si>
    <t>177c/QĐ-UBND, ngày 23/6/2022</t>
  </si>
  <si>
    <t>5.2.2</t>
  </si>
  <si>
    <t>5.2.2.1</t>
  </si>
  <si>
    <t>Hỗ trợ đầu tư xây dựng thiết chế văn hoá, thể thao thôn Măng Lỡ, xã Đăk Rơ Ông</t>
  </si>
  <si>
    <t>178a/QĐ-UBND, ngày 27/6/2022</t>
  </si>
  <si>
    <t>5.2.2.2</t>
  </si>
  <si>
    <t>Hỗ trợ đầu tư xây dựng thiết chế văn hoá, thể thao thôn Tê Xô Trong, xã Đăk Tờ Kan</t>
  </si>
  <si>
    <t>499b/QĐ-UBND, ngày 10/11/2022</t>
  </si>
  <si>
    <t>5.2.2.3</t>
  </si>
  <si>
    <t>Hỗ trợ đầu tư xây dựng thiết chế văn hoá, thể thao thôn Mô Pả, Xã Đăk Hà</t>
  </si>
  <si>
    <t>499a/QĐ-UBND, ngày 10/11/2022</t>
  </si>
  <si>
    <t>5.2.2.4</t>
  </si>
  <si>
    <t>Hỗ trợ đầu tư xây dựng thiết chế văn hoá, thể thao thôn Tu Mơ Rông, Xã Đăk Hà</t>
  </si>
  <si>
    <t>580a/QĐ-UBND, ngày 22/11/2022</t>
  </si>
  <si>
    <t>5.2.2.5</t>
  </si>
  <si>
    <t>Hỗ trợ đầu tư xây dựng thiết chế văn hoá, thể thao thôn Đăk Riếp 2, xã Đăk Na</t>
  </si>
  <si>
    <t>553a/QĐ-UBND, ngày 16/11/2022</t>
  </si>
  <si>
    <t>5.2.2.6</t>
  </si>
  <si>
    <t>Hỗ trợ đầu tư xây dựng thiết chế văn hoá, thể thao thôn Long Láy 1, Xã Ngọk Yêu.</t>
  </si>
  <si>
    <t>553b/QĐ-UBND, ngày 16/11/2022</t>
  </si>
  <si>
    <t>280, 314</t>
  </si>
  <si>
    <t>177a/QĐ-UBND, ngày 23/6/2022</t>
  </si>
  <si>
    <t>Kế hoạch 2023 vốn NSTW</t>
  </si>
  <si>
    <t xml:space="preserve">Hỗ trợ phát triển sản xuất liên kết theo chuỗi giá trị </t>
  </si>
  <si>
    <t>Kinh phí quản lý Chương trình</t>
  </si>
  <si>
    <t>Chương trình nâng cao chất lượng, hiệu quả thực hiện tiêu chí an ninh, trật tự trong xây dựng NTM</t>
  </si>
  <si>
    <t>Công an huyện</t>
  </si>
  <si>
    <t>Thực hiện Chương trình chuyển đổi số trong xây dựng nông thôn mới, hướng tới nông thôn mới thông minh</t>
  </si>
  <si>
    <t>Nâng cấp, sửa chữa đường đi khu sản xuất thôn Kon Hia 2</t>
  </si>
  <si>
    <t>Nâng cấp, Sửa chữa đường vào thôn Kon Pia xã  Đăk Hà (Đoạn từ rẫy nhà A Nu đi vào thôn)</t>
  </si>
  <si>
    <t>Nâng cấp, sửa chữa đường từ UBND xã Măng Ri đi thôn Chung Tam, Pu Tá (đoạn nối tiếp)</t>
  </si>
  <si>
    <t>Nâng cấp sửa chữa Đường liên thôn Mô Za - Lộc Bông, xã Ngọc Lây (Đoạn từ ngã ba đi Mô Za đến Lộc Bông)</t>
  </si>
  <si>
    <t>Dự án 2: Đa dạng hóa sinh kế, phát triển mô hình giảm nghèo</t>
  </si>
  <si>
    <t xml:space="preserve">Dự án 3: hỗ trợ phát triển sản xuất trong lĩnh vực nông nghiệp </t>
  </si>
  <si>
    <t>Tiểu dự án 1:  Hỗ trợ phát triển sản xuất trong lĩnh vực nông nghiệp</t>
  </si>
  <si>
    <t>Trung tâm dịch vụ Nông nghiệp huyện</t>
  </si>
  <si>
    <t>Dự án 4: Phát triển giáo dục nghề nghiệp, việc làm bền vững</t>
  </si>
  <si>
    <t>Tiểu dự án 1. Phát triển GDNN vùng nghèo, vùng khó khăn</t>
  </si>
  <si>
    <t>Tiểu dự án 2. Hỗ trợ người lao động đi làm việc ở nước ngoài theo hợp đồng</t>
  </si>
  <si>
    <t>Tiểu dự án 3: Hỗ trợ việc làm bền vững</t>
  </si>
  <si>
    <t>Dự án 5: Hỗ trợ nhà ở cho hộ nghèo, hộ cận nghèo trên địa bàn các huyện nghèo</t>
  </si>
  <si>
    <t>Dự án 6: Truyền thông và giảm nghèo về thông tin</t>
  </si>
  <si>
    <t>VI.1</t>
  </si>
  <si>
    <t>Tiểu dự án 1: Giảm nghèo về thông tin</t>
  </si>
  <si>
    <t>Trung tâm Văn hóa - Thể thảo - Du lịch và Truyền thông</t>
  </si>
  <si>
    <t>VI.2</t>
  </si>
  <si>
    <t>Tiểu dự án 2: Truyền thông về giảm nghèo đa chiều</t>
  </si>
  <si>
    <t>Dự án 7: Nâng cao năng lực và giám sát, đánh giá Chương trình</t>
  </si>
  <si>
    <t>Cấp huyện</t>
  </si>
  <si>
    <t>Cấp xã</t>
  </si>
  <si>
    <t>Dự án 1: Hỗ trợ đầu tư phát triển hạ tầng kinh tế - xã hội các huyện nghèo (Hỗ trợ duy tu và bảo dưỡng)</t>
  </si>
  <si>
    <t>Thực hiện Chương trình mỗi xã một sản phẩm tại cấp tỉnh, huyện</t>
  </si>
  <si>
    <t>Các hoạt động khác tại các địa phương</t>
  </si>
  <si>
    <t>Phòng Nông nghiệp và Phát triển nông thôn</t>
  </si>
  <si>
    <t>Phòng Văn hóa và Thông tin</t>
  </si>
  <si>
    <t>CTMTQG PHÁT TRIỂN KTXH VÙNG ĐBDTTS VÀ MIỀN NÚI</t>
  </si>
  <si>
    <t>Dự án 8</t>
  </si>
  <si>
    <t>Phòng Giáo dục và Đào tạo</t>
  </si>
  <si>
    <t>Dự án 9 -TDA 2</t>
  </si>
  <si>
    <t>Dự án 3 -TDA 1</t>
  </si>
  <si>
    <t>Dự án 5 - TDA 3</t>
  </si>
  <si>
    <t>Chủ đâu tư</t>
  </si>
  <si>
    <t xml:space="preserve">Tổng số </t>
  </si>
  <si>
    <t>Kế hoạch vốn giao năm 2023</t>
  </si>
  <si>
    <t>Chương trình</t>
  </si>
  <si>
    <t>TỔNG 03 CTMTQG</t>
  </si>
  <si>
    <t>Tổng cộng</t>
  </si>
  <si>
    <t>Vốn SN</t>
  </si>
  <si>
    <t>Phòng Lao động - Thương binh và Xã hội</t>
  </si>
  <si>
    <t>*</t>
  </si>
  <si>
    <t>Phân bổ tập trung (phân bổ chi tiết khi đủ điều kiện)</t>
  </si>
  <si>
    <t>Giám sát, đánh giá Chương trình</t>
  </si>
  <si>
    <t>VIII</t>
  </si>
  <si>
    <t>IX</t>
  </si>
  <si>
    <t>Dự án 3</t>
  </si>
  <si>
    <t>Tiểu dự án 1</t>
  </si>
  <si>
    <t>Tiểu dự án 2</t>
  </si>
  <si>
    <t xml:space="preserve">Dự án 5 </t>
  </si>
  <si>
    <t>Tiểu dự án 4</t>
  </si>
  <si>
    <t>Tiểu dự án 3</t>
  </si>
  <si>
    <t xml:space="preserve">Dự án 10 </t>
  </si>
  <si>
    <t>Tỷ lệ giải ngân vốn %</t>
  </si>
  <si>
    <t>NGÂN SÁCH TRUNG ƯƠNG NĂM 2023 THỰC HIỆN CÁC CHƯƠNG TRÌNH MỤC TIÊU QUỐC GIA</t>
  </si>
  <si>
    <t>KH năm 2022 chuyển sang năm 2023</t>
  </si>
  <si>
    <t>Kế hoạch năm 2023</t>
  </si>
  <si>
    <t>Vốn thực hiện năm 2023</t>
  </si>
  <si>
    <t>7985610</t>
  </si>
  <si>
    <t>7987877</t>
  </si>
  <si>
    <t>Dự án 2</t>
  </si>
  <si>
    <t>0</t>
  </si>
  <si>
    <t>7998160</t>
  </si>
  <si>
    <t>7989024</t>
  </si>
  <si>
    <t>Hệ thống điện chiếu sáng nông thôn tại các thôn trên địa bàn xã Tu Mơ Rông</t>
  </si>
  <si>
    <t>7986338</t>
  </si>
  <si>
    <t>Hệ thống điện chiếu sáng nông thôn tại các thôn trên địa bàn xã Đăk Hà</t>
  </si>
  <si>
    <t>7986345</t>
  </si>
  <si>
    <t>3.3</t>
  </si>
  <si>
    <t>Hệ thống điện chiếu sáng nông thôn tại các thôn trên địa bàn xã Văn Xuôi</t>
  </si>
  <si>
    <t>7985612</t>
  </si>
  <si>
    <t>3.4</t>
  </si>
  <si>
    <t>Hệ thống điện chiếu sáng nông thôn tại các thôn trên địa bàn xã Ngọk Yêu</t>
  </si>
  <si>
    <t>7985611</t>
  </si>
  <si>
    <t>3.5</t>
  </si>
  <si>
    <t>Hệ thống điện chiếu sáng nông thôn tại các thôn trên địa bàn xã Ngọk Lây</t>
  </si>
  <si>
    <t>7983751</t>
  </si>
  <si>
    <t>3.7</t>
  </si>
  <si>
    <t>Hệ thống điện chiếu sáng nông thôn tại các thôn trên địa bàn xã Măng Ri</t>
  </si>
  <si>
    <t>7983752</t>
  </si>
  <si>
    <t>3.8</t>
  </si>
  <si>
    <t>Hệ thống điện chiếu sáng nông thôn tại các thôn trên địa bàn xã Đăk Tờ Kan</t>
  </si>
  <si>
    <t>7986339</t>
  </si>
  <si>
    <t>3.9</t>
  </si>
  <si>
    <t>Hệ thống điện chiếu sáng nông thôn tại các thôn trên địa bàn xã Đăk Rơ Ông</t>
  </si>
  <si>
    <t>7985613</t>
  </si>
  <si>
    <t>3.10</t>
  </si>
  <si>
    <t>Hệ thống điện chiếu sáng nông thôn tại các thôn trên địa bàn xã Đăk Sao</t>
  </si>
  <si>
    <t>7985605</t>
  </si>
  <si>
    <t>3.11</t>
  </si>
  <si>
    <t>Hệ thống điện chiếu sáng nông thôn tại các thôn trên địa bàn xã Đăk Na</t>
  </si>
  <si>
    <t>7986347</t>
  </si>
  <si>
    <t>Dự án 5</t>
  </si>
  <si>
    <t>4.1.1</t>
  </si>
  <si>
    <t>Trường PTDTBT THCS xã Đắk Na</t>
  </si>
  <si>
    <t>7970457</t>
  </si>
  <si>
    <t>4.1.2</t>
  </si>
  <si>
    <t>Trường PTDTBT THCS xã Đắk Sao (5 PHÒNG)</t>
  </si>
  <si>
    <t>7970456</t>
  </si>
  <si>
    <t>4.1.3</t>
  </si>
  <si>
    <t>Trường PTDTBT TH-THCS xã Ngọk Lây</t>
  </si>
  <si>
    <t>7974814</t>
  </si>
  <si>
    <t>4.2.1</t>
  </si>
  <si>
    <t>Trường THCS BT DTTS Tu Mơ Rông</t>
  </si>
  <si>
    <t>7971598</t>
  </si>
  <si>
    <t>4.2.2</t>
  </si>
  <si>
    <t>Trường PTDTBT THCS xã Đắk Sao</t>
  </si>
  <si>
    <t>7971599</t>
  </si>
  <si>
    <t>4.2.3</t>
  </si>
  <si>
    <t>Trường PTDTBT TH-THCS xã Ngọk Yêu</t>
  </si>
  <si>
    <t>7974808</t>
  </si>
  <si>
    <t>4.2.4</t>
  </si>
  <si>
    <t>Trường PTDTBT TH xã Đắk Na</t>
  </si>
  <si>
    <t>7971600</t>
  </si>
  <si>
    <t>4.3.1</t>
  </si>
  <si>
    <t>7974806</t>
  </si>
  <si>
    <t>4.3.2</t>
  </si>
  <si>
    <t>Trường PTDTBT TH-THCS xã Măng Ry</t>
  </si>
  <si>
    <t>7974807</t>
  </si>
  <si>
    <t>4.4.1</t>
  </si>
  <si>
    <t>Trường TH xã Đắk Hà</t>
  </si>
  <si>
    <t>7982837</t>
  </si>
  <si>
    <t>5.1.1</t>
  </si>
  <si>
    <t>Thôn Ba Khen, xã Văn Xuôi</t>
  </si>
  <si>
    <t>Trung tâm Văn hóa - Thể thao - DLTT</t>
  </si>
  <si>
    <t>8006204</t>
  </si>
  <si>
    <t>5.1.2</t>
  </si>
  <si>
    <t>Thôn Pu Tá, xã Măng Ri</t>
  </si>
  <si>
    <t>8006201</t>
  </si>
  <si>
    <t>5.1.3</t>
  </si>
  <si>
    <t>Thôn Long Láy,  xã Măng Ri</t>
  </si>
  <si>
    <t>8006195</t>
  </si>
  <si>
    <t>5.1.4</t>
  </si>
  <si>
    <t>Thôn Đăk Viên, xã Tê Xăng</t>
  </si>
  <si>
    <t>8006194</t>
  </si>
  <si>
    <t>5.1.5</t>
  </si>
  <si>
    <t>Thôn Kạch Nhỏ, xã Đăk Sao</t>
  </si>
  <si>
    <t>8006193</t>
  </si>
  <si>
    <t>5.1.6</t>
  </si>
  <si>
    <t>Thôn Tu Mơ Rông, xã Tu Mơ Rông</t>
  </si>
  <si>
    <t>8006192</t>
  </si>
  <si>
    <t>5.1.7</t>
  </si>
  <si>
    <t>Thôn Lộc Bông, xã Ngọk Lây</t>
  </si>
  <si>
    <t>8006190</t>
  </si>
  <si>
    <t>5.1.8</t>
  </si>
  <si>
    <t>Thôn Đăk Kinh 1, xã Ngọk Lây</t>
  </si>
  <si>
    <t>8006188</t>
  </si>
  <si>
    <t>5.1.9</t>
  </si>
  <si>
    <t>Thôn Mô Bành, xã Đăk Rơ Ông</t>
  </si>
  <si>
    <t>8006200</t>
  </si>
  <si>
    <t>7993434</t>
  </si>
  <si>
    <t xml:space="preserve">II </t>
  </si>
  <si>
    <t>Đường đi khu sản xuất thôn Kon Hia 3, xã Đăk Rơ Ông</t>
  </si>
  <si>
    <t>7970454</t>
  </si>
  <si>
    <t>Nâng cấp đường giao thông thôn Năng Lớn 1, xã Đăk Sao</t>
  </si>
  <si>
    <t>7970455</t>
  </si>
  <si>
    <t>Thủy lợi xã Đăk Sao (Hạng mục: thủy lợi Đăk Prí)</t>
  </si>
  <si>
    <t>7999748</t>
  </si>
  <si>
    <t>7970452</t>
  </si>
  <si>
    <t>Gia cố các hạng mục xung yếu; Bố trí điện chiếu sáng các thôn trên địa bàn xã Đăk Na</t>
  </si>
  <si>
    <t>7970453</t>
  </si>
  <si>
    <t>7972271</t>
  </si>
  <si>
    <t>7972586</t>
  </si>
  <si>
    <t>Gia cố các hạng mục xung yếu trên tuyến đường vào và đường nội bộ khu tái định cư thôn Tu Thó, xã Tê Xăng</t>
  </si>
  <si>
    <t>7976656</t>
  </si>
  <si>
    <t xml:space="preserve">Sửa chữa đường vào khu tái định cư thôn Long Tro, Ba Khen, xã Văn Xuôi  </t>
  </si>
  <si>
    <t>7972269</t>
  </si>
  <si>
    <t>Nước sinh hoạt thôn Ba Tu 3, xã Ngọc Yêu</t>
  </si>
  <si>
    <t>Xã Ngọc Yêu</t>
  </si>
  <si>
    <t>7985621</t>
  </si>
  <si>
    <t>Khu văn hóa thể thao xã Ngọk Lây</t>
  </si>
  <si>
    <t>7974804</t>
  </si>
  <si>
    <t>Trường mầm non xã Đăk Hà</t>
  </si>
  <si>
    <t>7929800</t>
  </si>
  <si>
    <t>8003893</t>
  </si>
  <si>
    <t>8002505</t>
  </si>
  <si>
    <t>Nước sinh hoạt trung tâm xã Đăk Hà (hạng mục nhánh nhỏ)</t>
  </si>
  <si>
    <t>7985623</t>
  </si>
  <si>
    <t>Đường thôn Ty Tu đi khu sản xuất tập trung xã Đăk Hà</t>
  </si>
  <si>
    <t>7972270</t>
  </si>
  <si>
    <t>Ban quản lý thực hiện các CT MTQG xã Đăk Rơ Ông</t>
  </si>
  <si>
    <t>KCH kênh mương Thủy lợi Đăk Vin 1  (Mô Bành)</t>
  </si>
  <si>
    <t>7983409</t>
  </si>
  <si>
    <t>20</t>
  </si>
  <si>
    <t>Giếng đào (NSH) thôn La Giông</t>
  </si>
  <si>
    <t>UBND xã Đăk Rơ Ông</t>
  </si>
  <si>
    <t>7989023</t>
  </si>
  <si>
    <t>21</t>
  </si>
  <si>
    <t>Nâng cấp sửa chữa đường nội thôn Kon Hia 1</t>
  </si>
  <si>
    <t>7989022</t>
  </si>
  <si>
    <t>22</t>
  </si>
  <si>
    <t>Kiên cố hóa kênh mương thủy lợi Gia Bao ( Đoạn cuối)</t>
  </si>
  <si>
    <t>Ban quản lý thực hiện các CT MTQG xã Ngọk Lây</t>
  </si>
  <si>
    <t>7991713</t>
  </si>
  <si>
    <t>23</t>
  </si>
  <si>
    <t>Đường đi khu sản xuất thôn Đăk Kinh I</t>
  </si>
  <si>
    <t>7991709</t>
  </si>
  <si>
    <t>24</t>
  </si>
  <si>
    <t>Đường đi khu sản xuất Măng Rương 1, 2 (đoạn nối tiếp)</t>
  </si>
  <si>
    <t>7991711</t>
  </si>
  <si>
    <t>25</t>
  </si>
  <si>
    <t>Ban quản lý thực hiện các CT MTQG xã Tu Mơ Rông</t>
  </si>
  <si>
    <t>7983410</t>
  </si>
  <si>
    <t>29</t>
  </si>
  <si>
    <t>Đường nội thôn Mô Pả</t>
  </si>
  <si>
    <t>7979037</t>
  </si>
  <si>
    <t>30</t>
  </si>
  <si>
    <t>Đường nội thôn Đăk Hà (đoạn vào nhà A Hồ)</t>
  </si>
  <si>
    <t>7979035</t>
  </si>
  <si>
    <t>31</t>
  </si>
  <si>
    <t>Đường trục chính nội đồng thôn Đăk Hà</t>
  </si>
  <si>
    <t>7979036</t>
  </si>
  <si>
    <t>32</t>
  </si>
  <si>
    <t>Đường đi khu sản xuất Đăk Tơ Lá (giai đoạn 2), xã Ngọk Yêu</t>
  </si>
  <si>
    <t>Ban quản lý thực hiện các CT MTQG xã Ngọk Yêu</t>
  </si>
  <si>
    <t>7978722</t>
  </si>
  <si>
    <t>33</t>
  </si>
  <si>
    <t>Đường đi khu sản xuất Chang Hai thôn Long Láy 1 (đoạn nối tiếp), xã Ngọk Yêu</t>
  </si>
  <si>
    <t>7978760</t>
  </si>
  <si>
    <t>34</t>
  </si>
  <si>
    <t>Đường nội thôn Đăk Sông</t>
  </si>
  <si>
    <t>Ban quản lý thực hiện các CT MTQG xã Tê Xăng</t>
  </si>
  <si>
    <t>7991703</t>
  </si>
  <si>
    <t>35</t>
  </si>
  <si>
    <t>Đường nội thôn Tu Thó</t>
  </si>
  <si>
    <t>7991695</t>
  </si>
  <si>
    <t>36</t>
  </si>
  <si>
    <t>Đường đi khu sản xuất thôn Ngọc La (đoạn nối tiếp Ai Len)</t>
  </si>
  <si>
    <t>Ban quản lý thực hiện các CT MTQG xã Măng Ri</t>
  </si>
  <si>
    <t>7992671</t>
  </si>
  <si>
    <t>37</t>
  </si>
  <si>
    <t>Nâng cấp, sửa chữa đoạn đường từ UBND xã qua thôn Chung Tam đến thôn Pu Tá</t>
  </si>
  <si>
    <t>8004633</t>
  </si>
  <si>
    <t>38</t>
  </si>
  <si>
    <t>Ban quản lý thực hiện các Chương trình MTQG xã Đăk Tờ Kan</t>
  </si>
  <si>
    <t>39</t>
  </si>
  <si>
    <t>40</t>
  </si>
  <si>
    <t>41</t>
  </si>
  <si>
    <t>42</t>
  </si>
  <si>
    <t>43</t>
  </si>
  <si>
    <t>44</t>
  </si>
  <si>
    <t>45</t>
  </si>
  <si>
    <t>Kiên cố hóa kênh mương thủy lợi Tea Gia</t>
  </si>
  <si>
    <t>7982843</t>
  </si>
  <si>
    <t>46</t>
  </si>
  <si>
    <t>Đường nội thôn Đăk Hnăng 2</t>
  </si>
  <si>
    <t>7980397</t>
  </si>
  <si>
    <t>47</t>
  </si>
  <si>
    <t>Đường đi khu sản xuất thôn Kạch Lớn 1 ( đoạn lên bể nước)</t>
  </si>
  <si>
    <t>Ban quản lý thực hiện các CT MTQG xã Đăk Sao</t>
  </si>
  <si>
    <t>7985626</t>
  </si>
  <si>
    <t>48</t>
  </si>
  <si>
    <t>Đường đi khu sản xuất Ta Cheng thôn Năng nhỏ 2</t>
  </si>
  <si>
    <t>7985606</t>
  </si>
  <si>
    <t>49</t>
  </si>
  <si>
    <t>Nước tự chảy phục vụ mô hình trồng dược liệu và các loại cây trồng ứng dụng công nghệ cao xã Đăk Na</t>
  </si>
  <si>
    <t>7991699</t>
  </si>
  <si>
    <t>50</t>
  </si>
  <si>
    <t>Kiên cố hóa kênh mương nội đồng thủy lợi Đăk Văn 1 (đoạn nối tiếp)</t>
  </si>
  <si>
    <t>Ban quản lý thực hiện các CT MTQG xã Văn Xuôi</t>
  </si>
  <si>
    <t>8002511</t>
  </si>
  <si>
    <t>52</t>
  </si>
  <si>
    <t>Kiên cố hóa kênh mương nội đồng thủy lợi Đăk Nghên thôn Long Tro</t>
  </si>
  <si>
    <t>8002512</t>
  </si>
  <si>
    <t>Kế hoạch vốn ĐTPT năm 2021 chuyển sang thực hiện năm 2022</t>
  </si>
  <si>
    <t>Đường trục đi KSX thôn Kon Hia 1 (Đoạn chân đèo vân loan đoạn nối tiếp)</t>
  </si>
  <si>
    <t>7983402</t>
  </si>
  <si>
    <t>Đường đi KSX thôn La Giông (Đoạn tiếp giáp với đường 4 xã phía tây)</t>
  </si>
  <si>
    <t>7983401</t>
  </si>
  <si>
    <t xml:space="preserve">Đường đi khu Sản xuất thôn Tu Bung (Đoạn nối đường bê tông - đi khu sản xuất thôn Tu Bung) </t>
  </si>
  <si>
    <t>7991710</t>
  </si>
  <si>
    <t>Đường nội thôn Đăk Xia (sửa chữa nâng cấp đường nội thôn đoạn nối QL 40b đi làng Kô Xia I cũ)</t>
  </si>
  <si>
    <t>UBND xã Ngọk Lây</t>
  </si>
  <si>
    <t>8007117</t>
  </si>
  <si>
    <t>Đường trục chính nội thôn Lộc Bông( Đoạn nối tiếp đường bê tông nội thôn Lộc Bông)</t>
  </si>
  <si>
    <t>7991712</t>
  </si>
  <si>
    <t>Đường đi khu sản xuất thôn Đăk Ka tập trung</t>
  </si>
  <si>
    <t xml:space="preserve"> xã Tu Mơ Rông</t>
  </si>
  <si>
    <t>7983411</t>
  </si>
  <si>
    <t>Đường trục chính nội đồng thôn Tu cấp nhánh cánh đồng Te Reng</t>
  </si>
  <si>
    <t>7983403</t>
  </si>
  <si>
    <t>Đường đi thôn Ba Tu 3, xã Ngọk Yêu</t>
  </si>
  <si>
    <t>7978721</t>
  </si>
  <si>
    <t>Nâng cấp mở rộng đường trục thôn Long Láy 2, xã Ngọk Yêu</t>
  </si>
  <si>
    <t>7978720</t>
  </si>
  <si>
    <t xml:space="preserve">Đường đi khu sản xuất thôn Tân Ba </t>
  </si>
  <si>
    <t>7992666</t>
  </si>
  <si>
    <t>Giếng đào (15 cái)</t>
  </si>
  <si>
    <t>8006211</t>
  </si>
  <si>
    <t>Đường đi khu sản xuất Long Hy (đoạn nối tiếp Ailen)</t>
  </si>
  <si>
    <t>7992670</t>
  </si>
  <si>
    <t>Đường đi khu sản xuất Irit thôn Ngọc La (đoạn 1)</t>
  </si>
  <si>
    <t>7992680</t>
  </si>
  <si>
    <t>Đường đi khu sx Kon Hnông 1 (đoạn nối tiếp)</t>
  </si>
  <si>
    <t>Ban quản lý thực hiện các CT MTQG xã Đăk Tờ Kan</t>
  </si>
  <si>
    <t>7979398</t>
  </si>
  <si>
    <t>Đường đi khu sx Đăk Trăng 2 (đoạn nối tiếp)</t>
  </si>
  <si>
    <t>7979391</t>
  </si>
  <si>
    <t>Đường nội thôn Kạch Nhỏ ( đoạn nhà A Nuân)</t>
  </si>
  <si>
    <t>7985607</t>
  </si>
  <si>
    <t>Giếng đào thôn Kạch Lớn 1,  Kạch Lớn 2</t>
  </si>
  <si>
    <t>7992770</t>
  </si>
  <si>
    <t>Đường trục thôn Mô Bành 2 (đoạn nối tiếp)</t>
  </si>
  <si>
    <t>Ban quản lý thực hiện các CT MTQG xã Đăk Na</t>
  </si>
  <si>
    <t>7981473</t>
  </si>
  <si>
    <t>Đường nội thôn Hà Lăng và hệ thống thoát nước (Đoạn vào nhà rông văn hóa thôn)</t>
  </si>
  <si>
    <t>7981479</t>
  </si>
  <si>
    <t>Đường đi khu sản xuất thôn Đăk Văn 1 (nhánh 3)</t>
  </si>
  <si>
    <t>8002509</t>
  </si>
  <si>
    <t>BQL thực hiện các CT MTQG xã Đăk Rơ Ông</t>
  </si>
  <si>
    <t>BQL thực hiện các CT MTQG xã Ngọk Lây</t>
  </si>
  <si>
    <t>BQL thực hiện các CT MTQG xã Tu Mơ Rông</t>
  </si>
  <si>
    <t>BQL thực hiện các CT MTQG xã Đăk Hà</t>
  </si>
  <si>
    <t>BQL thực hiện các CT MTQG xã Ngọk Yêu</t>
  </si>
  <si>
    <t>BQL thực hiện các CT MTQG xã Đăk Tờ Kan</t>
  </si>
  <si>
    <t>BQL thực hiện các CT MTQG xã Măng Ri</t>
  </si>
  <si>
    <t>BQL thực hiện các CT MTQG xã Tê Xăng</t>
  </si>
  <si>
    <t>BQL thực hiện các CT MTQG xã Đăk Sao</t>
  </si>
  <si>
    <t>BQL thực hiện các CT MTQG xã Văn Xuôi</t>
  </si>
  <si>
    <t>BQL thực hiện các CT MTQG xã Đăk Na</t>
  </si>
  <si>
    <t>BQL thực hiện các CT MTQG xã Văn XuôI</t>
  </si>
  <si>
    <t>KH vốn kéo dài sang năm 2023</t>
  </si>
  <si>
    <t>KH vốn giao 2023</t>
  </si>
  <si>
    <t>Nguồn chuyển nguồn năm 2022 sang năm 2023 tiếp tục thực hiện</t>
  </si>
  <si>
    <t>4.8</t>
  </si>
  <si>
    <t>4.9</t>
  </si>
  <si>
    <t>4.10</t>
  </si>
  <si>
    <t>5.3</t>
  </si>
  <si>
    <t>5.4</t>
  </si>
  <si>
    <t>5.5</t>
  </si>
  <si>
    <t>5.6</t>
  </si>
  <si>
    <t>5.7</t>
  </si>
  <si>
    <t>5.8</t>
  </si>
  <si>
    <t>5.9</t>
  </si>
  <si>
    <t>Kết quả thực hiện giải ngân 31/01/2023</t>
  </si>
  <si>
    <t xml:space="preserve"> Chuyển nguồn</t>
  </si>
  <si>
    <t xml:space="preserve">CT. MỤC TIÊU QUỐC GIA GIẢM NGHÈO BỀN VỮNG </t>
  </si>
  <si>
    <t>Dự án 1: Hỗ trợ đầu tư phát triển hạ tầng kinh tế - xã hội các huyện nghèo</t>
  </si>
  <si>
    <t>Nâng cấp, Sửa chữa đường đi khu sản xuất thôn Kon Hia 1 (Đoạn nhà ông A Đik), xã Đăk Rơ Ông</t>
  </si>
  <si>
    <t>Nâng cấp, Sửa chữa đường vào thôn Kon Pia,  xã Đăk Hà</t>
  </si>
  <si>
    <t>Dự án 3: hỗ trợ phát triển sản xuất trong lĩnh vực nông nghiệp</t>
  </si>
  <si>
    <t>Trung tâm DV Nông nghiệp huyện</t>
  </si>
  <si>
    <t>TDA 1: Trung tâm GDNN-GDTX huyện</t>
  </si>
  <si>
    <t xml:space="preserve">Trung tâm GDNN-GDTX </t>
  </si>
  <si>
    <t>TDA 2: Phòng Lao động Thương binh và Xã Hội</t>
  </si>
  <si>
    <t>Phòng Lao động TB&amp;XH</t>
  </si>
  <si>
    <t>TDA 3: Phòng Lao động Thương binh và Xã Hội</t>
  </si>
  <si>
    <t>CT. MỤC TIÊU QUỐC GIA XÂY DỰNG NÔNG THÔN MỚI</t>
  </si>
  <si>
    <t xml:space="preserve">Chương trình mỗi xã một sản phẩm </t>
  </si>
  <si>
    <t>Phòng Nông nghiệp và PTNT</t>
  </si>
  <si>
    <t xml:space="preserve">Nâng cao chất lượng môi trường, xây dựng cảnh quan nông thôn sáng, xanh, sạch, đẹp, an toàn </t>
  </si>
  <si>
    <t>Phòng Văn hóa</t>
  </si>
  <si>
    <t>KP hoạt động của chỉ đạo Chương trinh</t>
  </si>
  <si>
    <t>KP hoạt động khác cña địa phương  - 11xã</t>
  </si>
  <si>
    <t>CT. MỤC TIÊU QUỐC GIA PT ĐỒNG BÀO DÂN TỘC THIỂU SỐ VÀ MIỀN NÚI</t>
  </si>
  <si>
    <t>Dự án 1: Giải quyết tình trạng thiếu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</si>
  <si>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</si>
  <si>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</si>
  <si>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</si>
  <si>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TDA3: Phòng Nông nghiệp và Phát triển nông thôn</t>
  </si>
  <si>
    <t>Phòng Nông nghiệp</t>
  </si>
  <si>
    <t>TDA3: Phòng Lao động - Thương binh và Xã hội</t>
  </si>
  <si>
    <t>TDA2: Phòng Dân tộc</t>
  </si>
  <si>
    <t>TDA4: Phòng Dân tộc</t>
  </si>
  <si>
    <t>TDA1: Phòng Giáo dục và Đào tạo</t>
  </si>
  <si>
    <t>Phòng Giáo dục ĐT</t>
  </si>
  <si>
    <t>TDA3: Trung tâm GDNN-GDTX huyện</t>
  </si>
  <si>
    <t>Trung tâm Văn hóa - TTDLTT</t>
  </si>
  <si>
    <t>Dự án 8: Thực hiện bình đẳng giới và giải quyết những vấn đề cấp thiết đối với phụ nữ và trẻ em</t>
  </si>
  <si>
    <t>Dự án 10: Truyền thông, tuyên truyền, vận động trong vùng đồng bào dân tộc thiểu số và miền núi. Kiểm tra, giám sát đánh giá việc tổ chức thực hiện Chương trình</t>
  </si>
  <si>
    <t>TDA1: Phòng Dân tộc</t>
  </si>
  <si>
    <t>TDA3: Phòng Dân tộc</t>
  </si>
  <si>
    <t>TDA2: Trung tâm Văn hóa - Thể thảo - Du lịch và TT</t>
  </si>
  <si>
    <r>
      <t xml:space="preserve">Phát triển du lịch nông thôn </t>
    </r>
    <r>
      <rPr>
        <sz val="10"/>
        <rFont val="Times New Roman"/>
        <family val="1"/>
      </rPr>
      <t>- Phòng Văn hóa và Thông tin</t>
    </r>
  </si>
  <si>
    <t xml:space="preserve">Nguồn năm 2022 chuyển sang năm 2023 </t>
  </si>
  <si>
    <t>Vốn sự nghiệp năm 2023</t>
  </si>
  <si>
    <t>KP hoạt động khác cña địa phương- Xã Đăk Rơ Ông</t>
  </si>
  <si>
    <t>KP hoạt động khác cña địa phương -Xã Măng Ri</t>
  </si>
  <si>
    <t>Dự án 3:</t>
  </si>
  <si>
    <t xml:space="preserve">Dự án 4: </t>
  </si>
  <si>
    <t xml:space="preserve">Dự án 5: </t>
  </si>
  <si>
    <t xml:space="preserve">Dự án 8: </t>
  </si>
  <si>
    <t xml:space="preserve">Dự án 10: </t>
  </si>
  <si>
    <t>Dự án 1:</t>
  </si>
  <si>
    <t>Trung tâm VHTTDL và TT</t>
  </si>
  <si>
    <t>TỔNG (A) + (B)</t>
  </si>
  <si>
    <t>a)</t>
  </si>
  <si>
    <t>Chương trình MTQG Giảm nghèo bền vững năm 2023</t>
  </si>
  <si>
    <t>b)</t>
  </si>
  <si>
    <t>Giao KH năm 2023</t>
  </si>
  <si>
    <t>Trung tâm Văn hóa - Thể thảo - Du lịch và TT</t>
  </si>
  <si>
    <t>Phòng Văn hóa TT</t>
  </si>
  <si>
    <t>Dự án 5 - TDA 3 Phân bổ tập trung (phân bổ chi tiết khi đủ điều kiện)</t>
  </si>
  <si>
    <t>Chi đào tạo nâng cao năng lực đội ngũ cán bộ làm công tác xây dựng nông thôn mới các cấp, nâng cao nhận thức và chuyển đổi tư duy của người dân và cộng đồng</t>
  </si>
  <si>
    <t>Chương trình tăng cường bảo vệ môi trường, an toàn thực phẩm và cấp nước sạch nông thôn trong XD NTM</t>
  </si>
  <si>
    <t>Chương trình mục tiêu quốc gia xây dựng 
Nông thôn mới</t>
  </si>
  <si>
    <t>Trung tâm Môi trường và DV Đô thị</t>
  </si>
  <si>
    <t>CTMTQG XÂY DỰNG NÔNG THÔN MỚI</t>
  </si>
  <si>
    <t>CHƯƠNG TRÌNH MỤC TIÊU QUỐC GIA XÂY DỰNG
 NÔNG THÔN MỚI</t>
  </si>
  <si>
    <t>Phụ lục 02</t>
  </si>
  <si>
    <t>Giải ngân KH 2023</t>
  </si>
  <si>
    <t>Giải ngân KH năm 2022 chuyển sang năm 2023</t>
  </si>
  <si>
    <t>Tổng vốn</t>
  </si>
  <si>
    <t xml:space="preserve">                                                                                                                                                                                                                                                                                                                                    </t>
  </si>
  <si>
    <t>Biểu số 04</t>
  </si>
  <si>
    <t>Biểu số 03</t>
  </si>
  <si>
    <t>Trung tâm VHTTDLTT</t>
  </si>
  <si>
    <t>CÓ 2021</t>
  </si>
  <si>
    <t>CTMTQG GIẢM NGHÈO
BỀN VỮNG</t>
  </si>
  <si>
    <t>(Kèm theo Báo cáo số         /BC-PTC ngày      /06/2023 của Phòng Tài chính - kế hoạch huyện)</t>
  </si>
  <si>
    <t>TÌNH HÌNH THỰC HIỆN CÁC CHƯƠNG TRÌNH MỤC TIÊU QUỐC GIA 6 THÁNG ĐẦU NĂM 2023 TRÊN ĐỊA BÀN HUYỆN</t>
  </si>
  <si>
    <t>Xã Ngọc Lây</t>
  </si>
  <si>
    <t xml:space="preserve">Đang chờ điều chỉnh
 Nghị định 27/NĐ-CP </t>
  </si>
  <si>
    <t>Thực hiện thanh toán
 giải ngân 21/06/2023</t>
  </si>
  <si>
    <t>THỰC HIỆN KẾ HOẠCH VỐN ĐÂU TƯ PHÁT TRIỂN 6 THÁNG NĂM 2023 THỰC HIỆN CHƯƠNG TRÌNH MỤC TIÊU QUỐC GIA TRÊN ĐỊA BÀN HUYỆN TU MƠ RÔNG (VỐN ĐẦU TƯ)</t>
  </si>
  <si>
    <t>Thực hiện giải ngân đến ngày 21/6/2023</t>
  </si>
  <si>
    <t>THỰC HIỆN KẾ HOẠCH VỐN NGÂN SÁCH ĐỊA PHƯƠNG THỰC HIỆN 03 CHƯƠNG TRÌNH MỤC TIÊU QUỐC GIA 6 THÁNG NĂM 2023 (VỐN SỰ NGHIỆP)</t>
  </si>
  <si>
    <t>Kết quả thực hiện giải ngân 21/6/2023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</si>
</sst>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_-* #,##0.0_-;\-* #,##0.0_-;_-* &quot;-&quot;??_-;_-@_-"/>
    <numFmt numFmtId="368" formatCode="_-* #,##0.000_-;\-* #,##0.000_-;_-* &quot;-&quot;??_-;_-@_-"/>
  </numFmts>
  <fonts count="29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1"/>
      <color theme="1"/>
      <name val="Times New Roman"/>
      <family val="1"/>
    </font>
    <font>
      <sz val="10"/>
      <color theme="1"/>
      <name val="Times New Roman"/>
      <family val="1"/>
    </font>
    <font>
      <b/>
      <sz val="10"/>
      <name val="Times New Roman"/>
      <family val="1"/>
    </font>
    <font>
      <b/>
      <sz val="10"/>
      <color theme="1"/>
      <name val="Times New Roman"/>
      <family val="1"/>
    </font>
    <font>
      <i/>
      <sz val="10"/>
      <name val="Times New Roman"/>
      <family val="1"/>
    </font>
    <font>
      <b/>
      <sz val="12"/>
      <name val="Times New Roman"/>
      <family val="1"/>
    </font>
    <font>
      <b/>
      <i/>
      <sz val="10"/>
      <name val="Times New Roman"/>
      <family val="1"/>
    </font>
    <font>
      <sz val="8"/>
      <name val="Arial Narrow"/>
      <family val="2"/>
    </font>
    <font>
      <b/>
      <sz val="10"/>
      <color rgb="FFFF0000"/>
      <name val="Times New Roman"/>
      <family val="1"/>
    </font>
    <font>
      <sz val="9"/>
      <name val="Times New Roman"/>
      <family val="1"/>
    </font>
    <font>
      <b/>
      <sz val="12"/>
      <color theme="1"/>
      <name val="Times New Roman"/>
      <family val="1"/>
    </font>
    <font>
      <b/>
      <sz val="9"/>
      <name val="Times New Roman"/>
      <family val="1"/>
    </font>
    <font>
      <b/>
      <sz val="12"/>
      <color indexed="8"/>
      <name val="Times New Roman"/>
      <family val="1"/>
    </font>
    <font>
      <sz val="12"/>
      <color theme="1"/>
      <name val="Arial Narrow"/>
      <family val="2"/>
    </font>
    <font>
      <b/>
      <sz val="12"/>
      <color rgb="FF000000"/>
      <name val="Times New Roman"/>
      <family val="1"/>
    </font>
    <font>
      <b/>
      <sz val="12"/>
      <color theme="1"/>
      <name val="Arial Narrow"/>
      <family val="2"/>
    </font>
    <font>
      <sz val="11"/>
      <color rgb="FF000000"/>
      <name val="Times New Roman"/>
      <family val="1"/>
    </font>
    <font>
      <sz val="13"/>
      <color theme="1"/>
      <name val="Arial Narrow"/>
      <family val="2"/>
    </font>
    <font>
      <b/>
      <sz val="13"/>
      <name val="Times New Roman"/>
      <family val="1"/>
    </font>
    <font>
      <b/>
      <i/>
      <sz val="12"/>
      <color theme="1"/>
      <name val="Times New Roman"/>
      <family val="1"/>
    </font>
    <font>
      <i/>
      <sz val="12"/>
      <color theme="1"/>
      <name val="Arial Narrow"/>
      <family val="2"/>
    </font>
    <font>
      <b/>
      <i/>
      <sz val="12"/>
      <color rgb="FF000000"/>
      <name val="Times New Roman"/>
      <family val="1"/>
    </font>
    <font>
      <i/>
      <sz val="11"/>
      <color rgb="FF000000"/>
      <name val="Times New Roman"/>
      <family val="1"/>
    </font>
    <font>
      <b/>
      <i/>
      <sz val="12"/>
      <name val="Times New Roman"/>
      <family val="1"/>
    </font>
    <font>
      <i/>
      <sz val="11"/>
      <name val="Times New Roman"/>
      <family val="1"/>
    </font>
    <font>
      <b/>
      <i/>
      <sz val="12"/>
      <color theme="1"/>
      <name val="Arial Narrow"/>
      <family val="2"/>
    </font>
    <font>
      <b/>
      <sz val="11"/>
      <color theme="1"/>
      <name val="Times New Roman"/>
      <family val="1"/>
    </font>
    <font>
      <sz val="11"/>
      <color rgb="FFFF0000"/>
      <name val="Times New Roman"/>
      <family val="1"/>
    </font>
    <font>
      <b/>
      <i/>
      <sz val="11"/>
      <name val="Times New Roman"/>
      <family val="1"/>
    </font>
    <font>
      <b/>
      <sz val="10"/>
      <color theme="1"/>
      <name val="Arial Narrow"/>
      <family val="2"/>
    </font>
    <font>
      <sz val="10"/>
      <color rgb="FFFF0000"/>
      <name val="Times New Roman"/>
      <family val="1"/>
    </font>
    <font>
      <i/>
      <sz val="12"/>
      <name val="Times New Roman"/>
      <family val="1"/>
    </font>
    <font>
      <i/>
      <sz val="13"/>
      <name val="Times New Roman"/>
      <family val="1"/>
    </font>
    <font>
      <sz val="8"/>
      <color theme="1"/>
      <name val="Arial Narrow"/>
      <family val="2"/>
    </font>
  </fonts>
  <fills count="7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s>
  <cellStyleXfs count="20527">
    <xf numFmtId="0" fontId="0" fillId="0" borderId="0"/>
    <xf numFmtId="0" fontId="7" fillId="0" borderId="0"/>
    <xf numFmtId="43" fontId="7" fillId="0" borderId="0" applyFont="0" applyFill="0" applyBorder="0" applyAlignment="0" applyProtection="0"/>
    <xf numFmtId="177"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1"/>
    <xf numFmtId="3" fontId="11" fillId="0" borderId="1"/>
    <xf numFmtId="175" fontId="12" fillId="0" borderId="12" applyFont="0" applyBorder="0"/>
    <xf numFmtId="175" fontId="13" fillId="0" borderId="0" applyProtection="0"/>
    <xf numFmtId="175" fontId="14" fillId="0" borderId="12" applyFont="0" applyBorder="0"/>
    <xf numFmtId="0" fontId="15" fillId="0" borderId="0"/>
    <xf numFmtId="178" fontId="16" fillId="0" borderId="0" applyFont="0" applyFill="0" applyBorder="0" applyAlignment="0" applyProtection="0"/>
    <xf numFmtId="0" fontId="17" fillId="0" borderId="0" applyFont="0" applyFill="0" applyBorder="0" applyAlignment="0" applyProtection="0"/>
    <xf numFmtId="179" fontId="4"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9" fillId="0" borderId="0" applyFont="0" applyFill="0" applyBorder="0" applyAlignment="0" applyProtection="0"/>
    <xf numFmtId="0" fontId="20" fillId="0" borderId="13"/>
    <xf numFmtId="182" fontId="15"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183" fontId="22" fillId="0" borderId="0" applyFont="0" applyFill="0" applyBorder="0" applyAlignment="0" applyProtection="0"/>
    <xf numFmtId="0" fontId="2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4" fillId="0" borderId="0"/>
    <xf numFmtId="0" fontId="4" fillId="0" borderId="0" applyProtection="0"/>
    <xf numFmtId="0" fontId="2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6" fillId="0" borderId="0" applyNumberFormat="0" applyFill="0" applyBorder="0" applyProtection="0">
      <alignment vertical="center"/>
    </xf>
    <xf numFmtId="168" fontId="9" fillId="0" borderId="0" applyFont="0" applyFill="0" applyBorder="0" applyAlignment="0" applyProtection="0"/>
    <xf numFmtId="184" fontId="16" fillId="0" borderId="0" applyFont="0" applyFill="0" applyBorder="0" applyAlignment="0" applyProtection="0"/>
    <xf numFmtId="185" fontId="8"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6" fontId="9"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184" fontId="16" fillId="0" borderId="0" applyFont="0" applyFill="0" applyBorder="0" applyAlignment="0" applyProtection="0"/>
    <xf numFmtId="0" fontId="27" fillId="0" borderId="0"/>
    <xf numFmtId="42" fontId="16" fillId="0" borderId="0" applyFont="0" applyFill="0" applyBorder="0" applyAlignment="0" applyProtection="0"/>
    <xf numFmtId="0" fontId="28" fillId="0" borderId="0">
      <alignment vertical="top"/>
    </xf>
    <xf numFmtId="0" fontId="29" fillId="0" borderId="0">
      <alignment vertical="top"/>
    </xf>
    <xf numFmtId="0" fontId="29" fillId="0" borderId="0">
      <alignment vertical="top"/>
    </xf>
    <xf numFmtId="0" fontId="15" fillId="0" borderId="0" applyNumberFormat="0" applyFill="0" applyBorder="0" applyAlignment="0" applyProtection="0"/>
    <xf numFmtId="178" fontId="8" fillId="0" borderId="0" applyFon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184"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42"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0" fontId="27" fillId="0" borderId="0"/>
    <xf numFmtId="189"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7" fillId="0" borderId="0"/>
    <xf numFmtId="0" fontId="27" fillId="0" borderId="0"/>
    <xf numFmtId="184" fontId="16" fillId="0" borderId="0" applyFont="0" applyFill="0" applyBorder="0" applyAlignment="0" applyProtection="0"/>
    <xf numFmtId="0" fontId="27" fillId="0" borderId="0"/>
    <xf numFmtId="0" fontId="27" fillId="0" borderId="0"/>
    <xf numFmtId="0" fontId="27" fillId="0" borderId="0"/>
    <xf numFmtId="185"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69" fontId="8"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8"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4"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68" fontId="8"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169"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68"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42" fontId="16" fillId="0" borderId="0" applyFont="0" applyFill="0" applyBorder="0" applyAlignment="0" applyProtection="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200" fontId="31" fillId="0" borderId="0" applyFont="0" applyFill="0" applyBorder="0" applyAlignment="0" applyProtection="0"/>
    <xf numFmtId="201"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0" fontId="2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0" fontId="27" fillId="0" borderId="0"/>
    <xf numFmtId="187"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0" fontId="27" fillId="0" borderId="0"/>
    <xf numFmtId="20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68" fontId="8" fillId="0" borderId="0" applyFont="0" applyFill="0" applyBorder="0" applyAlignment="0" applyProtection="0"/>
    <xf numFmtId="186" fontId="16" fillId="0" borderId="0" applyFont="0" applyFill="0" applyBorder="0" applyAlignment="0" applyProtection="0"/>
    <xf numFmtId="203"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20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208"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6" fontId="16" fillId="0" borderId="0" applyFont="0" applyFill="0" applyBorder="0" applyAlignment="0" applyProtection="0"/>
    <xf numFmtId="186" fontId="16"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67" fontId="16" fillId="0" borderId="0" applyFont="0" applyFill="0" applyBorder="0" applyAlignment="0" applyProtection="0"/>
    <xf numFmtId="195"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191"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6"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67"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191"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96" fontId="16" fillId="0" borderId="0" applyFont="0" applyFill="0" applyBorder="0" applyAlignment="0" applyProtection="0"/>
    <xf numFmtId="194" fontId="16" fillId="0" borderId="0" applyFont="0" applyFill="0" applyBorder="0" applyAlignment="0" applyProtection="0"/>
    <xf numFmtId="43"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4" fontId="16" fillId="0" borderId="0" applyFont="0" applyFill="0" applyBorder="0" applyAlignment="0" applyProtection="0"/>
    <xf numFmtId="191" fontId="16" fillId="0" borderId="0" applyFont="0" applyFill="0" applyBorder="0" applyAlignment="0" applyProtection="0"/>
    <xf numFmtId="197" fontId="16" fillId="0" borderId="0" applyFont="0" applyFill="0" applyBorder="0" applyAlignment="0" applyProtection="0"/>
    <xf numFmtId="198" fontId="16" fillId="0" borderId="0" applyFont="0" applyFill="0" applyBorder="0" applyAlignment="0" applyProtection="0"/>
    <xf numFmtId="19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5" fontId="16" fillId="0" borderId="0" applyFont="0" applyFill="0" applyBorder="0" applyAlignment="0" applyProtection="0"/>
    <xf numFmtId="191"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77" fontId="8" fillId="0" borderId="0" applyFont="0" applyFill="0" applyBorder="0" applyAlignment="0" applyProtection="0"/>
    <xf numFmtId="169" fontId="8" fillId="0" borderId="0" applyFont="0" applyFill="0" applyBorder="0" applyAlignment="0" applyProtection="0"/>
    <xf numFmtId="0" fontId="27" fillId="0" borderId="0"/>
    <xf numFmtId="189"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16" fillId="0" borderId="0" applyFont="0" applyFill="0" applyBorder="0" applyAlignment="0" applyProtection="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8" fillId="0" borderId="0">
      <alignment vertical="top"/>
    </xf>
    <xf numFmtId="0" fontId="28" fillId="0" borderId="0">
      <alignment vertical="top"/>
    </xf>
    <xf numFmtId="0" fontId="28" fillId="0" borderId="0">
      <alignment vertical="top"/>
    </xf>
    <xf numFmtId="0" fontId="29"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13" fillId="0" borderId="0" applyProtection="0"/>
    <xf numFmtId="185" fontId="13" fillId="0" borderId="0" applyProtection="0"/>
    <xf numFmtId="185" fontId="13" fillId="0" borderId="0" applyProtection="0"/>
    <xf numFmtId="0" fontId="10" fillId="0" borderId="0" applyProtection="0"/>
    <xf numFmtId="177" fontId="13" fillId="0" borderId="0" applyProtection="0"/>
    <xf numFmtId="185" fontId="13" fillId="0" borderId="0" applyProtection="0"/>
    <xf numFmtId="185" fontId="13" fillId="0" borderId="0" applyProtection="0"/>
    <xf numFmtId="0" fontId="10" fillId="0" borderId="0" applyProtection="0"/>
    <xf numFmtId="189"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xf numFmtId="184" fontId="16" fillId="0" borderId="0" applyFont="0" applyFill="0" applyBorder="0" applyAlignment="0" applyProtection="0"/>
    <xf numFmtId="0" fontId="27" fillId="0" borderId="0"/>
    <xf numFmtId="42" fontId="16" fillId="0" borderId="0" applyFont="0" applyFill="0" applyBorder="0" applyAlignment="0" applyProtection="0"/>
    <xf numFmtId="211" fontId="32"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0" fontId="34" fillId="0" borderId="0"/>
    <xf numFmtId="0" fontId="35" fillId="0" borderId="0"/>
    <xf numFmtId="0" fontId="35"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0" fontId="38" fillId="0" borderId="0"/>
    <xf numFmtId="0" fontId="4" fillId="0" borderId="0"/>
    <xf numFmtId="0" fontId="38" fillId="0" borderId="0" applyProtection="0"/>
    <xf numFmtId="3" fontId="11" fillId="0" borderId="1"/>
    <xf numFmtId="3" fontId="11" fillId="0" borderId="1"/>
    <xf numFmtId="3" fontId="11" fillId="0" borderId="1"/>
    <xf numFmtId="3" fontId="11" fillId="0" borderId="1"/>
    <xf numFmtId="211" fontId="32" fillId="0" borderId="0" applyFont="0" applyFill="0" applyBorder="0" applyAlignment="0" applyProtection="0"/>
    <xf numFmtId="0" fontId="40" fillId="2" borderId="0"/>
    <xf numFmtId="0" fontId="40" fillId="2" borderId="0"/>
    <xf numFmtId="0" fontId="40" fillId="2" borderId="0"/>
    <xf numFmtId="211" fontId="32" fillId="0" borderId="0" applyFont="0" applyFill="0" applyBorder="0" applyAlignment="0" applyProtection="0"/>
    <xf numFmtId="0" fontId="4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2" fillId="0" borderId="0" applyFont="0" applyFill="0" applyBorder="0" applyAlignment="0">
      <alignment horizontal="left"/>
    </xf>
    <xf numFmtId="0" fontId="40" fillId="2" borderId="0"/>
    <xf numFmtId="0" fontId="42" fillId="0" borderId="0" applyFont="0" applyFill="0" applyBorder="0" applyAlignment="0">
      <alignment horizontal="left"/>
    </xf>
    <xf numFmtId="0" fontId="41" fillId="2" borderId="0"/>
    <xf numFmtId="0" fontId="41" fillId="2" borderId="0"/>
    <xf numFmtId="0" fontId="41" fillId="2" borderId="0"/>
    <xf numFmtId="0" fontId="41" fillId="2" borderId="0"/>
    <xf numFmtId="0" fontId="41" fillId="2" borderId="0"/>
    <xf numFmtId="0" fontId="41" fillId="2" borderId="0"/>
    <xf numFmtId="211" fontId="32" fillId="0" borderId="0" applyFont="0" applyFill="0" applyBorder="0" applyAlignment="0" applyProtection="0"/>
    <xf numFmtId="0" fontId="40" fillId="2" borderId="0"/>
    <xf numFmtId="0" fontId="40" fillId="2" borderId="0"/>
    <xf numFmtId="0" fontId="43" fillId="0" borderId="1" applyNumberFormat="0" applyFont="0" applyBorder="0">
      <alignment horizontal="left" indent="2"/>
    </xf>
    <xf numFmtId="0" fontId="43" fillId="0" borderId="1" applyNumberFormat="0" applyFont="0" applyBorder="0">
      <alignment horizontal="left" indent="2"/>
    </xf>
    <xf numFmtId="0" fontId="42" fillId="0" borderId="0" applyFont="0" applyFill="0" applyBorder="0" applyAlignment="0">
      <alignment horizontal="left"/>
    </xf>
    <xf numFmtId="0" fontId="42" fillId="0" borderId="0" applyFont="0" applyFill="0" applyBorder="0" applyAlignment="0">
      <alignment horizontal="left"/>
    </xf>
    <xf numFmtId="0" fontId="44" fillId="0" borderId="0"/>
    <xf numFmtId="0" fontId="45" fillId="3" borderId="14" applyFont="0" applyFill="0" applyAlignment="0">
      <alignment vertical="center" wrapText="1"/>
    </xf>
    <xf numFmtId="9" fontId="46" fillId="0" borderId="0" applyBorder="0" applyAlignment="0" applyProtection="0"/>
    <xf numFmtId="0" fontId="47" fillId="2" borderId="0"/>
    <xf numFmtId="0" fontId="47"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7" fillId="2" borderId="0"/>
    <xf numFmtId="0" fontId="47" fillId="2" borderId="0"/>
    <xf numFmtId="0" fontId="43" fillId="0" borderId="1" applyNumberFormat="0" applyFont="0" applyBorder="0" applyAlignment="0">
      <alignment horizontal="center"/>
    </xf>
    <xf numFmtId="0" fontId="43" fillId="0" borderId="1" applyNumberFormat="0" applyFont="0" applyBorder="0" applyAlignment="0">
      <alignment horizontal="center"/>
    </xf>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9" fillId="0" borderId="0"/>
    <xf numFmtId="0" fontId="50" fillId="2" borderId="0"/>
    <xf numFmtId="0" fontId="50"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41" fillId="2" borderId="0"/>
    <xf numFmtId="0" fontId="50" fillId="2" borderId="0"/>
    <xf numFmtId="0" fontId="51" fillId="0" borderId="0">
      <alignment wrapText="1"/>
    </xf>
    <xf numFmtId="0" fontId="5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41" fillId="0" borderId="0">
      <alignment wrapText="1"/>
    </xf>
    <xf numFmtId="0" fontId="51" fillId="0" borderId="0">
      <alignment wrapText="1"/>
    </xf>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175" fontId="52" fillId="0" borderId="8"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14"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214" fontId="55" fillId="0" borderId="0" applyFont="0" applyFill="0" applyBorder="0" applyAlignment="0" applyProtection="0"/>
    <xf numFmtId="0" fontId="56" fillId="0" borderId="0" applyFont="0" applyFill="0" applyBorder="0" applyAlignment="0" applyProtection="0"/>
    <xf numFmtId="172" fontId="57" fillId="0" borderId="0" applyFont="0" applyFill="0" applyBorder="0" applyAlignment="0" applyProtection="0"/>
    <xf numFmtId="206" fontId="55" fillId="0" borderId="0" applyFont="0" applyFill="0" applyBorder="0" applyAlignment="0" applyProtection="0"/>
    <xf numFmtId="0" fontId="56" fillId="0" borderId="0" applyFont="0" applyFill="0" applyBorder="0" applyAlignment="0" applyProtection="0"/>
    <xf numFmtId="215" fontId="55" fillId="0" borderId="0" applyFont="0" applyFill="0" applyBorder="0" applyAlignment="0" applyProtection="0"/>
    <xf numFmtId="0" fontId="58" fillId="0" borderId="0">
      <alignment horizontal="center" wrapText="1"/>
      <protection locked="0"/>
    </xf>
    <xf numFmtId="0" fontId="59" fillId="0" borderId="0">
      <alignment horizontal="center" wrapText="1"/>
      <protection locked="0"/>
    </xf>
    <xf numFmtId="0" fontId="60" fillId="0" borderId="0" applyNumberFormat="0" applyBorder="0" applyAlignment="0">
      <alignment horizontal="center"/>
    </xf>
    <xf numFmtId="204" fontId="61" fillId="0" borderId="0" applyFont="0" applyFill="0" applyBorder="0" applyAlignment="0" applyProtection="0"/>
    <xf numFmtId="0" fontId="62" fillId="0" borderId="0" applyFont="0" applyFill="0" applyBorder="0" applyAlignment="0" applyProtection="0"/>
    <xf numFmtId="216" fontId="16" fillId="0" borderId="0" applyFont="0" applyFill="0" applyBorder="0" applyAlignment="0" applyProtection="0"/>
    <xf numFmtId="193" fontId="61" fillId="0" borderId="0" applyFont="0" applyFill="0" applyBorder="0" applyAlignment="0" applyProtection="0"/>
    <xf numFmtId="0" fontId="62" fillId="0" borderId="0" applyFont="0" applyFill="0" applyBorder="0" applyAlignment="0" applyProtection="0"/>
    <xf numFmtId="217" fontId="16" fillId="0" borderId="0" applyFont="0" applyFill="0" applyBorder="0" applyAlignment="0" applyProtection="0"/>
    <xf numFmtId="185" fontId="8" fillId="0" borderId="0" applyFont="0" applyFill="0" applyBorder="0" applyAlignment="0" applyProtection="0"/>
    <xf numFmtId="190" fontId="8" fillId="0" borderId="0" applyFont="0" applyFill="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62" fillId="0" borderId="0"/>
    <xf numFmtId="0" fontId="65" fillId="0" borderId="0"/>
    <xf numFmtId="0" fontId="66" fillId="0" borderId="0"/>
    <xf numFmtId="0" fontId="62" fillId="0" borderId="0"/>
    <xf numFmtId="0" fontId="67" fillId="0" borderId="0"/>
    <xf numFmtId="0" fontId="68" fillId="0" borderId="0"/>
    <xf numFmtId="0" fontId="69" fillId="0" borderId="0"/>
    <xf numFmtId="218" fontId="30" fillId="0" borderId="0" applyFill="0" applyBorder="0" applyAlignment="0"/>
    <xf numFmtId="219" fontId="9"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49"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71" fillId="22" borderId="15" applyNumberFormat="0" applyAlignment="0" applyProtection="0"/>
    <xf numFmtId="0" fontId="72" fillId="0" borderId="0"/>
    <xf numFmtId="0" fontId="73" fillId="0" borderId="0"/>
    <xf numFmtId="0" fontId="74" fillId="0" borderId="0" applyFill="0" applyBorder="0" applyProtection="0">
      <alignment horizontal="center"/>
      <protection locked="0"/>
    </xf>
    <xf numFmtId="232" fontId="16" fillId="0" borderId="0" applyFont="0" applyFill="0" applyBorder="0" applyAlignment="0" applyProtection="0"/>
    <xf numFmtId="0" fontId="75" fillId="23" borderId="16" applyNumberFormat="0" applyAlignment="0" applyProtection="0"/>
    <xf numFmtId="175" fontId="38" fillId="0" borderId="0" applyFont="0" applyFill="0" applyBorder="0" applyAlignment="0" applyProtection="0"/>
    <xf numFmtId="1" fontId="76" fillId="0" borderId="9" applyBorder="0"/>
    <xf numFmtId="0" fontId="77" fillId="0" borderId="2">
      <alignment horizontal="center"/>
    </xf>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41" fontId="4" fillId="0" borderId="0" applyFont="0" applyFill="0" applyBorder="0" applyAlignment="0" applyProtection="0"/>
    <xf numFmtId="41" fontId="79" fillId="0" borderId="0" applyFont="0" applyFill="0" applyBorder="0" applyAlignment="0" applyProtection="0"/>
    <xf numFmtId="168" fontId="54"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235" fontId="13" fillId="0" borderId="0" applyProtection="0"/>
    <xf numFmtId="235" fontId="13" fillId="0" borderId="0" applyProtection="0"/>
    <xf numFmtId="203"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6" fontId="13" fillId="0" borderId="0" applyFont="0" applyFill="0" applyBorder="0" applyAlignment="0" applyProtection="0"/>
    <xf numFmtId="169" fontId="13" fillId="0" borderId="0" applyFont="0" applyFill="0" applyBorder="0" applyAlignment="0" applyProtection="0"/>
    <xf numFmtId="41" fontId="80" fillId="0" borderId="0" applyFont="0" applyFill="0" applyBorder="0" applyAlignment="0" applyProtection="0"/>
    <xf numFmtId="168" fontId="13"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8" fontId="70"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81" fillId="0" borderId="0" applyFont="0" applyFill="0" applyBorder="0" applyAlignment="0" applyProtection="0"/>
    <xf numFmtId="237" fontId="13" fillId="0" borderId="0" applyFont="0" applyFill="0" applyBorder="0" applyAlignment="0" applyProtection="0"/>
    <xf numFmtId="238" fontId="82" fillId="0" borderId="0" applyFont="0" applyFill="0" applyBorder="0" applyAlignment="0" applyProtection="0"/>
    <xf numFmtId="239" fontId="13" fillId="0" borderId="0" applyFont="0" applyFill="0" applyBorder="0" applyAlignment="0" applyProtection="0"/>
    <xf numFmtId="240" fontId="82" fillId="0" borderId="0" applyFont="0" applyFill="0" applyBorder="0" applyAlignment="0" applyProtection="0"/>
    <xf numFmtId="241" fontId="13"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7" fontId="80" fillId="0" borderId="0" applyFont="0" applyFill="0" applyBorder="0" applyAlignment="0" applyProtection="0"/>
    <xf numFmtId="242"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7" fontId="80" fillId="0" borderId="0" applyFont="0" applyFill="0" applyBorder="0" applyAlignment="0" applyProtection="0"/>
    <xf numFmtId="2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44" fontId="80"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245" fontId="80" fillId="0" borderId="0" applyFont="0" applyFill="0" applyBorder="0" applyAlignment="0" applyProtection="0"/>
    <xf numFmtId="245"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6" fillId="0" borderId="0" applyFont="0" applyFill="0" applyBorder="0" applyAlignment="0" applyProtection="0"/>
    <xf numFmtId="43" fontId="80"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3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43" fontId="7" fillId="0" borderId="0" applyFont="0" applyFill="0" applyBorder="0" applyAlignment="0" applyProtection="0"/>
    <xf numFmtId="213" fontId="4" fillId="0" borderId="0" applyFont="0" applyFill="0" applyBorder="0" applyAlignment="0" applyProtection="0"/>
    <xf numFmtId="43" fontId="80" fillId="0" borderId="0" applyFont="0" applyFill="0" applyBorder="0" applyAlignment="0" applyProtection="0"/>
    <xf numFmtId="246" fontId="80" fillId="0" borderId="0" applyFont="0" applyFill="0" applyBorder="0" applyAlignment="0" applyProtection="0"/>
    <xf numFmtId="247" fontId="80" fillId="0" borderId="0" applyFont="0" applyFill="0" applyBorder="0" applyAlignment="0" applyProtection="0"/>
    <xf numFmtId="246"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80" fillId="0" borderId="0" applyFont="0" applyFill="0" applyBorder="0" applyAlignment="0" applyProtection="0"/>
    <xf numFmtId="248" fontId="4"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4" fontId="4" fillId="0" borderId="0" applyFont="0" applyFill="0" applyBorder="0" applyAlignment="0" applyProtection="0"/>
    <xf numFmtId="44" fontId="13" fillId="0" borderId="0" applyFont="0" applyFill="0" applyBorder="0" applyAlignment="0" applyProtection="0"/>
    <xf numFmtId="43" fontId="85" fillId="0" borderId="0" applyFont="0" applyFill="0" applyBorder="0" applyAlignment="0" applyProtection="0"/>
    <xf numFmtId="0"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13" fillId="0" borderId="0" applyFont="0" applyFill="0" applyBorder="0" applyAlignment="0" applyProtection="0"/>
    <xf numFmtId="249" fontId="34" fillId="0" borderId="0" applyFont="0" applyFill="0" applyBorder="0" applyAlignment="0" applyProtection="0"/>
    <xf numFmtId="43" fontId="80" fillId="0" borderId="0" applyFont="0" applyFill="0" applyBorder="0" applyAlignment="0" applyProtection="0"/>
    <xf numFmtId="176"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249" fontId="34" fillId="0" borderId="0" applyFont="0" applyFill="0" applyBorder="0" applyAlignment="0" applyProtection="0"/>
    <xf numFmtId="250" fontId="13" fillId="0" borderId="0" applyProtection="0"/>
    <xf numFmtId="249" fontId="34"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1"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69" fontId="54" fillId="0" borderId="0" applyFont="0" applyFill="0" applyBorder="0" applyAlignment="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2" fontId="13" fillId="0" borderId="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2" fontId="13" fillId="0" borderId="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13" fillId="0" borderId="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0" fontId="3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53" fontId="83" fillId="0" borderId="0" applyFont="0" applyFill="0" applyBorder="0" applyAlignment="0" applyProtection="0"/>
    <xf numFmtId="43" fontId="4" fillId="0" borderId="0" applyFont="0" applyFill="0" applyBorder="0" applyAlignment="0" applyProtection="0"/>
    <xf numFmtId="254" fontId="83" fillId="0" borderId="0" applyFont="0" applyFill="0" applyBorder="0" applyAlignment="0" applyProtection="0"/>
    <xf numFmtId="43" fontId="4" fillId="0" borderId="0" applyFont="0" applyFill="0" applyBorder="0" applyAlignment="0" applyProtection="0"/>
    <xf numFmtId="192" fontId="80" fillId="0" borderId="0" applyFont="0" applyFill="0" applyBorder="0" applyAlignment="0" applyProtection="0"/>
    <xf numFmtId="192" fontId="80" fillId="0" borderId="0" applyFont="0" applyFill="0" applyBorder="0" applyAlignment="0" applyProtection="0"/>
    <xf numFmtId="169" fontId="80" fillId="0" borderId="0" applyFont="0" applyFill="0" applyBorder="0" applyAlignment="0" applyProtection="0"/>
    <xf numFmtId="252" fontId="13" fillId="0" borderId="0" applyProtection="0"/>
    <xf numFmtId="252" fontId="13"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3"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92" fontId="80"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192" fontId="4" fillId="0" borderId="0" applyFont="0" applyFill="0" applyBorder="0" applyAlignment="0" applyProtection="0"/>
    <xf numFmtId="169" fontId="4" fillId="0" borderId="0" applyFont="0" applyFill="0" applyBorder="0" applyAlignment="0" applyProtection="0"/>
    <xf numFmtId="169" fontId="13" fillId="0" borderId="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4" fillId="0" borderId="0" applyFont="0" applyFill="0" applyBorder="0" applyAlignment="0" applyProtection="0"/>
    <xf numFmtId="169" fontId="13" fillId="0" borderId="0" applyFont="0" applyFill="0" applyBorder="0" applyAlignment="0" applyProtection="0"/>
    <xf numFmtId="43" fontId="84"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92" fontId="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80" fillId="0" borderId="0" applyFont="0" applyFill="0" applyBorder="0" applyAlignment="0" applyProtection="0"/>
    <xf numFmtId="43" fontId="9" fillId="0" borderId="0" applyFont="0" applyFill="0" applyBorder="0" applyAlignment="0" applyProtection="0"/>
    <xf numFmtId="43" fontId="8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80" fillId="0" borderId="0" applyFont="0" applyFill="0" applyBorder="0" applyAlignment="0" applyProtection="0"/>
    <xf numFmtId="228" fontId="80" fillId="0" borderId="0" applyFont="0" applyFill="0" applyBorder="0" applyAlignment="0" applyProtection="0"/>
    <xf numFmtId="228" fontId="80" fillId="0" borderId="0" applyFont="0" applyFill="0" applyBorder="0" applyAlignment="0" applyProtection="0"/>
    <xf numFmtId="43" fontId="84" fillId="0" borderId="0" applyFont="0" applyFill="0" applyBorder="0" applyAlignment="0" applyProtection="0"/>
    <xf numFmtId="175" fontId="80" fillId="0" borderId="0" applyFont="0" applyFill="0" applyBorder="0" applyAlignment="0" applyProtection="0"/>
    <xf numFmtId="43" fontId="80" fillId="0" borderId="0" applyFont="0" applyFill="0" applyBorder="0" applyAlignment="0" applyProtection="0"/>
    <xf numFmtId="169" fontId="80" fillId="0" borderId="0" applyFont="0" applyFill="0" applyBorder="0" applyAlignment="0" applyProtection="0"/>
    <xf numFmtId="43" fontId="80" fillId="0" borderId="0" applyFont="0" applyFill="0" applyBorder="0" applyAlignment="0" applyProtection="0"/>
    <xf numFmtId="255" fontId="36"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3"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6" fillId="0" borderId="0" applyNumberFormat="0" applyFill="0" applyBorder="0" applyAlignment="0" applyProtection="0"/>
    <xf numFmtId="0" fontId="88" fillId="0" borderId="0">
      <alignment horizontal="center"/>
    </xf>
    <xf numFmtId="0" fontId="89" fillId="0" borderId="0" applyNumberFormat="0" applyAlignment="0">
      <alignment horizontal="left"/>
    </xf>
    <xf numFmtId="191" fontId="90" fillId="0" borderId="0" applyFont="0" applyFill="0" applyBorder="0" applyAlignment="0" applyProtection="0"/>
    <xf numFmtId="256" fontId="91" fillId="0" borderId="0" applyFill="0" applyBorder="0" applyProtection="0"/>
    <xf numFmtId="257" fontId="81" fillId="0" borderId="0" applyFont="0" applyFill="0" applyBorder="0" applyAlignment="0" applyProtection="0"/>
    <xf numFmtId="258" fontId="36" fillId="0" borderId="0" applyFill="0" applyBorder="0" applyProtection="0"/>
    <xf numFmtId="258" fontId="36" fillId="0" borderId="5" applyFill="0" applyProtection="0"/>
    <xf numFmtId="258" fontId="36" fillId="0" borderId="17" applyFill="0" applyProtection="0"/>
    <xf numFmtId="259" fontId="65" fillId="0" borderId="0" applyFont="0" applyFill="0" applyBorder="0" applyAlignment="0" applyProtection="0"/>
    <xf numFmtId="260" fontId="92"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92" fillId="0" borderId="0" applyFont="0" applyFill="0" applyBorder="0" applyAlignment="0" applyProtection="0"/>
    <xf numFmtId="220" fontId="70"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4" fontId="82" fillId="0" borderId="0" applyFont="0" applyFill="0" applyBorder="0" applyAlignment="0" applyProtection="0"/>
    <xf numFmtId="265" fontId="13" fillId="0" borderId="0" applyFont="0" applyFill="0" applyBorder="0" applyAlignment="0" applyProtection="0"/>
    <xf numFmtId="266" fontId="82" fillId="0" borderId="0" applyFont="0" applyFill="0" applyBorder="0" applyAlignment="0" applyProtection="0"/>
    <xf numFmtId="267" fontId="82" fillId="0" borderId="0" applyFont="0" applyFill="0" applyBorder="0" applyAlignment="0" applyProtection="0"/>
    <xf numFmtId="268" fontId="13" fillId="0" borderId="0" applyFont="0" applyFill="0" applyBorder="0" applyAlignment="0" applyProtection="0"/>
    <xf numFmtId="269" fontId="82" fillId="0" borderId="0" applyFont="0" applyFill="0" applyBorder="0" applyAlignment="0" applyProtection="0"/>
    <xf numFmtId="270" fontId="82" fillId="0" borderId="0" applyFont="0" applyFill="0" applyBorder="0" applyAlignment="0" applyProtection="0"/>
    <xf numFmtId="271" fontId="13" fillId="0" borderId="0" applyFont="0" applyFill="0" applyBorder="0" applyAlignment="0" applyProtection="0"/>
    <xf numFmtId="272" fontId="82" fillId="0" borderId="0" applyFont="0" applyFill="0" applyBorder="0" applyAlignment="0" applyProtection="0"/>
    <xf numFmtId="44" fontId="80"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13" fillId="0" borderId="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8" fontId="9"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3"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14" fontId="28" fillId="0" borderId="0" applyFill="0" applyBorder="0" applyAlignment="0"/>
    <xf numFmtId="43" fontId="84" fillId="0" borderId="0" applyFont="0" applyFill="0" applyBorder="0" applyAlignment="0" applyProtection="0"/>
    <xf numFmtId="3" fontId="93" fillId="0" borderId="6">
      <alignment horizontal="left" vertical="top" wrapText="1"/>
    </xf>
    <xf numFmtId="279" fontId="36" fillId="0" borderId="0" applyFill="0" applyBorder="0" applyProtection="0"/>
    <xf numFmtId="279" fontId="36" fillId="0" borderId="5" applyFill="0" applyProtection="0"/>
    <xf numFmtId="279" fontId="36" fillId="0" borderId="17" applyFill="0" applyProtection="0"/>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1" fontId="9" fillId="0" borderId="0"/>
    <xf numFmtId="282" fontId="15" fillId="0" borderId="1"/>
    <xf numFmtId="282" fontId="15" fillId="0" borderId="1"/>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3" fontId="15" fillId="0" borderId="0"/>
    <xf numFmtId="168" fontId="94" fillId="0" borderId="0" applyFont="0" applyFill="0" applyBorder="0" applyAlignment="0" applyProtection="0"/>
    <xf numFmtId="169"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03"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168" fontId="94" fillId="0" borderId="0" applyFont="0" applyFill="0" applyBorder="0" applyAlignment="0" applyProtection="0"/>
    <xf numFmtId="168" fontId="94" fillId="0" borderId="0" applyFont="0" applyFill="0" applyBorder="0" applyAlignment="0" applyProtection="0"/>
    <xf numFmtId="284" fontId="49" fillId="0" borderId="0" applyFont="0" applyFill="0" applyBorder="0" applyAlignment="0" applyProtection="0"/>
    <xf numFmtId="284" fontId="49" fillId="0" borderId="0" applyFont="0" applyFill="0" applyBorder="0" applyAlignment="0" applyProtection="0"/>
    <xf numFmtId="285" fontId="9" fillId="0" borderId="0" applyFont="0" applyFill="0" applyBorder="0" applyAlignment="0" applyProtection="0"/>
    <xf numFmtId="285"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168" fontId="94" fillId="0" borderId="0" applyFont="0" applyFill="0" applyBorder="0" applyAlignment="0" applyProtection="0"/>
    <xf numFmtId="41" fontId="94" fillId="0" borderId="0" applyFont="0" applyFill="0" applyBorder="0" applyAlignment="0" applyProtection="0"/>
    <xf numFmtId="41" fontId="94" fillId="0" borderId="0" applyFont="0" applyFill="0" applyBorder="0" applyAlignment="0" applyProtection="0"/>
    <xf numFmtId="165" fontId="94" fillId="0" borderId="0" applyFont="0" applyFill="0" applyBorder="0" applyAlignment="0" applyProtection="0"/>
    <xf numFmtId="165" fontId="94" fillId="0" borderId="0" applyFont="0" applyFill="0" applyBorder="0" applyAlignment="0" applyProtection="0"/>
    <xf numFmtId="41"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7" fontId="49" fillId="0" borderId="0" applyFont="0" applyFill="0" applyBorder="0" applyAlignment="0" applyProtection="0"/>
    <xf numFmtId="287" fontId="49" fillId="0" borderId="0" applyFont="0" applyFill="0" applyBorder="0" applyAlignment="0" applyProtection="0"/>
    <xf numFmtId="250" fontId="9" fillId="0" borderId="0" applyFont="0" applyFill="0" applyBorder="0" applyAlignment="0" applyProtection="0"/>
    <xf numFmtId="250" fontId="9" fillId="0" borderId="0" applyFont="0" applyFill="0" applyBorder="0" applyAlignment="0" applyProtection="0"/>
    <xf numFmtId="288" fontId="9" fillId="0" borderId="0" applyFont="0" applyFill="0" applyBorder="0" applyAlignment="0" applyProtection="0"/>
    <xf numFmtId="288" fontId="9"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169"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43" fontId="94" fillId="0" borderId="0" applyFont="0" applyFill="0" applyBorder="0" applyAlignment="0" applyProtection="0"/>
    <xf numFmtId="3" fontId="9" fillId="0" borderId="0" applyFont="0" applyBorder="0" applyAlignment="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96" fillId="0" borderId="0" applyNumberFormat="0" applyAlignment="0">
      <alignment horizontal="left"/>
    </xf>
    <xf numFmtId="0" fontId="97" fillId="0" borderId="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0" fontId="98" fillId="0" borderId="0"/>
    <xf numFmtId="0" fontId="99"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3"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Alignment="0" applyProtection="0"/>
    <xf numFmtId="290" fontId="106" fillId="0" borderId="20" applyNumberFormat="0" applyFill="0" applyBorder="0" applyAlignment="0" applyProtection="0"/>
    <xf numFmtId="0" fontId="107" fillId="0" borderId="0" applyNumberFormat="0" applyFill="0" applyBorder="0" applyAlignment="0" applyProtection="0"/>
    <xf numFmtId="0" fontId="108" fillId="0" borderId="0">
      <alignment vertical="top" wrapText="1"/>
    </xf>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91" fontId="111" fillId="2" borderId="0" applyBorder="0" applyProtection="0"/>
    <xf numFmtId="0" fontId="112" fillId="0" borderId="21" applyNumberFormat="0" applyFill="0" applyBorder="0" applyAlignment="0" applyProtection="0">
      <alignment horizontal="center" vertical="center"/>
    </xf>
    <xf numFmtId="0" fontId="113" fillId="0" borderId="0" applyNumberFormat="0" applyFont="0" applyBorder="0" applyAlignment="0">
      <alignment horizontal="left" vertical="center"/>
    </xf>
    <xf numFmtId="292" fontId="65" fillId="0" borderId="0" applyFont="0" applyFill="0" applyBorder="0" applyAlignment="0" applyProtection="0"/>
    <xf numFmtId="0" fontId="114" fillId="25" borderId="0"/>
    <xf numFmtId="0" fontId="115" fillId="0" borderId="0">
      <alignment horizontal="left"/>
    </xf>
    <xf numFmtId="0" fontId="116" fillId="0" borderId="0">
      <alignment horizontal="left"/>
    </xf>
    <xf numFmtId="0" fontId="26" fillId="0" borderId="22" applyNumberFormat="0" applyAlignment="0" applyProtection="0">
      <alignment horizontal="left" vertical="center"/>
    </xf>
    <xf numFmtId="0" fontId="26" fillId="0" borderId="22" applyNumberFormat="0" applyAlignment="0" applyProtection="0">
      <alignment horizontal="left" vertical="center"/>
    </xf>
    <xf numFmtId="0" fontId="26" fillId="0" borderId="4">
      <alignment horizontal="left" vertical="center"/>
    </xf>
    <xf numFmtId="0" fontId="26" fillId="0" borderId="4">
      <alignment horizontal="left" vertical="center"/>
    </xf>
    <xf numFmtId="14" fontId="117" fillId="26" borderId="23">
      <alignment horizontal="center" vertical="center" wrapText="1"/>
    </xf>
    <xf numFmtId="0" fontId="118" fillId="0" borderId="24" applyNumberFormat="0" applyFill="0" applyAlignment="0" applyProtection="0"/>
    <xf numFmtId="0" fontId="119" fillId="0" borderId="25" applyNumberFormat="0" applyFill="0" applyAlignment="0" applyProtection="0"/>
    <xf numFmtId="0" fontId="120" fillId="0" borderId="26" applyNumberFormat="0" applyFill="0" applyAlignment="0" applyProtection="0"/>
    <xf numFmtId="0" fontId="120" fillId="0" borderId="0" applyNumberFormat="0" applyFill="0" applyBorder="0" applyAlignment="0" applyProtection="0"/>
    <xf numFmtId="0" fontId="74" fillId="0" borderId="0" applyFill="0" applyAlignment="0" applyProtection="0">
      <protection locked="0"/>
    </xf>
    <xf numFmtId="0" fontId="74" fillId="0" borderId="8" applyFill="0" applyAlignment="0" applyProtection="0">
      <protection locked="0"/>
    </xf>
    <xf numFmtId="0" fontId="121" fillId="0" borderId="0" applyProtection="0"/>
    <xf numFmtId="0" fontId="26" fillId="0" borderId="0" applyProtection="0"/>
    <xf numFmtId="0" fontId="122" fillId="0" borderId="23">
      <alignment horizontal="center"/>
    </xf>
    <xf numFmtId="0" fontId="122" fillId="0" borderId="0">
      <alignment horizontal="center"/>
    </xf>
    <xf numFmtId="5" fontId="123" fillId="27" borderId="1" applyNumberFormat="0" applyAlignment="0">
      <alignment horizontal="left" vertical="top"/>
    </xf>
    <xf numFmtId="5" fontId="123" fillId="27" borderId="1" applyNumberFormat="0" applyAlignment="0">
      <alignment horizontal="left" vertical="top"/>
    </xf>
    <xf numFmtId="293" fontId="123" fillId="27" borderId="1" applyNumberFormat="0" applyAlignment="0">
      <alignment horizontal="left" vertical="top"/>
    </xf>
    <xf numFmtId="49" fontId="124" fillId="0" borderId="1">
      <alignment vertical="center"/>
    </xf>
    <xf numFmtId="49" fontId="124" fillId="0" borderId="1">
      <alignment vertical="center"/>
    </xf>
    <xf numFmtId="0" fontId="36" fillId="0" borderId="0"/>
    <xf numFmtId="168" fontId="9" fillId="0" borderId="0" applyFont="0" applyFill="0" applyBorder="0" applyAlignment="0" applyProtection="0"/>
    <xf numFmtId="38" fontId="30"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94" fontId="125" fillId="0" borderId="0" applyFont="0" applyFill="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8" borderId="1" applyNumberFormat="0" applyBorder="0" applyAlignment="0" applyProtection="0"/>
    <xf numFmtId="10" fontId="110" fillId="28"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10" fontId="110" fillId="24" borderId="1" applyNumberFormat="0" applyBorder="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6" fillId="9" borderId="15" applyNumberFormat="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68" fontId="9" fillId="0" borderId="0" applyFont="0" applyFill="0" applyBorder="0" applyAlignment="0" applyProtection="0"/>
    <xf numFmtId="0" fontId="9" fillId="0" borderId="0"/>
    <xf numFmtId="0" fontId="58" fillId="0" borderId="27">
      <alignment horizontal="centerContinuous"/>
    </xf>
    <xf numFmtId="0" fontId="30" fillId="0" borderId="0"/>
    <xf numFmtId="0" fontId="36" fillId="0" borderId="0" applyNumberFormat="0" applyFont="0" applyFill="0" applyBorder="0" applyProtection="0">
      <alignment horizontal="left" vertical="center"/>
    </xf>
    <xf numFmtId="0" fontId="30" fillId="0" borderId="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30" fillId="0" borderId="28" applyNumberFormat="0" applyFill="0" applyAlignment="0" applyProtection="0"/>
    <xf numFmtId="3" fontId="131" fillId="0" borderId="6" applyNumberFormat="0" applyAlignment="0">
      <alignment horizontal="center" vertical="center"/>
    </xf>
    <xf numFmtId="3" fontId="43" fillId="0" borderId="6" applyNumberFormat="0" applyAlignment="0">
      <alignment horizontal="center" vertical="center"/>
    </xf>
    <xf numFmtId="3" fontId="123" fillId="0" borderId="6" applyNumberFormat="0" applyAlignment="0">
      <alignment horizontal="center" vertical="center"/>
    </xf>
    <xf numFmtId="278" fontId="132" fillId="0" borderId="10" applyNumberFormat="0" applyFont="0" applyFill="0" applyBorder="0">
      <alignment horizontal="center"/>
    </xf>
    <xf numFmtId="278" fontId="132" fillId="0" borderId="10" applyNumberFormat="0" applyFont="0" applyFill="0" applyBorder="0">
      <alignment horizontal="center"/>
    </xf>
    <xf numFmtId="38" fontId="30" fillId="0" borderId="0" applyFont="0" applyFill="0" applyBorder="0" applyAlignment="0" applyProtection="0"/>
    <xf numFmtId="40" fontId="30" fillId="0" borderId="0" applyFont="0" applyFill="0" applyBorder="0" applyAlignment="0" applyProtection="0"/>
    <xf numFmtId="168" fontId="49" fillId="0" borderId="0" applyFont="0" applyFill="0" applyBorder="0" applyAlignment="0" applyProtection="0"/>
    <xf numFmtId="169" fontId="49" fillId="0" borderId="0" applyFont="0" applyFill="0" applyBorder="0" applyAlignment="0" applyProtection="0"/>
    <xf numFmtId="0" fontId="133" fillId="0" borderId="23"/>
    <xf numFmtId="0" fontId="134" fillId="0" borderId="23"/>
    <xf numFmtId="174" fontId="49" fillId="0" borderId="10"/>
    <xf numFmtId="174" fontId="49" fillId="0" borderId="10"/>
    <xf numFmtId="295" fontId="135" fillId="0" borderId="10"/>
    <xf numFmtId="296" fontId="54" fillId="0" borderId="0" applyFont="0" applyFill="0" applyBorder="0" applyAlignment="0" applyProtection="0"/>
    <xf numFmtId="297" fontId="54" fillId="0" borderId="0" applyFont="0" applyFill="0" applyBorder="0" applyAlignment="0" applyProtection="0"/>
    <xf numFmtId="298" fontId="49" fillId="0" borderId="0" applyFont="0" applyFill="0" applyBorder="0" applyAlignment="0" applyProtection="0"/>
    <xf numFmtId="299" fontId="49" fillId="0" borderId="0" applyFont="0" applyFill="0" applyBorder="0" applyAlignment="0" applyProtection="0"/>
    <xf numFmtId="0" fontId="34" fillId="0" borderId="0" applyNumberFormat="0" applyFont="0" applyFill="0" applyAlignment="0"/>
    <xf numFmtId="0" fontId="136" fillId="29" borderId="0" applyNumberFormat="0" applyBorder="0" applyAlignment="0" applyProtection="0"/>
    <xf numFmtId="0" fontId="65" fillId="0" borderId="1"/>
    <xf numFmtId="0" fontId="36" fillId="0" borderId="0"/>
    <xf numFmtId="0" fontId="15" fillId="0" borderId="11" applyNumberFormat="0" applyAlignment="0">
      <alignment horizontal="center"/>
    </xf>
    <xf numFmtId="37" fontId="137" fillId="0" borderId="0"/>
    <xf numFmtId="37" fontId="137" fillId="0" borderId="0"/>
    <xf numFmtId="37" fontId="137" fillId="0" borderId="0"/>
    <xf numFmtId="0" fontId="138" fillId="0" borderId="1" applyNumberFormat="0" applyFont="0" applyFill="0" applyBorder="0" applyAlignment="0">
      <alignment horizontal="center"/>
    </xf>
    <xf numFmtId="0" fontId="138" fillId="0" borderId="1" applyNumberFormat="0" applyFont="0" applyFill="0" applyBorder="0" applyAlignment="0">
      <alignment horizontal="center"/>
    </xf>
    <xf numFmtId="300" fontId="139" fillId="0" borderId="0"/>
    <xf numFmtId="0" fontId="140" fillId="0" borderId="0"/>
    <xf numFmtId="0" fontId="4" fillId="0" borderId="0"/>
    <xf numFmtId="0" fontId="141" fillId="0" borderId="0"/>
    <xf numFmtId="0" fontId="142" fillId="0" borderId="0"/>
    <xf numFmtId="0" fontId="143" fillId="0" borderId="0"/>
    <xf numFmtId="0" fontId="7" fillId="0" borderId="0"/>
    <xf numFmtId="0" fontId="80" fillId="0" borderId="0"/>
    <xf numFmtId="0" fontId="144" fillId="0" borderId="0"/>
    <xf numFmtId="0" fontId="4" fillId="0" borderId="0"/>
    <xf numFmtId="0" fontId="145" fillId="0" borderId="0"/>
    <xf numFmtId="0" fontId="4" fillId="0" borderId="0"/>
    <xf numFmtId="0" fontId="49" fillId="0" borderId="0"/>
    <xf numFmtId="0" fontId="4" fillId="0" borderId="0"/>
    <xf numFmtId="0" fontId="4" fillId="0" borderId="0"/>
    <xf numFmtId="0" fontId="83" fillId="0" borderId="0"/>
    <xf numFmtId="0" fontId="7" fillId="0" borderId="0"/>
    <xf numFmtId="0" fontId="7" fillId="0" borderId="0"/>
    <xf numFmtId="0" fontId="7" fillId="0" borderId="0"/>
    <xf numFmtId="0" fontId="7" fillId="0" borderId="0"/>
    <xf numFmtId="0" fontId="38" fillId="0" borderId="0"/>
    <xf numFmtId="0" fontId="80" fillId="0" borderId="0"/>
    <xf numFmtId="0" fontId="144" fillId="0" borderId="0"/>
    <xf numFmtId="0" fontId="4" fillId="0" borderId="0"/>
    <xf numFmtId="0" fontId="80" fillId="0" borderId="0"/>
    <xf numFmtId="0" fontId="146" fillId="0" borderId="0"/>
    <xf numFmtId="0" fontId="49" fillId="0" borderId="0"/>
    <xf numFmtId="0" fontId="80" fillId="0" borderId="0"/>
    <xf numFmtId="0" fontId="4" fillId="0" borderId="0"/>
    <xf numFmtId="0" fontId="83" fillId="0" borderId="0"/>
    <xf numFmtId="0" fontId="34" fillId="0" borderId="0"/>
    <xf numFmtId="0" fontId="13" fillId="0" borderId="0"/>
    <xf numFmtId="0" fontId="4" fillId="0" borderId="0"/>
    <xf numFmtId="0" fontId="7" fillId="0" borderId="0"/>
    <xf numFmtId="0" fontId="7" fillId="0" borderId="0"/>
    <xf numFmtId="0" fontId="7" fillId="0" borderId="0"/>
    <xf numFmtId="0" fontId="7" fillId="0" borderId="0"/>
    <xf numFmtId="0" fontId="13" fillId="0" borderId="0" applyProtection="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4" fillId="0" borderId="0"/>
    <xf numFmtId="0" fontId="4" fillId="0" borderId="0"/>
    <xf numFmtId="0" fontId="80" fillId="0" borderId="0"/>
    <xf numFmtId="0" fontId="147" fillId="0" borderId="0"/>
    <xf numFmtId="0" fontId="4" fillId="0" borderId="0"/>
    <xf numFmtId="0" fontId="4" fillId="0" borderId="0"/>
    <xf numFmtId="0" fontId="83" fillId="0" borderId="0"/>
    <xf numFmtId="0" fontId="80" fillId="0" borderId="0"/>
    <xf numFmtId="0" fontId="83" fillId="0" borderId="0"/>
    <xf numFmtId="0" fontId="80" fillId="0" borderId="0"/>
    <xf numFmtId="0" fontId="83" fillId="0" borderId="0"/>
    <xf numFmtId="0" fontId="15" fillId="0" borderId="0"/>
    <xf numFmtId="0" fontId="83" fillId="0" borderId="0"/>
    <xf numFmtId="0" fontId="80" fillId="0" borderId="0"/>
    <xf numFmtId="0" fontId="80" fillId="0" borderId="0"/>
    <xf numFmtId="0" fontId="80" fillId="0" borderId="0"/>
    <xf numFmtId="0" fontId="80" fillId="0" borderId="0"/>
    <xf numFmtId="0" fontId="83" fillId="0" borderId="0"/>
    <xf numFmtId="0" fontId="83" fillId="0" borderId="0"/>
    <xf numFmtId="0" fontId="83" fillId="0" borderId="0"/>
    <xf numFmtId="0" fontId="83" fillId="0" borderId="0"/>
    <xf numFmtId="0" fontId="8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0" borderId="0"/>
    <xf numFmtId="0" fontId="80"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0" borderId="0"/>
    <xf numFmtId="0" fontId="83" fillId="0" borderId="0"/>
    <xf numFmtId="0" fontId="80" fillId="0" borderId="0"/>
    <xf numFmtId="0" fontId="147" fillId="0" borderId="0"/>
    <xf numFmtId="0" fontId="147" fillId="0" borderId="0"/>
    <xf numFmtId="0" fontId="147" fillId="0" borderId="0"/>
    <xf numFmtId="0" fontId="145" fillId="0" borderId="0"/>
    <xf numFmtId="0" fontId="13" fillId="0" borderId="0" applyProtection="0"/>
    <xf numFmtId="0" fontId="7" fillId="0" borderId="0"/>
    <xf numFmtId="0" fontId="80" fillId="0" borderId="0"/>
    <xf numFmtId="0" fontId="36" fillId="0" borderId="0"/>
    <xf numFmtId="0" fontId="80" fillId="0" borderId="0"/>
    <xf numFmtId="0" fontId="80" fillId="0" borderId="0"/>
    <xf numFmtId="0" fontId="148" fillId="0" borderId="0"/>
    <xf numFmtId="0" fontId="80" fillId="0" borderId="0"/>
    <xf numFmtId="0" fontId="80" fillId="0" borderId="0"/>
    <xf numFmtId="0" fontId="9" fillId="0" borderId="0"/>
    <xf numFmtId="0" fontId="83" fillId="0" borderId="0"/>
    <xf numFmtId="0" fontId="80"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87" fillId="0" borderId="0"/>
    <xf numFmtId="0" fontId="83" fillId="0" borderId="0"/>
    <xf numFmtId="0" fontId="15" fillId="0" borderId="0"/>
    <xf numFmtId="0" fontId="80" fillId="0" borderId="0"/>
    <xf numFmtId="0" fontId="147" fillId="0" borderId="0"/>
    <xf numFmtId="0" fontId="4" fillId="0" borderId="0"/>
    <xf numFmtId="0" fontId="147" fillId="0" borderId="0"/>
    <xf numFmtId="0" fontId="4" fillId="0" borderId="0"/>
    <xf numFmtId="0" fontId="13" fillId="0" borderId="0"/>
    <xf numFmtId="0" fontId="13" fillId="0" borderId="0" applyProtection="0"/>
    <xf numFmtId="0" fontId="13" fillId="0" borderId="0"/>
    <xf numFmtId="0" fontId="13" fillId="0" borderId="0" applyProtection="0"/>
    <xf numFmtId="0" fontId="4" fillId="0" borderId="0"/>
    <xf numFmtId="0" fontId="13" fillId="0" borderId="0" applyProtection="0"/>
    <xf numFmtId="0" fontId="34" fillId="0" borderId="0"/>
    <xf numFmtId="0" fontId="4" fillId="0" borderId="0"/>
    <xf numFmtId="0" fontId="13" fillId="0" borderId="0" applyProtection="0"/>
    <xf numFmtId="0" fontId="13" fillId="0" borderId="0"/>
    <xf numFmtId="0" fontId="34" fillId="0" borderId="0"/>
    <xf numFmtId="0" fontId="13" fillId="0" borderId="0" applyProtection="0"/>
    <xf numFmtId="0" fontId="34" fillId="0" borderId="0"/>
    <xf numFmtId="0" fontId="13" fillId="0" borderId="0" applyProtection="0"/>
    <xf numFmtId="0" fontId="80" fillId="0" borderId="0"/>
    <xf numFmtId="0" fontId="13" fillId="0" borderId="0" applyProtection="0"/>
    <xf numFmtId="0" fontId="4" fillId="0" borderId="0"/>
    <xf numFmtId="0" fontId="149" fillId="0" borderId="0"/>
    <xf numFmtId="0" fontId="80"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80" fillId="0" borderId="0"/>
    <xf numFmtId="0" fontId="4" fillId="0" borderId="0"/>
    <xf numFmtId="0" fontId="7" fillId="0" borderId="0"/>
    <xf numFmtId="0" fontId="147" fillId="0" borderId="0"/>
    <xf numFmtId="0" fontId="4" fillId="0" borderId="0"/>
    <xf numFmtId="0" fontId="54" fillId="0" borderId="0"/>
    <xf numFmtId="0" fontId="54" fillId="0" borderId="0" applyProtection="0"/>
    <xf numFmtId="0" fontId="80" fillId="0" borderId="0" applyProtection="0"/>
    <xf numFmtId="0" fontId="7" fillId="0" borderId="0"/>
    <xf numFmtId="0" fontId="7" fillId="0" borderId="0"/>
    <xf numFmtId="0" fontId="7" fillId="0" borderId="0"/>
    <xf numFmtId="0" fontId="7" fillId="0" borderId="0"/>
    <xf numFmtId="0" fontId="7" fillId="0" borderId="0"/>
    <xf numFmtId="0" fontId="49" fillId="0" borderId="0"/>
    <xf numFmtId="0" fontId="4" fillId="0" borderId="0"/>
    <xf numFmtId="0" fontId="54"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50" fillId="0" borderId="0"/>
    <xf numFmtId="0" fontId="13" fillId="0" borderId="0"/>
    <xf numFmtId="0" fontId="13" fillId="0" borderId="0"/>
    <xf numFmtId="0" fontId="13" fillId="0" borderId="0"/>
    <xf numFmtId="0" fontId="143" fillId="0" borderId="0"/>
    <xf numFmtId="0" fontId="143" fillId="0" borderId="0"/>
    <xf numFmtId="0" fontId="80" fillId="0" borderId="0" applyProtection="0"/>
    <xf numFmtId="0" fontId="143" fillId="0" borderId="0"/>
    <xf numFmtId="0" fontId="143" fillId="0" borderId="0"/>
    <xf numFmtId="0" fontId="143" fillId="0" borderId="0"/>
    <xf numFmtId="0" fontId="143" fillId="0" borderId="0"/>
    <xf numFmtId="0" fontId="13" fillId="0" borderId="0"/>
    <xf numFmtId="0" fontId="143" fillId="0" borderId="0"/>
    <xf numFmtId="0" fontId="143" fillId="0" borderId="0"/>
    <xf numFmtId="0" fontId="13" fillId="0" borderId="0"/>
    <xf numFmtId="0" fontId="7" fillId="0" borderId="0"/>
    <xf numFmtId="0" fontId="7" fillId="0" borderId="0"/>
    <xf numFmtId="0" fontId="7" fillId="0" borderId="0"/>
    <xf numFmtId="0" fontId="7" fillId="0" borderId="0"/>
    <xf numFmtId="0" fontId="4" fillId="0" borderId="0"/>
    <xf numFmtId="0" fontId="83" fillId="0" borderId="0"/>
    <xf numFmtId="0" fontId="19" fillId="0" borderId="0"/>
    <xf numFmtId="0" fontId="83" fillId="0" borderId="0"/>
    <xf numFmtId="0" fontId="83" fillId="0" borderId="0"/>
    <xf numFmtId="0" fontId="83" fillId="0" borderId="0"/>
    <xf numFmtId="0" fontId="83" fillId="0" borderId="0"/>
    <xf numFmtId="0" fontId="83" fillId="0" borderId="0"/>
    <xf numFmtId="0" fontId="80" fillId="0" borderId="0"/>
    <xf numFmtId="0" fontId="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9" fillId="0" borderId="0"/>
    <xf numFmtId="0" fontId="4" fillId="0" borderId="0"/>
    <xf numFmtId="0" fontId="13" fillId="0" borderId="0"/>
    <xf numFmtId="0" fontId="4" fillId="0" borderId="0"/>
    <xf numFmtId="0" fontId="4" fillId="0" borderId="0"/>
    <xf numFmtId="0" fontId="4" fillId="0" borderId="0" applyProtection="0"/>
    <xf numFmtId="0" fontId="13" fillId="0" borderId="0"/>
    <xf numFmtId="0" fontId="13" fillId="0" borderId="0"/>
    <xf numFmtId="0" fontId="7" fillId="0" borderId="0"/>
    <xf numFmtId="0" fontId="7" fillId="0" borderId="0"/>
    <xf numFmtId="0" fontId="13" fillId="0" borderId="0"/>
    <xf numFmtId="0" fontId="15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0" borderId="0"/>
    <xf numFmtId="0" fontId="9" fillId="0" borderId="0"/>
    <xf numFmtId="0" fontId="9" fillId="0" borderId="0"/>
    <xf numFmtId="0" fontId="80" fillId="0" borderId="0"/>
    <xf numFmtId="0" fontId="36" fillId="0" borderId="0"/>
    <xf numFmtId="0" fontId="36" fillId="0" borderId="0"/>
    <xf numFmtId="0" fontId="9" fillId="0" borderId="0"/>
    <xf numFmtId="0" fontId="80" fillId="0" borderId="0"/>
    <xf numFmtId="0" fontId="80" fillId="0" borderId="0"/>
    <xf numFmtId="0" fontId="80" fillId="0" borderId="0"/>
    <xf numFmtId="0" fontId="4" fillId="0" borderId="0"/>
    <xf numFmtId="0" fontId="4" fillId="0" borderId="0"/>
    <xf numFmtId="0" fontId="80" fillId="0" borderId="0"/>
    <xf numFmtId="0" fontId="80"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9" fillId="0" borderId="0"/>
    <xf numFmtId="0" fontId="37" fillId="0" borderId="0" applyFont="0"/>
    <xf numFmtId="0" fontId="94" fillId="0" borderId="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80" fillId="29" borderId="29" applyNumberFormat="0" applyFont="0" applyAlignment="0" applyProtection="0"/>
    <xf numFmtId="0" fontId="49" fillId="30" borderId="29" applyNumberFormat="0" applyFont="0" applyAlignment="0" applyProtection="0"/>
    <xf numFmtId="301" fontId="152" fillId="0" borderId="0" applyFont="0" applyFill="0" applyBorder="0" applyProtection="0">
      <alignment vertical="top" wrapText="1"/>
    </xf>
    <xf numFmtId="0" fontId="15" fillId="0" borderId="0"/>
    <xf numFmtId="0" fontId="15" fillId="0" borderId="0"/>
    <xf numFmtId="0" fontId="15" fillId="0" borderId="0" applyProtection="0"/>
    <xf numFmtId="0" fontId="15" fillId="0" borderId="0" applyProtection="0"/>
    <xf numFmtId="3" fontId="153" fillId="0" borderId="0" applyFont="0" applyFill="0" applyBorder="0" applyAlignment="0" applyProtection="0"/>
    <xf numFmtId="168" fontId="3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15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74" fillId="0" borderId="0" applyProtection="0"/>
    <xf numFmtId="0" fontId="4" fillId="0" borderId="0" applyFont="0" applyFill="0" applyBorder="0" applyAlignment="0" applyProtection="0"/>
    <xf numFmtId="0" fontId="36" fillId="0" borderId="0"/>
    <xf numFmtId="0" fontId="155" fillId="22" borderId="30" applyNumberFormat="0" applyAlignment="0" applyProtection="0"/>
    <xf numFmtId="175" fontId="156" fillId="0" borderId="11" applyFont="0" applyBorder="0" applyAlignment="0"/>
    <xf numFmtId="0" fontId="157" fillId="24" borderId="0"/>
    <xf numFmtId="0" fontId="87" fillId="24" borderId="0"/>
    <xf numFmtId="0" fontId="87" fillId="24" borderId="0"/>
    <xf numFmtId="41" fontId="49"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14" fontId="58" fillId="0" borderId="0">
      <alignment horizontal="center" wrapText="1"/>
      <protection locked="0"/>
    </xf>
    <xf numFmtId="14" fontId="59" fillId="0" borderId="0">
      <alignment horizontal="center" wrapText="1"/>
      <protection locked="0"/>
    </xf>
    <xf numFmtId="302" fontId="74" fillId="0" borderId="0" applyFont="0" applyFill="0" applyBorder="0" applyAlignment="0" applyProtection="0"/>
    <xf numFmtId="303" fontId="81" fillId="0" borderId="0" applyFont="0" applyFill="0" applyBorder="0" applyAlignment="0" applyProtection="0"/>
    <xf numFmtId="304" fontId="82"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226" fontId="49"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6" fontId="49"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3"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8" fontId="82" fillId="0" borderId="0" applyFont="0" applyFill="0" applyBorder="0" applyAlignment="0" applyProtection="0"/>
    <xf numFmtId="309" fontId="81" fillId="0" borderId="0" applyFont="0" applyFill="0" applyBorder="0" applyAlignment="0" applyProtection="0"/>
    <xf numFmtId="310" fontId="82" fillId="0" borderId="0" applyFont="0" applyFill="0" applyBorder="0" applyAlignment="0" applyProtection="0"/>
    <xf numFmtId="311" fontId="81" fillId="0" borderId="0" applyFont="0" applyFill="0" applyBorder="0" applyAlignment="0" applyProtection="0"/>
    <xf numFmtId="312" fontId="82" fillId="0" borderId="0" applyFont="0" applyFill="0" applyBorder="0" applyAlignment="0" applyProtection="0"/>
    <xf numFmtId="313" fontId="8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30" fillId="0" borderId="31" applyNumberFormat="0" applyBorder="0"/>
    <xf numFmtId="9" fontId="30" fillId="0" borderId="31" applyNumberFormat="0" applyBorder="0"/>
    <xf numFmtId="0" fontId="49"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0"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0"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0"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58" fillId="0" borderId="0"/>
    <xf numFmtId="0" fontId="159" fillId="0" borderId="0"/>
    <xf numFmtId="0" fontId="30" fillId="0" borderId="0" applyNumberFormat="0" applyFont="0" applyFill="0" applyBorder="0" applyAlignment="0" applyProtection="0">
      <alignment horizontal="left"/>
    </xf>
    <xf numFmtId="0" fontId="160" fillId="0" borderId="23">
      <alignment horizontal="center"/>
    </xf>
    <xf numFmtId="1" fontId="49" fillId="0" borderId="6" applyNumberFormat="0" applyFill="0" applyAlignment="0" applyProtection="0">
      <alignment horizontal="center" vertical="center"/>
    </xf>
    <xf numFmtId="0" fontId="161" fillId="31" borderId="0" applyNumberFormat="0" applyFont="0" applyBorder="0" applyAlignment="0">
      <alignment horizontal="center"/>
    </xf>
    <xf numFmtId="0" fontId="161" fillId="31" borderId="0" applyNumberFormat="0" applyFont="0" applyBorder="0" applyAlignment="0">
      <alignment horizontal="center"/>
    </xf>
    <xf numFmtId="14" fontId="162" fillId="0" borderId="0" applyNumberFormat="0" applyFill="0" applyBorder="0" applyAlignment="0" applyProtection="0">
      <alignment horizontal="left"/>
    </xf>
    <xf numFmtId="0" fontId="128" fillId="0" borderId="0"/>
    <xf numFmtId="0" fontId="15" fillId="0" borderId="0"/>
    <xf numFmtId="41" fontId="16" fillId="0" borderId="0" applyFont="0" applyFill="0" applyBorder="0" applyAlignment="0" applyProtection="0"/>
    <xf numFmtId="209"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6" fontId="16" fillId="0" borderId="0" applyFont="0" applyFill="0" applyBorder="0" applyAlignment="0" applyProtection="0"/>
    <xf numFmtId="41" fontId="13" fillId="0" borderId="0" applyProtection="0"/>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horizontal="left" vertical="center" indent="1"/>
    </xf>
    <xf numFmtId="4" fontId="168" fillId="32" borderId="32" applyNumberFormat="0" applyProtection="0">
      <alignment horizontal="left" vertical="center" indent="1"/>
    </xf>
    <xf numFmtId="4" fontId="167" fillId="33" borderId="0" applyNumberFormat="0" applyProtection="0">
      <alignment horizontal="left" vertical="center" indent="1"/>
    </xf>
    <xf numFmtId="4" fontId="168" fillId="33" borderId="0" applyNumberFormat="0" applyProtection="0">
      <alignment horizontal="left" vertical="center" indent="1"/>
    </xf>
    <xf numFmtId="4" fontId="167" fillId="34" borderId="32" applyNumberFormat="0" applyProtection="0">
      <alignment horizontal="right" vertical="center"/>
    </xf>
    <xf numFmtId="4" fontId="168" fillId="34" borderId="32" applyNumberFormat="0" applyProtection="0">
      <alignment horizontal="right" vertical="center"/>
    </xf>
    <xf numFmtId="4" fontId="167" fillId="35" borderId="32" applyNumberFormat="0" applyProtection="0">
      <alignment horizontal="right" vertical="center"/>
    </xf>
    <xf numFmtId="4" fontId="168" fillId="35" borderId="32" applyNumberFormat="0" applyProtection="0">
      <alignment horizontal="right" vertical="center"/>
    </xf>
    <xf numFmtId="4" fontId="167" fillId="36" borderId="32" applyNumberFormat="0" applyProtection="0">
      <alignment horizontal="right" vertical="center"/>
    </xf>
    <xf numFmtId="4" fontId="168" fillId="36" borderId="32" applyNumberFormat="0" applyProtection="0">
      <alignment horizontal="right" vertical="center"/>
    </xf>
    <xf numFmtId="4" fontId="167" fillId="37" borderId="32" applyNumberFormat="0" applyProtection="0">
      <alignment horizontal="right" vertical="center"/>
    </xf>
    <xf numFmtId="4" fontId="168" fillId="37" borderId="32" applyNumberFormat="0" applyProtection="0">
      <alignment horizontal="right" vertical="center"/>
    </xf>
    <xf numFmtId="4" fontId="167" fillId="38" borderId="32" applyNumberFormat="0" applyProtection="0">
      <alignment horizontal="right" vertical="center"/>
    </xf>
    <xf numFmtId="4" fontId="168" fillId="38" borderId="32" applyNumberFormat="0" applyProtection="0">
      <alignment horizontal="right" vertical="center"/>
    </xf>
    <xf numFmtId="4" fontId="167" fillId="39" borderId="32" applyNumberFormat="0" applyProtection="0">
      <alignment horizontal="right" vertical="center"/>
    </xf>
    <xf numFmtId="4" fontId="168" fillId="39" borderId="32" applyNumberFormat="0" applyProtection="0">
      <alignment horizontal="right" vertical="center"/>
    </xf>
    <xf numFmtId="4" fontId="167" fillId="40" borderId="32" applyNumberFormat="0" applyProtection="0">
      <alignment horizontal="right" vertical="center"/>
    </xf>
    <xf numFmtId="4" fontId="168" fillId="40" borderId="32" applyNumberFormat="0" applyProtection="0">
      <alignment horizontal="right" vertical="center"/>
    </xf>
    <xf numFmtId="4" fontId="167" fillId="41" borderId="32" applyNumberFormat="0" applyProtection="0">
      <alignment horizontal="right" vertical="center"/>
    </xf>
    <xf numFmtId="4" fontId="168" fillId="41" borderId="32" applyNumberFormat="0" applyProtection="0">
      <alignment horizontal="right" vertical="center"/>
    </xf>
    <xf numFmtId="4" fontId="167" fillId="42" borderId="32" applyNumberFormat="0" applyProtection="0">
      <alignment horizontal="right" vertical="center"/>
    </xf>
    <xf numFmtId="4" fontId="168" fillId="42" borderId="32" applyNumberFormat="0" applyProtection="0">
      <alignment horizontal="right" vertical="center"/>
    </xf>
    <xf numFmtId="4" fontId="163" fillId="43" borderId="33" applyNumberFormat="0" applyProtection="0">
      <alignment horizontal="left" vertical="center" indent="1"/>
    </xf>
    <xf numFmtId="4" fontId="164" fillId="43" borderId="33" applyNumberFormat="0" applyProtection="0">
      <alignment horizontal="left" vertical="center" indent="1"/>
    </xf>
    <xf numFmtId="4" fontId="163" fillId="44" borderId="0" applyNumberFormat="0" applyProtection="0">
      <alignment horizontal="left" vertical="center" indent="1"/>
    </xf>
    <xf numFmtId="4" fontId="164" fillId="44" borderId="0" applyNumberFormat="0" applyProtection="0">
      <alignment horizontal="left" vertical="center" indent="1"/>
    </xf>
    <xf numFmtId="4" fontId="163" fillId="33" borderId="0" applyNumberFormat="0" applyProtection="0">
      <alignment horizontal="left" vertical="center" indent="1"/>
    </xf>
    <xf numFmtId="4" fontId="164" fillId="33" borderId="0" applyNumberFormat="0" applyProtection="0">
      <alignment horizontal="left" vertical="center" indent="1"/>
    </xf>
    <xf numFmtId="4" fontId="167" fillId="44" borderId="32" applyNumberFormat="0" applyProtection="0">
      <alignment horizontal="right" vertical="center"/>
    </xf>
    <xf numFmtId="4" fontId="168" fillId="44" borderId="32" applyNumberFormat="0" applyProtection="0">
      <alignment horizontal="right" vertical="center"/>
    </xf>
    <xf numFmtId="4" fontId="29" fillId="44" borderId="0" applyNumberFormat="0" applyProtection="0">
      <alignment horizontal="left" vertical="center" indent="1"/>
    </xf>
    <xf numFmtId="4" fontId="28" fillId="44" borderId="0" applyNumberFormat="0" applyProtection="0">
      <alignment horizontal="left" vertical="center" indent="1"/>
    </xf>
    <xf numFmtId="4" fontId="29" fillId="33" borderId="0" applyNumberFormat="0" applyProtection="0">
      <alignment horizontal="left" vertical="center" indent="1"/>
    </xf>
    <xf numFmtId="4" fontId="28" fillId="33" borderId="0" applyNumberFormat="0" applyProtection="0">
      <alignment horizontal="left" vertical="center" indent="1"/>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63" fillId="44" borderId="34" applyNumberFormat="0" applyProtection="0">
      <alignment horizontal="left" vertical="center" indent="1"/>
    </xf>
    <xf numFmtId="4" fontId="164" fillId="44" borderId="34" applyNumberFormat="0" applyProtection="0">
      <alignment horizontal="left" vertical="center" indent="1"/>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63" fillId="44" borderId="32" applyNumberFormat="0" applyProtection="0">
      <alignment horizontal="left" vertical="center" indent="1"/>
    </xf>
    <xf numFmtId="4" fontId="164" fillId="44" borderId="32" applyNumberFormat="0" applyProtection="0">
      <alignment horizontal="left" vertical="center" indent="1"/>
    </xf>
    <xf numFmtId="4" fontId="171" fillId="27" borderId="34" applyNumberFormat="0" applyProtection="0">
      <alignment horizontal="left" vertical="center" indent="1"/>
    </xf>
    <xf numFmtId="4" fontId="172" fillId="27" borderId="34" applyNumberFormat="0" applyProtection="0">
      <alignment horizontal="left" vertical="center" indent="1"/>
    </xf>
    <xf numFmtId="4" fontId="173" fillId="45" borderId="32" applyNumberFormat="0" applyProtection="0">
      <alignment horizontal="right" vertical="center"/>
    </xf>
    <xf numFmtId="4" fontId="174" fillId="45" borderId="32" applyNumberFormat="0" applyProtection="0">
      <alignment horizontal="right" vertical="center"/>
    </xf>
    <xf numFmtId="314" fontId="175"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3" fontId="8" fillId="0" borderId="0"/>
    <xf numFmtId="0" fontId="176" fillId="0" borderId="0" applyNumberFormat="0" applyFill="0" applyBorder="0" applyAlignment="0">
      <alignment horizontal="center"/>
    </xf>
    <xf numFmtId="0" fontId="49" fillId="0" borderId="0"/>
    <xf numFmtId="175" fontId="177" fillId="0" borderId="0" applyNumberFormat="0" applyBorder="0" applyAlignment="0">
      <alignment horizontal="centerContinuous"/>
    </xf>
    <xf numFmtId="0" fontId="27" fillId="0" borderId="0"/>
    <xf numFmtId="0" fontId="27" fillId="0" borderId="0"/>
    <xf numFmtId="0" fontId="15" fillId="0" borderId="0" applyNumberFormat="0" applyFill="0" applyBorder="0" applyAlignment="0" applyProtection="0"/>
    <xf numFmtId="175" fontId="38" fillId="0" borderId="0" applyFont="0" applyFill="0" applyBorder="0" applyAlignment="0" applyProtection="0"/>
    <xf numFmtId="208"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207"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184" fontId="16" fillId="0" borderId="0" applyFont="0" applyFill="0" applyBorder="0" applyAlignment="0" applyProtection="0"/>
    <xf numFmtId="184"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189"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202" fontId="16" fillId="0" borderId="0" applyFont="0" applyFill="0" applyBorder="0" applyAlignment="0" applyProtection="0"/>
    <xf numFmtId="189" fontId="16" fillId="0" borderId="0" applyFont="0" applyFill="0" applyBorder="0" applyAlignment="0" applyProtection="0"/>
    <xf numFmtId="189" fontId="16" fillId="0" borderId="0" applyFont="0" applyFill="0" applyBorder="0" applyAlignment="0" applyProtection="0"/>
    <xf numFmtId="42" fontId="16" fillId="0" borderId="0" applyFont="0" applyFill="0" applyBorder="0" applyAlignment="0" applyProtection="0"/>
    <xf numFmtId="0" fontId="15" fillId="0" borderId="0"/>
    <xf numFmtId="315" fontId="65"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9" fontId="16" fillId="0" borderId="0" applyFont="0" applyFill="0" applyBorder="0" applyAlignment="0" applyProtection="0"/>
    <xf numFmtId="41"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3"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41"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2"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205" fontId="16" fillId="0" borderId="0" applyFont="0" applyFill="0" applyBorder="0" applyAlignment="0" applyProtection="0"/>
    <xf numFmtId="178" fontId="8" fillId="0" borderId="0" applyFont="0" applyFill="0" applyBorder="0" applyAlignment="0" applyProtection="0"/>
    <xf numFmtId="204" fontId="16" fillId="0" borderId="0" applyFont="0" applyFill="0" applyBorder="0" applyAlignment="0" applyProtection="0"/>
    <xf numFmtId="178" fontId="16" fillId="0" borderId="0" applyFont="0" applyFill="0" applyBorder="0" applyAlignment="0" applyProtection="0"/>
    <xf numFmtId="186" fontId="8" fillId="0" borderId="0" applyFont="0" applyFill="0" applyBorder="0" applyAlignment="0" applyProtection="0"/>
    <xf numFmtId="0" fontId="15" fillId="0" borderId="0"/>
    <xf numFmtId="208" fontId="16" fillId="0" borderId="0" applyFont="0" applyFill="0" applyBorder="0" applyAlignment="0" applyProtection="0"/>
    <xf numFmtId="315" fontId="65" fillId="0" borderId="0" applyFont="0" applyFill="0" applyBorder="0" applyAlignment="0" applyProtection="0"/>
    <xf numFmtId="186" fontId="16" fillId="0" borderId="0" applyFont="0" applyFill="0" applyBorder="0" applyAlignment="0" applyProtection="0"/>
    <xf numFmtId="165" fontId="16" fillId="0" borderId="0" applyFont="0" applyFill="0" applyBorder="0" applyAlignment="0" applyProtection="0"/>
    <xf numFmtId="204"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186"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68" fontId="9" fillId="0" borderId="0" applyFont="0" applyFill="0" applyBorder="0" applyAlignment="0" applyProtection="0"/>
    <xf numFmtId="205" fontId="16" fillId="0" borderId="0" applyFont="0" applyFill="0" applyBorder="0" applyAlignment="0" applyProtection="0"/>
    <xf numFmtId="175" fontId="38" fillId="0" borderId="0" applyFont="0" applyFill="0" applyBorder="0" applyAlignment="0" applyProtection="0"/>
    <xf numFmtId="186" fontId="16" fillId="0" borderId="0" applyFont="0" applyFill="0" applyBorder="0" applyAlignment="0" applyProtection="0"/>
    <xf numFmtId="175" fontId="38" fillId="0" borderId="0" applyFont="0" applyFill="0" applyBorder="0" applyAlignment="0" applyProtection="0"/>
    <xf numFmtId="20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209"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65"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41"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68"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0" fontId="31" fillId="0" borderId="0" applyFont="0" applyFill="0" applyBorder="0" applyAlignment="0" applyProtection="0"/>
    <xf numFmtId="168"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5" fontId="16" fillId="0" borderId="0" applyFont="0" applyFill="0" applyBorder="0" applyAlignment="0" applyProtection="0"/>
    <xf numFmtId="202" fontId="16" fillId="0" borderId="0" applyFont="0" applyFill="0" applyBorder="0" applyAlignment="0" applyProtection="0"/>
    <xf numFmtId="165"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8"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187" fontId="16" fillId="0" borderId="0" applyFont="0" applyFill="0" applyBorder="0" applyAlignment="0" applyProtection="0"/>
    <xf numFmtId="186" fontId="16" fillId="0" borderId="0" applyFont="0" applyFill="0" applyBorder="0" applyAlignment="0" applyProtection="0"/>
    <xf numFmtId="178" fontId="16" fillId="0" borderId="0" applyFont="0" applyFill="0" applyBorder="0" applyAlignment="0" applyProtection="0"/>
    <xf numFmtId="186" fontId="16" fillId="0" borderId="0" applyFont="0" applyFill="0" applyBorder="0" applyAlignment="0" applyProtection="0"/>
    <xf numFmtId="200" fontId="31" fillId="0" borderId="0" applyFont="0" applyFill="0" applyBorder="0" applyAlignment="0" applyProtection="0"/>
    <xf numFmtId="165" fontId="16" fillId="0" borderId="0" applyFont="0" applyFill="0" applyBorder="0" applyAlignment="0" applyProtection="0"/>
    <xf numFmtId="201"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applyProtection="0"/>
    <xf numFmtId="168" fontId="16" fillId="0" borderId="0" applyFont="0" applyFill="0" applyBorder="0" applyAlignment="0" applyProtection="0"/>
    <xf numFmtId="202"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9" fontId="16" fillId="0" borderId="0" applyFont="0" applyFill="0" applyBorder="0" applyAlignment="0" applyProtection="0"/>
    <xf numFmtId="210"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178" fontId="16" fillId="0" borderId="0" applyFont="0" applyFill="0" applyBorder="0" applyAlignment="0" applyProtection="0"/>
    <xf numFmtId="199" fontId="16" fillId="0" borderId="0" applyFont="0" applyFill="0" applyBorder="0" applyAlignment="0" applyProtection="0"/>
    <xf numFmtId="178" fontId="8" fillId="0" borderId="0" applyFont="0" applyFill="0" applyBorder="0" applyAlignment="0" applyProtection="0"/>
    <xf numFmtId="165" fontId="16" fillId="0" borderId="0" applyFont="0" applyFill="0" applyBorder="0" applyAlignment="0" applyProtection="0"/>
    <xf numFmtId="205" fontId="16" fillId="0" borderId="0" applyFont="0" applyFill="0" applyBorder="0" applyAlignment="0" applyProtection="0"/>
    <xf numFmtId="199" fontId="16" fillId="0" borderId="0" applyFont="0" applyFill="0" applyBorder="0" applyAlignment="0" applyProtection="0"/>
    <xf numFmtId="178" fontId="16" fillId="0" borderId="0" applyFont="0" applyFill="0" applyBorder="0" applyAlignment="0" applyProtection="0"/>
    <xf numFmtId="202" fontId="16" fillId="0" borderId="0" applyFont="0" applyFill="0" applyBorder="0" applyAlignment="0" applyProtection="0"/>
    <xf numFmtId="0" fontId="15" fillId="0" borderId="0"/>
    <xf numFmtId="315" fontId="65"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204"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86" fontId="8" fillId="0" borderId="0" applyFont="0" applyFill="0" applyBorder="0" applyAlignment="0" applyProtection="0"/>
    <xf numFmtId="168" fontId="16" fillId="0" borderId="0" applyFont="0" applyFill="0" applyBorder="0" applyAlignment="0" applyProtection="0"/>
    <xf numFmtId="186" fontId="16"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207" fontId="16" fillId="0" borderId="0" applyFont="0" applyFill="0" applyBorder="0" applyAlignment="0" applyProtection="0"/>
    <xf numFmtId="165" fontId="16" fillId="0" borderId="0" applyFont="0" applyFill="0" applyBorder="0" applyAlignment="0" applyProtection="0"/>
    <xf numFmtId="207"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4" fontId="178" fillId="0" borderId="0"/>
    <xf numFmtId="0" fontId="179" fillId="0" borderId="0"/>
    <xf numFmtId="0" fontId="133" fillId="0" borderId="0"/>
    <xf numFmtId="0" fontId="134" fillId="0" borderId="0"/>
    <xf numFmtId="40" fontId="180" fillId="0" borderId="0" applyBorder="0">
      <alignment horizontal="right"/>
    </xf>
    <xf numFmtId="0" fontId="181" fillId="0" borderId="0"/>
    <xf numFmtId="316" fontId="65" fillId="0" borderId="3">
      <alignment horizontal="right" vertical="center"/>
    </xf>
    <xf numFmtId="316" fontId="65"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9" fontId="54" fillId="0" borderId="3">
      <alignment horizontal="right" vertical="center"/>
    </xf>
    <xf numFmtId="320" fontId="49" fillId="0" borderId="3">
      <alignment horizontal="right" vertical="center"/>
    </xf>
    <xf numFmtId="320" fontId="49" fillId="0" borderId="3">
      <alignment horizontal="right" vertical="center"/>
    </xf>
    <xf numFmtId="317" fontId="16" fillId="0" borderId="3">
      <alignment horizontal="right" vertical="center"/>
    </xf>
    <xf numFmtId="317" fontId="16"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0" fontId="4" fillId="0" borderId="3">
      <alignment horizontal="right" vertical="center"/>
    </xf>
    <xf numFmtId="320" fontId="4"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317" fontId="16" fillId="0" borderId="3">
      <alignment horizontal="right" vertical="center"/>
    </xf>
    <xf numFmtId="317" fontId="16"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0"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7" fontId="16" fillId="0" borderId="3">
      <alignment horizontal="right" vertical="center"/>
    </xf>
    <xf numFmtId="317" fontId="16"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8" fontId="38"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7" fontId="16"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23" fontId="183" fillId="2" borderId="35" applyFont="0" applyFill="0" applyBorder="0"/>
    <xf numFmtId="323" fontId="183" fillId="2" borderId="35" applyFont="0" applyFill="0" applyBorder="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3" fontId="183" fillId="2" borderId="35" applyFont="0" applyFill="0" applyBorder="0"/>
    <xf numFmtId="323" fontId="183" fillId="2" borderId="35" applyFont="0" applyFill="0" applyBorder="0"/>
    <xf numFmtId="320" fontId="49" fillId="0" borderId="3">
      <alignment horizontal="right" vertical="center"/>
    </xf>
    <xf numFmtId="320"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17" fontId="16" fillId="0" borderId="3">
      <alignment horizontal="right" vertical="center"/>
    </xf>
    <xf numFmtId="317" fontId="16"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9" fillId="0" borderId="3">
      <alignment horizontal="right" vertical="center"/>
    </xf>
    <xf numFmtId="322" fontId="4" fillId="0" borderId="3">
      <alignment horizontal="right" vertical="center"/>
    </xf>
    <xf numFmtId="322" fontId="4" fillId="0" borderId="3">
      <alignment horizontal="right" vertical="center"/>
    </xf>
    <xf numFmtId="322" fontId="49" fillId="0" borderId="3">
      <alignment horizontal="right" vertical="center"/>
    </xf>
    <xf numFmtId="322" fontId="4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1" fontId="9" fillId="0" borderId="3">
      <alignment horizontal="right" vertical="center"/>
    </xf>
    <xf numFmtId="320" fontId="4" fillId="0" borderId="3">
      <alignment horizontal="right" vertical="center"/>
    </xf>
    <xf numFmtId="320" fontId="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0" fontId="191" fillId="0" borderId="0">
      <alignment horizontal="center"/>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6" fillId="0" borderId="6" applyNumberFormat="0" applyAlignment="0">
      <alignment horizontal="center" vertical="center"/>
    </xf>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168" fontId="49" fillId="0" borderId="0" applyFont="0" applyFill="0" applyBorder="0" applyAlignment="0" applyProtection="0"/>
    <xf numFmtId="329" fontId="49" fillId="0" borderId="0" applyFont="0" applyFill="0" applyBorder="0" applyAlignment="0" applyProtection="0"/>
    <xf numFmtId="250" fontId="125"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201" fillId="0" borderId="0"/>
    <xf numFmtId="0" fontId="201" fillId="0" borderId="0" applyProtection="0"/>
    <xf numFmtId="0" fontId="139" fillId="0" borderId="0"/>
    <xf numFmtId="0" fontId="202" fillId="0" borderId="0"/>
    <xf numFmtId="0" fontId="139" fillId="0" borderId="0"/>
    <xf numFmtId="3" fontId="65" fillId="0" borderId="0" applyNumberFormat="0" applyBorder="0" applyAlignment="0" applyProtection="0">
      <alignment horizontal="centerContinuous"/>
      <protection locked="0"/>
    </xf>
    <xf numFmtId="3" fontId="203" fillId="0" borderId="0">
      <protection locked="0"/>
    </xf>
    <xf numFmtId="3" fontId="37" fillId="0" borderId="0">
      <protection locked="0"/>
    </xf>
    <xf numFmtId="3" fontId="37" fillId="0" borderId="0">
      <protection locked="0"/>
    </xf>
    <xf numFmtId="0" fontId="201" fillId="0" borderId="0"/>
    <xf numFmtId="0" fontId="201" fillId="0" borderId="0" applyProtection="0"/>
    <xf numFmtId="0" fontId="139" fillId="0" borderId="0"/>
    <xf numFmtId="0" fontId="202" fillId="0" borderId="0"/>
    <xf numFmtId="0" fontId="139" fillId="0" borderId="0"/>
    <xf numFmtId="0" fontId="204" fillId="0" borderId="44" applyFill="0" applyBorder="0" applyAlignment="0">
      <alignment horizontal="center"/>
    </xf>
    <xf numFmtId="5" fontId="205" fillId="46" borderId="2">
      <alignment vertical="top"/>
    </xf>
    <xf numFmtId="5" fontId="205" fillId="46" borderId="2">
      <alignment vertical="top"/>
    </xf>
    <xf numFmtId="293" fontId="205" fillId="46" borderId="2">
      <alignment vertical="top"/>
    </xf>
    <xf numFmtId="0" fontId="206" fillId="47" borderId="1">
      <alignment horizontal="left" vertical="center"/>
    </xf>
    <xf numFmtId="0" fontId="206" fillId="47" borderId="1">
      <alignment horizontal="left" vertical="center"/>
    </xf>
    <xf numFmtId="6" fontId="207" fillId="48" borderId="2"/>
    <xf numFmtId="6" fontId="207" fillId="48" borderId="2"/>
    <xf numFmtId="331" fontId="207" fillId="48" borderId="2"/>
    <xf numFmtId="5" fontId="123" fillId="0" borderId="2">
      <alignment horizontal="left" vertical="top"/>
    </xf>
    <xf numFmtId="5" fontId="123" fillId="0" borderId="2">
      <alignment horizontal="left" vertical="top"/>
    </xf>
    <xf numFmtId="293" fontId="208" fillId="0" borderId="2">
      <alignment horizontal="left" vertical="top"/>
    </xf>
    <xf numFmtId="0" fontId="209" fillId="49" borderId="0">
      <alignment horizontal="left" vertical="center"/>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2" fontId="4" fillId="0" borderId="0" applyFont="0" applyFill="0" applyBorder="0" applyAlignment="0" applyProtection="0"/>
    <xf numFmtId="333" fontId="4" fillId="0" borderId="0" applyFont="0" applyFill="0" applyBorder="0" applyAlignment="0" applyProtection="0"/>
    <xf numFmtId="42" fontId="94" fillId="0" borderId="0" applyFont="0" applyFill="0" applyBorder="0" applyAlignment="0" applyProtection="0"/>
    <xf numFmtId="44" fontId="94" fillId="0" borderId="0" applyFont="0" applyFill="0" applyBorder="0" applyAlignment="0" applyProtection="0"/>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168" fontId="9" fillId="0" borderId="0" applyFont="0" applyFill="0" applyBorder="0" applyAlignment="0" applyProtection="0"/>
    <xf numFmtId="42" fontId="216" fillId="0" borderId="0" applyFont="0" applyFill="0" applyBorder="0" applyAlignment="0" applyProtection="0"/>
    <xf numFmtId="44" fontId="216" fillId="0" borderId="0" applyFont="0" applyFill="0" applyBorder="0" applyAlignment="0" applyProtection="0"/>
    <xf numFmtId="0" fontId="216" fillId="0" borderId="0"/>
    <xf numFmtId="0" fontId="217" fillId="0" borderId="0" applyFont="0" applyFill="0" applyBorder="0" applyAlignment="0" applyProtection="0"/>
    <xf numFmtId="0" fontId="217" fillId="0" borderId="0" applyFont="0" applyFill="0" applyBorder="0" applyAlignment="0" applyProtection="0"/>
    <xf numFmtId="0" fontId="83" fillId="0" borderId="0">
      <alignment vertical="center"/>
    </xf>
    <xf numFmtId="40" fontId="218" fillId="0" borderId="0" applyFont="0" applyFill="0" applyBorder="0" applyAlignment="0" applyProtection="0"/>
    <xf numFmtId="38" fontId="218" fillId="0" borderId="0" applyFont="0" applyFill="0" applyBorder="0" applyAlignment="0" applyProtection="0"/>
    <xf numFmtId="0" fontId="218" fillId="0" borderId="0" applyFont="0" applyFill="0" applyBorder="0" applyAlignment="0" applyProtection="0"/>
    <xf numFmtId="0" fontId="218" fillId="0" borderId="0" applyFont="0" applyFill="0" applyBorder="0" applyAlignment="0" applyProtection="0"/>
    <xf numFmtId="9" fontId="219" fillId="0" borderId="0" applyBorder="0" applyAlignment="0" applyProtection="0"/>
    <xf numFmtId="0" fontId="220" fillId="0" borderId="0"/>
    <xf numFmtId="0" fontId="221" fillId="0" borderId="13"/>
    <xf numFmtId="193" fontId="1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42" fillId="0" borderId="0" applyFont="0" applyFill="0" applyBorder="0" applyAlignment="0" applyProtection="0"/>
    <xf numFmtId="0" fontId="142" fillId="0" borderId="0" applyFont="0" applyFill="0" applyBorder="0" applyAlignment="0" applyProtection="0"/>
    <xf numFmtId="185" fontId="4" fillId="0" borderId="0" applyFont="0" applyFill="0" applyBorder="0" applyAlignment="0" applyProtection="0"/>
    <xf numFmtId="228" fontId="4" fillId="0" borderId="0" applyFont="0" applyFill="0" applyBorder="0" applyAlignment="0" applyProtection="0"/>
    <xf numFmtId="0" fontId="142" fillId="0" borderId="0"/>
    <xf numFmtId="0" fontId="142" fillId="0" borderId="0"/>
    <xf numFmtId="0" fontId="222" fillId="0" borderId="0"/>
    <xf numFmtId="0" fontId="34" fillId="0" borderId="0"/>
    <xf numFmtId="168" fontId="13" fillId="0" borderId="0" applyFont="0" applyFill="0" applyBorder="0" applyAlignment="0" applyProtection="0"/>
    <xf numFmtId="169" fontId="13"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90" fontId="13" fillId="0" borderId="0" applyFont="0" applyFill="0" applyBorder="0" applyAlignment="0" applyProtection="0"/>
    <xf numFmtId="334" fontId="22" fillId="0" borderId="0" applyFont="0" applyFill="0" applyBorder="0" applyAlignment="0" applyProtection="0"/>
    <xf numFmtId="335" fontId="13"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xf numFmtId="0" fontId="7" fillId="0" borderId="0"/>
    <xf numFmtId="0" fontId="80" fillId="0" borderId="0"/>
    <xf numFmtId="175" fontId="12" fillId="0" borderId="12" applyFont="0" applyBorder="0"/>
    <xf numFmtId="0" fontId="27" fillId="0" borderId="0"/>
    <xf numFmtId="0" fontId="27" fillId="0" borderId="0"/>
    <xf numFmtId="0" fontId="30" fillId="0" borderId="0"/>
    <xf numFmtId="0" fontId="16" fillId="0" borderId="0" applyFont="0" applyFill="0" applyBorder="0" applyAlignment="0" applyProtection="0"/>
    <xf numFmtId="178"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178" fontId="8"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186" fontId="8" fillId="0" borderId="0" applyFont="0" applyFill="0" applyBorder="0" applyAlignment="0" applyProtection="0"/>
    <xf numFmtId="0" fontId="16" fillId="0" borderId="0" applyFont="0" applyFill="0" applyBorder="0" applyAlignment="0" applyProtection="0"/>
    <xf numFmtId="0" fontId="15" fillId="0" borderId="0" applyNumberFormat="0" applyFill="0" applyBorder="0" applyAlignment="0" applyProtection="0"/>
    <xf numFmtId="0" fontId="4" fillId="0" borderId="0"/>
    <xf numFmtId="0" fontId="49" fillId="0" borderId="0"/>
    <xf numFmtId="0" fontId="4" fillId="0" borderId="0"/>
    <xf numFmtId="0" fontId="9" fillId="0" borderId="0"/>
    <xf numFmtId="0" fontId="223" fillId="0" borderId="0"/>
    <xf numFmtId="0" fontId="224" fillId="51" borderId="48" applyNumberFormat="0" applyAlignment="0" applyProtection="0"/>
    <xf numFmtId="41" fontId="79" fillId="0" borderId="0" applyFont="0" applyFill="0" applyBorder="0" applyAlignment="0" applyProtection="0"/>
    <xf numFmtId="165" fontId="80" fillId="0" borderId="0" applyFont="0" applyFill="0" applyBorder="0" applyAlignment="0" applyProtection="0"/>
    <xf numFmtId="165"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41" fontId="80" fillId="0" borderId="0" applyFont="0" applyFill="0" applyBorder="0" applyAlignment="0" applyProtection="0"/>
    <xf numFmtId="41" fontId="7" fillId="0" borderId="0" applyFont="0" applyFill="0" applyBorder="0" applyAlignment="0" applyProtection="0"/>
    <xf numFmtId="0" fontId="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167" fontId="80" fillId="0" borderId="0" applyFont="0" applyFill="0" applyBorder="0" applyAlignment="0" applyProtection="0"/>
    <xf numFmtId="41" fontId="80" fillId="0" borderId="0" applyFont="0" applyFill="0" applyBorder="0" applyAlignment="0" applyProtection="0"/>
    <xf numFmtId="43" fontId="144" fillId="0" borderId="0" applyFont="0" applyFill="0" applyBorder="0" applyAlignment="0" applyProtection="0"/>
    <xf numFmtId="43" fontId="87" fillId="0" borderId="0" applyFont="0" applyFill="0" applyBorder="0" applyAlignment="0" applyProtection="0"/>
    <xf numFmtId="43" fontId="80" fillId="0" borderId="0" applyFont="0" applyFill="0" applyBorder="0" applyAlignment="0" applyProtection="0"/>
    <xf numFmtId="336"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243" fontId="80" fillId="0" borderId="0" applyFont="0" applyFill="0" applyBorder="0" applyAlignment="0" applyProtection="0"/>
    <xf numFmtId="0" fontId="80" fillId="0" borderId="0" applyFont="0" applyFill="0" applyBorder="0" applyAlignment="0" applyProtection="0"/>
    <xf numFmtId="43" fontId="87" fillId="0" borderId="0" applyFont="0" applyFill="0" applyBorder="0" applyAlignment="0" applyProtection="0"/>
    <xf numFmtId="194" fontId="148" fillId="0" borderId="0" applyFont="0" applyFill="0" applyBorder="0" applyAlignment="0" applyProtection="0"/>
    <xf numFmtId="0" fontId="80" fillId="0" borderId="0" applyFont="0" applyFill="0" applyBorder="0" applyAlignment="0" applyProtection="0"/>
    <xf numFmtId="206" fontId="4" fillId="0" borderId="0" applyFont="0" applyFill="0" applyBorder="0" applyAlignment="0" applyProtection="0"/>
    <xf numFmtId="337" fontId="4" fillId="0" borderId="0" applyFont="0" applyFill="0" applyBorder="0" applyAlignment="0" applyProtection="0"/>
    <xf numFmtId="43" fontId="143"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206" fontId="8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206" fontId="80" fillId="0" borderId="0" applyFont="0" applyFill="0" applyBorder="0" applyAlignment="0" applyProtection="0"/>
    <xf numFmtId="0" fontId="5" fillId="0" borderId="0" applyFont="0" applyFill="0" applyBorder="0" applyAlignment="0" applyProtection="0"/>
    <xf numFmtId="43" fontId="9" fillId="0" borderId="0" applyFont="0" applyFill="0" applyBorder="0" applyAlignment="0" applyProtection="0"/>
    <xf numFmtId="41"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43" fontId="1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225" fillId="0" borderId="0" applyFont="0" applyFill="0" applyBorder="0" applyAlignment="0" applyProtection="0"/>
    <xf numFmtId="43" fontId="149" fillId="0" borderId="0" applyFont="0" applyFill="0" applyBorder="0" applyAlignment="0" applyProtection="0"/>
    <xf numFmtId="169" fontId="80" fillId="0" borderId="0" applyFont="0" applyFill="0" applyBorder="0" applyAlignment="0" applyProtection="0"/>
    <xf numFmtId="169" fontId="80" fillId="0" borderId="0" applyFont="0" applyFill="0" applyBorder="0" applyAlignment="0" applyProtection="0"/>
    <xf numFmtId="169" fontId="7" fillId="0" borderId="0" applyFont="0" applyFill="0" applyBorder="0" applyAlignment="0" applyProtection="0"/>
    <xf numFmtId="167" fontId="48"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242" fontId="144" fillId="0" borderId="0" applyFont="0" applyFill="0" applyBorder="0" applyAlignment="0" applyProtection="0"/>
    <xf numFmtId="43" fontId="87" fillId="0" borderId="0" applyFont="0" applyFill="0" applyBorder="0" applyAlignment="0" applyProtection="0"/>
    <xf numFmtId="167" fontId="14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228" fontId="83" fillId="0" borderId="0" applyFont="0" applyFill="0" applyBorder="0" applyAlignment="0" applyProtection="0"/>
    <xf numFmtId="43" fontId="144"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3" fontId="9" fillId="53" borderId="50">
      <alignment horizontal="right" vertical="top" wrapText="1"/>
    </xf>
    <xf numFmtId="0" fontId="26" fillId="0" borderId="4">
      <alignment horizontal="left" vertical="center"/>
    </xf>
    <xf numFmtId="0" fontId="26" fillId="0" borderId="4">
      <alignment horizontal="left" vertical="center"/>
    </xf>
    <xf numFmtId="336" fontId="9" fillId="54" borderId="50">
      <alignment vertical="top" wrapText="1"/>
    </xf>
    <xf numFmtId="0" fontId="83" fillId="0" borderId="0"/>
    <xf numFmtId="0" fontId="83" fillId="0" borderId="0"/>
    <xf numFmtId="0" fontId="34" fillId="0" borderId="0"/>
    <xf numFmtId="0" fontId="226" fillId="0" borderId="0"/>
    <xf numFmtId="38" fontId="30" fillId="0" borderId="0" applyFont="0" applyFill="0" applyBorder="0" applyAlignment="0" applyProtection="0"/>
    <xf numFmtId="4" fontId="70" fillId="0" borderId="0" applyFont="0" applyFill="0" applyBorder="0" applyAlignment="0" applyProtection="0"/>
    <xf numFmtId="0" fontId="80" fillId="0" borderId="0"/>
    <xf numFmtId="0" fontId="4" fillId="0" borderId="0"/>
    <xf numFmtId="0" fontId="9" fillId="0" borderId="0"/>
    <xf numFmtId="0" fontId="143" fillId="0" borderId="0"/>
    <xf numFmtId="0" fontId="7" fillId="0" borderId="0"/>
    <xf numFmtId="0" fontId="80" fillId="0" borderId="0"/>
    <xf numFmtId="0" fontId="5" fillId="0" borderId="0"/>
    <xf numFmtId="0" fontId="150" fillId="0" borderId="0"/>
    <xf numFmtId="0" fontId="7" fillId="0" borderId="0"/>
    <xf numFmtId="0" fontId="7" fillId="0" borderId="0"/>
    <xf numFmtId="0" fontId="7" fillId="0" borderId="0"/>
    <xf numFmtId="0" fontId="7" fillId="0" borderId="0"/>
    <xf numFmtId="0" fontId="7" fillId="0" borderId="0"/>
    <xf numFmtId="0" fontId="7" fillId="0" borderId="0"/>
    <xf numFmtId="0" fontId="147" fillId="0" borderId="0"/>
    <xf numFmtId="0" fontId="38" fillId="0" borderId="0"/>
    <xf numFmtId="0" fontId="2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143" fillId="0" borderId="0"/>
    <xf numFmtId="0" fontId="7" fillId="0" borderId="0"/>
    <xf numFmtId="0" fontId="7" fillId="0" borderId="0"/>
    <xf numFmtId="0" fontId="7"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143" fillId="0" borderId="0"/>
    <xf numFmtId="0" fontId="226" fillId="0" borderId="0"/>
    <xf numFmtId="0" fontId="7" fillId="0" borderId="0"/>
    <xf numFmtId="0" fontId="7" fillId="0" borderId="0"/>
    <xf numFmtId="0" fontId="7" fillId="0" borderId="0"/>
    <xf numFmtId="0" fontId="80" fillId="0" borderId="0" applyProtection="0"/>
    <xf numFmtId="0" fontId="7" fillId="0" borderId="0"/>
    <xf numFmtId="0" fontId="87" fillId="0" borderId="0"/>
    <xf numFmtId="0" fontId="87" fillId="0" borderId="0"/>
    <xf numFmtId="0" fontId="87" fillId="0" borderId="0"/>
    <xf numFmtId="0" fontId="8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1" fillId="0" borderId="0" applyNumberFormat="0" applyFill="0" applyBorder="0" applyProtection="0">
      <alignment vertical="top"/>
    </xf>
    <xf numFmtId="0" fontId="7" fillId="0" borderId="0"/>
    <xf numFmtId="0" fontId="7" fillId="0" borderId="0"/>
    <xf numFmtId="0" fontId="7" fillId="0" borderId="0"/>
    <xf numFmtId="0" fontId="7" fillId="0" borderId="0"/>
    <xf numFmtId="0" fontId="4" fillId="0" borderId="0"/>
    <xf numFmtId="0" fontId="38" fillId="0" borderId="0"/>
    <xf numFmtId="0" fontId="8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228" fillId="0" borderId="0"/>
    <xf numFmtId="0" fontId="7" fillId="0" borderId="0"/>
    <xf numFmtId="0" fontId="7" fillId="0" borderId="0"/>
    <xf numFmtId="0" fontId="70" fillId="24" borderId="0"/>
    <xf numFmtId="0" fontId="80" fillId="52" borderId="49" applyNumberFormat="0" applyFont="0" applyAlignment="0" applyProtection="0"/>
    <xf numFmtId="0" fontId="80" fillId="52" borderId="49" applyNumberFormat="0" applyFont="0" applyAlignment="0" applyProtection="0"/>
    <xf numFmtId="0" fontId="229" fillId="50" borderId="47" applyNumberFormat="0" applyAlignment="0" applyProtection="0"/>
    <xf numFmtId="0" fontId="87" fillId="24"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9" fillId="0" borderId="0" applyFont="0" applyFill="0" applyBorder="0" applyAlignment="0" applyProtection="0"/>
    <xf numFmtId="0" fontId="161" fillId="1" borderId="4" applyNumberFormat="0" applyFont="0" applyAlignment="0">
      <alignment horizontal="center"/>
    </xf>
    <xf numFmtId="0" fontId="161" fillId="1" borderId="4" applyNumberFormat="0" applyFont="0" applyAlignment="0">
      <alignment horizontal="center"/>
    </xf>
    <xf numFmtId="0" fontId="9" fillId="0" borderId="6">
      <alignment horizontal="center"/>
    </xf>
    <xf numFmtId="0" fontId="15" fillId="0" borderId="0" applyNumberFormat="0" applyFill="0" applyBorder="0" applyAlignment="0" applyProtection="0"/>
    <xf numFmtId="0" fontId="27" fillId="0" borderId="0"/>
    <xf numFmtId="0" fontId="15" fillId="0" borderId="0" applyNumberFormat="0" applyFill="0" applyBorder="0" applyAlignment="0" applyProtection="0"/>
    <xf numFmtId="42" fontId="16" fillId="0" borderId="0" applyFont="0" applyFill="0" applyBorder="0" applyAlignment="0" applyProtection="0"/>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324" fontId="9"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171" fontId="54" fillId="0" borderId="3">
      <alignment horizontal="right" vertical="center"/>
    </xf>
    <xf numFmtId="323" fontId="183" fillId="2" borderId="35" applyFont="0" applyFill="0" applyBorder="0"/>
    <xf numFmtId="323" fontId="183" fillId="2" borderId="35" applyFont="0" applyFill="0" applyBorder="0"/>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298" fontId="9" fillId="0" borderId="3">
      <alignment horizontal="right" vertical="center"/>
    </xf>
    <xf numFmtId="316" fontId="65"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174" fontId="182"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242" fontId="9" fillId="0" borderId="3">
      <alignment horizontal="right" vertical="center"/>
    </xf>
    <xf numFmtId="323" fontId="183" fillId="2" borderId="35" applyFont="0" applyFill="0" applyBorder="0"/>
    <xf numFmtId="323" fontId="183" fillId="2" borderId="35" applyFont="0" applyFill="0" applyBorder="0"/>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9" fontId="54"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16" fontId="65" fillId="0" borderId="3">
      <alignment horizontal="right" vertical="center"/>
    </xf>
    <xf numFmtId="316" fontId="65"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25" fontId="184" fillId="0" borderId="3">
      <alignment horizontal="right" vertical="center"/>
    </xf>
    <xf numFmtId="317" fontId="16" fillId="0" borderId="3">
      <alignment horizontal="right" vertical="center"/>
    </xf>
    <xf numFmtId="317" fontId="16" fillId="0" borderId="3">
      <alignment horizontal="right" vertical="center"/>
    </xf>
    <xf numFmtId="316" fontId="65" fillId="0" borderId="3">
      <alignment horizontal="right" vertical="center"/>
    </xf>
    <xf numFmtId="316" fontId="65" fillId="0" borderId="3">
      <alignment horizontal="right" vertical="center"/>
    </xf>
    <xf numFmtId="49" fontId="28"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0" fontId="49"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4" fontId="49"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5" fillId="0" borderId="3">
      <alignment horizontal="center"/>
    </xf>
    <xf numFmtId="178" fontId="65" fillId="0" borderId="3">
      <alignment horizontal="center"/>
    </xf>
    <xf numFmtId="0" fontId="185" fillId="0" borderId="36" applyProtection="0"/>
    <xf numFmtId="0" fontId="65" fillId="0" borderId="0" applyProtection="0"/>
    <xf numFmtId="0" fontId="4" fillId="0" borderId="0" applyProtection="0"/>
    <xf numFmtId="0" fontId="74" fillId="0" borderId="0" applyProtection="0"/>
    <xf numFmtId="0" fontId="185" fillId="0" borderId="36" applyProtection="0"/>
    <xf numFmtId="0" fontId="65" fillId="0" borderId="0" applyProtection="0"/>
    <xf numFmtId="0" fontId="4" fillId="0" borderId="0" applyProtection="0"/>
    <xf numFmtId="0" fontId="74" fillId="0" borderId="0" applyProtection="0"/>
    <xf numFmtId="328" fontId="186" fillId="0" borderId="0" applyNumberFormat="0" applyFont="0" applyFill="0" applyBorder="0" applyAlignment="0">
      <alignment horizontal="centerContinuous"/>
    </xf>
    <xf numFmtId="0" fontId="19" fillId="0" borderId="0">
      <alignment vertical="center" wrapText="1"/>
      <protection locked="0"/>
    </xf>
    <xf numFmtId="0" fontId="185" fillId="0" borderId="37"/>
    <xf numFmtId="0" fontId="185" fillId="0" borderId="37"/>
    <xf numFmtId="0" fontId="65" fillId="0" borderId="0" applyNumberFormat="0" applyFill="0" applyBorder="0" applyAlignment="0" applyProtection="0"/>
    <xf numFmtId="0" fontId="65" fillId="0" borderId="0" applyNumberFormat="0" applyFill="0" applyBorder="0" applyAlignment="0" applyProtection="0"/>
    <xf numFmtId="0" fontId="49"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11" applyNumberFormat="0" applyBorder="0" applyAlignment="0"/>
    <xf numFmtId="0" fontId="187" fillId="0" borderId="10" applyNumberFormat="0" applyBorder="0" applyAlignment="0">
      <alignment horizontal="center"/>
    </xf>
    <xf numFmtId="0" fontId="187" fillId="0" borderId="10" applyNumberFormat="0" applyBorder="0" applyAlignment="0">
      <alignment horizontal="center"/>
    </xf>
    <xf numFmtId="3" fontId="188" fillId="0" borderId="21" applyNumberFormat="0" applyBorder="0" applyAlignment="0"/>
    <xf numFmtId="0" fontId="189" fillId="0" borderId="0" applyFill="0" applyBorder="0" applyProtection="0">
      <alignment horizontal="left" vertical="top"/>
    </xf>
    <xf numFmtId="0" fontId="190" fillId="0" borderId="11">
      <alignment horizontal="center" vertical="center" wrapText="1"/>
    </xf>
    <xf numFmtId="40" fontId="111" fillId="0" borderId="0"/>
    <xf numFmtId="3" fontId="192" fillId="0" borderId="0" applyNumberFormat="0" applyFill="0" applyBorder="0" applyAlignment="0" applyProtection="0">
      <alignment horizontal="center" wrapText="1"/>
    </xf>
    <xf numFmtId="0" fontId="193" fillId="0" borderId="2" applyBorder="0" applyAlignment="0">
      <alignment horizontal="center" vertical="center"/>
    </xf>
    <xf numFmtId="0" fontId="193" fillId="0" borderId="2" applyBorder="0" applyAlignment="0">
      <alignment horizontal="center" vertical="center"/>
    </xf>
    <xf numFmtId="0" fontId="194" fillId="0" borderId="0" applyNumberFormat="0" applyFill="0" applyBorder="0" applyAlignment="0" applyProtection="0">
      <alignment horizontal="centerContinuous"/>
    </xf>
    <xf numFmtId="0" fontId="112" fillId="0" borderId="38" applyNumberFormat="0" applyFill="0" applyBorder="0" applyAlignment="0" applyProtection="0">
      <alignment horizontal="center" vertical="center" wrapText="1"/>
    </xf>
    <xf numFmtId="0" fontId="195" fillId="0" borderId="0" applyNumberFormat="0" applyFill="0" applyBorder="0" applyAlignment="0" applyProtection="0"/>
    <xf numFmtId="3" fontId="197" fillId="0" borderId="11" applyNumberFormat="0" applyAlignment="0">
      <alignment horizontal="left" wrapText="1"/>
    </xf>
    <xf numFmtId="3" fontId="196" fillId="0" borderId="6" applyNumberFormat="0" applyAlignment="0">
      <alignment horizontal="center" vertical="center"/>
    </xf>
    <xf numFmtId="0" fontId="198" fillId="0" borderId="39" applyNumberFormat="0" applyBorder="0" applyAlignment="0">
      <alignment vertical="center"/>
    </xf>
    <xf numFmtId="0" fontId="199" fillId="0" borderId="40" applyNumberFormat="0" applyFill="0" applyAlignment="0" applyProtection="0"/>
    <xf numFmtId="0" fontId="135" fillId="0" borderId="41" applyNumberFormat="0" applyAlignment="0">
      <alignment horizontal="center"/>
    </xf>
    <xf numFmtId="0" fontId="200" fillId="0" borderId="42">
      <alignment horizontal="center"/>
    </xf>
    <xf numFmtId="339" fontId="135" fillId="0" borderId="0" applyFont="0" applyFill="0" applyBorder="0" applyAlignment="0" applyProtection="0"/>
    <xf numFmtId="340" fontId="38" fillId="0" borderId="0" applyFont="0" applyFill="0" applyBorder="0" applyAlignment="0" applyProtection="0"/>
    <xf numFmtId="0" fontId="26" fillId="0" borderId="43">
      <alignment horizontal="center"/>
    </xf>
    <xf numFmtId="0" fontId="26" fillId="0" borderId="43">
      <alignment horizontal="center"/>
    </xf>
    <xf numFmtId="324" fontId="65" fillId="0" borderId="0"/>
    <xf numFmtId="330" fontId="65" fillId="0" borderId="1"/>
    <xf numFmtId="330" fontId="65" fillId="0" borderId="1"/>
    <xf numFmtId="0" fontId="143" fillId="0" borderId="0"/>
    <xf numFmtId="3" fontId="9" fillId="34" borderId="50">
      <alignment horizontal="right" vertical="top" wrapText="1"/>
    </xf>
    <xf numFmtId="0" fontId="139" fillId="0" borderId="0"/>
    <xf numFmtId="0" fontId="201" fillId="0" borderId="0" applyProtection="0"/>
    <xf numFmtId="0" fontId="143" fillId="0" borderId="0"/>
    <xf numFmtId="0" fontId="201" fillId="0" borderId="0"/>
    <xf numFmtId="0" fontId="201" fillId="0" borderId="0"/>
    <xf numFmtId="0" fontId="201" fillId="0" borderId="0"/>
    <xf numFmtId="3" fontId="65" fillId="0" borderId="0" applyNumberFormat="0" applyBorder="0" applyAlignment="0" applyProtection="0">
      <alignment horizontal="centerContinuous"/>
      <protection locked="0"/>
    </xf>
    <xf numFmtId="3" fontId="37" fillId="0" borderId="0">
      <protection locked="0"/>
    </xf>
    <xf numFmtId="3" fontId="37" fillId="0" borderId="0">
      <protection locked="0"/>
    </xf>
    <xf numFmtId="3" fontId="203" fillId="0" borderId="0">
      <protection locked="0"/>
    </xf>
    <xf numFmtId="0" fontId="139" fillId="0" borderId="0"/>
    <xf numFmtId="0" fontId="201" fillId="0" borderId="0" applyProtection="0"/>
    <xf numFmtId="0" fontId="143" fillId="0" borderId="0"/>
    <xf numFmtId="0" fontId="201" fillId="0" borderId="0"/>
    <xf numFmtId="0" fontId="201" fillId="0" borderId="0"/>
    <xf numFmtId="0" fontId="201" fillId="0" borderId="0"/>
    <xf numFmtId="5" fontId="205" fillId="46" borderId="2">
      <alignment vertical="top"/>
    </xf>
    <xf numFmtId="293" fontId="205" fillId="46" borderId="2">
      <alignment vertical="top"/>
    </xf>
    <xf numFmtId="5" fontId="205" fillId="46" borderId="2">
      <alignment vertical="top"/>
    </xf>
    <xf numFmtId="0" fontId="206" fillId="47" borderId="1">
      <alignment horizontal="left" vertical="center"/>
    </xf>
    <xf numFmtId="0" fontId="206" fillId="47" borderId="1">
      <alignment horizontal="left" vertical="center"/>
    </xf>
    <xf numFmtId="6" fontId="207" fillId="48" borderId="2"/>
    <xf numFmtId="331" fontId="207" fillId="48" borderId="2"/>
    <xf numFmtId="6" fontId="207" fillId="48" borderId="2"/>
    <xf numFmtId="5" fontId="123" fillId="0" borderId="2">
      <alignment horizontal="left" vertical="top"/>
    </xf>
    <xf numFmtId="293" fontId="208" fillId="0" borderId="2">
      <alignment horizontal="left" vertical="top"/>
    </xf>
    <xf numFmtId="5" fontId="123" fillId="0" borderId="2">
      <alignment horizontal="left" vertical="top"/>
    </xf>
    <xf numFmtId="0" fontId="209" fillId="49" borderId="0">
      <alignment horizontal="left" vertical="center"/>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93" fontId="210" fillId="0" borderId="6">
      <alignment horizontal="left" vertical="top"/>
    </xf>
    <xf numFmtId="5"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250" fontId="15" fillId="0" borderId="6">
      <alignment horizontal="left" vertical="top"/>
    </xf>
    <xf numFmtId="0" fontId="211" fillId="0" borderId="6">
      <alignment horizontal="left" vertical="center"/>
    </xf>
    <xf numFmtId="0" fontId="212" fillId="0" borderId="0" applyNumberFormat="0" applyFill="0" applyBorder="0" applyAlignment="0" applyProtection="0"/>
    <xf numFmtId="0" fontId="213" fillId="0" borderId="0" applyNumberFormat="0" applyFont="0" applyFill="0" applyBorder="0" applyProtection="0">
      <alignment horizontal="center" vertical="center" wrapText="1"/>
    </xf>
    <xf numFmtId="0" fontId="214" fillId="0" borderId="45" applyNumberFormat="0" applyFont="0" applyAlignment="0">
      <alignment horizontal="center"/>
    </xf>
    <xf numFmtId="0" fontId="215" fillId="0" borderId="0" applyNumberFormat="0" applyFill="0" applyBorder="0" applyAlignment="0" applyProtection="0"/>
    <xf numFmtId="0" fontId="54" fillId="0" borderId="46" applyFont="0" applyBorder="0" applyAlignment="0">
      <alignment horizontal="center"/>
    </xf>
    <xf numFmtId="0" fontId="54" fillId="0" borderId="46" applyFont="0" applyBorder="0" applyAlignment="0">
      <alignment horizontal="center"/>
    </xf>
    <xf numFmtId="0" fontId="221" fillId="0" borderId="13"/>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143" fillId="0" borderId="0"/>
    <xf numFmtId="0" fontId="143" fillId="0" borderId="0"/>
    <xf numFmtId="43" fontId="143" fillId="0" borderId="0" applyFont="0" applyFill="0" applyBorder="0" applyAlignment="0" applyProtection="0"/>
    <xf numFmtId="3" fontId="11" fillId="0" borderId="51"/>
    <xf numFmtId="3" fontId="11" fillId="0" borderId="51"/>
    <xf numFmtId="191" fontId="9" fillId="0" borderId="0" applyFont="0" applyFill="0" applyBorder="0" applyAlignment="0" applyProtection="0"/>
    <xf numFmtId="232" fontId="9" fillId="0" borderId="0" applyFont="0" applyFill="0" applyBorder="0" applyAlignment="0" applyProtection="0"/>
    <xf numFmtId="1" fontId="37" fillId="0" borderId="51" applyBorder="0" applyAlignment="0">
      <alignment horizontal="center"/>
    </xf>
    <xf numFmtId="1" fontId="37" fillId="0" borderId="51" applyBorder="0" applyAlignment="0">
      <alignment horizontal="center"/>
    </xf>
    <xf numFmtId="3" fontId="11" fillId="0" borderId="51"/>
    <xf numFmtId="3" fontId="11" fillId="0" borderId="51"/>
    <xf numFmtId="3" fontId="11" fillId="0" borderId="51"/>
    <xf numFmtId="3" fontId="11" fillId="0" borderId="51"/>
    <xf numFmtId="0" fontId="43" fillId="0" borderId="51" applyNumberFormat="0" applyFont="0" applyBorder="0">
      <alignment horizontal="left" indent="2"/>
    </xf>
    <xf numFmtId="0" fontId="43" fillId="0" borderId="51" applyNumberFormat="0" applyFont="0" applyBorder="0">
      <alignment horizontal="left" indent="2"/>
    </xf>
    <xf numFmtId="0" fontId="43" fillId="0" borderId="51" applyNumberFormat="0" applyFont="0" applyBorder="0" applyAlignment="0">
      <alignment horizontal="center"/>
    </xf>
    <xf numFmtId="0" fontId="43" fillId="0" borderId="51" applyNumberFormat="0" applyFont="0" applyBorder="0" applyAlignment="0">
      <alignment horizontal="center"/>
    </xf>
    <xf numFmtId="41" fontId="230" fillId="0" borderId="0" applyFont="0" applyFill="0" applyBorder="0" applyAlignment="0" applyProtection="0"/>
    <xf numFmtId="341" fontId="80" fillId="0" borderId="0" applyFont="0" applyFill="0" applyBorder="0" applyAlignment="0" applyProtection="0"/>
    <xf numFmtId="342" fontId="49" fillId="0" borderId="0" applyFont="0" applyFill="0" applyBorder="0" applyAlignment="0" applyProtection="0"/>
    <xf numFmtId="322" fontId="4" fillId="0" borderId="0" applyFont="0" applyFill="0" applyBorder="0" applyAlignment="0" applyProtection="0"/>
    <xf numFmtId="322" fontId="80" fillId="0" borderId="0" applyFont="0" applyFill="0" applyBorder="0" applyAlignment="0" applyProtection="0"/>
    <xf numFmtId="43" fontId="230" fillId="0" borderId="0" applyFont="0" applyFill="0" applyBorder="0" applyAlignment="0" applyProtection="0"/>
    <xf numFmtId="322" fontId="9" fillId="0" borderId="0" applyFont="0" applyFill="0" applyBorder="0" applyAlignment="0" applyProtection="0"/>
    <xf numFmtId="258" fontId="36" fillId="0" borderId="53" applyFill="0" applyProtection="0"/>
    <xf numFmtId="186" fontId="9" fillId="0" borderId="0" applyFont="0" applyFill="0" applyBorder="0" applyAlignment="0" applyProtection="0"/>
    <xf numFmtId="279" fontId="36" fillId="0" borderId="53" applyFill="0" applyProtection="0"/>
    <xf numFmtId="0" fontId="26" fillId="0" borderId="52">
      <alignment horizontal="left" vertical="center"/>
    </xf>
    <xf numFmtId="0" fontId="26" fillId="0" borderId="52">
      <alignment horizontal="left" vertical="center"/>
    </xf>
    <xf numFmtId="0" fontId="26" fillId="0" borderId="52">
      <alignment horizontal="left" vertical="center"/>
    </xf>
    <xf numFmtId="0" fontId="26" fillId="0" borderId="52">
      <alignment horizontal="left" vertical="center"/>
    </xf>
    <xf numFmtId="343" fontId="9" fillId="0" borderId="0"/>
    <xf numFmtId="0" fontId="9" fillId="0" borderId="0"/>
    <xf numFmtId="0" fontId="9" fillId="0" borderId="0"/>
    <xf numFmtId="0" fontId="9" fillId="0" borderId="0"/>
    <xf numFmtId="0" fontId="9" fillId="0" borderId="0"/>
    <xf numFmtId="0" fontId="9" fillId="0" borderId="0"/>
    <xf numFmtId="0" fontId="231" fillId="0" borderId="0"/>
    <xf numFmtId="0" fontId="4" fillId="0" borderId="0"/>
    <xf numFmtId="0" fontId="3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1" fontId="9"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43"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7" fillId="0" borderId="0"/>
    <xf numFmtId="0" fontId="143" fillId="0" borderId="0"/>
    <xf numFmtId="191" fontId="9" fillId="0" borderId="0" applyFont="0" applyFill="0" applyBorder="0" applyAlignment="0" applyProtection="0"/>
    <xf numFmtId="0" fontId="143" fillId="0" borderId="0"/>
    <xf numFmtId="43" fontId="143" fillId="0" borderId="0" applyFont="0" applyFill="0" applyBorder="0" applyAlignment="0" applyProtection="0"/>
    <xf numFmtId="282" fontId="15" fillId="0" borderId="51"/>
    <xf numFmtId="282" fontId="15" fillId="0" borderId="51"/>
    <xf numFmtId="5" fontId="123" fillId="27" borderId="51" applyNumberFormat="0" applyAlignment="0">
      <alignment horizontal="left" vertical="top"/>
    </xf>
    <xf numFmtId="5" fontId="123" fillId="27" borderId="51" applyNumberFormat="0" applyAlignment="0">
      <alignment horizontal="left" vertical="top"/>
    </xf>
    <xf numFmtId="293" fontId="123" fillId="27" borderId="51" applyNumberFormat="0" applyAlignment="0">
      <alignment horizontal="left" vertical="top"/>
    </xf>
    <xf numFmtId="49" fontId="124" fillId="0" borderId="51">
      <alignment vertical="center"/>
    </xf>
    <xf numFmtId="49" fontId="124" fillId="0" borderId="51">
      <alignment vertical="center"/>
    </xf>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8" borderId="51" applyNumberFormat="0" applyBorder="0" applyAlignment="0" applyProtection="0"/>
    <xf numFmtId="10" fontId="110" fillId="28"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10" fontId="110" fillId="24" borderId="51" applyNumberFormat="0" applyBorder="0" applyAlignment="0" applyProtection="0"/>
    <xf numFmtId="0" fontId="65" fillId="0" borderId="51"/>
    <xf numFmtId="0" fontId="138" fillId="0" borderId="51" applyNumberFormat="0" applyFont="0" applyFill="0" applyBorder="0" applyAlignment="0">
      <alignment horizontal="center"/>
    </xf>
    <xf numFmtId="0" fontId="138" fillId="0" borderId="51" applyNumberFormat="0" applyFont="0" applyFill="0" applyBorder="0" applyAlignment="0">
      <alignment horizontal="center"/>
    </xf>
    <xf numFmtId="0" fontId="143" fillId="0" borderId="0"/>
    <xf numFmtId="0" fontId="49" fillId="0" borderId="0"/>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61" fillId="1" borderId="52" applyNumberFormat="0" applyFont="0" applyAlignment="0">
      <alignment horizontal="center"/>
    </xf>
    <xf numFmtId="0" fontId="143" fillId="0" borderId="0"/>
    <xf numFmtId="0" fontId="143" fillId="0" borderId="0"/>
    <xf numFmtId="330" fontId="65" fillId="0" borderId="51"/>
    <xf numFmtId="330" fontId="65" fillId="0" borderId="51"/>
    <xf numFmtId="0" fontId="206" fillId="47" borderId="51">
      <alignment horizontal="left" vertical="center"/>
    </xf>
    <xf numFmtId="0" fontId="206" fillId="47" borderId="51">
      <alignment horizontal="left" vertical="center"/>
    </xf>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191" fontId="9" fillId="0" borderId="0" applyFont="0" applyFill="0" applyBorder="0" applyAlignment="0" applyProtection="0"/>
    <xf numFmtId="43" fontId="143" fillId="0" borderId="0" applyFont="0" applyFill="0" applyBorder="0" applyAlignment="0" applyProtection="0"/>
    <xf numFmtId="0" fontId="143" fillId="0" borderId="0"/>
    <xf numFmtId="0" fontId="7" fillId="0" borderId="0"/>
    <xf numFmtId="0" fontId="80" fillId="0" borderId="0"/>
    <xf numFmtId="0" fontId="149" fillId="0" borderId="0"/>
    <xf numFmtId="0" fontId="7" fillId="0" borderId="0"/>
    <xf numFmtId="0" fontId="4" fillId="0" borderId="0"/>
    <xf numFmtId="0" fontId="10" fillId="0" borderId="0"/>
    <xf numFmtId="344" fontId="232" fillId="0" borderId="57">
      <alignment horizontal="center"/>
      <protection hidden="1"/>
    </xf>
    <xf numFmtId="175" fontId="12" fillId="0" borderId="12" applyFont="0" applyBorder="0"/>
    <xf numFmtId="345" fontId="233"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80" fillId="0" borderId="0" applyBorder="0"/>
    <xf numFmtId="345" fontId="234" fillId="0" borderId="0" applyBorder="0"/>
    <xf numFmtId="0" fontId="15" fillId="0" borderId="0"/>
    <xf numFmtId="0" fontId="15" fillId="0" borderId="0"/>
    <xf numFmtId="0" fontId="30" fillId="0" borderId="0" applyNumberFormat="0" applyFill="0" applyAlignment="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0" fontId="4" fillId="0" borderId="0" applyNumberFormat="0" applyFill="0" applyBorder="0" applyAlignment="0" applyProtection="0"/>
    <xf numFmtId="0" fontId="20" fillId="0" borderId="13"/>
    <xf numFmtId="40" fontId="218" fillId="0" borderId="0" applyFont="0" applyFill="0" applyBorder="0" applyAlignment="0" applyProtection="0"/>
    <xf numFmtId="40" fontId="30" fillId="0" borderId="0" applyFill="0" applyBorder="0" applyAlignment="0" applyProtection="0"/>
    <xf numFmtId="38" fontId="30" fillId="0" borderId="0" applyFill="0" applyBorder="0" applyAlignment="0" applyProtection="0"/>
    <xf numFmtId="3" fontId="30" fillId="0" borderId="0" applyFill="0" applyBorder="0" applyAlignment="0" applyProtection="0"/>
    <xf numFmtId="347" fontId="30" fillId="0" borderId="0" applyFill="0" applyBorder="0" applyAlignment="0" applyProtection="0"/>
    <xf numFmtId="0" fontId="30" fillId="0" borderId="0" applyFill="0" applyBorder="0" applyAlignment="0" applyProtection="0"/>
    <xf numFmtId="2" fontId="30" fillId="0" borderId="0" applyFill="0" applyBorder="0" applyAlignment="0" applyProtection="0"/>
    <xf numFmtId="0" fontId="26" fillId="0" borderId="58">
      <alignment horizontal="left" vertical="center"/>
    </xf>
    <xf numFmtId="0" fontId="26" fillId="0" borderId="0" applyNumberFormat="0" applyFill="0" applyBorder="0" applyAlignment="0" applyProtection="0"/>
    <xf numFmtId="0" fontId="34" fillId="0" borderId="0"/>
    <xf numFmtId="0" fontId="34" fillId="0" borderId="0"/>
    <xf numFmtId="0" fontId="41" fillId="0" borderId="0"/>
    <xf numFmtId="0" fontId="30" fillId="0" borderId="59" applyNumberFormat="0" applyFill="0" applyAlignment="0" applyProtection="0"/>
    <xf numFmtId="0" fontId="15" fillId="0" borderId="0"/>
    <xf numFmtId="0" fontId="4" fillId="0" borderId="0"/>
    <xf numFmtId="0" fontId="235" fillId="0" borderId="0"/>
    <xf numFmtId="0" fontId="30" fillId="0" borderId="0"/>
    <xf numFmtId="178" fontId="8"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177" fontId="8"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43"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184" fontId="16" fillId="0" borderId="0" applyFont="0" applyFill="0" applyBorder="0" applyAlignment="0" applyProtection="0"/>
    <xf numFmtId="42" fontId="16" fillId="0" borderId="0" applyFont="0" applyFill="0" applyBorder="0" applyAlignment="0" applyProtection="0"/>
    <xf numFmtId="0" fontId="15" fillId="0" borderId="0" applyNumberFormat="0" applyFill="0" applyBorder="0" applyAlignment="0" applyProtection="0"/>
    <xf numFmtId="170" fontId="65"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185" fontId="13" fillId="0" borderId="0" applyFont="0" applyFill="0" applyBorder="0" applyAlignment="0" applyProtection="0"/>
    <xf numFmtId="348" fontId="30" fillId="0" borderId="0" applyFill="0" applyBorder="0" applyAlignment="0" applyProtection="0"/>
    <xf numFmtId="6" fontId="22" fillId="0" borderId="0" applyFont="0" applyFill="0" applyBorder="0" applyAlignment="0" applyProtection="0"/>
    <xf numFmtId="349" fontId="30" fillId="0" borderId="0" applyFill="0" applyBorder="0" applyAlignment="0" applyProtection="0"/>
    <xf numFmtId="350" fontId="30" fillId="0" borderId="0" applyFill="0" applyBorder="0" applyAlignment="0" applyProtection="0"/>
    <xf numFmtId="204" fontId="65" fillId="0" borderId="0" applyFont="0" applyFill="0" applyBorder="0" applyAlignment="0" applyProtection="0"/>
    <xf numFmtId="351" fontId="30" fillId="0" borderId="0" applyFill="0" applyBorder="0" applyAlignment="0" applyProtection="0"/>
    <xf numFmtId="213" fontId="142" fillId="0" borderId="0" applyFont="0" applyFill="0" applyBorder="0" applyAlignment="0" applyProtection="0"/>
    <xf numFmtId="0" fontId="149" fillId="0" borderId="0"/>
    <xf numFmtId="0" fontId="149" fillId="0" borderId="0"/>
    <xf numFmtId="0" fontId="14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xf numFmtId="0" fontId="39" fillId="0"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196" fillId="0" borderId="61" applyFont="0" applyAlignment="0">
      <alignment horizontal="left"/>
    </xf>
    <xf numFmtId="0" fontId="40" fillId="55" borderId="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40" fillId="2" borderId="0"/>
    <xf numFmtId="0" fontId="40" fillId="55" borderId="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2" borderId="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06" fillId="0" borderId="5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40" fillId="55" borderId="0"/>
    <xf numFmtId="0" fontId="40" fillId="2" borderId="0"/>
    <xf numFmtId="0" fontId="40" fillId="55" borderId="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80"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206" fillId="0" borderId="1" applyFont="0" applyFill="0" applyAlignment="0"/>
    <xf numFmtId="0" fontId="233"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234" fillId="0" borderId="64" applyFill="0" applyAlignment="0"/>
    <xf numFmtId="0" fontId="40" fillId="2" borderId="0"/>
    <xf numFmtId="0" fontId="40" fillId="55" borderId="0"/>
    <xf numFmtId="0" fontId="234" fillId="0" borderId="64" applyFill="0"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0" fillId="55"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2" borderId="0"/>
    <xf numFmtId="0" fontId="9" fillId="2" borderId="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1"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9" fillId="0" borderId="64"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6" fillId="0" borderId="63"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233" fillId="0" borderId="62" applyAlignment="0"/>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196"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80"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9" fontId="30" fillId="0" borderId="0" applyFill="0" applyBorder="0" applyAlignment="0" applyProtection="0"/>
    <xf numFmtId="9" fontId="30" fillId="0" borderId="0" applyFill="0" applyBorder="0" applyAlignment="0" applyProtection="0"/>
    <xf numFmtId="0" fontId="236" fillId="0" borderId="21" applyNumberFormat="0" applyFont="0" applyFill="0" applyBorder="0" applyAlignment="0">
      <alignment horizontal="center"/>
    </xf>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30" fillId="0" borderId="62" applyFill="0" applyAlignment="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55" borderId="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2" borderId="0"/>
    <xf numFmtId="0" fontId="9" fillId="2" borderId="0"/>
    <xf numFmtId="0" fontId="80" fillId="0"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54"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2" applyNumberFormat="0" applyAlignment="0"/>
    <xf numFmtId="0" fontId="9" fillId="0" borderId="63"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9" fillId="0" borderId="54" applyNumberFormat="0" applyFill="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47" fillId="2" borderId="0"/>
    <xf numFmtId="0" fontId="47" fillId="55" borderId="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9" fillId="0" borderId="62" applyNumberFormat="0" applyFill="0"/>
    <xf numFmtId="0" fontId="80" fillId="56" borderId="0" applyNumberFormat="0" applyBorder="0" applyAlignment="0" applyProtection="0"/>
    <xf numFmtId="0" fontId="80" fillId="56" borderId="0" applyNumberFormat="0" applyBorder="0" applyAlignment="0" applyProtection="0"/>
    <xf numFmtId="0" fontId="80" fillId="4" borderId="0" applyNumberFormat="0" applyBorder="0" applyAlignment="0" applyProtection="0"/>
    <xf numFmtId="0" fontId="237" fillId="4" borderId="0" applyNumberFormat="0" applyBorder="0" applyAlignment="0" applyProtection="0"/>
    <xf numFmtId="0" fontId="238" fillId="4" borderId="0" applyNumberFormat="0" applyBorder="0" applyAlignment="0" applyProtection="0"/>
    <xf numFmtId="0" fontId="80" fillId="57" borderId="0" applyNumberFormat="0" applyBorder="0" applyAlignment="0" applyProtection="0"/>
    <xf numFmtId="0" fontId="80" fillId="57" borderId="0" applyNumberFormat="0" applyBorder="0" applyAlignment="0" applyProtection="0"/>
    <xf numFmtId="0" fontId="80" fillId="5" borderId="0" applyNumberFormat="0" applyBorder="0" applyAlignment="0" applyProtection="0"/>
    <xf numFmtId="0" fontId="237" fillId="5" borderId="0" applyNumberFormat="0" applyBorder="0" applyAlignment="0" applyProtection="0"/>
    <xf numFmtId="0" fontId="238" fillId="5" borderId="0" applyNumberFormat="0" applyBorder="0" applyAlignment="0" applyProtection="0"/>
    <xf numFmtId="0" fontId="80" fillId="58" borderId="0" applyNumberFormat="0" applyBorder="0" applyAlignment="0" applyProtection="0"/>
    <xf numFmtId="0" fontId="80" fillId="58" borderId="0" applyNumberFormat="0" applyBorder="0" applyAlignment="0" applyProtection="0"/>
    <xf numFmtId="0" fontId="80" fillId="6" borderId="0" applyNumberFormat="0" applyBorder="0" applyAlignment="0" applyProtection="0"/>
    <xf numFmtId="0" fontId="237" fillId="6" borderId="0" applyNumberFormat="0" applyBorder="0" applyAlignment="0" applyProtection="0"/>
    <xf numFmtId="0" fontId="238" fillId="6"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80" fillId="8" borderId="0" applyNumberFormat="0" applyBorder="0" applyAlignment="0" applyProtection="0"/>
    <xf numFmtId="0" fontId="237" fillId="8" borderId="0" applyNumberFormat="0" applyBorder="0" applyAlignment="0" applyProtection="0"/>
    <xf numFmtId="0" fontId="238" fillId="8" borderId="0" applyNumberFormat="0" applyBorder="0" applyAlignment="0" applyProtection="0"/>
    <xf numFmtId="0" fontId="80" fillId="61" borderId="0" applyNumberFormat="0" applyBorder="0" applyAlignment="0" applyProtection="0"/>
    <xf numFmtId="0" fontId="80" fillId="61" borderId="0" applyNumberFormat="0" applyBorder="0" applyAlignment="0" applyProtection="0"/>
    <xf numFmtId="0" fontId="80" fillId="9" borderId="0" applyNumberFormat="0" applyBorder="0" applyAlignment="0" applyProtection="0"/>
    <xf numFmtId="0" fontId="237" fillId="9" borderId="0" applyNumberFormat="0" applyBorder="0" applyAlignment="0" applyProtection="0"/>
    <xf numFmtId="0" fontId="238" fillId="9" borderId="0" applyNumberFormat="0" applyBorder="0" applyAlignment="0" applyProtection="0"/>
    <xf numFmtId="0" fontId="4" fillId="0" borderId="0"/>
    <xf numFmtId="0" fontId="50" fillId="2" borderId="0"/>
    <xf numFmtId="0" fontId="50" fillId="55" borderId="0"/>
    <xf numFmtId="0" fontId="9" fillId="2" borderId="0"/>
    <xf numFmtId="0" fontId="9" fillId="2" borderId="0"/>
    <xf numFmtId="0" fontId="80" fillId="0" borderId="0"/>
    <xf numFmtId="0" fontId="50" fillId="2" borderId="0"/>
    <xf numFmtId="0" fontId="50" fillId="55" borderId="0"/>
    <xf numFmtId="0" fontId="149" fillId="2" borderId="0"/>
    <xf numFmtId="0" fontId="149" fillId="2" borderId="0"/>
    <xf numFmtId="0" fontId="149"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149" fillId="2" borderId="0"/>
    <xf numFmtId="0" fontId="9" fillId="0" borderId="0">
      <alignment wrapText="1"/>
    </xf>
    <xf numFmtId="0" fontId="9" fillId="0" borderId="0">
      <alignment wrapText="1"/>
    </xf>
    <xf numFmtId="0" fontId="80" fillId="0" borderId="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3" borderId="0" applyNumberFormat="0" applyBorder="0" applyAlignment="0" applyProtection="0"/>
    <xf numFmtId="0" fontId="80" fillId="63" borderId="0" applyNumberFormat="0" applyBorder="0" applyAlignment="0" applyProtection="0"/>
    <xf numFmtId="0" fontId="80" fillId="11" borderId="0" applyNumberFormat="0" applyBorder="0" applyAlignment="0" applyProtection="0"/>
    <xf numFmtId="0" fontId="237" fillId="11" borderId="0" applyNumberFormat="0" applyBorder="0" applyAlignment="0" applyProtection="0"/>
    <xf numFmtId="0" fontId="238" fillId="11"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12" borderId="0" applyNumberFormat="0" applyBorder="0" applyAlignment="0" applyProtection="0"/>
    <xf numFmtId="0" fontId="237" fillId="12" borderId="0" applyNumberFormat="0" applyBorder="0" applyAlignment="0" applyProtection="0"/>
    <xf numFmtId="0" fontId="238" fillId="12"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0" fontId="80" fillId="7" borderId="0" applyNumberFormat="0" applyBorder="0" applyAlignment="0" applyProtection="0"/>
    <xf numFmtId="0" fontId="237" fillId="7" borderId="0" applyNumberFormat="0" applyBorder="0" applyAlignment="0" applyProtection="0"/>
    <xf numFmtId="0" fontId="238" fillId="7" borderId="0" applyNumberFormat="0" applyBorder="0" applyAlignment="0" applyProtection="0"/>
    <xf numFmtId="0" fontId="80" fillId="62" borderId="0" applyNumberFormat="0" applyBorder="0" applyAlignment="0" applyProtection="0"/>
    <xf numFmtId="0" fontId="80" fillId="62" borderId="0" applyNumberFormat="0" applyBorder="0" applyAlignment="0" applyProtection="0"/>
    <xf numFmtId="0" fontId="80" fillId="10" borderId="0" applyNumberFormat="0" applyBorder="0" applyAlignment="0" applyProtection="0"/>
    <xf numFmtId="0" fontId="237" fillId="10" borderId="0" applyNumberFormat="0" applyBorder="0" applyAlignment="0" applyProtection="0"/>
    <xf numFmtId="0" fontId="238" fillId="10"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0" fillId="13" borderId="0" applyNumberFormat="0" applyBorder="0" applyAlignment="0" applyProtection="0"/>
    <xf numFmtId="0" fontId="237" fillId="13" borderId="0" applyNumberFormat="0" applyBorder="0" applyAlignment="0" applyProtection="0"/>
    <xf numFmtId="0" fontId="238" fillId="13" borderId="0" applyNumberFormat="0" applyBorder="0" applyAlignment="0" applyProtection="0"/>
    <xf numFmtId="0" fontId="15" fillId="0" borderId="0"/>
    <xf numFmtId="0" fontId="15" fillId="0" borderId="0"/>
    <xf numFmtId="0" fontId="9" fillId="0" borderId="0"/>
    <xf numFmtId="0" fontId="15" fillId="0" borderId="0"/>
    <xf numFmtId="0" fontId="239" fillId="14" borderId="0" applyNumberFormat="0" applyBorder="0" applyAlignment="0" applyProtection="0"/>
    <xf numFmtId="0" fontId="239" fillId="11" borderId="0" applyNumberFormat="0" applyBorder="0" applyAlignment="0" applyProtection="0"/>
    <xf numFmtId="0" fontId="239" fillId="12"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17" borderId="0" applyNumberFormat="0" applyBorder="0" applyAlignment="0" applyProtection="0"/>
    <xf numFmtId="0" fontId="54" fillId="0" borderId="0"/>
    <xf numFmtId="0" fontId="54" fillId="0" borderId="0"/>
    <xf numFmtId="0" fontId="218" fillId="0" borderId="0" applyFont="0" applyFill="0" applyBorder="0" applyAlignment="0" applyProtection="0"/>
    <xf numFmtId="0" fontId="80" fillId="0" borderId="0"/>
    <xf numFmtId="0" fontId="30" fillId="0" borderId="0" applyFill="0" applyBorder="0" applyAlignment="0" applyProtection="0"/>
    <xf numFmtId="0" fontId="30" fillId="0" borderId="0" applyFill="0" applyBorder="0" applyAlignment="0" applyProtection="0"/>
    <xf numFmtId="0" fontId="239" fillId="18" borderId="0" applyNumberFormat="0" applyBorder="0" applyAlignment="0" applyProtection="0"/>
    <xf numFmtId="0" fontId="239" fillId="19" borderId="0" applyNumberFormat="0" applyBorder="0" applyAlignment="0" applyProtection="0"/>
    <xf numFmtId="0" fontId="239" fillId="20" borderId="0" applyNumberFormat="0" applyBorder="0" applyAlignment="0" applyProtection="0"/>
    <xf numFmtId="0" fontId="239" fillId="15" borderId="0" applyNumberFormat="0" applyBorder="0" applyAlignment="0" applyProtection="0"/>
    <xf numFmtId="0" fontId="239" fillId="16" borderId="0" applyNumberFormat="0" applyBorder="0" applyAlignment="0" applyProtection="0"/>
    <xf numFmtId="0" fontId="239" fillId="21" borderId="0" applyNumberFormat="0" applyBorder="0" applyAlignment="0" applyProtection="0"/>
    <xf numFmtId="0" fontId="4" fillId="0" borderId="0"/>
    <xf numFmtId="0" fontId="4" fillId="0" borderId="0"/>
    <xf numFmtId="0" fontId="4" fillId="0" borderId="0"/>
    <xf numFmtId="0" fontId="240" fillId="0" borderId="0"/>
    <xf numFmtId="0" fontId="80" fillId="0" borderId="0"/>
    <xf numFmtId="0" fontId="4" fillId="0" borderId="0"/>
    <xf numFmtId="0" fontId="4" fillId="0" borderId="0"/>
    <xf numFmtId="0" fontId="80" fillId="0" borderId="0"/>
    <xf numFmtId="0" fontId="80" fillId="0" borderId="0"/>
    <xf numFmtId="0" fontId="4" fillId="0" borderId="0"/>
    <xf numFmtId="0" fontId="241" fillId="5" borderId="0" applyNumberFormat="0" applyBorder="0" applyAlignment="0" applyProtection="0"/>
    <xf numFmtId="0" fontId="80" fillId="0" borderId="0"/>
    <xf numFmtId="0" fontId="7" fillId="0" borderId="0"/>
    <xf numFmtId="0" fontId="64" fillId="0" borderId="0" applyNumberFormat="0" applyFill="0" applyBorder="0" applyAlignment="0" applyProtection="0"/>
    <xf numFmtId="0" fontId="65" fillId="0" borderId="0"/>
    <xf numFmtId="0" fontId="65" fillId="0" borderId="0"/>
    <xf numFmtId="0" fontId="242" fillId="0" borderId="0"/>
    <xf numFmtId="0" fontId="67" fillId="0" borderId="0"/>
    <xf numFmtId="0" fontId="243" fillId="22" borderId="15" applyNumberFormat="0" applyAlignment="0" applyProtection="0"/>
    <xf numFmtId="352" fontId="244" fillId="0" borderId="13" applyBorder="0"/>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2" fontId="245" fillId="0" borderId="54">
      <protection locked="0"/>
    </xf>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353" fontId="246" fillId="0" borderId="54"/>
    <xf numFmtId="0" fontId="247" fillId="23" borderId="16" applyNumberFormat="0" applyAlignment="0" applyProtection="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233" fontId="78" fillId="0" borderId="0"/>
    <xf numFmtId="336" fontId="80" fillId="0" borderId="0" applyFont="0" applyFill="0" applyBorder="0" applyAlignment="0" applyProtection="0"/>
    <xf numFmtId="165" fontId="48" fillId="0" borderId="0" applyFont="0" applyFill="0" applyBorder="0" applyAlignment="0" applyProtection="0"/>
    <xf numFmtId="185" fontId="48" fillId="0" borderId="0" applyFont="0" applyFill="0" applyBorder="0" applyAlignment="0" applyProtection="0"/>
    <xf numFmtId="354" fontId="233" fillId="0" borderId="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5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6" fontId="80" fillId="0" borderId="0" applyFont="0" applyFill="0" applyBorder="0" applyAlignment="0" applyProtection="0"/>
    <xf numFmtId="193" fontId="8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0" fillId="0" borderId="0" applyFont="0" applyFill="0" applyBorder="0" applyAlignment="0" applyProtection="0"/>
    <xf numFmtId="43" fontId="87" fillId="0" borderId="0" applyFont="0" applyFill="0" applyBorder="0" applyAlignment="0" applyProtection="0"/>
    <xf numFmtId="165" fontId="80" fillId="0" borderId="0" applyFont="0" applyFill="0" applyBorder="0" applyAlignment="0" applyProtection="0"/>
    <xf numFmtId="168" fontId="80" fillId="0" borderId="0" applyFont="0" applyFill="0" applyBorder="0" applyAlignment="0" applyProtection="0"/>
    <xf numFmtId="299" fontId="80" fillId="0" borderId="0" applyFont="0" applyFill="0" applyBorder="0" applyAlignment="0" applyProtection="0"/>
    <xf numFmtId="299"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336"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43" fontId="80"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165" fontId="148" fillId="0" borderId="0" applyFont="0" applyFill="0" applyBorder="0" applyAlignment="0" applyProtection="0"/>
    <xf numFmtId="165" fontId="148" fillId="0" borderId="0" applyFont="0" applyFill="0" applyBorder="0" applyAlignment="0" applyProtection="0"/>
    <xf numFmtId="43"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336" fontId="148" fillId="0" borderId="0" applyFont="0" applyFill="0" applyBorder="0" applyAlignment="0" applyProtection="0"/>
    <xf numFmtId="0" fontId="233" fillId="0" borderId="0" applyFill="0" applyBorder="0" applyAlignment="0" applyProtection="0"/>
    <xf numFmtId="355" fontId="4" fillId="0" borderId="0" applyFont="0" applyFill="0" applyBorder="0" applyAlignment="0" applyProtection="0"/>
    <xf numFmtId="0" fontId="4" fillId="0" borderId="0" applyFont="0" applyFill="0" applyBorder="0" applyAlignment="0" applyProtection="0"/>
    <xf numFmtId="356" fontId="4" fillId="0" borderId="0" applyFont="0" applyFill="0" applyBorder="0" applyAlignment="0" applyProtection="0"/>
    <xf numFmtId="43" fontId="248"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336"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167"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80" fillId="0" borderId="0" applyFont="0" applyFill="0" applyBorder="0" applyAlignment="0" applyProtection="0"/>
    <xf numFmtId="357" fontId="80" fillId="0" borderId="0" applyFont="0" applyFill="0" applyBorder="0" applyAlignment="0" applyProtection="0"/>
    <xf numFmtId="43" fontId="80"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73" fontId="48" fillId="0" borderId="0" applyFont="0" applyFill="0" applyBorder="0" applyAlignment="0" applyProtection="0"/>
    <xf numFmtId="173" fontId="48" fillId="0" borderId="0" applyFont="0" applyFill="0" applyBorder="0" applyAlignment="0" applyProtection="0"/>
    <xf numFmtId="19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9" fillId="0" borderId="0" applyFont="0" applyFill="0" applyBorder="0" applyAlignment="0" applyProtection="0"/>
    <xf numFmtId="43" fontId="4"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358" fontId="233" fillId="0" borderId="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 fillId="0" borderId="0" applyFont="0" applyFill="0" applyBorder="0" applyAlignment="0" applyProtection="0"/>
    <xf numFmtId="43" fontId="23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1" fontId="65" fillId="0" borderId="0" applyFont="0" applyFill="0" applyBorder="0" applyAlignment="0" applyProtection="0"/>
    <xf numFmtId="359" fontId="30" fillId="0" borderId="0" applyFill="0" applyBorder="0" applyAlignment="0" applyProtection="0"/>
    <xf numFmtId="360" fontId="30" fillId="0" borderId="0" applyFill="0" applyBorder="0" applyAlignment="0" applyProtection="0"/>
    <xf numFmtId="361" fontId="250" fillId="0" borderId="0">
      <protection locked="0"/>
    </xf>
    <xf numFmtId="362" fontId="250" fillId="0" borderId="0">
      <protection locked="0"/>
    </xf>
    <xf numFmtId="363" fontId="251" fillId="0" borderId="7">
      <protection locked="0"/>
    </xf>
    <xf numFmtId="364" fontId="250" fillId="0" borderId="0">
      <protection locked="0"/>
    </xf>
    <xf numFmtId="365" fontId="250" fillId="0" borderId="0">
      <protection locked="0"/>
    </xf>
    <xf numFmtId="364" fontId="250" fillId="0" borderId="0" applyNumberFormat="0">
      <protection locked="0"/>
    </xf>
    <xf numFmtId="364" fontId="250" fillId="0" borderId="0">
      <protection locked="0"/>
    </xf>
    <xf numFmtId="352" fontId="252" fillId="0" borderId="57"/>
    <xf numFmtId="0" fontId="252" fillId="0" borderId="57"/>
    <xf numFmtId="352" fontId="232" fillId="0" borderId="57">
      <alignment horizontal="center"/>
      <protection hidden="1"/>
    </xf>
    <xf numFmtId="0" fontId="254" fillId="0" borderId="0"/>
    <xf numFmtId="0" fontId="80" fillId="0" borderId="0"/>
    <xf numFmtId="0" fontId="80" fillId="0" borderId="0"/>
    <xf numFmtId="0" fontId="80" fillId="0" borderId="0"/>
    <xf numFmtId="366" fontId="7" fillId="0" borderId="0" applyFont="0" applyFill="0" applyBorder="0" applyAlignment="0" applyProtection="0"/>
    <xf numFmtId="366" fontId="80" fillId="0" borderId="0" applyFont="0" applyFill="0" applyBorder="0" applyAlignment="0" applyProtection="0"/>
    <xf numFmtId="0" fontId="80" fillId="0" borderId="0"/>
    <xf numFmtId="41"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148"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167" fontId="249" fillId="0" borderId="0" applyFont="0" applyFill="0" applyBorder="0" applyAlignment="0" applyProtection="0"/>
    <xf numFmtId="0" fontId="256" fillId="0" borderId="57">
      <alignment horizontal="center"/>
      <protection hidden="1"/>
    </xf>
    <xf numFmtId="0" fontId="4" fillId="0" borderId="0" applyFont="0" applyFill="0" applyBorder="0" applyAlignment="0" applyProtection="0"/>
    <xf numFmtId="43" fontId="5" fillId="0" borderId="0" applyFont="0" applyFill="0" applyBorder="0" applyAlignment="0" applyProtection="0"/>
    <xf numFmtId="43" fontId="257" fillId="0" borderId="0" applyFont="0" applyFill="0" applyBorder="0" applyAlignment="0" applyProtection="0"/>
    <xf numFmtId="43" fontId="8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169" fontId="258" fillId="0" borderId="0" applyFont="0" applyFill="0" applyBorder="0" applyAlignment="0" applyProtection="0"/>
    <xf numFmtId="9" fontId="87" fillId="0" borderId="0" applyFont="0" applyFill="0" applyBorder="0" applyAlignment="0" applyProtection="0"/>
    <xf numFmtId="0" fontId="83" fillId="0" borderId="0"/>
    <xf numFmtId="0" fontId="143" fillId="0" borderId="0"/>
    <xf numFmtId="0" fontId="4" fillId="0" borderId="0"/>
    <xf numFmtId="0" fontId="228" fillId="0" borderId="0"/>
    <xf numFmtId="43" fontId="83" fillId="0" borderId="0" applyFont="0" applyFill="0" applyBorder="0" applyAlignment="0" applyProtection="0"/>
    <xf numFmtId="0" fontId="9" fillId="0" borderId="0" applyFont="0" applyFill="0" applyBorder="0" applyAlignment="0" applyProtection="0"/>
    <xf numFmtId="43" fontId="2" fillId="0" borderId="0" applyFont="0" applyFill="0" applyBorder="0" applyAlignment="0" applyProtection="0"/>
    <xf numFmtId="0" fontId="2" fillId="0" borderId="0"/>
    <xf numFmtId="0" fontId="228" fillId="0" borderId="0"/>
    <xf numFmtId="0" fontId="4" fillId="0" borderId="0"/>
    <xf numFmtId="0" fontId="1" fillId="0" borderId="0"/>
  </cellStyleXfs>
  <cellXfs count="730">
    <xf numFmtId="0" fontId="0" fillId="0" borderId="0" xfId="0"/>
    <xf numFmtId="0" fontId="259" fillId="0" borderId="0" xfId="0" applyFont="1" applyAlignment="1">
      <alignment vertical="center"/>
    </xf>
    <xf numFmtId="0" fontId="260" fillId="0" borderId="0" xfId="0" applyFont="1"/>
    <xf numFmtId="0" fontId="263" fillId="0" borderId="51" xfId="0" applyFont="1" applyBorder="1" applyAlignment="1">
      <alignment horizontal="center" vertical="center" wrapText="1"/>
    </xf>
    <xf numFmtId="0" fontId="261" fillId="0" borderId="61" xfId="0" applyFont="1" applyFill="1" applyBorder="1" applyAlignment="1">
      <alignment horizontal="center" vertical="center" wrapText="1"/>
    </xf>
    <xf numFmtId="0" fontId="261" fillId="0" borderId="10" xfId="0" applyFont="1" applyFill="1" applyBorder="1" applyAlignment="1">
      <alignment horizontal="center" vertical="center" wrapText="1"/>
    </xf>
    <xf numFmtId="3" fontId="261" fillId="0" borderId="21" xfId="0" applyNumberFormat="1" applyFont="1" applyFill="1" applyBorder="1" applyAlignment="1">
      <alignment horizontal="right" vertical="center" wrapText="1"/>
    </xf>
    <xf numFmtId="0" fontId="36" fillId="0" borderId="61" xfId="0" applyFont="1" applyBorder="1" applyAlignment="1">
      <alignment horizontal="center" vertical="center" wrapText="1"/>
    </xf>
    <xf numFmtId="0" fontId="36" fillId="0" borderId="61" xfId="0" applyFont="1" applyBorder="1" applyAlignment="1">
      <alignment vertical="center" wrapText="1"/>
    </xf>
    <xf numFmtId="3" fontId="36" fillId="0" borderId="61" xfId="0" applyNumberFormat="1" applyFont="1" applyBorder="1" applyAlignment="1">
      <alignment horizontal="right" vertical="center" wrapText="1"/>
    </xf>
    <xf numFmtId="3" fontId="267" fillId="0" borderId="61" xfId="0" applyNumberFormat="1"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vertical="center" wrapText="1"/>
    </xf>
    <xf numFmtId="3" fontId="36" fillId="0" borderId="65" xfId="0" applyNumberFormat="1" applyFont="1" applyBorder="1" applyAlignment="1">
      <alignment horizontal="right" vertical="center" wrapText="1"/>
    </xf>
    <xf numFmtId="3" fontId="267" fillId="0" borderId="65" xfId="0" applyNumberFormat="1" applyFont="1" applyFill="1" applyBorder="1" applyAlignment="1">
      <alignment horizontal="center" vertical="center" wrapText="1"/>
    </xf>
    <xf numFmtId="243" fontId="260" fillId="0" borderId="0" xfId="20514" applyNumberFormat="1" applyFont="1"/>
    <xf numFmtId="0" fontId="83" fillId="0" borderId="0" xfId="0" applyFont="1" applyFill="1" applyAlignment="1">
      <alignment vertical="center"/>
    </xf>
    <xf numFmtId="0" fontId="264" fillId="0" borderId="0" xfId="0" applyFont="1" applyFill="1" applyAlignment="1">
      <alignment vertical="center"/>
    </xf>
    <xf numFmtId="0" fontId="83" fillId="0" borderId="0" xfId="0" applyFont="1" applyFill="1"/>
    <xf numFmtId="169" fontId="83" fillId="0" borderId="0" xfId="20514" applyFont="1" applyFill="1"/>
    <xf numFmtId="367" fontId="83" fillId="0" borderId="0" xfId="20514" applyNumberFormat="1" applyFont="1" applyFill="1"/>
    <xf numFmtId="243" fontId="83" fillId="0" borderId="68" xfId="20514" applyNumberFormat="1" applyFont="1" applyFill="1" applyBorder="1" applyAlignment="1">
      <alignment horizontal="right" vertical="center" wrapText="1"/>
    </xf>
    <xf numFmtId="169" fontId="83" fillId="0" borderId="68" xfId="20514" applyFont="1" applyFill="1" applyBorder="1" applyAlignment="1">
      <alignment horizontal="right" vertical="center" wrapText="1"/>
    </xf>
    <xf numFmtId="0" fontId="0" fillId="0" borderId="0" xfId="0" applyFont="1"/>
    <xf numFmtId="0" fontId="83" fillId="66" borderId="0" xfId="0" applyFont="1" applyFill="1" applyAlignment="1">
      <alignment vertical="center"/>
    </xf>
    <xf numFmtId="0" fontId="81" fillId="66" borderId="0" xfId="0" applyFont="1" applyFill="1" applyAlignment="1">
      <alignment vertical="center"/>
    </xf>
    <xf numFmtId="0" fontId="268" fillId="66" borderId="0" xfId="0" applyFont="1" applyFill="1" applyAlignment="1">
      <alignment vertical="center"/>
    </xf>
    <xf numFmtId="0" fontId="83" fillId="66" borderId="0" xfId="0" applyFont="1" applyFill="1"/>
    <xf numFmtId="3" fontId="264" fillId="0" borderId="70" xfId="20518" applyNumberFormat="1" applyFont="1" applyBorder="1" applyAlignment="1">
      <alignment vertical="center" wrapText="1"/>
    </xf>
    <xf numFmtId="0" fontId="269" fillId="0" borderId="73" xfId="0" applyFont="1" applyBorder="1" applyAlignment="1">
      <alignment vertical="center"/>
    </xf>
    <xf numFmtId="0" fontId="264" fillId="66" borderId="0" xfId="0" applyFont="1" applyFill="1"/>
    <xf numFmtId="3" fontId="264" fillId="0" borderId="68" xfId="20518" applyNumberFormat="1" applyFont="1" applyBorder="1" applyAlignment="1">
      <alignment horizontal="center" vertical="center" wrapText="1"/>
    </xf>
    <xf numFmtId="3" fontId="83" fillId="0" borderId="68" xfId="20518" applyNumberFormat="1" applyFont="1" applyBorder="1" applyAlignment="1">
      <alignment horizontal="center" vertical="center" wrapText="1"/>
    </xf>
    <xf numFmtId="0" fontId="264" fillId="0" borderId="68" xfId="20518" applyFont="1" applyBorder="1" applyAlignment="1">
      <alignment horizontal="center" vertical="center" wrapText="1"/>
    </xf>
    <xf numFmtId="3" fontId="264" fillId="0" borderId="68" xfId="20518" quotePrefix="1" applyNumberFormat="1" applyFont="1" applyBorder="1" applyAlignment="1">
      <alignment horizontal="center" vertical="center" wrapText="1"/>
    </xf>
    <xf numFmtId="3" fontId="111" fillId="0" borderId="68" xfId="20518" quotePrefix="1" applyNumberFormat="1" applyFont="1" applyBorder="1" applyAlignment="1">
      <alignment horizontal="center" vertical="center" wrapText="1"/>
    </xf>
    <xf numFmtId="0" fontId="270" fillId="0" borderId="68" xfId="20518" applyFont="1" applyBorder="1" applyAlignment="1">
      <alignment horizontal="center" vertical="center" wrapText="1"/>
    </xf>
    <xf numFmtId="0" fontId="83" fillId="66" borderId="68" xfId="0" quotePrefix="1" applyFont="1" applyFill="1" applyBorder="1" applyAlignment="1">
      <alignment horizontal="center" vertical="center"/>
    </xf>
    <xf numFmtId="1" fontId="83" fillId="66" borderId="68" xfId="20525" applyNumberFormat="1" applyFont="1" applyFill="1" applyBorder="1" applyAlignment="1">
      <alignment vertical="center" wrapText="1"/>
    </xf>
    <xf numFmtId="0" fontId="81" fillId="0" borderId="68" xfId="0" applyFont="1" applyBorder="1" applyAlignment="1">
      <alignment horizontal="center" vertical="center" wrapText="1"/>
    </xf>
    <xf numFmtId="0" fontId="83" fillId="66" borderId="68" xfId="0" applyFont="1" applyFill="1" applyBorder="1" applyAlignment="1">
      <alignment horizontal="center" vertical="center"/>
    </xf>
    <xf numFmtId="0" fontId="83" fillId="0" borderId="68" xfId="0" applyFont="1" applyBorder="1" applyAlignment="1">
      <alignment horizontal="center" vertical="center"/>
    </xf>
    <xf numFmtId="0" fontId="81" fillId="0" borderId="68" xfId="0" applyFont="1" applyBorder="1" applyAlignment="1">
      <alignment horizontal="center" vertical="center"/>
    </xf>
    <xf numFmtId="0" fontId="268" fillId="0" borderId="68" xfId="0" applyFont="1" applyBorder="1" applyAlignment="1">
      <alignment vertical="center" wrapText="1"/>
    </xf>
    <xf numFmtId="175" fontId="83" fillId="0" borderId="68" xfId="20514" applyNumberFormat="1" applyFont="1" applyFill="1" applyBorder="1" applyAlignment="1">
      <alignment horizontal="center" vertical="center" wrapText="1"/>
    </xf>
    <xf numFmtId="0" fontId="83" fillId="66" borderId="68" xfId="0" applyFont="1" applyFill="1" applyBorder="1" applyAlignment="1">
      <alignment vertical="center"/>
    </xf>
    <xf numFmtId="355" fontId="83" fillId="66" borderId="68" xfId="0" applyNumberFormat="1" applyFont="1" applyFill="1" applyBorder="1" applyAlignment="1">
      <alignment horizontal="left" vertical="center" wrapText="1"/>
    </xf>
    <xf numFmtId="0" fontId="264" fillId="66" borderId="68" xfId="0" applyFont="1" applyFill="1" applyBorder="1" applyAlignment="1">
      <alignment vertical="center"/>
    </xf>
    <xf numFmtId="0" fontId="264" fillId="66" borderId="68" xfId="0" applyFont="1" applyFill="1" applyBorder="1" applyAlignment="1">
      <alignment horizontal="center" vertical="center"/>
    </xf>
    <xf numFmtId="0" fontId="83" fillId="0" borderId="68" xfId="20526" applyFont="1" applyBorder="1" applyAlignment="1">
      <alignment vertical="center" wrapText="1"/>
    </xf>
    <xf numFmtId="0" fontId="81" fillId="66" borderId="68" xfId="0" applyFont="1" applyFill="1" applyBorder="1" applyAlignment="1">
      <alignment horizontal="center" vertical="center"/>
    </xf>
    <xf numFmtId="0" fontId="268" fillId="66" borderId="68" xfId="0" applyFont="1" applyFill="1" applyBorder="1" applyAlignment="1">
      <alignment vertical="center"/>
    </xf>
    <xf numFmtId="0" fontId="264" fillId="66" borderId="68" xfId="0" applyFont="1" applyFill="1" applyBorder="1" applyAlignment="1">
      <alignment horizontal="center" vertical="center" wrapText="1"/>
    </xf>
    <xf numFmtId="0" fontId="111" fillId="66" borderId="68" xfId="0" applyFont="1" applyFill="1" applyBorder="1" applyAlignment="1">
      <alignment horizontal="center" vertical="center"/>
    </xf>
    <xf numFmtId="0" fontId="270" fillId="66" borderId="68" xfId="0" applyFont="1" applyFill="1" applyBorder="1" applyAlignment="1">
      <alignment horizontal="center" vertical="center"/>
    </xf>
    <xf numFmtId="175" fontId="264" fillId="66" borderId="68" xfId="0" applyNumberFormat="1" applyFont="1" applyFill="1" applyBorder="1" applyAlignment="1">
      <alignment horizontal="center" vertical="center"/>
    </xf>
    <xf numFmtId="0" fontId="83" fillId="66" borderId="68" xfId="0" applyFont="1" applyFill="1" applyBorder="1" applyAlignment="1">
      <alignment vertical="center" wrapText="1"/>
    </xf>
    <xf numFmtId="0" fontId="81" fillId="66" borderId="68" xfId="0" applyFont="1" applyFill="1" applyBorder="1" applyAlignment="1">
      <alignment horizontal="center" vertical="center" wrapText="1"/>
    </xf>
    <xf numFmtId="1" fontId="83" fillId="66" borderId="68" xfId="20518" applyNumberFormat="1" applyFont="1" applyFill="1" applyBorder="1" applyAlignment="1">
      <alignment horizontal="center" vertical="center" wrapText="1"/>
    </xf>
    <xf numFmtId="1" fontId="83" fillId="0" borderId="68" xfId="20518" applyNumberFormat="1" applyFont="1" applyBorder="1" applyAlignment="1">
      <alignment horizontal="center" vertical="center" wrapText="1"/>
    </xf>
    <xf numFmtId="175" fontId="83" fillId="66" borderId="68" xfId="1599" applyNumberFormat="1" applyFont="1" applyFill="1" applyBorder="1" applyAlignment="1">
      <alignment horizontal="right" vertical="center" wrapText="1"/>
    </xf>
    <xf numFmtId="0" fontId="83" fillId="0" borderId="68" xfId="0" applyFont="1" applyBorder="1" applyAlignment="1">
      <alignment horizontal="center" vertical="center" wrapText="1"/>
    </xf>
    <xf numFmtId="3" fontId="83" fillId="66" borderId="68" xfId="20518" applyNumberFormat="1" applyFont="1" applyFill="1" applyBorder="1" applyAlignment="1">
      <alignment horizontal="left" vertical="center" wrapText="1"/>
    </xf>
    <xf numFmtId="0" fontId="83" fillId="66" borderId="68" xfId="0" applyFont="1" applyFill="1" applyBorder="1" applyAlignment="1">
      <alignment horizontal="center" vertical="center" wrapText="1"/>
    </xf>
    <xf numFmtId="0" fontId="268" fillId="66" borderId="68" xfId="0" applyFont="1" applyFill="1" applyBorder="1" applyAlignment="1">
      <alignment vertical="center" wrapText="1"/>
    </xf>
    <xf numFmtId="3" fontId="83" fillId="66" borderId="68" xfId="0" applyNumberFormat="1" applyFont="1" applyFill="1" applyBorder="1" applyAlignment="1">
      <alignment horizontal="right" vertical="center" wrapText="1"/>
    </xf>
    <xf numFmtId="0" fontId="264" fillId="66" borderId="68" xfId="0" quotePrefix="1" applyFont="1" applyFill="1" applyBorder="1" applyAlignment="1">
      <alignment horizontal="center" vertical="center"/>
    </xf>
    <xf numFmtId="3" fontId="264" fillId="66" borderId="68" xfId="20518" applyNumberFormat="1" applyFont="1" applyFill="1" applyBorder="1" applyAlignment="1">
      <alignment horizontal="center" vertical="center" wrapText="1"/>
    </xf>
    <xf numFmtId="0" fontId="111" fillId="66" borderId="68" xfId="0" applyFont="1" applyFill="1" applyBorder="1" applyAlignment="1">
      <alignment horizontal="center" vertical="center" wrapText="1"/>
    </xf>
    <xf numFmtId="1" fontId="264" fillId="66" borderId="68" xfId="20518" applyNumberFormat="1" applyFont="1" applyFill="1" applyBorder="1" applyAlignment="1">
      <alignment horizontal="center" vertical="center" wrapText="1"/>
    </xf>
    <xf numFmtId="175" fontId="264" fillId="66" borderId="68" xfId="1599" applyNumberFormat="1" applyFont="1" applyFill="1" applyBorder="1" applyAlignment="1">
      <alignment horizontal="center" vertical="center" wrapText="1"/>
    </xf>
    <xf numFmtId="0" fontId="264" fillId="66" borderId="0" xfId="0" applyFont="1" applyFill="1" applyAlignment="1">
      <alignment horizontal="center" vertical="center"/>
    </xf>
    <xf numFmtId="1" fontId="83" fillId="66" borderId="68" xfId="20518" applyNumberFormat="1" applyFont="1" applyFill="1" applyBorder="1" applyAlignment="1">
      <alignment vertical="center" wrapText="1"/>
    </xf>
    <xf numFmtId="1" fontId="83" fillId="66" borderId="68" xfId="20518" applyNumberFormat="1" applyFont="1" applyFill="1" applyBorder="1" applyAlignment="1">
      <alignment horizontal="left" vertical="center" wrapText="1"/>
    </xf>
    <xf numFmtId="1" fontId="83" fillId="66" borderId="68" xfId="20518" applyNumberFormat="1" applyFont="1" applyFill="1" applyBorder="1" applyAlignment="1">
      <alignment horizontal="left" vertical="center"/>
    </xf>
    <xf numFmtId="0" fontId="83" fillId="0" borderId="68" xfId="0" quotePrefix="1" applyFont="1" applyBorder="1" applyAlignment="1">
      <alignment horizontal="center" vertical="center"/>
    </xf>
    <xf numFmtId="175" fontId="83" fillId="0" borderId="68" xfId="1599" applyNumberFormat="1" applyFont="1" applyFill="1" applyBorder="1" applyAlignment="1">
      <alignment horizontal="right" vertical="center" wrapText="1"/>
    </xf>
    <xf numFmtId="0" fontId="83" fillId="0" borderId="68" xfId="0" applyFont="1" applyBorder="1" applyAlignment="1">
      <alignment vertical="center"/>
    </xf>
    <xf numFmtId="0" fontId="83" fillId="0" borderId="0" xfId="0" applyFont="1"/>
    <xf numFmtId="0" fontId="36" fillId="0" borderId="68" xfId="0" applyFont="1" applyBorder="1" applyAlignment="1">
      <alignment horizontal="center" vertical="center"/>
    </xf>
    <xf numFmtId="0" fontId="268" fillId="0" borderId="75" xfId="0" applyFont="1" applyBorder="1" applyAlignment="1">
      <alignment horizontal="center" vertical="center" wrapText="1"/>
    </xf>
    <xf numFmtId="243" fontId="264" fillId="66" borderId="68" xfId="0" applyNumberFormat="1" applyFont="1" applyFill="1" applyBorder="1" applyAlignment="1">
      <alignment horizontal="center" vertical="center"/>
    </xf>
    <xf numFmtId="169" fontId="264" fillId="66" borderId="68" xfId="20514" applyFont="1" applyFill="1" applyBorder="1" applyAlignment="1">
      <alignment horizontal="center" vertical="center"/>
    </xf>
    <xf numFmtId="0" fontId="264" fillId="66" borderId="68" xfId="0" applyFont="1" applyFill="1" applyBorder="1" applyAlignment="1">
      <alignment vertical="center" wrapText="1"/>
    </xf>
    <xf numFmtId="0" fontId="111" fillId="66" borderId="68" xfId="0" applyFont="1" applyFill="1" applyBorder="1" applyAlignment="1">
      <alignment vertical="center"/>
    </xf>
    <xf numFmtId="0" fontId="270" fillId="66" borderId="68" xfId="0" applyFont="1" applyFill="1" applyBorder="1" applyAlignment="1">
      <alignment vertical="center"/>
    </xf>
    <xf numFmtId="243" fontId="264" fillId="66" borderId="68" xfId="0" applyNumberFormat="1" applyFont="1" applyFill="1" applyBorder="1" applyAlignment="1">
      <alignment vertical="center"/>
    </xf>
    <xf numFmtId="0" fontId="264" fillId="66" borderId="68" xfId="0" quotePrefix="1" applyFont="1" applyFill="1" applyBorder="1" applyAlignment="1">
      <alignment horizontal="center" vertical="center" wrapText="1"/>
    </xf>
    <xf numFmtId="0" fontId="81" fillId="66" borderId="68" xfId="0" applyFont="1" applyFill="1" applyBorder="1" applyAlignment="1">
      <alignment vertical="center"/>
    </xf>
    <xf numFmtId="169" fontId="264" fillId="66" borderId="68" xfId="20514" applyFont="1" applyFill="1" applyBorder="1" applyAlignment="1">
      <alignment horizontal="right" vertical="center" wrapText="1"/>
    </xf>
    <xf numFmtId="0" fontId="83" fillId="66" borderId="68" xfId="0" quotePrefix="1" applyFont="1" applyFill="1" applyBorder="1" applyAlignment="1">
      <alignment horizontal="center" vertical="center" wrapText="1"/>
    </xf>
    <xf numFmtId="169" fontId="83" fillId="66" borderId="68" xfId="20514" applyFont="1" applyFill="1" applyBorder="1" applyAlignment="1">
      <alignment horizontal="right" vertical="center" wrapText="1"/>
    </xf>
    <xf numFmtId="167" fontId="83" fillId="66" borderId="68" xfId="0" applyNumberFormat="1" applyFont="1" applyFill="1" applyBorder="1" applyAlignment="1">
      <alignment vertical="center"/>
    </xf>
    <xf numFmtId="0" fontId="81" fillId="0" borderId="68" xfId="20517" applyFont="1" applyBorder="1" applyAlignment="1">
      <alignment horizontal="justify" vertical="center" wrapText="1"/>
    </xf>
    <xf numFmtId="0" fontId="264" fillId="66" borderId="68" xfId="0" quotePrefix="1" applyFont="1" applyFill="1" applyBorder="1" applyAlignment="1">
      <alignment vertical="center" wrapText="1"/>
    </xf>
    <xf numFmtId="0" fontId="83" fillId="66" borderId="0" xfId="0" applyFont="1" applyFill="1" applyAlignment="1">
      <alignment horizontal="center" vertical="center"/>
    </xf>
    <xf numFmtId="0" fontId="268" fillId="66" borderId="68" xfId="0" applyFont="1" applyFill="1" applyBorder="1" applyAlignment="1">
      <alignment horizontal="center" vertical="center" wrapText="1"/>
    </xf>
    <xf numFmtId="243" fontId="83" fillId="66" borderId="68" xfId="20514" applyNumberFormat="1" applyFont="1" applyFill="1" applyBorder="1" applyAlignment="1">
      <alignment horizontal="right" vertical="center" wrapText="1"/>
    </xf>
    <xf numFmtId="0" fontId="83" fillId="66" borderId="68" xfId="0" quotePrefix="1" applyFont="1" applyFill="1" applyBorder="1" applyAlignment="1">
      <alignment vertical="center" wrapText="1"/>
    </xf>
    <xf numFmtId="243" fontId="83" fillId="66" borderId="68" xfId="0" applyNumberFormat="1" applyFont="1" applyFill="1" applyBorder="1" applyAlignment="1">
      <alignment vertical="center"/>
    </xf>
    <xf numFmtId="169" fontId="264" fillId="66" borderId="68" xfId="20514" applyFont="1" applyFill="1" applyBorder="1" applyAlignment="1">
      <alignment vertical="center"/>
    </xf>
    <xf numFmtId="0" fontId="83" fillId="0" borderId="68" xfId="0" quotePrefix="1" applyFont="1" applyBorder="1" applyAlignment="1">
      <alignment vertical="center" wrapText="1"/>
    </xf>
    <xf numFmtId="0" fontId="81" fillId="0" borderId="68" xfId="0" applyFont="1" applyBorder="1" applyAlignment="1">
      <alignment vertical="center"/>
    </xf>
    <xf numFmtId="167" fontId="83" fillId="0" borderId="68" xfId="0" applyNumberFormat="1" applyFont="1" applyBorder="1" applyAlignment="1">
      <alignment vertical="center"/>
    </xf>
    <xf numFmtId="0" fontId="81" fillId="66" borderId="68" xfId="0" applyFont="1" applyFill="1" applyBorder="1" applyAlignment="1">
      <alignment vertical="center" wrapText="1"/>
    </xf>
    <xf numFmtId="0" fontId="268" fillId="0" borderId="68" xfId="0" applyFont="1" applyBorder="1" applyAlignment="1">
      <alignment horizontal="center" vertical="center" wrapText="1"/>
    </xf>
    <xf numFmtId="0" fontId="264" fillId="66" borderId="68" xfId="0" quotePrefix="1" applyFont="1" applyFill="1" applyBorder="1" applyAlignment="1">
      <alignment vertical="center"/>
    </xf>
    <xf numFmtId="0" fontId="83" fillId="66" borderId="68" xfId="0" quotePrefix="1" applyFont="1" applyFill="1" applyBorder="1" applyAlignment="1">
      <alignment vertical="center"/>
    </xf>
    <xf numFmtId="0" fontId="111" fillId="66" borderId="68" xfId="0" applyFont="1" applyFill="1" applyBorder="1" applyAlignment="1">
      <alignment vertical="center" wrapText="1"/>
    </xf>
    <xf numFmtId="169" fontId="83" fillId="66" borderId="68" xfId="0" applyNumberFormat="1" applyFont="1" applyFill="1" applyBorder="1" applyAlignment="1">
      <alignment vertical="center"/>
    </xf>
    <xf numFmtId="0" fontId="83" fillId="66" borderId="8" xfId="0" applyFont="1" applyFill="1" applyBorder="1" applyAlignment="1">
      <alignment vertical="center"/>
    </xf>
    <xf numFmtId="0" fontId="83" fillId="0" borderId="0" xfId="0" applyFont="1" applyFill="1" applyAlignment="1">
      <alignment horizontal="center"/>
    </xf>
    <xf numFmtId="0" fontId="81" fillId="0" borderId="68" xfId="20517" applyFont="1" applyBorder="1" applyAlignment="1">
      <alignment horizontal="center" vertical="center" wrapText="1"/>
    </xf>
    <xf numFmtId="169" fontId="83" fillId="66" borderId="68" xfId="20514" applyFont="1" applyFill="1" applyBorder="1" applyAlignment="1">
      <alignment vertical="center"/>
    </xf>
    <xf numFmtId="169" fontId="36" fillId="66" borderId="68" xfId="20514" applyFont="1" applyFill="1" applyBorder="1" applyAlignment="1">
      <alignment horizontal="center" vertical="center"/>
    </xf>
    <xf numFmtId="0" fontId="264" fillId="67" borderId="68" xfId="0" applyFont="1" applyFill="1" applyBorder="1" applyAlignment="1">
      <alignment horizontal="center" vertical="center"/>
    </xf>
    <xf numFmtId="0" fontId="264" fillId="67" borderId="68" xfId="0" applyFont="1" applyFill="1" applyBorder="1" applyAlignment="1">
      <alignment horizontal="center" vertical="center" wrapText="1"/>
    </xf>
    <xf numFmtId="0" fontId="111" fillId="67" borderId="68" xfId="0" applyFont="1" applyFill="1" applyBorder="1" applyAlignment="1">
      <alignment horizontal="center" vertical="center"/>
    </xf>
    <xf numFmtId="0" fontId="270" fillId="67" borderId="68" xfId="0" applyFont="1" applyFill="1" applyBorder="1" applyAlignment="1">
      <alignment horizontal="center" vertical="center"/>
    </xf>
    <xf numFmtId="175" fontId="264" fillId="67" borderId="68" xfId="0" applyNumberFormat="1" applyFont="1" applyFill="1" applyBorder="1" applyAlignment="1">
      <alignment horizontal="center" vertical="center"/>
    </xf>
    <xf numFmtId="169" fontId="264" fillId="67" borderId="68" xfId="20514" applyFont="1" applyFill="1" applyBorder="1" applyAlignment="1">
      <alignment horizontal="center" vertical="center"/>
    </xf>
    <xf numFmtId="0" fontId="81" fillId="66" borderId="76" xfId="0" applyFont="1" applyFill="1" applyBorder="1" applyAlignment="1">
      <alignment horizontal="center" vertical="center" wrapText="1"/>
    </xf>
    <xf numFmtId="0" fontId="272" fillId="0" borderId="0" xfId="0" applyFont="1"/>
    <xf numFmtId="0" fontId="83" fillId="66" borderId="76" xfId="0" applyFont="1" applyFill="1" applyBorder="1" applyAlignment="1">
      <alignment horizontal="center" vertical="center" wrapText="1"/>
    </xf>
    <xf numFmtId="3" fontId="269" fillId="66" borderId="76" xfId="20514" applyNumberFormat="1" applyFont="1" applyFill="1" applyBorder="1" applyAlignment="1">
      <alignment horizontal="right" vertical="center"/>
    </xf>
    <xf numFmtId="0" fontId="269" fillId="66" borderId="76" xfId="0" applyFont="1" applyFill="1" applyBorder="1" applyAlignment="1">
      <alignment horizontal="center" vertical="center"/>
    </xf>
    <xf numFmtId="0" fontId="269" fillId="66" borderId="76" xfId="0" applyFont="1" applyFill="1" applyBorder="1" applyAlignment="1">
      <alignment vertical="center" wrapText="1"/>
    </xf>
    <xf numFmtId="0" fontId="83" fillId="66" borderId="76" xfId="0" quotePrefix="1" applyFont="1" applyFill="1" applyBorder="1" applyAlignment="1">
      <alignment horizontal="center" vertical="center"/>
    </xf>
    <xf numFmtId="1" fontId="83" fillId="66" borderId="76" xfId="20518" applyNumberFormat="1" applyFont="1" applyFill="1" applyBorder="1" applyAlignment="1">
      <alignment vertical="center" wrapText="1"/>
    </xf>
    <xf numFmtId="3" fontId="83" fillId="66" borderId="76" xfId="20514" applyNumberFormat="1" applyFont="1" applyFill="1" applyBorder="1" applyAlignment="1">
      <alignment horizontal="right" vertical="center"/>
    </xf>
    <xf numFmtId="0" fontId="83" fillId="66" borderId="76" xfId="0" applyFont="1" applyFill="1" applyBorder="1" applyAlignment="1">
      <alignment horizontal="left" vertical="center" wrapText="1"/>
    </xf>
    <xf numFmtId="0" fontId="227" fillId="66" borderId="76" xfId="0" applyFont="1" applyFill="1" applyBorder="1" applyAlignment="1">
      <alignment horizontal="center" vertical="center"/>
    </xf>
    <xf numFmtId="0" fontId="83" fillId="66" borderId="76" xfId="4615" applyFont="1" applyFill="1" applyBorder="1" applyAlignment="1">
      <alignment horizontal="left" vertical="center"/>
    </xf>
    <xf numFmtId="3" fontId="227" fillId="66" borderId="76" xfId="20514" applyNumberFormat="1" applyFont="1" applyFill="1" applyBorder="1" applyAlignment="1">
      <alignment horizontal="right" vertical="center"/>
    </xf>
    <xf numFmtId="0" fontId="83" fillId="66" borderId="76" xfId="4615" applyFont="1" applyFill="1" applyBorder="1" applyAlignment="1">
      <alignment horizontal="left" vertical="center" wrapText="1"/>
    </xf>
    <xf numFmtId="0" fontId="227" fillId="66" borderId="76" xfId="0" quotePrefix="1" applyFont="1" applyFill="1" applyBorder="1" applyAlignment="1">
      <alignment horizontal="center" vertical="center"/>
    </xf>
    <xf numFmtId="175" fontId="83" fillId="66" borderId="76" xfId="20514" applyNumberFormat="1" applyFont="1" applyFill="1" applyBorder="1" applyAlignment="1">
      <alignment horizontal="left" vertical="center" wrapText="1"/>
    </xf>
    <xf numFmtId="0" fontId="83" fillId="66" borderId="76" xfId="0" applyFont="1" applyFill="1" applyBorder="1" applyAlignment="1">
      <alignment vertical="center" wrapText="1"/>
    </xf>
    <xf numFmtId="3" fontId="227" fillId="66" borderId="76" xfId="0" applyNumberFormat="1" applyFont="1" applyFill="1" applyBorder="1" applyAlignment="1">
      <alignment horizontal="right" vertical="center"/>
    </xf>
    <xf numFmtId="0" fontId="264" fillId="66" borderId="76" xfId="0" applyFont="1" applyFill="1" applyBorder="1" applyAlignment="1">
      <alignment vertical="center" wrapText="1"/>
    </xf>
    <xf numFmtId="169" fontId="269" fillId="66" borderId="76" xfId="20514" applyFont="1" applyFill="1" applyBorder="1" applyAlignment="1">
      <alignment horizontal="center" vertical="center"/>
    </xf>
    <xf numFmtId="169" fontId="273" fillId="66" borderId="76" xfId="20514" applyFont="1" applyFill="1" applyBorder="1" applyAlignment="1">
      <alignment vertical="center" wrapText="1"/>
    </xf>
    <xf numFmtId="0" fontId="227" fillId="66" borderId="76" xfId="0" applyFont="1" applyFill="1" applyBorder="1"/>
    <xf numFmtId="0" fontId="272" fillId="0" borderId="76" xfId="0" applyFont="1" applyBorder="1"/>
    <xf numFmtId="0" fontId="264" fillId="0" borderId="76" xfId="2612" applyFont="1" applyBorder="1" applyAlignment="1">
      <alignment horizontal="center" vertical="center"/>
    </xf>
    <xf numFmtId="3" fontId="264" fillId="0" borderId="76" xfId="2612" applyNumberFormat="1" applyFont="1" applyBorder="1" applyAlignment="1">
      <alignment horizontal="right" vertical="center"/>
    </xf>
    <xf numFmtId="0" fontId="264" fillId="0" borderId="76" xfId="2612" applyFont="1" applyBorder="1" applyAlignment="1">
      <alignment vertical="center" wrapText="1"/>
    </xf>
    <xf numFmtId="0" fontId="274" fillId="0" borderId="0" xfId="0" applyFont="1"/>
    <xf numFmtId="0" fontId="83" fillId="0" borderId="76" xfId="20513" applyFont="1" applyBorder="1" applyAlignment="1">
      <alignment horizontal="left" vertical="center" wrapText="1"/>
    </xf>
    <xf numFmtId="0" fontId="83" fillId="0" borderId="76" xfId="2612" applyFont="1" applyBorder="1" applyAlignment="1">
      <alignment horizontal="center" vertical="center"/>
    </xf>
    <xf numFmtId="3" fontId="83" fillId="0" borderId="76" xfId="2612" applyNumberFormat="1" applyFont="1" applyBorder="1" applyAlignment="1">
      <alignment horizontal="right" vertical="center" wrapText="1"/>
    </xf>
    <xf numFmtId="3" fontId="264" fillId="0" borderId="76" xfId="2612" applyNumberFormat="1" applyFont="1" applyBorder="1" applyAlignment="1">
      <alignment horizontal="right" vertical="center" wrapText="1"/>
    </xf>
    <xf numFmtId="0" fontId="83" fillId="0" borderId="76" xfId="2612" quotePrefix="1" applyFont="1" applyBorder="1" applyAlignment="1">
      <alignment horizontal="center" vertical="center"/>
    </xf>
    <xf numFmtId="0" fontId="264" fillId="0" borderId="76" xfId="2612" applyFont="1" applyBorder="1" applyAlignment="1">
      <alignment horizontal="justify" vertical="center" wrapText="1"/>
    </xf>
    <xf numFmtId="0" fontId="264" fillId="0" borderId="76" xfId="2612" quotePrefix="1" applyFont="1" applyBorder="1" applyAlignment="1">
      <alignment horizontal="center" vertical="center"/>
    </xf>
    <xf numFmtId="0" fontId="83" fillId="0" borderId="76" xfId="2612" applyFont="1" applyBorder="1" applyAlignment="1">
      <alignment horizontal="justify" vertical="center" wrapText="1"/>
    </xf>
    <xf numFmtId="175" fontId="83" fillId="0" borderId="76" xfId="20514" applyNumberFormat="1" applyFont="1" applyFill="1" applyBorder="1" applyAlignment="1">
      <alignment horizontal="left" vertical="center" wrapText="1"/>
    </xf>
    <xf numFmtId="0" fontId="83" fillId="0" borderId="76" xfId="0" applyFont="1" applyBorder="1" applyAlignment="1">
      <alignment vertical="center" wrapText="1"/>
    </xf>
    <xf numFmtId="0" fontId="264" fillId="0" borderId="76" xfId="20513" applyFont="1" applyBorder="1" applyAlignment="1">
      <alignment horizontal="left" vertical="center" wrapText="1"/>
    </xf>
    <xf numFmtId="0" fontId="259" fillId="66" borderId="76" xfId="0" applyFont="1" applyFill="1" applyBorder="1" applyAlignment="1">
      <alignment horizontal="center" vertical="center" wrapText="1"/>
    </xf>
    <xf numFmtId="0" fontId="81" fillId="66" borderId="76" xfId="20513" applyFont="1" applyFill="1" applyBorder="1" applyAlignment="1">
      <alignment horizontal="center" vertical="center" wrapText="1"/>
    </xf>
    <xf numFmtId="0" fontId="81" fillId="66" borderId="76" xfId="4615" applyFont="1" applyFill="1" applyBorder="1" applyAlignment="1">
      <alignment horizontal="center" vertical="center"/>
    </xf>
    <xf numFmtId="0" fontId="81" fillId="66" borderId="76" xfId="4615" applyFont="1" applyFill="1" applyBorder="1" applyAlignment="1">
      <alignment horizontal="center" vertical="center" wrapText="1"/>
    </xf>
    <xf numFmtId="175" fontId="81" fillId="66" borderId="76" xfId="20514" applyNumberFormat="1" applyFont="1" applyFill="1" applyBorder="1" applyAlignment="1">
      <alignment horizontal="center" vertical="center" wrapText="1"/>
    </xf>
    <xf numFmtId="169" fontId="275" fillId="66" borderId="76" xfId="20514" applyFont="1" applyFill="1" applyBorder="1" applyAlignment="1">
      <alignment horizontal="center" vertical="center" wrapText="1"/>
    </xf>
    <xf numFmtId="0" fontId="81" fillId="0" borderId="76" xfId="2612" applyFont="1" applyBorder="1" applyAlignment="1">
      <alignment horizontal="center" vertical="center" wrapText="1"/>
    </xf>
    <xf numFmtId="0" fontId="81" fillId="0" borderId="76" xfId="20513" applyFont="1" applyBorder="1" applyAlignment="1">
      <alignment horizontal="center" vertical="center" wrapText="1"/>
    </xf>
    <xf numFmtId="175" fontId="81" fillId="0" borderId="76" xfId="20514" applyNumberFormat="1" applyFont="1" applyFill="1" applyBorder="1" applyAlignment="1">
      <alignment horizontal="center" vertical="center" wrapText="1"/>
    </xf>
    <xf numFmtId="0" fontId="81" fillId="0" borderId="76" xfId="0" applyFont="1" applyBorder="1" applyAlignment="1">
      <alignment horizontal="center" vertical="center" wrapText="1"/>
    </xf>
    <xf numFmtId="0" fontId="254" fillId="0" borderId="0" xfId="0" applyFont="1" applyAlignment="1">
      <alignment horizontal="center"/>
    </xf>
    <xf numFmtId="169" fontId="83" fillId="66" borderId="8" xfId="20514" applyFont="1" applyFill="1" applyBorder="1" applyAlignment="1">
      <alignment vertical="center"/>
    </xf>
    <xf numFmtId="0" fontId="264" fillId="0" borderId="0" xfId="0" applyFont="1" applyFill="1"/>
    <xf numFmtId="169" fontId="264" fillId="0" borderId="68" xfId="20514" quotePrefix="1" applyFont="1" applyBorder="1" applyAlignment="1">
      <alignment horizontal="center" vertical="center" wrapText="1"/>
    </xf>
    <xf numFmtId="0" fontId="261" fillId="66" borderId="76" xfId="2612" applyFont="1" applyFill="1" applyBorder="1" applyAlignment="1">
      <alignment horizontal="justify" vertical="center" wrapText="1"/>
    </xf>
    <xf numFmtId="0" fontId="261" fillId="66" borderId="76" xfId="2612" applyFont="1" applyFill="1" applyBorder="1" applyAlignment="1">
      <alignment horizontal="justify" vertical="center"/>
    </xf>
    <xf numFmtId="0" fontId="276" fillId="0" borderId="0" xfId="0" applyFont="1"/>
    <xf numFmtId="0" fontId="81" fillId="66" borderId="68" xfId="0" quotePrefix="1" applyFont="1" applyFill="1" applyBorder="1" applyAlignment="1">
      <alignment horizontal="center" vertical="center" wrapText="1"/>
    </xf>
    <xf numFmtId="0" fontId="81" fillId="66" borderId="0" xfId="0" applyFont="1" applyFill="1" applyAlignment="1">
      <alignment horizontal="center" vertical="center"/>
    </xf>
    <xf numFmtId="0" fontId="111" fillId="66" borderId="68" xfId="0" quotePrefix="1" applyFont="1" applyFill="1" applyBorder="1" applyAlignment="1">
      <alignment horizontal="center" vertical="center" wrapText="1"/>
    </xf>
    <xf numFmtId="169" fontId="264" fillId="0" borderId="68" xfId="20514" applyFont="1" applyFill="1" applyBorder="1" applyAlignment="1">
      <alignment vertical="center"/>
    </xf>
    <xf numFmtId="169" fontId="36" fillId="0" borderId="68" xfId="20514" applyFont="1" applyFill="1" applyBorder="1" applyAlignment="1">
      <alignment horizontal="center" vertical="center"/>
    </xf>
    <xf numFmtId="0" fontId="278" fillId="66" borderId="76" xfId="0" applyFont="1" applyFill="1" applyBorder="1" applyAlignment="1">
      <alignment horizontal="center" vertical="center"/>
    </xf>
    <xf numFmtId="0" fontId="278" fillId="66" borderId="76" xfId="0" applyFont="1" applyFill="1" applyBorder="1" applyAlignment="1">
      <alignment vertical="center" wrapText="1"/>
    </xf>
    <xf numFmtId="0" fontId="255" fillId="66" borderId="76" xfId="0" applyFont="1" applyFill="1" applyBorder="1" applyAlignment="1">
      <alignment horizontal="center" vertical="center" wrapText="1"/>
    </xf>
    <xf numFmtId="3" fontId="278" fillId="66" borderId="76" xfId="20514" applyNumberFormat="1" applyFont="1" applyFill="1" applyBorder="1" applyAlignment="1">
      <alignment horizontal="right" vertical="center"/>
    </xf>
    <xf numFmtId="0" fontId="279" fillId="0" borderId="0" xfId="0" applyFont="1"/>
    <xf numFmtId="0" fontId="280" fillId="66" borderId="76" xfId="0" applyFont="1" applyFill="1" applyBorder="1" applyAlignment="1">
      <alignment vertical="center"/>
    </xf>
    <xf numFmtId="0" fontId="281" fillId="66" borderId="76" xfId="0" applyFont="1" applyFill="1" applyBorder="1" applyAlignment="1">
      <alignment horizontal="center" vertical="center"/>
    </xf>
    <xf numFmtId="3" fontId="83" fillId="0" borderId="76" xfId="2612" applyNumberFormat="1" applyFont="1" applyBorder="1" applyAlignment="1">
      <alignment horizontal="right" vertical="center"/>
    </xf>
    <xf numFmtId="0" fontId="111" fillId="0" borderId="76" xfId="2612" applyFont="1" applyBorder="1" applyAlignment="1">
      <alignment horizontal="center" vertical="center" wrapText="1"/>
    </xf>
    <xf numFmtId="0" fontId="282" fillId="0" borderId="76" xfId="2612" quotePrefix="1" applyFont="1" applyBorder="1" applyAlignment="1">
      <alignment horizontal="center" vertical="center"/>
    </xf>
    <xf numFmtId="0" fontId="282" fillId="0" borderId="76" xfId="2612" applyFont="1" applyBorder="1" applyAlignment="1">
      <alignment horizontal="justify" vertical="center" wrapText="1"/>
    </xf>
    <xf numFmtId="0" fontId="283" fillId="0" borderId="76" xfId="2612" applyFont="1" applyBorder="1" applyAlignment="1">
      <alignment horizontal="center" vertical="center" wrapText="1"/>
    </xf>
    <xf numFmtId="3" fontId="282" fillId="0" borderId="76" xfId="2612" applyNumberFormat="1" applyFont="1" applyBorder="1" applyAlignment="1">
      <alignment horizontal="right" vertical="center" wrapText="1"/>
    </xf>
    <xf numFmtId="0" fontId="284" fillId="0" borderId="0" xfId="0" applyFont="1"/>
    <xf numFmtId="0" fontId="264" fillId="68" borderId="76" xfId="20516" applyFont="1" applyFill="1" applyBorder="1" applyAlignment="1">
      <alignment horizontal="center" vertical="center" wrapText="1"/>
    </xf>
    <xf numFmtId="3" fontId="264" fillId="68" borderId="76" xfId="20514" applyNumberFormat="1" applyFont="1" applyFill="1" applyBorder="1" applyAlignment="1">
      <alignment horizontal="right" vertical="center" wrapText="1"/>
    </xf>
    <xf numFmtId="367" fontId="272" fillId="0" borderId="0" xfId="20514" applyNumberFormat="1" applyFont="1" applyAlignment="1">
      <alignment horizontal="center"/>
    </xf>
    <xf numFmtId="367" fontId="264" fillId="66" borderId="76" xfId="20514" applyNumberFormat="1" applyFont="1" applyFill="1" applyBorder="1" applyAlignment="1">
      <alignment horizontal="center" vertical="center" wrapText="1"/>
    </xf>
    <xf numFmtId="367" fontId="83" fillId="66" borderId="76" xfId="20514" applyNumberFormat="1" applyFont="1" applyFill="1" applyBorder="1" applyAlignment="1">
      <alignment horizontal="center" vertical="center" wrapText="1"/>
    </xf>
    <xf numFmtId="367" fontId="269" fillId="68" borderId="76" xfId="20514" applyNumberFormat="1" applyFont="1" applyFill="1" applyBorder="1" applyAlignment="1">
      <alignment horizontal="center" vertical="center"/>
    </xf>
    <xf numFmtId="367" fontId="269" fillId="66" borderId="76" xfId="20514" applyNumberFormat="1" applyFont="1" applyFill="1" applyBorder="1" applyAlignment="1">
      <alignment horizontal="center" vertical="center"/>
    </xf>
    <xf numFmtId="367" fontId="83" fillId="66" borderId="76" xfId="20514" applyNumberFormat="1" applyFont="1" applyFill="1" applyBorder="1" applyAlignment="1">
      <alignment horizontal="center" vertical="center"/>
    </xf>
    <xf numFmtId="367" fontId="227" fillId="66" borderId="76" xfId="20514" applyNumberFormat="1" applyFont="1" applyFill="1" applyBorder="1" applyAlignment="1">
      <alignment horizontal="center" vertical="center"/>
    </xf>
    <xf numFmtId="367" fontId="278" fillId="66" borderId="76" xfId="20514" applyNumberFormat="1" applyFont="1" applyFill="1" applyBorder="1" applyAlignment="1">
      <alignment horizontal="center" vertical="center"/>
    </xf>
    <xf numFmtId="367" fontId="264" fillId="0" borderId="76" xfId="20514" applyNumberFormat="1" applyFont="1" applyBorder="1" applyAlignment="1">
      <alignment horizontal="center" vertical="center"/>
    </xf>
    <xf numFmtId="367" fontId="83" fillId="0" borderId="76" xfId="20514" applyNumberFormat="1" applyFont="1" applyBorder="1" applyAlignment="1">
      <alignment horizontal="center" vertical="center"/>
    </xf>
    <xf numFmtId="367" fontId="83" fillId="0" borderId="76" xfId="20514" applyNumberFormat="1" applyFont="1" applyFill="1" applyBorder="1" applyAlignment="1" applyProtection="1">
      <alignment horizontal="center" vertical="center" wrapText="1"/>
      <protection locked="0"/>
    </xf>
    <xf numFmtId="367" fontId="83" fillId="0" borderId="76" xfId="20514" applyNumberFormat="1" applyFont="1" applyBorder="1" applyAlignment="1">
      <alignment horizontal="center" vertical="center" wrapText="1"/>
    </xf>
    <xf numFmtId="367" fontId="264" fillId="0" borderId="76" xfId="20514" applyNumberFormat="1" applyFont="1" applyBorder="1" applyAlignment="1">
      <alignment horizontal="center" vertical="center" wrapText="1"/>
    </xf>
    <xf numFmtId="367" fontId="282" fillId="0" borderId="76" xfId="20514" applyNumberFormat="1" applyFont="1" applyBorder="1" applyAlignment="1">
      <alignment horizontal="center" vertical="center" wrapText="1"/>
    </xf>
    <xf numFmtId="367" fontId="83" fillId="0" borderId="76" xfId="20514" applyNumberFormat="1" applyFont="1" applyFill="1" applyBorder="1" applyAlignment="1">
      <alignment horizontal="center" vertical="center" wrapText="1"/>
    </xf>
    <xf numFmtId="367" fontId="276" fillId="0" borderId="0" xfId="20514" applyNumberFormat="1" applyFont="1"/>
    <xf numFmtId="367" fontId="261" fillId="66" borderId="76" xfId="20514" applyNumberFormat="1" applyFont="1" applyFill="1" applyBorder="1" applyAlignment="1">
      <alignment horizontal="right" vertical="center"/>
    </xf>
    <xf numFmtId="367" fontId="0" fillId="0" borderId="0" xfId="20514" applyNumberFormat="1" applyFont="1"/>
    <xf numFmtId="0" fontId="36" fillId="0" borderId="76" xfId="2612" applyFont="1" applyFill="1" applyBorder="1" applyAlignment="1">
      <alignment horizontal="center" vertical="center"/>
    </xf>
    <xf numFmtId="0" fontId="36" fillId="0" borderId="76" xfId="2612" applyFont="1" applyFill="1" applyBorder="1" applyAlignment="1">
      <alignment horizontal="justify" vertical="center" wrapText="1"/>
    </xf>
    <xf numFmtId="169" fontId="36" fillId="0" borderId="76" xfId="20514" applyFont="1" applyFill="1" applyBorder="1" applyAlignment="1">
      <alignment horizontal="right" vertical="center" wrapText="1"/>
    </xf>
    <xf numFmtId="49" fontId="264" fillId="69" borderId="76" xfId="20518" applyNumberFormat="1" applyFont="1" applyFill="1" applyBorder="1" applyAlignment="1">
      <alignment horizontal="center" vertical="center" wrapText="1"/>
    </xf>
    <xf numFmtId="3" fontId="111" fillId="69" borderId="9" xfId="20518" applyNumberFormat="1" applyFont="1" applyFill="1" applyBorder="1" applyAlignment="1">
      <alignment horizontal="center" vertical="center" wrapText="1"/>
    </xf>
    <xf numFmtId="0" fontId="264" fillId="69" borderId="9" xfId="20518" applyFont="1" applyFill="1" applyBorder="1" applyAlignment="1">
      <alignment horizontal="center" vertical="center" wrapText="1"/>
    </xf>
    <xf numFmtId="1" fontId="111" fillId="69" borderId="9" xfId="20518" applyNumberFormat="1" applyFont="1" applyFill="1" applyBorder="1" applyAlignment="1">
      <alignment horizontal="center" vertical="center" wrapText="1"/>
    </xf>
    <xf numFmtId="3" fontId="270" fillId="69" borderId="9" xfId="20518" applyNumberFormat="1" applyFont="1" applyFill="1" applyBorder="1" applyAlignment="1">
      <alignment horizontal="center" vertical="center" wrapText="1"/>
    </xf>
    <xf numFmtId="175" fontId="264" fillId="69" borderId="9" xfId="20514" applyNumberFormat="1" applyFont="1" applyFill="1" applyBorder="1" applyAlignment="1">
      <alignment horizontal="center" vertical="center" wrapText="1"/>
    </xf>
    <xf numFmtId="0" fontId="264" fillId="69" borderId="76"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111" fillId="0" borderId="76" xfId="0" applyFont="1" applyFill="1" applyBorder="1" applyAlignment="1">
      <alignment vertical="center" wrapText="1"/>
    </xf>
    <xf numFmtId="175" fontId="111" fillId="0" borderId="76" xfId="20514" applyNumberFormat="1" applyFont="1" applyFill="1" applyBorder="1" applyAlignment="1">
      <alignment horizontal="right" vertical="center" wrapText="1"/>
    </xf>
    <xf numFmtId="0" fontId="111" fillId="70" borderId="76" xfId="0" applyFont="1" applyFill="1" applyBorder="1" applyAlignment="1">
      <alignment horizontal="center" vertical="center" wrapText="1"/>
    </xf>
    <xf numFmtId="0" fontId="111" fillId="70" borderId="76" xfId="0" applyFont="1" applyFill="1" applyBorder="1" applyAlignment="1">
      <alignment vertical="center" wrapText="1"/>
    </xf>
    <xf numFmtId="175" fontId="111" fillId="70" borderId="76" xfId="20514" applyNumberFormat="1" applyFont="1" applyFill="1" applyBorder="1" applyAlignment="1">
      <alignment horizontal="right" vertical="center" wrapText="1"/>
    </xf>
    <xf numFmtId="0" fontId="111" fillId="0" borderId="76" xfId="0" applyFont="1" applyFill="1" applyBorder="1" applyAlignment="1">
      <alignment horizontal="center" vertical="center" wrapText="1"/>
    </xf>
    <xf numFmtId="0" fontId="111" fillId="0" borderId="76" xfId="0" quotePrefix="1"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0" borderId="76" xfId="0" applyFont="1" applyFill="1" applyBorder="1" applyAlignment="1">
      <alignment vertical="center" wrapText="1"/>
    </xf>
    <xf numFmtId="175" fontId="81" fillId="0" borderId="76" xfId="20514" applyNumberFormat="1" applyFont="1" applyFill="1" applyBorder="1" applyAlignment="1">
      <alignment horizontal="right" vertical="center" wrapText="1"/>
    </xf>
    <xf numFmtId="0" fontId="81" fillId="0" borderId="76" xfId="20517" applyFont="1" applyFill="1" applyBorder="1" applyAlignment="1">
      <alignment horizontal="center" vertical="center" wrapText="1"/>
    </xf>
    <xf numFmtId="0" fontId="81" fillId="0" borderId="76" xfId="20517" quotePrefix="1" applyFont="1" applyFill="1" applyBorder="1" applyAlignment="1">
      <alignment horizontal="center" vertical="center" wrapText="1"/>
    </xf>
    <xf numFmtId="0" fontId="81" fillId="0" borderId="76" xfId="0" quotePrefix="1" applyFont="1" applyFill="1" applyBorder="1" applyAlignment="1">
      <alignment vertical="center" wrapText="1"/>
    </xf>
    <xf numFmtId="0" fontId="111" fillId="0" borderId="76" xfId="0" applyFont="1" applyFill="1" applyBorder="1" applyAlignment="1">
      <alignment horizontal="left" vertical="center" wrapText="1"/>
    </xf>
    <xf numFmtId="175" fontId="81" fillId="0" borderId="76" xfId="20514" quotePrefix="1" applyNumberFormat="1" applyFont="1" applyFill="1" applyBorder="1" applyAlignment="1">
      <alignment horizontal="right" vertical="center" wrapText="1"/>
    </xf>
    <xf numFmtId="0" fontId="81" fillId="0" borderId="76" xfId="0" applyFont="1" applyFill="1" applyBorder="1" applyAlignment="1">
      <alignment horizontal="center" vertical="center" wrapText="1"/>
    </xf>
    <xf numFmtId="0" fontId="111" fillId="0" borderId="76" xfId="0" quotePrefix="1" applyFont="1" applyFill="1" applyBorder="1" applyAlignment="1">
      <alignment vertical="center" wrapText="1"/>
    </xf>
    <xf numFmtId="175" fontId="286" fillId="0" borderId="76" xfId="20514" applyNumberFormat="1" applyFont="1" applyFill="1" applyBorder="1" applyAlignment="1">
      <alignment horizontal="right" vertical="center" wrapText="1"/>
    </xf>
    <xf numFmtId="175" fontId="81" fillId="66" borderId="76" xfId="20514" applyNumberFormat="1" applyFont="1" applyFill="1" applyBorder="1" applyAlignment="1">
      <alignment horizontal="right" vertical="center" wrapText="1"/>
    </xf>
    <xf numFmtId="0" fontId="111" fillId="0" borderId="76" xfId="20517" applyFont="1" applyFill="1" applyBorder="1" applyAlignment="1">
      <alignment horizontal="justify" vertical="center" wrapText="1"/>
    </xf>
    <xf numFmtId="0" fontId="111" fillId="0" borderId="76" xfId="20517" applyFont="1" applyFill="1" applyBorder="1" applyAlignment="1">
      <alignment horizontal="center" vertical="center" wrapText="1"/>
    </xf>
    <xf numFmtId="0" fontId="111" fillId="0" borderId="6" xfId="20517" applyFont="1" applyFill="1" applyBorder="1" applyAlignment="1">
      <alignment horizontal="center" vertical="center" wrapText="1"/>
    </xf>
    <xf numFmtId="0" fontId="287" fillId="0" borderId="76" xfId="0" quotePrefix="1" applyFont="1" applyFill="1" applyBorder="1" applyAlignment="1">
      <alignment horizontal="center" vertical="center" wrapText="1"/>
    </xf>
    <xf numFmtId="175" fontId="287" fillId="0" borderId="76" xfId="20514" applyNumberFormat="1" applyFont="1" applyFill="1" applyBorder="1" applyAlignment="1">
      <alignment horizontal="right" vertical="center" wrapText="1"/>
    </xf>
    <xf numFmtId="0" fontId="81" fillId="0" borderId="76" xfId="20517" applyFont="1" applyFill="1" applyBorder="1" applyAlignment="1">
      <alignment horizontal="justify" vertical="center" wrapText="1"/>
    </xf>
    <xf numFmtId="0" fontId="81" fillId="0" borderId="6" xfId="20517" quotePrefix="1" applyFont="1" applyFill="1" applyBorder="1" applyAlignment="1">
      <alignment horizontal="center" vertical="center" wrapText="1"/>
    </xf>
    <xf numFmtId="0" fontId="287" fillId="0" borderId="76" xfId="0" applyFont="1" applyFill="1" applyBorder="1" applyAlignment="1">
      <alignment vertical="center" wrapText="1"/>
    </xf>
    <xf numFmtId="0" fontId="81" fillId="0" borderId="79" xfId="0" quotePrefix="1" applyFont="1" applyFill="1" applyBorder="1" applyAlignment="1">
      <alignment horizontal="center" vertical="center" wrapText="1"/>
    </xf>
    <xf numFmtId="3" fontId="81" fillId="0" borderId="76" xfId="20518" quotePrefix="1" applyNumberFormat="1" applyFont="1" applyFill="1" applyBorder="1" applyAlignment="1">
      <alignment horizontal="center" vertical="center" wrapText="1"/>
    </xf>
    <xf numFmtId="0" fontId="81" fillId="0" borderId="76" xfId="0" quotePrefix="1" applyFont="1" applyFill="1" applyBorder="1" applyAlignment="1">
      <alignment horizontal="center" vertical="center"/>
    </xf>
    <xf numFmtId="0" fontId="81" fillId="0" borderId="76" xfId="0" applyFont="1" applyFill="1" applyBorder="1" applyAlignment="1">
      <alignment horizontal="left" vertical="center" wrapText="1"/>
    </xf>
    <xf numFmtId="3" fontId="81" fillId="0" borderId="76" xfId="20518" applyNumberFormat="1" applyFont="1" applyFill="1" applyBorder="1" applyAlignment="1">
      <alignment horizontal="center" vertical="center" wrapText="1"/>
    </xf>
    <xf numFmtId="3" fontId="81" fillId="0" borderId="76" xfId="20518" applyNumberFormat="1" applyFont="1" applyFill="1" applyBorder="1" applyAlignment="1">
      <alignment horizontal="left" vertical="center" wrapText="1"/>
    </xf>
    <xf numFmtId="1" fontId="81" fillId="0" borderId="76" xfId="20518" applyNumberFormat="1" applyFont="1" applyFill="1" applyBorder="1" applyAlignment="1">
      <alignment horizontal="center" vertical="center" wrapText="1"/>
    </xf>
    <xf numFmtId="355" fontId="81" fillId="0" borderId="76" xfId="0" applyNumberFormat="1" applyFont="1" applyFill="1" applyBorder="1" applyAlignment="1">
      <alignment vertical="center" wrapText="1"/>
    </xf>
    <xf numFmtId="1" fontId="81" fillId="0" borderId="76" xfId="20518" applyNumberFormat="1" applyFont="1" applyFill="1" applyBorder="1" applyAlignment="1">
      <alignment horizontal="left" vertical="center" wrapText="1"/>
    </xf>
    <xf numFmtId="1" fontId="81" fillId="0" borderId="76" xfId="20518" quotePrefix="1" applyNumberFormat="1" applyFont="1" applyFill="1" applyBorder="1" applyAlignment="1">
      <alignment horizontal="center" vertical="center" wrapText="1"/>
    </xf>
    <xf numFmtId="1" fontId="81" fillId="0" borderId="76" xfId="20518" applyNumberFormat="1" applyFont="1" applyFill="1" applyBorder="1" applyAlignment="1">
      <alignment vertical="center" wrapText="1"/>
    </xf>
    <xf numFmtId="355" fontId="81" fillId="0" borderId="76" xfId="0" applyNumberFormat="1" applyFont="1" applyFill="1" applyBorder="1" applyAlignment="1">
      <alignment horizontal="left" vertical="center" wrapText="1"/>
    </xf>
    <xf numFmtId="355" fontId="81" fillId="0" borderId="76" xfId="0" applyNumberFormat="1" applyFont="1" applyFill="1" applyBorder="1" applyAlignment="1">
      <alignment horizontal="center" vertical="center" wrapText="1"/>
    </xf>
    <xf numFmtId="0" fontId="81" fillId="70" borderId="76" xfId="0" quotePrefix="1" applyFont="1" applyFill="1" applyBorder="1" applyAlignment="1">
      <alignment horizontal="center" vertical="center"/>
    </xf>
    <xf numFmtId="1" fontId="81" fillId="70" borderId="76" xfId="20518" applyNumberFormat="1" applyFont="1" applyFill="1" applyBorder="1" applyAlignment="1">
      <alignment vertical="center" wrapText="1"/>
    </xf>
    <xf numFmtId="0" fontId="81" fillId="70" borderId="76" xfId="0" applyFont="1" applyFill="1" applyBorder="1" applyAlignment="1">
      <alignment horizontal="center" vertical="center" wrapText="1"/>
    </xf>
    <xf numFmtId="0" fontId="81" fillId="70" borderId="76" xfId="0" quotePrefix="1" applyFont="1" applyFill="1" applyBorder="1" applyAlignment="1">
      <alignment horizontal="center" vertical="center" wrapText="1"/>
    </xf>
    <xf numFmtId="175" fontId="81" fillId="70" borderId="76" xfId="20514" applyNumberFormat="1" applyFont="1" applyFill="1" applyBorder="1" applyAlignment="1">
      <alignment horizontal="right" vertical="center" wrapText="1"/>
    </xf>
    <xf numFmtId="1" fontId="81" fillId="70" borderId="76" xfId="20518" applyNumberFormat="1" applyFont="1" applyFill="1" applyBorder="1" applyAlignment="1">
      <alignment horizontal="center" vertical="center" wrapText="1"/>
    </xf>
    <xf numFmtId="0" fontId="287" fillId="0" borderId="76" xfId="0" applyFont="1" applyFill="1" applyBorder="1" applyAlignment="1">
      <alignment horizontal="center" vertical="center" wrapText="1"/>
    </xf>
    <xf numFmtId="0" fontId="287" fillId="0" borderId="76" xfId="0" applyFont="1" applyFill="1" applyBorder="1" applyAlignment="1">
      <alignment horizontal="left" vertical="center" wrapText="1"/>
    </xf>
    <xf numFmtId="0" fontId="81" fillId="0" borderId="79" xfId="0" applyFont="1" applyFill="1" applyBorder="1" applyAlignment="1">
      <alignment vertical="center" wrapText="1"/>
    </xf>
    <xf numFmtId="175" fontId="0" fillId="0" borderId="0" xfId="0" applyNumberFormat="1" applyFont="1"/>
    <xf numFmtId="0" fontId="81" fillId="0" borderId="9" xfId="0" applyFont="1" applyFill="1" applyBorder="1" applyAlignment="1">
      <alignment horizontal="center" vertical="center" wrapText="1"/>
    </xf>
    <xf numFmtId="0" fontId="83" fillId="0" borderId="76" xfId="0" applyFont="1" applyFill="1" applyBorder="1"/>
    <xf numFmtId="169" fontId="83" fillId="0" borderId="76" xfId="20514" applyFont="1" applyFill="1" applyBorder="1"/>
    <xf numFmtId="367" fontId="83" fillId="0" borderId="76" xfId="20514" applyNumberFormat="1" applyFont="1" applyFill="1" applyBorder="1"/>
    <xf numFmtId="169" fontId="83" fillId="66" borderId="0" xfId="20514" applyFont="1" applyFill="1" applyAlignment="1">
      <alignment vertical="center"/>
    </xf>
    <xf numFmtId="169" fontId="83" fillId="0" borderId="68" xfId="20514" applyFont="1" applyBorder="1" applyAlignment="1">
      <alignment horizontal="center" vertical="center" wrapText="1"/>
    </xf>
    <xf numFmtId="169" fontId="264" fillId="0" borderId="76" xfId="20514" applyFont="1" applyFill="1" applyBorder="1"/>
    <xf numFmtId="0" fontId="264" fillId="0" borderId="76" xfId="0" applyFont="1" applyFill="1" applyBorder="1"/>
    <xf numFmtId="367" fontId="264" fillId="0" borderId="76" xfId="20514" applyNumberFormat="1" applyFont="1" applyFill="1" applyBorder="1"/>
    <xf numFmtId="0" fontId="81" fillId="0" borderId="76" xfId="0" quotePrefix="1" applyFont="1" applyFill="1" applyBorder="1" applyAlignment="1">
      <alignment horizontal="center" vertical="center" wrapText="1"/>
    </xf>
    <xf numFmtId="0" fontId="111" fillId="69" borderId="76" xfId="0" applyFont="1" applyFill="1" applyBorder="1" applyAlignment="1">
      <alignment horizontal="center" vertical="center" wrapText="1"/>
    </xf>
    <xf numFmtId="0" fontId="111" fillId="69" borderId="76" xfId="0" applyFont="1" applyFill="1" applyBorder="1" applyAlignment="1">
      <alignment vertical="center" wrapText="1"/>
    </xf>
    <xf numFmtId="175" fontId="111" fillId="69" borderId="76" xfId="20514" applyNumberFormat="1" applyFont="1" applyFill="1" applyBorder="1" applyAlignment="1">
      <alignment horizontal="right" vertical="center" wrapText="1"/>
    </xf>
    <xf numFmtId="169" fontId="81" fillId="0" borderId="76" xfId="20514" applyFont="1" applyFill="1" applyBorder="1" applyAlignment="1">
      <alignment horizontal="right" vertical="center" wrapText="1"/>
    </xf>
    <xf numFmtId="169" fontId="83" fillId="0" borderId="76" xfId="0" applyNumberFormat="1" applyFont="1" applyFill="1" applyBorder="1"/>
    <xf numFmtId="169" fontId="264" fillId="0" borderId="76" xfId="0" applyNumberFormat="1" applyFont="1" applyFill="1" applyBorder="1"/>
    <xf numFmtId="169" fontId="282" fillId="0" borderId="76" xfId="20514" applyFont="1" applyFill="1" applyBorder="1"/>
    <xf numFmtId="0" fontId="282" fillId="0" borderId="76" xfId="0" applyFont="1" applyFill="1" applyBorder="1"/>
    <xf numFmtId="169" fontId="282" fillId="0" borderId="76" xfId="0" applyNumberFormat="1" applyFont="1" applyFill="1" applyBorder="1"/>
    <xf numFmtId="367" fontId="282" fillId="0" borderId="76" xfId="20514" applyNumberFormat="1" applyFont="1" applyFill="1" applyBorder="1"/>
    <xf numFmtId="0" fontId="282" fillId="0" borderId="0" xfId="0" applyFont="1" applyFill="1"/>
    <xf numFmtId="0" fontId="111" fillId="68" borderId="76" xfId="0" applyFont="1" applyFill="1" applyBorder="1" applyAlignment="1">
      <alignment horizontal="center" vertical="center" wrapText="1"/>
    </xf>
    <xf numFmtId="0" fontId="111" fillId="68" borderId="76" xfId="0" applyFont="1" applyFill="1" applyBorder="1" applyAlignment="1">
      <alignment vertical="center" wrapText="1"/>
    </xf>
    <xf numFmtId="0" fontId="264" fillId="68" borderId="76" xfId="0" applyFont="1" applyFill="1" applyBorder="1"/>
    <xf numFmtId="169" fontId="264" fillId="68" borderId="76" xfId="20514" applyFont="1" applyFill="1" applyBorder="1"/>
    <xf numFmtId="169" fontId="264" fillId="68" borderId="76" xfId="0" applyNumberFormat="1" applyFont="1" applyFill="1" applyBorder="1"/>
    <xf numFmtId="367" fontId="264" fillId="68" borderId="76" xfId="20514" applyNumberFormat="1" applyFont="1" applyFill="1" applyBorder="1"/>
    <xf numFmtId="43" fontId="264" fillId="68" borderId="76" xfId="0" applyNumberFormat="1" applyFont="1" applyFill="1" applyBorder="1"/>
    <xf numFmtId="0" fontId="288" fillId="0" borderId="0" xfId="0" applyFont="1"/>
    <xf numFmtId="367" fontId="276" fillId="0" borderId="0" xfId="20514" applyNumberFormat="1" applyFont="1" applyAlignment="1">
      <alignment horizontal="right"/>
    </xf>
    <xf numFmtId="367" fontId="261" fillId="70" borderId="76" xfId="20514" applyNumberFormat="1" applyFont="1" applyFill="1" applyBorder="1" applyAlignment="1">
      <alignment horizontal="right" vertical="center" wrapText="1"/>
    </xf>
    <xf numFmtId="367" fontId="261" fillId="66" borderId="76" xfId="20514" applyNumberFormat="1" applyFont="1" applyFill="1" applyBorder="1" applyAlignment="1">
      <alignment horizontal="right" vertical="center" wrapText="1"/>
    </xf>
    <xf numFmtId="367" fontId="36" fillId="0" borderId="76" xfId="20514" applyNumberFormat="1" applyFont="1" applyFill="1" applyBorder="1" applyAlignment="1">
      <alignment horizontal="right" vertical="center" wrapText="1"/>
    </xf>
    <xf numFmtId="367" fontId="261" fillId="0" borderId="76" xfId="20514" applyNumberFormat="1" applyFont="1" applyFill="1" applyBorder="1" applyAlignment="1">
      <alignment horizontal="right" vertical="center" wrapText="1"/>
    </xf>
    <xf numFmtId="367" fontId="0" fillId="0" borderId="0" xfId="20514" applyNumberFormat="1" applyFont="1" applyAlignment="1">
      <alignment horizontal="right"/>
    </xf>
    <xf numFmtId="169" fontId="261" fillId="69" borderId="68" xfId="20514" applyFont="1" applyFill="1" applyBorder="1" applyAlignment="1">
      <alignment horizontal="center" vertical="center"/>
    </xf>
    <xf numFmtId="3" fontId="277" fillId="69" borderId="76" xfId="20518" applyNumberFormat="1" applyFont="1" applyFill="1" applyBorder="1" applyAlignment="1">
      <alignment horizontal="center" vertical="center" wrapText="1"/>
    </xf>
    <xf numFmtId="43" fontId="83" fillId="66" borderId="0" xfId="0" applyNumberFormat="1" applyFont="1" applyFill="1" applyAlignment="1">
      <alignment vertical="center"/>
    </xf>
    <xf numFmtId="367" fontId="261" fillId="66" borderId="79" xfId="20514" applyNumberFormat="1" applyFont="1" applyFill="1" applyBorder="1" applyAlignment="1">
      <alignment horizontal="center" vertical="center" wrapText="1"/>
    </xf>
    <xf numFmtId="367" fontId="261" fillId="66" borderId="6" xfId="20514" applyNumberFormat="1" applyFont="1" applyFill="1" applyBorder="1" applyAlignment="1">
      <alignment horizontal="center" vertical="center" wrapText="1"/>
    </xf>
    <xf numFmtId="367" fontId="261" fillId="66" borderId="9" xfId="20514" applyNumberFormat="1" applyFont="1" applyFill="1" applyBorder="1" applyAlignment="1">
      <alignment horizontal="center" vertical="center" wrapText="1"/>
    </xf>
    <xf numFmtId="367" fontId="264" fillId="66" borderId="76" xfId="20514" applyNumberFormat="1" applyFont="1" applyFill="1" applyBorder="1" applyAlignment="1">
      <alignment horizontal="center" vertical="center" wrapText="1"/>
    </xf>
    <xf numFmtId="0" fontId="36" fillId="66" borderId="76" xfId="0" applyFont="1" applyFill="1" applyBorder="1" applyAlignment="1">
      <alignment horizontal="center" vertical="center" wrapText="1"/>
    </xf>
    <xf numFmtId="169" fontId="261" fillId="0" borderId="77" xfId="20514" applyNumberFormat="1" applyFont="1" applyFill="1" applyBorder="1" applyAlignment="1">
      <alignment horizontal="center" vertical="center" wrapText="1"/>
    </xf>
    <xf numFmtId="0" fontId="261" fillId="66" borderId="79" xfId="20516" applyFont="1" applyFill="1" applyBorder="1" applyAlignment="1">
      <alignment horizontal="center" vertical="center" wrapText="1"/>
    </xf>
    <xf numFmtId="3" fontId="261" fillId="66" borderId="79" xfId="0" applyNumberFormat="1" applyFont="1" applyFill="1" applyBorder="1" applyAlignment="1">
      <alignment horizontal="center" vertical="center" wrapText="1"/>
    </xf>
    <xf numFmtId="169" fontId="261" fillId="0" borderId="79" xfId="20514" applyNumberFormat="1" applyFont="1" applyFill="1" applyBorder="1" applyAlignment="1">
      <alignment horizontal="right" vertical="center" wrapText="1"/>
    </xf>
    <xf numFmtId="0" fontId="261" fillId="69" borderId="79" xfId="20516" applyFont="1" applyFill="1" applyBorder="1" applyAlignment="1">
      <alignment horizontal="center" vertical="center" wrapText="1"/>
    </xf>
    <xf numFmtId="3" fontId="261" fillId="69" borderId="79" xfId="20514" applyNumberFormat="1" applyFont="1" applyFill="1" applyBorder="1" applyAlignment="1">
      <alignment horizontal="right" vertical="center" wrapText="1"/>
    </xf>
    <xf numFmtId="0" fontId="262" fillId="66" borderId="61" xfId="0" applyFont="1" applyFill="1" applyBorder="1" applyAlignment="1">
      <alignment horizontal="center" vertical="center"/>
    </xf>
    <xf numFmtId="0" fontId="262" fillId="66" borderId="61" xfId="0" applyFont="1" applyFill="1" applyBorder="1" applyAlignment="1">
      <alignment vertical="center" wrapText="1"/>
    </xf>
    <xf numFmtId="0" fontId="262" fillId="66" borderId="61" xfId="0" applyFont="1" applyFill="1" applyBorder="1" applyAlignment="1">
      <alignment horizontal="center" vertical="center" wrapText="1"/>
    </xf>
    <xf numFmtId="3" fontId="262" fillId="66" borderId="61" xfId="20514" applyNumberFormat="1" applyFont="1" applyFill="1" applyBorder="1" applyAlignment="1">
      <alignment horizontal="right" vertical="center"/>
    </xf>
    <xf numFmtId="169" fontId="262" fillId="66" borderId="61" xfId="20514" applyFont="1" applyFill="1" applyBorder="1" applyAlignment="1">
      <alignment horizontal="right" vertical="center"/>
    </xf>
    <xf numFmtId="0" fontId="260" fillId="66" borderId="61" xfId="0" quotePrefix="1" applyFont="1" applyFill="1" applyBorder="1" applyAlignment="1">
      <alignment horizontal="center" vertical="center"/>
    </xf>
    <xf numFmtId="1" fontId="36" fillId="66" borderId="61" xfId="20518" applyNumberFormat="1" applyFont="1" applyFill="1" applyBorder="1" applyAlignment="1">
      <alignment vertical="center" wrapText="1"/>
    </xf>
    <xf numFmtId="0" fontId="36" fillId="66" borderId="61" xfId="4615" applyFont="1" applyFill="1" applyBorder="1" applyAlignment="1">
      <alignment horizontal="center" vertical="center" wrapText="1"/>
    </xf>
    <xf numFmtId="3" fontId="260" fillId="66" borderId="61" xfId="20514" applyNumberFormat="1" applyFont="1" applyFill="1" applyBorder="1" applyAlignment="1">
      <alignment horizontal="right" vertical="center"/>
    </xf>
    <xf numFmtId="169" fontId="260" fillId="0" borderId="61" xfId="20514" applyNumberFormat="1" applyFont="1" applyFill="1" applyBorder="1" applyAlignment="1">
      <alignment horizontal="right" vertical="center"/>
    </xf>
    <xf numFmtId="0" fontId="36" fillId="0" borderId="61" xfId="20514" applyNumberFormat="1" applyFont="1" applyFill="1" applyBorder="1" applyAlignment="1">
      <alignment horizontal="right" vertical="center"/>
    </xf>
    <xf numFmtId="0" fontId="36" fillId="66" borderId="61" xfId="0" applyFont="1" applyFill="1" applyBorder="1" applyAlignment="1">
      <alignment horizontal="left" vertical="center" wrapText="1"/>
    </xf>
    <xf numFmtId="0" fontId="36" fillId="66" borderId="61" xfId="0" applyFont="1" applyFill="1" applyBorder="1" applyAlignment="1">
      <alignment horizontal="center" vertical="center" wrapText="1"/>
    </xf>
    <xf numFmtId="169" fontId="289" fillId="0" borderId="61" xfId="20514" applyNumberFormat="1" applyFont="1" applyFill="1" applyBorder="1" applyAlignment="1">
      <alignment horizontal="right" vertical="center"/>
    </xf>
    <xf numFmtId="0" fontId="262" fillId="0" borderId="21" xfId="0" applyFont="1" applyFill="1" applyBorder="1" applyAlignment="1">
      <alignment horizontal="center" vertical="center"/>
    </xf>
    <xf numFmtId="0" fontId="262" fillId="0" borderId="21" xfId="0" applyFont="1" applyFill="1" applyBorder="1" applyAlignment="1">
      <alignment vertical="center" wrapText="1"/>
    </xf>
    <xf numFmtId="0" fontId="262" fillId="0" borderId="21" xfId="0" applyFont="1" applyFill="1" applyBorder="1" applyAlignment="1">
      <alignment horizontal="center" vertical="center" wrapText="1"/>
    </xf>
    <xf numFmtId="3" fontId="262" fillId="71" borderId="21" xfId="20514" applyNumberFormat="1" applyFont="1" applyFill="1" applyBorder="1" applyAlignment="1">
      <alignment horizontal="right" vertical="center"/>
    </xf>
    <xf numFmtId="169" fontId="262" fillId="0" borderId="21" xfId="20514" applyNumberFormat="1" applyFont="1" applyFill="1" applyBorder="1" applyAlignment="1">
      <alignment horizontal="right" vertical="center"/>
    </xf>
    <xf numFmtId="0" fontId="260" fillId="66" borderId="61" xfId="0" applyFont="1" applyFill="1" applyBorder="1" applyAlignment="1">
      <alignment horizontal="center" vertical="center"/>
    </xf>
    <xf numFmtId="0" fontId="36" fillId="66" borderId="61" xfId="4615" applyFont="1" applyFill="1" applyBorder="1" applyAlignment="1">
      <alignment horizontal="left" vertical="center"/>
    </xf>
    <xf numFmtId="0" fontId="36" fillId="66" borderId="61" xfId="4615" applyFont="1" applyFill="1" applyBorder="1" applyAlignment="1">
      <alignment horizontal="center" vertical="center"/>
    </xf>
    <xf numFmtId="169" fontId="260" fillId="0" borderId="61" xfId="20514" quotePrefix="1" applyNumberFormat="1" applyFont="1" applyFill="1" applyBorder="1" applyAlignment="1">
      <alignment horizontal="right" vertical="center"/>
    </xf>
    <xf numFmtId="0" fontId="260" fillId="66" borderId="81" xfId="0" applyFont="1" applyFill="1" applyBorder="1" applyAlignment="1">
      <alignment horizontal="center" vertical="center"/>
    </xf>
    <xf numFmtId="0" fontId="36" fillId="66" borderId="81" xfId="4615" applyFont="1" applyFill="1" applyBorder="1" applyAlignment="1">
      <alignment horizontal="left" vertical="center" wrapText="1"/>
    </xf>
    <xf numFmtId="0" fontId="36" fillId="66" borderId="81" xfId="4615" applyFont="1" applyFill="1" applyBorder="1" applyAlignment="1">
      <alignment horizontal="center" vertical="center" wrapText="1"/>
    </xf>
    <xf numFmtId="3" fontId="260" fillId="66" borderId="81" xfId="20514" applyNumberFormat="1" applyFont="1" applyFill="1" applyBorder="1" applyAlignment="1">
      <alignment horizontal="right" vertical="center"/>
    </xf>
    <xf numFmtId="169" fontId="260" fillId="0" borderId="81" xfId="20514" applyNumberFormat="1" applyFont="1" applyFill="1" applyBorder="1" applyAlignment="1">
      <alignment horizontal="right" vertical="center"/>
    </xf>
    <xf numFmtId="0" fontId="36" fillId="0" borderId="81" xfId="20514" applyNumberFormat="1" applyFont="1" applyFill="1" applyBorder="1" applyAlignment="1">
      <alignment horizontal="right" vertical="center"/>
    </xf>
    <xf numFmtId="169" fontId="260" fillId="0" borderId="81" xfId="20514" quotePrefix="1" applyNumberFormat="1" applyFont="1" applyFill="1" applyBorder="1" applyAlignment="1">
      <alignment horizontal="right" vertical="center"/>
    </xf>
    <xf numFmtId="0" fontId="262" fillId="66" borderId="81" xfId="0" applyFont="1" applyFill="1" applyBorder="1" applyAlignment="1">
      <alignment horizontal="center" vertical="center"/>
    </xf>
    <xf numFmtId="0" fontId="262" fillId="66" borderId="81" xfId="0" applyFont="1" applyFill="1" applyBorder="1" applyAlignment="1">
      <alignment vertical="center" wrapText="1"/>
    </xf>
    <xf numFmtId="0" fontId="262" fillId="66" borderId="81" xfId="0" applyFont="1" applyFill="1" applyBorder="1" applyAlignment="1">
      <alignment horizontal="center" vertical="center" wrapText="1"/>
    </xf>
    <xf numFmtId="3" fontId="262" fillId="66" borderId="81" xfId="20514" applyNumberFormat="1" applyFont="1" applyFill="1" applyBorder="1" applyAlignment="1">
      <alignment horizontal="right" vertical="center"/>
    </xf>
    <xf numFmtId="169" fontId="262" fillId="0" borderId="81" xfId="20514" applyNumberFormat="1" applyFont="1" applyFill="1" applyBorder="1" applyAlignment="1">
      <alignment horizontal="right" vertical="center"/>
    </xf>
    <xf numFmtId="0" fontId="262" fillId="0" borderId="81" xfId="20514" applyNumberFormat="1" applyFont="1" applyFill="1" applyBorder="1" applyAlignment="1">
      <alignment horizontal="right" vertical="center"/>
    </xf>
    <xf numFmtId="0" fontId="260" fillId="66" borderId="81" xfId="0" quotePrefix="1" applyFont="1" applyFill="1" applyBorder="1" applyAlignment="1">
      <alignment horizontal="center" vertical="center"/>
    </xf>
    <xf numFmtId="0" fontId="260" fillId="66" borderId="81" xfId="0" applyFont="1" applyFill="1" applyBorder="1" applyAlignment="1">
      <alignment vertical="center" wrapText="1"/>
    </xf>
    <xf numFmtId="0" fontId="260" fillId="66" borderId="81" xfId="0" applyFont="1" applyFill="1" applyBorder="1" applyAlignment="1">
      <alignment horizontal="center" vertical="center" wrapText="1"/>
    </xf>
    <xf numFmtId="0" fontId="260" fillId="0" borderId="81" xfId="20514" quotePrefix="1" applyNumberFormat="1" applyFont="1" applyFill="1" applyBorder="1" applyAlignment="1">
      <alignment horizontal="right" vertical="center"/>
    </xf>
    <xf numFmtId="175" fontId="36" fillId="66" borderId="81" xfId="20514" applyNumberFormat="1" applyFont="1" applyFill="1" applyBorder="1" applyAlignment="1">
      <alignment horizontal="left" vertical="center" wrapText="1"/>
    </xf>
    <xf numFmtId="175" fontId="36" fillId="66" borderId="81" xfId="20514" applyNumberFormat="1" applyFont="1" applyFill="1" applyBorder="1" applyAlignment="1">
      <alignment horizontal="center" vertical="center" wrapText="1"/>
    </xf>
    <xf numFmtId="0" fontId="36" fillId="66" borderId="81" xfId="0" applyFont="1" applyFill="1" applyBorder="1" applyAlignment="1">
      <alignment horizontal="center" vertical="center" wrapText="1"/>
    </xf>
    <xf numFmtId="0" fontId="36" fillId="66" borderId="81" xfId="0" applyFont="1" applyFill="1" applyBorder="1" applyAlignment="1">
      <alignment vertical="center" wrapText="1"/>
    </xf>
    <xf numFmtId="3" fontId="260" fillId="66" borderId="81" xfId="0" applyNumberFormat="1" applyFont="1" applyFill="1" applyBorder="1" applyAlignment="1">
      <alignment horizontal="right" vertical="center"/>
    </xf>
    <xf numFmtId="169" fontId="260" fillId="0" borderId="76" xfId="20514" applyNumberFormat="1" applyFont="1" applyFill="1" applyBorder="1" applyAlignment="1">
      <alignment horizontal="right"/>
    </xf>
    <xf numFmtId="0" fontId="261" fillId="69" borderId="76" xfId="20516" applyFont="1" applyFill="1" applyBorder="1" applyAlignment="1">
      <alignment horizontal="left" vertical="center" wrapText="1"/>
    </xf>
    <xf numFmtId="0" fontId="261" fillId="69" borderId="76" xfId="20516" applyFont="1" applyFill="1" applyBorder="1" applyAlignment="1">
      <alignment horizontal="center" vertical="center" wrapText="1"/>
    </xf>
    <xf numFmtId="3" fontId="262" fillId="69" borderId="76" xfId="0" applyNumberFormat="1" applyFont="1" applyFill="1" applyBorder="1"/>
    <xf numFmtId="0" fontId="261" fillId="0" borderId="81" xfId="2612" applyFont="1" applyBorder="1" applyAlignment="1">
      <alignment horizontal="center" vertical="center"/>
    </xf>
    <xf numFmtId="3" fontId="261" fillId="0" borderId="76" xfId="2612" applyNumberFormat="1" applyFont="1" applyFill="1" applyBorder="1" applyAlignment="1">
      <alignment horizontal="right" vertical="center"/>
    </xf>
    <xf numFmtId="169" fontId="260" fillId="0" borderId="76" xfId="20514" applyNumberFormat="1" applyFont="1" applyFill="1" applyBorder="1" applyAlignment="1">
      <alignment horizontal="right" vertical="center"/>
    </xf>
    <xf numFmtId="169" fontId="260" fillId="0" borderId="76" xfId="20514" quotePrefix="1" applyNumberFormat="1" applyFont="1" applyFill="1" applyBorder="1" applyAlignment="1">
      <alignment horizontal="right" vertical="center"/>
    </xf>
    <xf numFmtId="3" fontId="261" fillId="0" borderId="76" xfId="1674" applyNumberFormat="1" applyFont="1" applyFill="1" applyBorder="1" applyAlignment="1" applyProtection="1">
      <alignment horizontal="right" vertical="center" wrapText="1"/>
      <protection locked="0"/>
    </xf>
    <xf numFmtId="169" fontId="262" fillId="0" borderId="76" xfId="20514" applyNumberFormat="1" applyFont="1" applyFill="1" applyBorder="1" applyAlignment="1">
      <alignment horizontal="right" vertical="center"/>
    </xf>
    <xf numFmtId="0" fontId="261" fillId="0" borderId="81" xfId="2612" applyFont="1" applyFill="1" applyBorder="1" applyAlignment="1">
      <alignment horizontal="center" vertical="center"/>
    </xf>
    <xf numFmtId="0" fontId="36" fillId="0" borderId="76" xfId="0" applyFont="1" applyFill="1" applyBorder="1" applyAlignment="1">
      <alignment horizontal="center" vertical="center" wrapText="1"/>
    </xf>
    <xf numFmtId="3" fontId="261" fillId="0" borderId="76" xfId="2612" applyNumberFormat="1" applyFont="1" applyBorder="1" applyAlignment="1">
      <alignment horizontal="right" vertical="center"/>
    </xf>
    <xf numFmtId="169" fontId="261" fillId="0" borderId="76" xfId="20514" applyNumberFormat="1" applyFont="1" applyFill="1" applyBorder="1" applyAlignment="1">
      <alignment horizontal="right" vertical="center"/>
    </xf>
    <xf numFmtId="0" fontId="36" fillId="0" borderId="81" xfId="2612" applyFont="1" applyBorder="1" applyAlignment="1">
      <alignment horizontal="center" vertical="center"/>
    </xf>
    <xf numFmtId="0" fontId="36" fillId="0" borderId="76" xfId="20513" applyFont="1" applyFill="1" applyBorder="1" applyAlignment="1">
      <alignment horizontal="left" vertical="center" wrapText="1"/>
    </xf>
    <xf numFmtId="0" fontId="36" fillId="0" borderId="76" xfId="20513" applyFont="1" applyFill="1" applyBorder="1" applyAlignment="1">
      <alignment horizontal="center" vertical="center" wrapText="1"/>
    </xf>
    <xf numFmtId="3" fontId="36" fillId="0" borderId="76" xfId="2612" applyNumberFormat="1" applyFont="1" applyFill="1" applyBorder="1" applyAlignment="1">
      <alignment horizontal="right" vertical="center" wrapText="1"/>
    </xf>
    <xf numFmtId="3" fontId="36" fillId="0" borderId="76" xfId="1674" applyNumberFormat="1" applyFont="1" applyFill="1" applyBorder="1" applyAlignment="1" applyProtection="1">
      <alignment horizontal="right" vertical="center" wrapText="1"/>
      <protection locked="0"/>
    </xf>
    <xf numFmtId="0" fontId="261" fillId="0" borderId="76" xfId="2612" quotePrefix="1" applyFont="1" applyFill="1" applyBorder="1" applyAlignment="1">
      <alignment horizontal="center" vertical="center"/>
    </xf>
    <xf numFmtId="0" fontId="36" fillId="0" borderId="76" xfId="2612" applyFont="1" applyFill="1" applyBorder="1" applyAlignment="1">
      <alignment horizontal="center" vertical="center" wrapText="1"/>
    </xf>
    <xf numFmtId="0" fontId="260" fillId="0" borderId="76" xfId="0" applyFont="1" applyFill="1" applyBorder="1"/>
    <xf numFmtId="0" fontId="260" fillId="0" borderId="76" xfId="20514" applyNumberFormat="1" applyFont="1" applyFill="1" applyBorder="1" applyAlignment="1">
      <alignment horizontal="right"/>
    </xf>
    <xf numFmtId="169" fontId="260" fillId="0" borderId="76" xfId="20514" quotePrefix="1" applyNumberFormat="1" applyFont="1" applyFill="1" applyBorder="1" applyAlignment="1">
      <alignment horizontal="right"/>
    </xf>
    <xf numFmtId="0" fontId="36" fillId="0" borderId="76" xfId="2612" quotePrefix="1" applyFont="1" applyFill="1" applyBorder="1" applyAlignment="1">
      <alignment horizontal="center" vertical="center"/>
    </xf>
    <xf numFmtId="175" fontId="36" fillId="0" borderId="76" xfId="20514" applyNumberFormat="1" applyFont="1" applyFill="1" applyBorder="1" applyAlignment="1">
      <alignment horizontal="left" vertical="center" wrapText="1"/>
    </xf>
    <xf numFmtId="175" fontId="36" fillId="0" borderId="76" xfId="20514" applyNumberFormat="1" applyFont="1" applyFill="1" applyBorder="1" applyAlignment="1">
      <alignment horizontal="center" vertical="center" wrapText="1"/>
    </xf>
    <xf numFmtId="0" fontId="36" fillId="0" borderId="76" xfId="0" applyFont="1" applyFill="1" applyBorder="1" applyAlignment="1">
      <alignment vertical="center" wrapText="1"/>
    </xf>
    <xf numFmtId="0" fontId="261" fillId="66" borderId="76" xfId="0" applyFont="1" applyFill="1" applyBorder="1" applyAlignment="1">
      <alignment vertical="center" wrapText="1"/>
    </xf>
    <xf numFmtId="0" fontId="261" fillId="0" borderId="76" xfId="20513" applyFont="1" applyFill="1" applyBorder="1" applyAlignment="1">
      <alignment horizontal="left" vertical="center" wrapText="1"/>
    </xf>
    <xf numFmtId="0" fontId="261" fillId="0" borderId="76" xfId="2612" applyFont="1" applyFill="1" applyBorder="1" applyAlignment="1">
      <alignment horizontal="center" vertical="center"/>
    </xf>
    <xf numFmtId="0" fontId="261" fillId="0" borderId="76" xfId="2612" applyFont="1" applyFill="1" applyBorder="1" applyAlignment="1">
      <alignment horizontal="justify" vertical="center" wrapText="1"/>
    </xf>
    <xf numFmtId="0" fontId="261" fillId="0" borderId="76" xfId="2612" applyFont="1" applyFill="1" applyBorder="1" applyAlignment="1">
      <alignment horizontal="center" vertical="center" wrapText="1"/>
    </xf>
    <xf numFmtId="3" fontId="261" fillId="0" borderId="76" xfId="2612" applyNumberFormat="1" applyFont="1" applyFill="1" applyBorder="1" applyAlignment="1">
      <alignment horizontal="right" vertical="center" wrapText="1"/>
    </xf>
    <xf numFmtId="169" fontId="261" fillId="0" borderId="76" xfId="20514" applyNumberFormat="1" applyFont="1" applyFill="1" applyBorder="1" applyAlignment="1">
      <alignment horizontal="right" vertical="center" wrapText="1"/>
    </xf>
    <xf numFmtId="0" fontId="261" fillId="0" borderId="76" xfId="20514" applyNumberFormat="1" applyFont="1" applyFill="1" applyBorder="1" applyAlignment="1">
      <alignment horizontal="right" vertical="center" wrapText="1"/>
    </xf>
    <xf numFmtId="169" fontId="261" fillId="0" borderId="76" xfId="2612" applyNumberFormat="1" applyFont="1" applyFill="1" applyBorder="1" applyAlignment="1">
      <alignment horizontal="right" vertical="center" wrapText="1"/>
    </xf>
    <xf numFmtId="169" fontId="261" fillId="0" borderId="76" xfId="20514" applyFont="1" applyFill="1" applyBorder="1" applyAlignment="1">
      <alignment horizontal="right" vertical="center" wrapText="1"/>
    </xf>
    <xf numFmtId="0" fontId="261" fillId="0" borderId="76" xfId="20513" applyFont="1" applyFill="1" applyBorder="1" applyAlignment="1">
      <alignment horizontal="center" vertical="center" wrapText="1"/>
    </xf>
    <xf numFmtId="169" fontId="262" fillId="0" borderId="76" xfId="20514" quotePrefix="1" applyNumberFormat="1" applyFont="1" applyFill="1" applyBorder="1" applyAlignment="1">
      <alignment horizontal="right"/>
    </xf>
    <xf numFmtId="0" fontId="261" fillId="66" borderId="77" xfId="0" applyFont="1" applyFill="1" applyBorder="1" applyAlignment="1">
      <alignment vertical="center" wrapText="1"/>
    </xf>
    <xf numFmtId="0" fontId="261" fillId="0" borderId="77" xfId="0" applyFont="1" applyFill="1" applyBorder="1" applyAlignment="1">
      <alignment horizontal="center" vertical="center" wrapText="1"/>
    </xf>
    <xf numFmtId="0" fontId="269" fillId="66" borderId="76" xfId="0" quotePrefix="1" applyFont="1" applyFill="1" applyBorder="1" applyAlignment="1">
      <alignment horizontal="center" vertical="center"/>
    </xf>
    <xf numFmtId="1" fontId="83" fillId="66" borderId="76" xfId="20518" applyNumberFormat="1" applyFont="1" applyFill="1" applyBorder="1" applyAlignment="1">
      <alignment horizontal="center" vertical="center" wrapText="1"/>
    </xf>
    <xf numFmtId="0" fontId="269" fillId="0" borderId="76" xfId="0" applyFont="1" applyFill="1" applyBorder="1" applyAlignment="1">
      <alignment horizontal="center" vertical="center"/>
    </xf>
    <xf numFmtId="0" fontId="269" fillId="0" borderId="76" xfId="0" applyFont="1" applyFill="1" applyBorder="1" applyAlignment="1">
      <alignment vertical="center" wrapText="1"/>
    </xf>
    <xf numFmtId="0" fontId="81" fillId="0" borderId="76" xfId="20516" applyFont="1" applyFill="1" applyBorder="1" applyAlignment="1">
      <alignment horizontal="center" vertical="center" wrapText="1"/>
    </xf>
    <xf numFmtId="367" fontId="269" fillId="0" borderId="76" xfId="20514" applyNumberFormat="1" applyFont="1" applyFill="1" applyBorder="1" applyAlignment="1">
      <alignment horizontal="center" vertical="center"/>
    </xf>
    <xf numFmtId="3" fontId="264" fillId="0" borderId="76" xfId="20514" applyNumberFormat="1" applyFont="1" applyFill="1" applyBorder="1" applyAlignment="1">
      <alignment horizontal="right" vertical="center" wrapText="1"/>
    </xf>
    <xf numFmtId="0" fontId="272" fillId="0" borderId="0" xfId="0" applyFont="1" applyFill="1"/>
    <xf numFmtId="0" fontId="83" fillId="0" borderId="76" xfId="20513" applyFont="1" applyFill="1" applyBorder="1" applyAlignment="1">
      <alignment horizontal="left" vertical="center" wrapText="1"/>
    </xf>
    <xf numFmtId="0" fontId="81" fillId="0" borderId="76" xfId="20513" applyFont="1" applyFill="1" applyBorder="1" applyAlignment="1">
      <alignment horizontal="center" vertical="center" wrapText="1"/>
    </xf>
    <xf numFmtId="0" fontId="36" fillId="0" borderId="81" xfId="2612" applyFont="1" applyFill="1" applyBorder="1" applyAlignment="1">
      <alignment horizontal="center" vertical="center"/>
    </xf>
    <xf numFmtId="0" fontId="264" fillId="0" borderId="76" xfId="2612" applyFont="1" applyFill="1" applyBorder="1" applyAlignment="1">
      <alignment horizontal="center" vertical="center"/>
    </xf>
    <xf numFmtId="0" fontId="264" fillId="0" borderId="76" xfId="2612" applyFont="1" applyFill="1" applyBorder="1" applyAlignment="1">
      <alignment vertical="center" wrapText="1"/>
    </xf>
    <xf numFmtId="0" fontId="81" fillId="0" borderId="76" xfId="2612" applyFont="1" applyFill="1" applyBorder="1" applyAlignment="1">
      <alignment horizontal="center" vertical="center" wrapText="1"/>
    </xf>
    <xf numFmtId="367" fontId="264" fillId="0" borderId="76" xfId="20514" applyNumberFormat="1" applyFont="1" applyFill="1" applyBorder="1" applyAlignment="1">
      <alignment horizontal="center" vertical="center"/>
    </xf>
    <xf numFmtId="3" fontId="264" fillId="0" borderId="76" xfId="2612" applyNumberFormat="1" applyFont="1" applyFill="1" applyBorder="1" applyAlignment="1">
      <alignment horizontal="right" vertical="center"/>
    </xf>
    <xf numFmtId="0" fontId="274" fillId="0" borderId="0" xfId="0" applyFont="1" applyFill="1"/>
    <xf numFmtId="0" fontId="83" fillId="0" borderId="76" xfId="2612" quotePrefix="1" applyFont="1" applyFill="1" applyBorder="1" applyAlignment="1">
      <alignment horizontal="center" vertical="center"/>
    </xf>
    <xf numFmtId="367" fontId="83" fillId="0" borderId="76" xfId="20514" applyNumberFormat="1" applyFont="1" applyFill="1" applyBorder="1" applyAlignment="1">
      <alignment horizontal="center" vertical="center"/>
    </xf>
    <xf numFmtId="3" fontId="83" fillId="0" borderId="76" xfId="2612" applyNumberFormat="1" applyFont="1" applyFill="1" applyBorder="1" applyAlignment="1">
      <alignment horizontal="right" vertical="center"/>
    </xf>
    <xf numFmtId="367" fontId="227" fillId="0" borderId="76" xfId="20514" applyNumberFormat="1" applyFont="1" applyFill="1" applyBorder="1" applyAlignment="1">
      <alignment horizontal="center" vertical="center"/>
    </xf>
    <xf numFmtId="3" fontId="83" fillId="0" borderId="76" xfId="20514" applyNumberFormat="1" applyFont="1" applyFill="1" applyBorder="1" applyAlignment="1">
      <alignment horizontal="right" vertical="center" wrapText="1"/>
    </xf>
    <xf numFmtId="0" fontId="264" fillId="0" borderId="76" xfId="20516" applyFont="1" applyFill="1" applyBorder="1" applyAlignment="1">
      <alignment horizontal="center" vertical="center" wrapText="1"/>
    </xf>
    <xf numFmtId="0" fontId="83" fillId="0" borderId="76" xfId="20516" applyFont="1" applyFill="1" applyBorder="1" applyAlignment="1">
      <alignment horizontal="center" vertical="center" wrapText="1"/>
    </xf>
    <xf numFmtId="0" fontId="83" fillId="0" borderId="76" xfId="2612" applyFont="1" applyFill="1" applyBorder="1" applyAlignment="1">
      <alignment horizontal="center" vertical="center"/>
    </xf>
    <xf numFmtId="3" fontId="83" fillId="0" borderId="76" xfId="2612" applyNumberFormat="1" applyFont="1" applyFill="1" applyBorder="1" applyAlignment="1">
      <alignment horizontal="right" vertical="center" wrapText="1"/>
    </xf>
    <xf numFmtId="0" fontId="264" fillId="0" borderId="76" xfId="2612" quotePrefix="1" applyFont="1" applyFill="1" applyBorder="1" applyAlignment="1">
      <alignment horizontal="center" vertical="center"/>
    </xf>
    <xf numFmtId="0" fontId="264" fillId="0" borderId="76" xfId="2612" applyFont="1" applyFill="1" applyBorder="1" applyAlignment="1">
      <alignment horizontal="justify" vertical="center" wrapText="1"/>
    </xf>
    <xf numFmtId="367" fontId="264" fillId="0" borderId="76" xfId="20514" applyNumberFormat="1" applyFont="1" applyFill="1" applyBorder="1" applyAlignment="1">
      <alignment horizontal="center" vertical="center" wrapText="1"/>
    </xf>
    <xf numFmtId="3" fontId="264" fillId="0" borderId="76" xfId="2612" applyNumberFormat="1" applyFont="1" applyFill="1" applyBorder="1" applyAlignment="1">
      <alignment horizontal="right" vertical="center" wrapText="1"/>
    </xf>
    <xf numFmtId="0" fontId="83" fillId="0" borderId="76" xfId="2612" applyFont="1" applyFill="1" applyBorder="1" applyAlignment="1">
      <alignment horizontal="justify" vertical="center" wrapText="1"/>
    </xf>
    <xf numFmtId="0" fontId="282" fillId="0" borderId="76" xfId="2612" quotePrefix="1" applyFont="1" applyFill="1" applyBorder="1" applyAlignment="1">
      <alignment horizontal="center" vertical="center"/>
    </xf>
    <xf numFmtId="0" fontId="282" fillId="0" borderId="76" xfId="2612" applyFont="1" applyFill="1" applyBorder="1" applyAlignment="1">
      <alignment horizontal="justify" vertical="center" wrapText="1"/>
    </xf>
    <xf numFmtId="0" fontId="283" fillId="0" borderId="76" xfId="2612" applyFont="1" applyFill="1" applyBorder="1" applyAlignment="1">
      <alignment horizontal="center" vertical="center" wrapText="1"/>
    </xf>
    <xf numFmtId="367" fontId="282" fillId="0" borderId="76" xfId="20514" applyNumberFormat="1" applyFont="1" applyFill="1" applyBorder="1" applyAlignment="1">
      <alignment horizontal="center" vertical="center" wrapText="1"/>
    </xf>
    <xf numFmtId="3" fontId="282" fillId="0" borderId="76" xfId="2612" applyNumberFormat="1" applyFont="1" applyFill="1" applyBorder="1" applyAlignment="1">
      <alignment horizontal="right" vertical="center" wrapText="1"/>
    </xf>
    <xf numFmtId="0" fontId="284" fillId="0" borderId="0" xfId="0" applyFont="1" applyFill="1"/>
    <xf numFmtId="0" fontId="227" fillId="0" borderId="76" xfId="0" quotePrefix="1" applyFont="1" applyFill="1" applyBorder="1" applyAlignment="1">
      <alignment horizontal="center" vertical="center"/>
    </xf>
    <xf numFmtId="0" fontId="83" fillId="0" borderId="76" xfId="4615" applyFont="1" applyFill="1" applyBorder="1" applyAlignment="1">
      <alignment horizontal="left" vertical="center" wrapText="1"/>
    </xf>
    <xf numFmtId="0" fontId="81" fillId="0" borderId="76" xfId="4615" applyFont="1" applyFill="1" applyBorder="1" applyAlignment="1">
      <alignment horizontal="center" vertical="center" wrapText="1"/>
    </xf>
    <xf numFmtId="0" fontId="264" fillId="66" borderId="76" xfId="0" quotePrefix="1" applyFont="1" applyFill="1" applyBorder="1" applyAlignment="1">
      <alignment horizontal="center" vertical="center"/>
    </xf>
    <xf numFmtId="1" fontId="264" fillId="66" borderId="76" xfId="20518" applyNumberFormat="1" applyFont="1" applyFill="1" applyBorder="1" applyAlignment="1">
      <alignment horizontal="center" vertical="center" wrapText="1"/>
    </xf>
    <xf numFmtId="367" fontId="264" fillId="66" borderId="76" xfId="20514" applyNumberFormat="1" applyFont="1" applyFill="1" applyBorder="1" applyAlignment="1">
      <alignment horizontal="center" vertical="center"/>
    </xf>
    <xf numFmtId="175" fontId="83" fillId="0" borderId="0" xfId="0" applyNumberFormat="1" applyFont="1" applyFill="1"/>
    <xf numFmtId="0" fontId="269" fillId="69" borderId="76" xfId="0" applyFont="1" applyFill="1" applyBorder="1" applyAlignment="1">
      <alignment horizontal="center" vertical="center"/>
    </xf>
    <xf numFmtId="43" fontId="269" fillId="69" borderId="76" xfId="0" applyNumberFormat="1" applyFont="1" applyFill="1" applyBorder="1" applyAlignment="1">
      <alignment horizontal="center" vertical="center"/>
    </xf>
    <xf numFmtId="0" fontId="261" fillId="66" borderId="76" xfId="2612" applyFont="1" applyFill="1" applyBorder="1" applyAlignment="1">
      <alignment horizontal="center" vertical="center"/>
    </xf>
    <xf numFmtId="0" fontId="264" fillId="0" borderId="76" xfId="20518" applyFont="1" applyBorder="1" applyAlignment="1">
      <alignment horizontal="center" vertical="center" wrapText="1"/>
    </xf>
    <xf numFmtId="3" fontId="264" fillId="0" borderId="76" xfId="20518" quotePrefix="1" applyNumberFormat="1" applyFont="1" applyBorder="1" applyAlignment="1">
      <alignment horizontal="center" vertical="center" wrapText="1"/>
    </xf>
    <xf numFmtId="3" fontId="111" fillId="0" borderId="9" xfId="20518" quotePrefix="1" applyNumberFormat="1" applyFont="1" applyBorder="1" applyAlignment="1">
      <alignment horizontal="center" vertical="center" wrapText="1"/>
    </xf>
    <xf numFmtId="0" fontId="264" fillId="0" borderId="9" xfId="20518" applyFont="1" applyBorder="1" applyAlignment="1">
      <alignment horizontal="center" vertical="center" wrapText="1"/>
    </xf>
    <xf numFmtId="0" fontId="270" fillId="0" borderId="9" xfId="20518" applyFont="1" applyBorder="1" applyAlignment="1">
      <alignment horizontal="center" vertical="center" wrapText="1"/>
    </xf>
    <xf numFmtId="3" fontId="264" fillId="0" borderId="9" xfId="20518" quotePrefix="1" applyNumberFormat="1" applyFont="1" applyBorder="1" applyAlignment="1">
      <alignment horizontal="center" vertical="center" wrapText="1"/>
    </xf>
    <xf numFmtId="169" fontId="261" fillId="0" borderId="68" xfId="20514" applyFont="1" applyFill="1" applyBorder="1" applyAlignment="1">
      <alignment horizontal="center" vertical="center"/>
    </xf>
    <xf numFmtId="0" fontId="290" fillId="0" borderId="76" xfId="2612" applyFont="1" applyBorder="1" applyAlignment="1">
      <alignment horizontal="center" vertical="center"/>
    </xf>
    <xf numFmtId="367" fontId="290" fillId="0" borderId="76" xfId="20514" applyNumberFormat="1" applyFont="1" applyBorder="1" applyAlignment="1">
      <alignment horizontal="center" vertical="center"/>
    </xf>
    <xf numFmtId="0" fontId="290" fillId="0" borderId="76" xfId="2612" applyFont="1" applyBorder="1" applyAlignment="1">
      <alignment vertical="center"/>
    </xf>
    <xf numFmtId="0" fontId="283" fillId="0" borderId="76" xfId="20513" applyFont="1" applyBorder="1" applyAlignment="1">
      <alignment horizontal="center" vertical="center" wrapText="1"/>
    </xf>
    <xf numFmtId="367" fontId="279" fillId="0" borderId="76" xfId="20514" applyNumberFormat="1" applyFont="1" applyBorder="1" applyAlignment="1">
      <alignment horizontal="center"/>
    </xf>
    <xf numFmtId="0" fontId="279" fillId="0" borderId="76" xfId="0" applyFont="1" applyBorder="1"/>
    <xf numFmtId="0" fontId="290" fillId="0" borderId="76" xfId="2612" applyFont="1" applyBorder="1" applyAlignment="1">
      <alignment horizontal="justify" vertical="center" wrapText="1"/>
    </xf>
    <xf numFmtId="0" fontId="290" fillId="0" borderId="76" xfId="20513" applyFont="1" applyBorder="1" applyAlignment="1">
      <alignment horizontal="left" vertical="center" wrapText="1"/>
    </xf>
    <xf numFmtId="3" fontId="258" fillId="0" borderId="0" xfId="0" applyNumberFormat="1" applyFont="1"/>
    <xf numFmtId="0" fontId="258" fillId="0" borderId="0" xfId="0" applyFont="1"/>
    <xf numFmtId="0" fontId="261" fillId="70" borderId="76" xfId="2612" quotePrefix="1" applyFont="1" applyFill="1" applyBorder="1" applyAlignment="1">
      <alignment horizontal="center" vertical="center" wrapText="1"/>
    </xf>
    <xf numFmtId="367" fontId="261" fillId="70" borderId="76" xfId="20514" applyNumberFormat="1" applyFont="1" applyFill="1" applyBorder="1" applyAlignment="1">
      <alignment vertical="center" wrapText="1"/>
    </xf>
    <xf numFmtId="0" fontId="261" fillId="70" borderId="76" xfId="2612" applyFont="1" applyFill="1" applyBorder="1" applyAlignment="1">
      <alignment vertical="center" wrapText="1"/>
    </xf>
    <xf numFmtId="0" fontId="269" fillId="70" borderId="76" xfId="0" applyFont="1" applyFill="1" applyBorder="1" applyAlignment="1">
      <alignment horizontal="center" vertical="center"/>
    </xf>
    <xf numFmtId="367" fontId="269" fillId="70" borderId="76" xfId="20514" applyNumberFormat="1" applyFont="1" applyFill="1" applyBorder="1" applyAlignment="1">
      <alignment horizontal="center" vertical="center"/>
    </xf>
    <xf numFmtId="3" fontId="269" fillId="70" borderId="76" xfId="20514" applyNumberFormat="1" applyFont="1" applyFill="1" applyBorder="1" applyAlignment="1">
      <alignment horizontal="right" vertical="center"/>
    </xf>
    <xf numFmtId="0" fontId="282" fillId="0" borderId="76" xfId="20516" applyFont="1" applyFill="1" applyBorder="1" applyAlignment="1">
      <alignment horizontal="center" vertical="center" wrapText="1"/>
    </xf>
    <xf numFmtId="0" fontId="265" fillId="0" borderId="76" xfId="2612" applyFont="1" applyFill="1" applyBorder="1" applyAlignment="1">
      <alignment horizontal="justify" vertical="center" wrapText="1"/>
    </xf>
    <xf numFmtId="0" fontId="265" fillId="0" borderId="76" xfId="2612" applyFont="1" applyFill="1" applyBorder="1" applyAlignment="1">
      <alignment horizontal="center" vertical="center" wrapText="1"/>
    </xf>
    <xf numFmtId="367" fontId="278" fillId="0" borderId="76" xfId="20514" applyNumberFormat="1" applyFont="1" applyFill="1" applyBorder="1" applyAlignment="1">
      <alignment horizontal="center" vertical="center"/>
    </xf>
    <xf numFmtId="3" fontId="282" fillId="0" borderId="76" xfId="20514" applyNumberFormat="1" applyFont="1" applyFill="1" applyBorder="1" applyAlignment="1">
      <alignment horizontal="right" vertical="center" wrapText="1"/>
    </xf>
    <xf numFmtId="0" fontId="279" fillId="0" borderId="0" xfId="0" applyFont="1" applyFill="1"/>
    <xf numFmtId="169" fontId="83" fillId="66" borderId="76" xfId="20514" applyFont="1" applyFill="1" applyBorder="1" applyAlignment="1">
      <alignment horizontal="center" vertical="center" wrapText="1"/>
    </xf>
    <xf numFmtId="169" fontId="272" fillId="0" borderId="0" xfId="20514" applyFont="1" applyAlignment="1">
      <alignment horizontal="center"/>
    </xf>
    <xf numFmtId="169" fontId="264" fillId="66" borderId="76" xfId="20514" applyFont="1" applyFill="1" applyBorder="1" applyAlignment="1">
      <alignment vertical="center"/>
    </xf>
    <xf numFmtId="368" fontId="269" fillId="68" borderId="76" xfId="20514" applyNumberFormat="1" applyFont="1" applyFill="1" applyBorder="1" applyAlignment="1">
      <alignment horizontal="center" vertical="center"/>
    </xf>
    <xf numFmtId="169" fontId="264" fillId="0" borderId="9" xfId="20514" quotePrefix="1" applyFont="1" applyBorder="1" applyAlignment="1">
      <alignment horizontal="center" vertical="center" wrapText="1"/>
    </xf>
    <xf numFmtId="169" fontId="264" fillId="69" borderId="9" xfId="20514" applyFont="1" applyFill="1" applyBorder="1" applyAlignment="1">
      <alignment horizontal="center" vertical="center" wrapText="1"/>
    </xf>
    <xf numFmtId="169" fontId="83" fillId="66" borderId="76" xfId="20514" applyFont="1" applyFill="1" applyBorder="1" applyAlignment="1">
      <alignment vertical="center"/>
    </xf>
    <xf numFmtId="169" fontId="269" fillId="69" borderId="76" xfId="20514" applyFont="1" applyFill="1" applyBorder="1" applyAlignment="1">
      <alignment horizontal="center" vertical="center"/>
    </xf>
    <xf numFmtId="169" fontId="83" fillId="0" borderId="0" xfId="0" applyNumberFormat="1" applyFont="1" applyFill="1"/>
    <xf numFmtId="169" fontId="83" fillId="0" borderId="68" xfId="20518" applyNumberFormat="1" applyFont="1" applyBorder="1" applyAlignment="1">
      <alignment horizontal="center" vertical="center" wrapText="1"/>
    </xf>
    <xf numFmtId="169" fontId="264" fillId="0" borderId="9" xfId="20518" quotePrefix="1" applyNumberFormat="1" applyFont="1" applyBorder="1" applyAlignment="1">
      <alignment horizontal="center" vertical="center" wrapText="1"/>
    </xf>
    <xf numFmtId="169" fontId="264" fillId="69" borderId="9" xfId="20514" applyNumberFormat="1" applyFont="1" applyFill="1" applyBorder="1" applyAlignment="1">
      <alignment horizontal="center" vertical="center" wrapText="1"/>
    </xf>
    <xf numFmtId="169" fontId="264" fillId="67" borderId="68" xfId="0" applyNumberFormat="1" applyFont="1" applyFill="1" applyBorder="1" applyAlignment="1">
      <alignment horizontal="center" vertical="center"/>
    </xf>
    <xf numFmtId="169" fontId="264" fillId="66" borderId="68" xfId="0" applyNumberFormat="1" applyFont="1" applyFill="1" applyBorder="1" applyAlignment="1">
      <alignment vertical="center"/>
    </xf>
    <xf numFmtId="169" fontId="264" fillId="66" borderId="68" xfId="0" applyNumberFormat="1" applyFont="1" applyFill="1" applyBorder="1" applyAlignment="1">
      <alignment horizontal="center" vertical="center"/>
    </xf>
    <xf numFmtId="169" fontId="264" fillId="66" borderId="68" xfId="20514" applyNumberFormat="1" applyFont="1" applyFill="1" applyBorder="1" applyAlignment="1">
      <alignment horizontal="center" vertical="center"/>
    </xf>
    <xf numFmtId="169" fontId="264" fillId="66" borderId="68" xfId="20514" applyNumberFormat="1" applyFont="1" applyFill="1" applyBorder="1" applyAlignment="1">
      <alignment vertical="center"/>
    </xf>
    <xf numFmtId="169" fontId="269" fillId="69" borderId="76" xfId="0" applyNumberFormat="1" applyFont="1" applyFill="1" applyBorder="1" applyAlignment="1">
      <alignment horizontal="center" vertical="center"/>
    </xf>
    <xf numFmtId="169" fontId="264" fillId="0" borderId="76" xfId="20514" applyNumberFormat="1" applyFont="1" applyFill="1" applyBorder="1"/>
    <xf numFmtId="169" fontId="264" fillId="68" borderId="76" xfId="20514" applyNumberFormat="1" applyFont="1" applyFill="1" applyBorder="1"/>
    <xf numFmtId="0" fontId="285" fillId="66" borderId="0" xfId="0" applyFont="1" applyFill="1" applyAlignment="1">
      <alignment vertical="center"/>
    </xf>
    <xf numFmtId="243" fontId="288" fillId="0" borderId="0" xfId="20514" applyNumberFormat="1" applyFont="1"/>
    <xf numFmtId="169" fontId="264" fillId="0" borderId="68" xfId="20518" quotePrefix="1" applyNumberFormat="1" applyFont="1" applyBorder="1" applyAlignment="1">
      <alignment horizontal="center" vertical="center" wrapText="1"/>
    </xf>
    <xf numFmtId="169" fontId="276" fillId="0" borderId="0" xfId="20514" applyNumberFormat="1" applyFont="1"/>
    <xf numFmtId="175" fontId="264" fillId="0" borderId="68" xfId="1599" applyNumberFormat="1" applyFont="1" applyFill="1" applyBorder="1" applyAlignment="1">
      <alignment horizontal="center" vertical="center" wrapText="1"/>
    </xf>
    <xf numFmtId="169" fontId="264" fillId="0" borderId="68" xfId="20514" applyFont="1" applyFill="1" applyBorder="1" applyAlignment="1">
      <alignment horizontal="center" vertical="center" wrapText="1"/>
    </xf>
    <xf numFmtId="169" fontId="264" fillId="0" borderId="68" xfId="1599" applyNumberFormat="1" applyFont="1" applyFill="1" applyBorder="1" applyAlignment="1">
      <alignment horizontal="center" vertical="center" wrapText="1"/>
    </xf>
    <xf numFmtId="169" fontId="83" fillId="0" borderId="68" xfId="20514" applyFont="1" applyFill="1" applyBorder="1" applyAlignment="1">
      <alignment vertical="center"/>
    </xf>
    <xf numFmtId="169" fontId="83" fillId="0" borderId="68" xfId="0" applyNumberFormat="1" applyFont="1" applyFill="1" applyBorder="1" applyAlignment="1">
      <alignment vertical="center"/>
    </xf>
    <xf numFmtId="169" fontId="264" fillId="0" borderId="68" xfId="0" applyNumberFormat="1" applyFont="1" applyFill="1" applyBorder="1" applyAlignment="1">
      <alignment vertical="center"/>
    </xf>
    <xf numFmtId="169" fontId="264" fillId="0" borderId="68" xfId="20514" applyFont="1" applyFill="1" applyBorder="1" applyAlignment="1">
      <alignment horizontal="center" vertical="center"/>
    </xf>
    <xf numFmtId="169" fontId="264" fillId="0" borderId="68" xfId="0" applyNumberFormat="1" applyFont="1" applyFill="1" applyBorder="1" applyAlignment="1">
      <alignment horizontal="center" vertical="center"/>
    </xf>
    <xf numFmtId="243" fontId="264" fillId="0" borderId="68" xfId="0" applyNumberFormat="1" applyFont="1" applyFill="1" applyBorder="1" applyAlignment="1">
      <alignment horizontal="center" vertical="center"/>
    </xf>
    <xf numFmtId="169" fontId="83" fillId="0" borderId="68" xfId="20514" applyFont="1" applyFill="1" applyBorder="1" applyAlignment="1">
      <alignment horizontal="center" vertical="center"/>
    </xf>
    <xf numFmtId="169" fontId="83" fillId="0" borderId="76" xfId="20514" applyFont="1" applyFill="1" applyBorder="1" applyAlignment="1">
      <alignment horizontal="center" vertical="center"/>
    </xf>
    <xf numFmtId="169" fontId="83" fillId="0" borderId="68" xfId="0" applyNumberFormat="1" applyFont="1" applyFill="1" applyBorder="1" applyAlignment="1">
      <alignment horizontal="center" vertical="center"/>
    </xf>
    <xf numFmtId="169" fontId="36" fillId="0" borderId="68" xfId="0" applyNumberFormat="1" applyFont="1" applyFill="1" applyBorder="1" applyAlignment="1">
      <alignment horizontal="center" vertical="center"/>
    </xf>
    <xf numFmtId="169" fontId="264" fillId="0" borderId="68" xfId="20514" applyNumberFormat="1" applyFont="1" applyFill="1" applyBorder="1" applyAlignment="1">
      <alignment vertical="center"/>
    </xf>
    <xf numFmtId="243" fontId="264" fillId="0" borderId="68" xfId="0" applyNumberFormat="1" applyFont="1" applyFill="1" applyBorder="1" applyAlignment="1">
      <alignment vertical="center"/>
    </xf>
    <xf numFmtId="169" fontId="83" fillId="0" borderId="76" xfId="20514" applyNumberFormat="1" applyFont="1" applyFill="1" applyBorder="1"/>
    <xf numFmtId="169" fontId="83" fillId="0" borderId="76" xfId="20514" applyNumberFormat="1" applyFont="1" applyFill="1" applyBorder="1" applyAlignment="1">
      <alignment vertical="center"/>
    </xf>
    <xf numFmtId="43" fontId="264" fillId="0" borderId="0" xfId="0" applyNumberFormat="1" applyFont="1" applyFill="1" applyAlignment="1">
      <alignment vertical="center"/>
    </xf>
    <xf numFmtId="367" fontId="36" fillId="0" borderId="76" xfId="20514" applyNumberFormat="1" applyFont="1" applyFill="1" applyBorder="1" applyAlignment="1">
      <alignment horizontal="right" vertical="center"/>
    </xf>
    <xf numFmtId="3" fontId="36" fillId="0" borderId="76" xfId="2612" quotePrefix="1" applyNumberFormat="1" applyFont="1" applyFill="1" applyBorder="1" applyAlignment="1">
      <alignment horizontal="center" vertical="center" wrapText="1"/>
    </xf>
    <xf numFmtId="0" fontId="258" fillId="0" borderId="0" xfId="0" applyFont="1" applyFill="1"/>
    <xf numFmtId="367" fontId="261" fillId="0" borderId="76" xfId="20514" applyNumberFormat="1" applyFont="1" applyFill="1" applyBorder="1" applyAlignment="1">
      <alignment horizontal="right" vertical="center"/>
    </xf>
    <xf numFmtId="0" fontId="288" fillId="0" borderId="0" xfId="0" applyFont="1" applyFill="1"/>
    <xf numFmtId="367" fontId="36" fillId="0" borderId="76" xfId="20514" applyNumberFormat="1" applyFont="1" applyFill="1" applyBorder="1" applyAlignment="1" applyProtection="1">
      <alignment horizontal="right" vertical="center" wrapText="1"/>
      <protection locked="0"/>
    </xf>
    <xf numFmtId="3" fontId="36" fillId="0" borderId="76" xfId="2612" applyNumberFormat="1" applyFont="1" applyFill="1" applyBorder="1" applyAlignment="1">
      <alignment horizontal="right" vertical="center"/>
    </xf>
    <xf numFmtId="169" fontId="261" fillId="66" borderId="68" xfId="20514" applyFont="1" applyFill="1" applyBorder="1" applyAlignment="1">
      <alignment horizontal="center" vertical="center"/>
    </xf>
    <xf numFmtId="169" fontId="269" fillId="0" borderId="76" xfId="20514" applyFont="1" applyFill="1" applyBorder="1" applyAlignment="1">
      <alignment horizontal="center" vertical="center"/>
    </xf>
    <xf numFmtId="169" fontId="269" fillId="70" borderId="76" xfId="20514" applyFont="1" applyFill="1" applyBorder="1" applyAlignment="1">
      <alignment horizontal="center" vertical="center"/>
    </xf>
    <xf numFmtId="4" fontId="83" fillId="66" borderId="76" xfId="0" applyNumberFormat="1" applyFont="1" applyFill="1" applyBorder="1" applyAlignment="1">
      <alignment horizontal="right" vertical="center" wrapText="1"/>
    </xf>
    <xf numFmtId="43" fontId="83" fillId="0" borderId="0" xfId="0" applyNumberFormat="1" applyFont="1" applyFill="1"/>
    <xf numFmtId="43" fontId="264" fillId="0" borderId="9" xfId="20518" quotePrefix="1" applyNumberFormat="1" applyFont="1" applyBorder="1" applyAlignment="1">
      <alignment horizontal="center" vertical="center" wrapText="1"/>
    </xf>
    <xf numFmtId="0" fontId="292" fillId="0" borderId="0" xfId="0" applyFont="1"/>
    <xf numFmtId="169" fontId="264" fillId="0" borderId="68" xfId="20514" applyNumberFormat="1" applyFont="1" applyFill="1" applyBorder="1" applyAlignment="1">
      <alignment horizontal="center" vertical="center"/>
    </xf>
    <xf numFmtId="169" fontId="264" fillId="66" borderId="76" xfId="20514" applyFont="1" applyFill="1" applyBorder="1" applyAlignment="1">
      <alignment horizontal="center" vertical="center" wrapText="1"/>
    </xf>
    <xf numFmtId="367" fontId="285" fillId="66" borderId="0" xfId="20514" applyNumberFormat="1" applyFont="1" applyFill="1" applyAlignment="1">
      <alignment vertical="center"/>
    </xf>
    <xf numFmtId="367" fontId="227" fillId="66" borderId="76" xfId="20514" applyNumberFormat="1" applyFont="1" applyFill="1" applyBorder="1" applyAlignment="1">
      <alignment horizontal="center"/>
    </xf>
    <xf numFmtId="367" fontId="83" fillId="0" borderId="76" xfId="20514" applyNumberFormat="1" applyFont="1" applyBorder="1" applyAlignment="1">
      <alignment horizontal="center"/>
    </xf>
    <xf numFmtId="367" fontId="272" fillId="0" borderId="76" xfId="20514" applyNumberFormat="1" applyFont="1" applyBorder="1" applyAlignment="1">
      <alignment horizontal="center"/>
    </xf>
    <xf numFmtId="1" fontId="81" fillId="0" borderId="79" xfId="20518" applyNumberFormat="1" applyFont="1" applyFill="1" applyBorder="1" applyAlignment="1">
      <alignment horizontal="center" vertical="center" wrapText="1"/>
    </xf>
    <xf numFmtId="0" fontId="81" fillId="0" borderId="76" xfId="20517"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0" borderId="76" xfId="0" applyFont="1" applyFill="1" applyBorder="1" applyAlignment="1">
      <alignment horizontal="center" vertical="center" wrapText="1"/>
    </xf>
    <xf numFmtId="0" fontId="264" fillId="0" borderId="0" xfId="0" applyFont="1" applyFill="1" applyAlignment="1">
      <alignment horizontal="center" vertical="center"/>
    </xf>
    <xf numFmtId="0" fontId="83" fillId="66" borderId="76" xfId="0" applyFont="1" applyFill="1" applyBorder="1" applyAlignment="1">
      <alignment vertical="center"/>
    </xf>
    <xf numFmtId="0" fontId="261" fillId="0" borderId="51" xfId="0" applyFont="1" applyBorder="1" applyAlignment="1">
      <alignment horizontal="center" vertical="center" wrapText="1"/>
    </xf>
    <xf numFmtId="0" fontId="265" fillId="0" borderId="51" xfId="0" applyFont="1" applyBorder="1" applyAlignment="1">
      <alignment horizontal="center" vertical="center" wrapText="1"/>
    </xf>
    <xf numFmtId="0" fontId="253" fillId="0" borderId="0" xfId="0" applyFont="1" applyAlignment="1">
      <alignment horizontal="center" vertical="center"/>
    </xf>
    <xf numFmtId="0" fontId="253" fillId="0" borderId="0" xfId="0" applyFont="1" applyAlignment="1">
      <alignment horizontal="center" vertical="center" wrapText="1"/>
    </xf>
    <xf numFmtId="0" fontId="255" fillId="0" borderId="0" xfId="0" applyFont="1" applyAlignment="1">
      <alignment horizontal="center" vertical="center" wrapText="1"/>
    </xf>
    <xf numFmtId="0" fontId="255" fillId="0" borderId="0" xfId="0" applyFont="1" applyAlignment="1">
      <alignment horizontal="center" vertical="center"/>
    </xf>
    <xf numFmtId="0" fontId="255" fillId="0" borderId="8" xfId="0" applyFont="1" applyBorder="1" applyAlignment="1">
      <alignment horizontal="center" vertical="center"/>
    </xf>
    <xf numFmtId="0" fontId="261" fillId="0" borderId="66" xfId="0" applyFont="1" applyBorder="1" applyAlignment="1">
      <alignment horizontal="center" vertical="center" wrapText="1"/>
    </xf>
    <xf numFmtId="0" fontId="261" fillId="0" borderId="6" xfId="0" applyFont="1" applyBorder="1" applyAlignment="1">
      <alignment horizontal="center" vertical="center" wrapText="1"/>
    </xf>
    <xf numFmtId="0" fontId="261" fillId="0" borderId="9" xfId="0" applyFont="1" applyBorder="1" applyAlignment="1">
      <alignment horizontal="center" vertical="center" wrapText="1"/>
    </xf>
    <xf numFmtId="0" fontId="261" fillId="0" borderId="55" xfId="0" applyFont="1" applyBorder="1" applyAlignment="1">
      <alignment horizontal="center" vertical="center" wrapText="1"/>
    </xf>
    <xf numFmtId="0" fontId="261" fillId="0" borderId="67" xfId="0" applyFont="1" applyBorder="1" applyAlignment="1">
      <alignment horizontal="center" vertical="center" wrapText="1"/>
    </xf>
    <xf numFmtId="0" fontId="261" fillId="0" borderId="56" xfId="0" applyFont="1" applyBorder="1" applyAlignment="1">
      <alignment horizontal="center" vertical="center" wrapText="1"/>
    </xf>
    <xf numFmtId="0" fontId="291" fillId="66" borderId="0" xfId="0" applyFont="1" applyFill="1" applyAlignment="1">
      <alignment horizontal="center" vertical="center" wrapText="1"/>
    </xf>
    <xf numFmtId="169" fontId="269" fillId="0" borderId="0" xfId="20514" applyFont="1" applyAlignment="1">
      <alignment horizontal="center"/>
    </xf>
    <xf numFmtId="0" fontId="277" fillId="66" borderId="0" xfId="0" applyFont="1" applyFill="1" applyAlignment="1">
      <alignment horizontal="center" vertical="center" wrapText="1"/>
    </xf>
    <xf numFmtId="367" fontId="261" fillId="66" borderId="79" xfId="20514" applyNumberFormat="1" applyFont="1" applyFill="1" applyBorder="1" applyAlignment="1">
      <alignment horizontal="center" vertical="center" wrapText="1"/>
    </xf>
    <xf numFmtId="367" fontId="261" fillId="66" borderId="6" xfId="20514" applyNumberFormat="1" applyFont="1" applyFill="1" applyBorder="1" applyAlignment="1">
      <alignment horizontal="center" vertical="center" wrapText="1"/>
    </xf>
    <xf numFmtId="367" fontId="261" fillId="66" borderId="9" xfId="20514" applyNumberFormat="1" applyFont="1" applyFill="1" applyBorder="1" applyAlignment="1">
      <alignment horizontal="center" vertical="center" wrapText="1"/>
    </xf>
    <xf numFmtId="367" fontId="261" fillId="66" borderId="76" xfId="20514" applyNumberFormat="1" applyFont="1" applyFill="1" applyBorder="1" applyAlignment="1">
      <alignment horizontal="center" vertical="center" wrapText="1"/>
    </xf>
    <xf numFmtId="169" fontId="261" fillId="66" borderId="76" xfId="20514" applyFont="1" applyFill="1" applyBorder="1" applyAlignment="1">
      <alignment horizontal="center" vertical="center" wrapText="1"/>
    </xf>
    <xf numFmtId="0" fontId="36" fillId="66" borderId="8" xfId="2612" applyFont="1" applyFill="1" applyBorder="1" applyAlignment="1">
      <alignment horizontal="right" vertical="center"/>
    </xf>
    <xf numFmtId="0" fontId="261" fillId="66" borderId="76" xfId="2612" applyFont="1" applyFill="1" applyBorder="1" applyAlignment="1">
      <alignment horizontal="center" vertical="center"/>
    </xf>
    <xf numFmtId="0" fontId="261" fillId="66" borderId="76" xfId="2612" applyFont="1" applyFill="1" applyBorder="1" applyAlignment="1">
      <alignment horizontal="center" vertical="center" wrapText="1"/>
    </xf>
    <xf numFmtId="367" fontId="261" fillId="66" borderId="77" xfId="20514" applyNumberFormat="1" applyFont="1" applyFill="1" applyBorder="1" applyAlignment="1">
      <alignment horizontal="center" vertical="center" wrapText="1"/>
    </xf>
    <xf numFmtId="367" fontId="261" fillId="66" borderId="52" xfId="20514" applyNumberFormat="1" applyFont="1" applyFill="1" applyBorder="1" applyAlignment="1">
      <alignment horizontal="center" vertical="center" wrapText="1"/>
    </xf>
    <xf numFmtId="367" fontId="261" fillId="66" borderId="78" xfId="20514" applyNumberFormat="1" applyFont="1" applyFill="1" applyBorder="1" applyAlignment="1">
      <alignment horizontal="center" vertical="center" wrapText="1"/>
    </xf>
    <xf numFmtId="0" fontId="261" fillId="66" borderId="77" xfId="2612" applyFont="1" applyFill="1" applyBorder="1" applyAlignment="1">
      <alignment horizontal="center" vertical="center"/>
    </xf>
    <xf numFmtId="0" fontId="261" fillId="66" borderId="52" xfId="2612" applyFont="1" applyFill="1" applyBorder="1" applyAlignment="1">
      <alignment horizontal="center" vertical="center"/>
    </xf>
    <xf numFmtId="0" fontId="261" fillId="66" borderId="78" xfId="2612" applyFont="1" applyFill="1" applyBorder="1" applyAlignment="1">
      <alignment horizontal="center" vertical="center"/>
    </xf>
    <xf numFmtId="0" fontId="264" fillId="0" borderId="0" xfId="0" applyFont="1" applyFill="1" applyAlignment="1">
      <alignment horizontal="center" vertical="center"/>
    </xf>
    <xf numFmtId="0" fontId="81" fillId="0" borderId="76" xfId="0" applyFont="1" applyFill="1" applyBorder="1" applyAlignment="1">
      <alignment horizontal="center" vertical="center" wrapText="1"/>
    </xf>
    <xf numFmtId="0" fontId="81" fillId="0" borderId="79" xfId="20517" applyFont="1" applyFill="1" applyBorder="1" applyAlignment="1">
      <alignment horizontal="center" vertical="center" wrapText="1"/>
    </xf>
    <xf numFmtId="0" fontId="81" fillId="0" borderId="6" xfId="20517" applyFont="1" applyFill="1" applyBorder="1" applyAlignment="1">
      <alignment horizontal="center" vertical="center" wrapText="1"/>
    </xf>
    <xf numFmtId="0" fontId="81" fillId="0" borderId="9" xfId="20517" applyFont="1" applyFill="1" applyBorder="1" applyAlignment="1">
      <alignment horizontal="center" vertical="center" wrapText="1"/>
    </xf>
    <xf numFmtId="0" fontId="81" fillId="0" borderId="79" xfId="0" applyFont="1" applyFill="1" applyBorder="1" applyAlignment="1">
      <alignment horizontal="center" vertical="center" wrapText="1"/>
    </xf>
    <xf numFmtId="0" fontId="81" fillId="0" borderId="9" xfId="0" applyFont="1" applyFill="1" applyBorder="1" applyAlignment="1">
      <alignment horizontal="center" vertical="center" wrapText="1"/>
    </xf>
    <xf numFmtId="1" fontId="81" fillId="0" borderId="79" xfId="20518" applyNumberFormat="1" applyFont="1" applyFill="1" applyBorder="1" applyAlignment="1">
      <alignment horizontal="center" vertical="center" wrapText="1"/>
    </xf>
    <xf numFmtId="1" fontId="81" fillId="0" borderId="6" xfId="20518" applyNumberFormat="1" applyFont="1" applyFill="1" applyBorder="1" applyAlignment="1">
      <alignment horizontal="center" vertical="center" wrapText="1"/>
    </xf>
    <xf numFmtId="1" fontId="81" fillId="0" borderId="9" xfId="20518" applyNumberFormat="1" applyFont="1" applyFill="1" applyBorder="1" applyAlignment="1">
      <alignment horizontal="center" vertical="center" wrapText="1"/>
    </xf>
    <xf numFmtId="355" fontId="81" fillId="0" borderId="79" xfId="0" applyNumberFormat="1" applyFont="1" applyFill="1" applyBorder="1" applyAlignment="1">
      <alignment horizontal="center" vertical="center" wrapText="1"/>
    </xf>
    <xf numFmtId="355" fontId="81" fillId="0" borderId="9" xfId="0" applyNumberFormat="1" applyFont="1" applyFill="1" applyBorder="1" applyAlignment="1">
      <alignment horizontal="center" vertical="center" wrapText="1"/>
    </xf>
    <xf numFmtId="3" fontId="81" fillId="0" borderId="79" xfId="20518" applyNumberFormat="1" applyFont="1" applyFill="1" applyBorder="1" applyAlignment="1">
      <alignment horizontal="center" vertical="center" wrapText="1"/>
    </xf>
    <xf numFmtId="3" fontId="81" fillId="0" borderId="9" xfId="20518" applyNumberFormat="1" applyFont="1" applyFill="1" applyBorder="1" applyAlignment="1">
      <alignment horizontal="center" vertical="center" wrapText="1"/>
    </xf>
    <xf numFmtId="0" fontId="81" fillId="0" borderId="6" xfId="0" applyFont="1" applyFill="1" applyBorder="1" applyAlignment="1">
      <alignment horizontal="center" vertical="center" wrapText="1"/>
    </xf>
    <xf numFmtId="3" fontId="81" fillId="0" borderId="6" xfId="20518" applyNumberFormat="1" applyFont="1" applyFill="1" applyBorder="1" applyAlignment="1">
      <alignment horizontal="center" vertical="center" wrapText="1"/>
    </xf>
    <xf numFmtId="0" fontId="81" fillId="66" borderId="79" xfId="0" applyFont="1" applyFill="1" applyBorder="1" applyAlignment="1">
      <alignment horizontal="center" vertical="center" wrapText="1"/>
    </xf>
    <xf numFmtId="0" fontId="81" fillId="66" borderId="9" xfId="0" applyFont="1" applyFill="1" applyBorder="1" applyAlignment="1">
      <alignment horizontal="center" vertical="center" wrapText="1"/>
    </xf>
    <xf numFmtId="0" fontId="83" fillId="66" borderId="79" xfId="0" applyFont="1" applyFill="1" applyBorder="1" applyAlignment="1">
      <alignment horizontal="center" vertical="center" wrapText="1"/>
    </xf>
    <xf numFmtId="0" fontId="81" fillId="0" borderId="76" xfId="20517" applyFont="1" applyFill="1" applyBorder="1" applyAlignment="1">
      <alignment horizontal="center" vertical="center" wrapText="1"/>
    </xf>
    <xf numFmtId="0" fontId="81" fillId="0" borderId="76" xfId="0" quotePrefix="1" applyFont="1" applyFill="1" applyBorder="1" applyAlignment="1">
      <alignment horizontal="center" vertical="center" wrapText="1"/>
    </xf>
    <xf numFmtId="0" fontId="81" fillId="66" borderId="69" xfId="0" quotePrefix="1" applyFont="1" applyFill="1" applyBorder="1" applyAlignment="1">
      <alignment horizontal="center" vertical="center" wrapText="1"/>
    </xf>
    <xf numFmtId="0" fontId="81" fillId="66" borderId="6" xfId="0" quotePrefix="1" applyFont="1" applyFill="1" applyBorder="1" applyAlignment="1">
      <alignment horizontal="center" vertical="center" wrapText="1"/>
    </xf>
    <xf numFmtId="0" fontId="81" fillId="66" borderId="9" xfId="0" quotePrefix="1" applyFont="1" applyFill="1" applyBorder="1" applyAlignment="1">
      <alignment horizontal="center" vertical="center" wrapText="1"/>
    </xf>
    <xf numFmtId="0" fontId="81" fillId="66" borderId="69" xfId="0" applyFont="1" applyFill="1" applyBorder="1" applyAlignment="1">
      <alignment horizontal="center" vertical="center" wrapText="1"/>
    </xf>
    <xf numFmtId="0" fontId="81" fillId="66" borderId="6" xfId="0" applyFont="1" applyFill="1" applyBorder="1" applyAlignment="1">
      <alignment horizontal="center" vertical="center" wrapText="1"/>
    </xf>
    <xf numFmtId="0" fontId="81" fillId="0" borderId="79"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9" xfId="0" applyFont="1" applyBorder="1" applyAlignment="1">
      <alignment horizontal="center" vertical="center" wrapText="1"/>
    </xf>
    <xf numFmtId="3" fontId="264" fillId="0" borderId="68" xfId="20518" applyNumberFormat="1" applyFont="1" applyBorder="1" applyAlignment="1">
      <alignment horizontal="center" vertical="center" wrapText="1"/>
    </xf>
    <xf numFmtId="0" fontId="271" fillId="0" borderId="68" xfId="1" applyFont="1" applyBorder="1" applyAlignment="1">
      <alignment horizontal="center" vertical="center" wrapText="1"/>
    </xf>
    <xf numFmtId="49" fontId="264" fillId="0" borderId="68" xfId="20518" applyNumberFormat="1" applyFont="1" applyBorder="1" applyAlignment="1">
      <alignment horizontal="center" vertical="center" wrapText="1"/>
    </xf>
    <xf numFmtId="3" fontId="111" fillId="0" borderId="69" xfId="20518" applyNumberFormat="1" applyFont="1" applyBorder="1" applyAlignment="1">
      <alignment horizontal="center" vertical="center" wrapText="1"/>
    </xf>
    <xf numFmtId="3" fontId="111" fillId="0" borderId="6" xfId="20518" applyNumberFormat="1" applyFont="1" applyBorder="1" applyAlignment="1">
      <alignment horizontal="center" vertical="center" wrapText="1"/>
    </xf>
    <xf numFmtId="3" fontId="111" fillId="0" borderId="9" xfId="20518" applyNumberFormat="1" applyFont="1" applyBorder="1" applyAlignment="1">
      <alignment horizontal="center" vertical="center" wrapText="1"/>
    </xf>
    <xf numFmtId="3" fontId="264" fillId="0" borderId="69" xfId="20518" applyNumberFormat="1" applyFont="1" applyBorder="1" applyAlignment="1">
      <alignment horizontal="center" vertical="center" wrapText="1"/>
    </xf>
    <xf numFmtId="3" fontId="264" fillId="0" borderId="6" xfId="20518" applyNumberFormat="1" applyFont="1" applyBorder="1" applyAlignment="1">
      <alignment horizontal="center" vertical="center" wrapText="1"/>
    </xf>
    <xf numFmtId="3" fontId="264" fillId="0" borderId="9" xfId="20518" applyNumberFormat="1" applyFont="1" applyBorder="1" applyAlignment="1">
      <alignment horizontal="center" vertical="center" wrapText="1"/>
    </xf>
    <xf numFmtId="3" fontId="264" fillId="0" borderId="70" xfId="20518" applyNumberFormat="1" applyFont="1" applyBorder="1" applyAlignment="1">
      <alignment horizontal="center" vertical="center" wrapText="1"/>
    </xf>
    <xf numFmtId="0" fontId="269" fillId="0" borderId="53" xfId="0" applyFont="1" applyBorder="1" applyAlignment="1">
      <alignment vertical="center"/>
    </xf>
    <xf numFmtId="0" fontId="269" fillId="0" borderId="71" xfId="0" applyFont="1" applyBorder="1" applyAlignment="1">
      <alignment vertical="center"/>
    </xf>
    <xf numFmtId="0" fontId="269" fillId="0" borderId="73" xfId="0" applyFont="1" applyBorder="1" applyAlignment="1">
      <alignment vertical="center"/>
    </xf>
    <xf numFmtId="0" fontId="269" fillId="0" borderId="8" xfId="0" applyFont="1" applyBorder="1" applyAlignment="1">
      <alignment vertical="center"/>
    </xf>
    <xf numFmtId="0" fontId="269" fillId="0" borderId="74" xfId="0" applyFont="1" applyBorder="1" applyAlignment="1">
      <alignment vertical="center"/>
    </xf>
    <xf numFmtId="0" fontId="83" fillId="66" borderId="6" xfId="0" applyFont="1" applyFill="1" applyBorder="1" applyAlignment="1">
      <alignment horizontal="center" vertical="center"/>
    </xf>
    <xf numFmtId="0" fontId="83" fillId="66" borderId="9" xfId="0" applyFont="1" applyFill="1" applyBorder="1" applyAlignment="1">
      <alignment horizontal="center" vertical="center"/>
    </xf>
    <xf numFmtId="0" fontId="277" fillId="0" borderId="0" xfId="0" applyFont="1" applyFill="1" applyAlignment="1">
      <alignment horizontal="center" vertical="center"/>
    </xf>
    <xf numFmtId="169" fontId="264" fillId="0" borderId="69" xfId="20514" applyFont="1" applyBorder="1" applyAlignment="1">
      <alignment horizontal="center" vertical="center" wrapText="1"/>
    </xf>
    <xf numFmtId="169" fontId="264" fillId="0" borderId="9" xfId="20514" applyFont="1" applyBorder="1" applyAlignment="1">
      <alignment horizontal="center" vertical="center" wrapText="1"/>
    </xf>
    <xf numFmtId="3" fontId="111" fillId="0" borderId="68" xfId="20518" applyNumberFormat="1" applyFont="1" applyBorder="1" applyAlignment="1">
      <alignment horizontal="center" vertical="center" wrapText="1"/>
    </xf>
    <xf numFmtId="3" fontId="264" fillId="0" borderId="71" xfId="20518" applyNumberFormat="1" applyFont="1" applyBorder="1" applyAlignment="1">
      <alignment horizontal="center" vertical="center" wrapText="1"/>
    </xf>
    <xf numFmtId="3" fontId="264" fillId="0" borderId="7" xfId="20518" applyNumberFormat="1" applyFont="1" applyBorder="1" applyAlignment="1">
      <alignment horizontal="center" vertical="center" wrapText="1"/>
    </xf>
    <xf numFmtId="3" fontId="264" fillId="0" borderId="72" xfId="20518" applyNumberFormat="1" applyFont="1" applyBorder="1" applyAlignment="1">
      <alignment horizontal="center" vertical="center" wrapText="1"/>
    </xf>
    <xf numFmtId="3" fontId="264" fillId="0" borderId="53" xfId="20518" applyNumberFormat="1" applyFont="1" applyBorder="1" applyAlignment="1">
      <alignment horizontal="center" vertical="center" wrapText="1"/>
    </xf>
    <xf numFmtId="3" fontId="264" fillId="0" borderId="8" xfId="20518" applyNumberFormat="1" applyFont="1" applyBorder="1" applyAlignment="1">
      <alignment horizontal="center" vertical="center" wrapText="1"/>
    </xf>
    <xf numFmtId="3" fontId="264" fillId="0" borderId="74" xfId="20518" applyNumberFormat="1" applyFont="1" applyBorder="1" applyAlignment="1">
      <alignment horizontal="center" vertical="center" wrapText="1"/>
    </xf>
    <xf numFmtId="3" fontId="264" fillId="0" borderId="73" xfId="20518" applyNumberFormat="1" applyFont="1" applyBorder="1" applyAlignment="1">
      <alignment horizontal="center" vertical="center" wrapText="1"/>
    </xf>
    <xf numFmtId="3" fontId="270" fillId="0" borderId="68" xfId="20518" applyNumberFormat="1" applyFont="1" applyBorder="1" applyAlignment="1">
      <alignment horizontal="center" vertical="center" wrapText="1"/>
    </xf>
    <xf numFmtId="0" fontId="269" fillId="70" borderId="77" xfId="0" applyFont="1" applyFill="1" applyBorder="1" applyAlignment="1">
      <alignment horizontal="center" vertical="center" wrapText="1"/>
    </xf>
    <xf numFmtId="0" fontId="269" fillId="70" borderId="78" xfId="0" applyFont="1" applyFill="1" applyBorder="1" applyAlignment="1">
      <alignment horizontal="center" vertical="center" wrapText="1"/>
    </xf>
    <xf numFmtId="0" fontId="264" fillId="68" borderId="77" xfId="20516" applyFont="1" applyFill="1" applyBorder="1" applyAlignment="1">
      <alignment horizontal="center" vertical="center" wrapText="1"/>
    </xf>
    <xf numFmtId="0" fontId="264" fillId="68" borderId="78" xfId="20516" applyFont="1" applyFill="1" applyBorder="1" applyAlignment="1">
      <alignment horizontal="center" vertical="center" wrapText="1"/>
    </xf>
    <xf numFmtId="0" fontId="81" fillId="0" borderId="79" xfId="20513" applyFont="1" applyFill="1" applyBorder="1" applyAlignment="1">
      <alignment horizontal="center" vertical="center" wrapText="1"/>
    </xf>
    <xf numFmtId="0" fontId="81" fillId="0" borderId="9" xfId="20513" applyFont="1" applyFill="1" applyBorder="1" applyAlignment="1">
      <alignment horizontal="center" vertical="center" wrapText="1"/>
    </xf>
    <xf numFmtId="0" fontId="81" fillId="0" borderId="79" xfId="4615" applyFont="1" applyFill="1" applyBorder="1" applyAlignment="1">
      <alignment horizontal="center" vertical="center" wrapText="1"/>
    </xf>
    <xf numFmtId="0" fontId="81" fillId="0" borderId="9" xfId="4615" applyFont="1" applyFill="1" applyBorder="1" applyAlignment="1">
      <alignment horizontal="center" vertical="center" wrapText="1"/>
    </xf>
    <xf numFmtId="0" fontId="285" fillId="66" borderId="0" xfId="0" applyFont="1" applyFill="1" applyAlignment="1">
      <alignment horizontal="center" vertical="center"/>
    </xf>
    <xf numFmtId="0" fontId="269" fillId="66" borderId="0" xfId="0" applyFont="1" applyFill="1" applyAlignment="1">
      <alignment horizontal="center" vertical="center" wrapText="1"/>
    </xf>
    <xf numFmtId="0" fontId="264" fillId="66" borderId="76" xfId="20516" applyFont="1" applyFill="1" applyBorder="1" applyAlignment="1">
      <alignment horizontal="center" vertical="center" wrapText="1"/>
    </xf>
    <xf numFmtId="0" fontId="279" fillId="0" borderId="8" xfId="0" applyFont="1" applyBorder="1" applyAlignment="1">
      <alignment horizontal="center"/>
    </xf>
    <xf numFmtId="367" fontId="264" fillId="66" borderId="77" xfId="20514" applyNumberFormat="1" applyFont="1" applyFill="1" applyBorder="1" applyAlignment="1">
      <alignment horizontal="center" vertical="center" wrapText="1"/>
    </xf>
    <xf numFmtId="367" fontId="264" fillId="66" borderId="52" xfId="20514" applyNumberFormat="1" applyFont="1" applyFill="1" applyBorder="1" applyAlignment="1">
      <alignment horizontal="center" vertical="center" wrapText="1"/>
    </xf>
    <xf numFmtId="367" fontId="264" fillId="66" borderId="78" xfId="20514" applyNumberFormat="1" applyFont="1" applyFill="1" applyBorder="1" applyAlignment="1">
      <alignment horizontal="center" vertical="center" wrapText="1"/>
    </xf>
    <xf numFmtId="367" fontId="264" fillId="0" borderId="77" xfId="20514" applyNumberFormat="1" applyFont="1" applyFill="1" applyBorder="1" applyAlignment="1">
      <alignment horizontal="center" vertical="center" wrapText="1"/>
    </xf>
    <xf numFmtId="367" fontId="264" fillId="0" borderId="52" xfId="20514" applyNumberFormat="1" applyFont="1" applyFill="1" applyBorder="1" applyAlignment="1">
      <alignment horizontal="center" vertical="center" wrapText="1"/>
    </xf>
    <xf numFmtId="367" fontId="264" fillId="0" borderId="78" xfId="20514" applyNumberFormat="1" applyFont="1" applyFill="1" applyBorder="1" applyAlignment="1">
      <alignment horizontal="center" vertical="center" wrapText="1"/>
    </xf>
    <xf numFmtId="169" fontId="264" fillId="0" borderId="76" xfId="20514" applyFont="1" applyFill="1" applyBorder="1" applyAlignment="1">
      <alignment horizontal="center" vertical="center" wrapText="1"/>
    </xf>
    <xf numFmtId="0" fontId="81" fillId="70" borderId="79" xfId="0" applyFont="1" applyFill="1" applyBorder="1" applyAlignment="1">
      <alignment horizontal="center" vertical="center" wrapText="1"/>
    </xf>
    <xf numFmtId="0" fontId="81" fillId="70" borderId="9" xfId="0" applyFont="1" applyFill="1" applyBorder="1" applyAlignment="1">
      <alignment horizontal="center" vertical="center" wrapText="1"/>
    </xf>
    <xf numFmtId="0" fontId="81" fillId="0" borderId="79" xfId="0" quotePrefix="1" applyFont="1" applyFill="1" applyBorder="1" applyAlignment="1">
      <alignment horizontal="center" vertical="center" wrapText="1"/>
    </xf>
    <xf numFmtId="0" fontId="81" fillId="0" borderId="6" xfId="0" quotePrefix="1" applyFont="1" applyFill="1" applyBorder="1" applyAlignment="1">
      <alignment horizontal="center" vertical="center" wrapText="1"/>
    </xf>
    <xf numFmtId="0" fontId="111" fillId="0" borderId="77" xfId="0" applyFont="1" applyFill="1" applyBorder="1" applyAlignment="1">
      <alignment horizontal="center" vertical="center" wrapText="1"/>
    </xf>
    <xf numFmtId="0" fontId="111" fillId="0" borderId="78" xfId="0" applyFont="1" applyFill="1" applyBorder="1" applyAlignment="1">
      <alignment horizontal="center" vertical="center" wrapText="1"/>
    </xf>
    <xf numFmtId="0" fontId="264" fillId="0" borderId="79" xfId="20514" applyNumberFormat="1" applyFont="1" applyFill="1" applyBorder="1" applyAlignment="1">
      <alignment horizontal="center" vertical="center" wrapText="1"/>
    </xf>
    <xf numFmtId="0" fontId="264" fillId="0" borderId="9" xfId="20514" applyNumberFormat="1" applyFont="1" applyFill="1" applyBorder="1" applyAlignment="1">
      <alignment horizontal="center" vertical="center" wrapText="1"/>
    </xf>
    <xf numFmtId="0" fontId="36" fillId="0" borderId="79" xfId="2612" applyFont="1" applyFill="1" applyBorder="1" applyAlignment="1">
      <alignment horizontal="center" vertical="center" wrapText="1"/>
    </xf>
    <xf numFmtId="0" fontId="36" fillId="0" borderId="9" xfId="2612" applyFont="1" applyFill="1" applyBorder="1" applyAlignment="1">
      <alignment horizontal="center" vertical="center" wrapText="1"/>
    </xf>
    <xf numFmtId="0" fontId="36" fillId="66" borderId="80" xfId="0" applyFont="1" applyFill="1" applyBorder="1" applyAlignment="1">
      <alignment horizontal="center" vertical="center" wrapText="1"/>
    </xf>
    <xf numFmtId="0" fontId="36" fillId="66" borderId="21" xfId="0" applyFont="1" applyFill="1" applyBorder="1" applyAlignment="1">
      <alignment horizontal="center" vertical="center" wrapText="1"/>
    </xf>
    <xf numFmtId="0" fontId="36" fillId="0" borderId="79" xfId="20513" applyFont="1" applyFill="1" applyBorder="1" applyAlignment="1">
      <alignment horizontal="center" vertical="center" wrapText="1"/>
    </xf>
    <xf numFmtId="0" fontId="36" fillId="0" borderId="9" xfId="20513" applyFont="1" applyFill="1" applyBorder="1" applyAlignment="1">
      <alignment horizontal="center" vertical="center" wrapText="1"/>
    </xf>
    <xf numFmtId="0" fontId="264" fillId="66" borderId="76" xfId="0" applyFont="1" applyFill="1" applyBorder="1" applyAlignment="1">
      <alignment horizontal="center" vertical="center" wrapText="1"/>
    </xf>
    <xf numFmtId="0" fontId="264" fillId="66" borderId="79" xfId="0" applyFont="1" applyFill="1" applyBorder="1" applyAlignment="1">
      <alignment horizontal="center" vertical="center" wrapText="1"/>
    </xf>
    <xf numFmtId="0" fontId="264" fillId="66" borderId="6" xfId="0" applyFont="1" applyFill="1" applyBorder="1" applyAlignment="1">
      <alignment horizontal="center" vertical="center" wrapText="1"/>
    </xf>
    <xf numFmtId="0" fontId="83" fillId="0" borderId="68" xfId="0" quotePrefix="1" applyFont="1" applyFill="1" applyBorder="1" applyAlignment="1">
      <alignment horizontal="center" vertical="center"/>
    </xf>
    <xf numFmtId="0" fontId="83" fillId="0" borderId="68" xfId="0" applyFont="1" applyFill="1" applyBorder="1" applyAlignment="1">
      <alignment horizontal="left" vertical="center" wrapText="1"/>
    </xf>
    <xf numFmtId="0" fontId="81" fillId="0" borderId="68" xfId="0" applyFont="1" applyFill="1" applyBorder="1" applyAlignment="1">
      <alignment horizontal="center" vertical="center" wrapText="1"/>
    </xf>
    <xf numFmtId="0" fontId="83" fillId="0" borderId="68" xfId="0" applyFont="1" applyFill="1" applyBorder="1" applyAlignment="1">
      <alignment horizontal="center" vertical="center" wrapText="1"/>
    </xf>
    <xf numFmtId="0" fontId="268" fillId="0" borderId="68" xfId="0" applyFont="1" applyFill="1" applyBorder="1" applyAlignment="1">
      <alignment vertical="center" wrapText="1"/>
    </xf>
    <xf numFmtId="0" fontId="83" fillId="0" borderId="68" xfId="0" applyFont="1" applyFill="1" applyBorder="1" applyAlignment="1">
      <alignment vertical="center"/>
    </xf>
    <xf numFmtId="0" fontId="83" fillId="0" borderId="68" xfId="0" applyFont="1" applyFill="1" applyBorder="1" applyAlignment="1">
      <alignment horizontal="center" vertical="center"/>
    </xf>
    <xf numFmtId="1" fontId="83" fillId="0" borderId="68" xfId="20518" applyNumberFormat="1" applyFont="1" applyFill="1" applyBorder="1" applyAlignment="1">
      <alignment vertical="center" wrapText="1"/>
    </xf>
    <xf numFmtId="0" fontId="83" fillId="0" borderId="79" xfId="0" applyFont="1" applyFill="1" applyBorder="1" applyAlignment="1">
      <alignment horizontal="center" vertical="center" wrapText="1"/>
    </xf>
    <xf numFmtId="0" fontId="81" fillId="0" borderId="68" xfId="0" applyFont="1" applyFill="1" applyBorder="1" applyAlignment="1">
      <alignment horizontal="center" vertical="center"/>
    </xf>
    <xf numFmtId="0" fontId="83" fillId="0" borderId="9" xfId="0" applyFont="1" applyFill="1" applyBorder="1" applyAlignment="1">
      <alignment horizontal="center" vertical="center" wrapText="1"/>
    </xf>
    <xf numFmtId="3" fontId="83" fillId="0" borderId="68" xfId="20518" applyNumberFormat="1" applyFont="1" applyFill="1" applyBorder="1" applyAlignment="1">
      <alignment horizontal="center" vertical="center" wrapText="1"/>
    </xf>
    <xf numFmtId="3" fontId="83" fillId="0" borderId="68" xfId="20518" quotePrefix="1" applyNumberFormat="1" applyFont="1" applyFill="1" applyBorder="1" applyAlignment="1">
      <alignment horizontal="center" vertical="center" wrapText="1"/>
    </xf>
    <xf numFmtId="355" fontId="83" fillId="0" borderId="68" xfId="0" applyNumberFormat="1" applyFont="1" applyFill="1" applyBorder="1" applyAlignment="1">
      <alignment horizontal="left" vertical="center" wrapText="1"/>
    </xf>
    <xf numFmtId="1" fontId="83" fillId="0" borderId="68" xfId="20518" applyNumberFormat="1" applyFont="1" applyFill="1" applyBorder="1" applyAlignment="1">
      <alignment horizontal="center" vertical="center" wrapText="1"/>
    </xf>
    <xf numFmtId="355" fontId="83" fillId="0" borderId="68" xfId="0" applyNumberFormat="1" applyFont="1" applyFill="1" applyBorder="1" applyAlignment="1">
      <alignment horizontal="center" vertical="center" wrapText="1"/>
    </xf>
    <xf numFmtId="0" fontId="36" fillId="0" borderId="68" xfId="0" applyFont="1" applyFill="1" applyBorder="1" applyAlignment="1">
      <alignment horizontal="center" vertical="center"/>
    </xf>
    <xf numFmtId="1" fontId="83" fillId="0" borderId="68" xfId="20518" applyNumberFormat="1" applyFont="1" applyFill="1" applyBorder="1" applyAlignment="1">
      <alignment horizontal="left" vertical="center" wrapText="1"/>
    </xf>
    <xf numFmtId="0" fontId="264" fillId="0" borderId="68" xfId="0" applyFont="1" applyFill="1" applyBorder="1" applyAlignment="1">
      <alignment vertical="center"/>
    </xf>
    <xf numFmtId="0" fontId="264" fillId="0" borderId="68" xfId="0" applyFont="1" applyFill="1" applyBorder="1" applyAlignment="1">
      <alignment horizontal="center" vertical="center"/>
    </xf>
    <xf numFmtId="3" fontId="83" fillId="0" borderId="68" xfId="20518" applyNumberFormat="1" applyFont="1" applyFill="1" applyBorder="1" applyAlignment="1">
      <alignment horizontal="left" vertical="center" wrapText="1"/>
    </xf>
    <xf numFmtId="0" fontId="81" fillId="0" borderId="68" xfId="0" quotePrefix="1" applyFont="1" applyFill="1" applyBorder="1" applyAlignment="1">
      <alignment horizontal="center" vertical="center" wrapText="1"/>
    </xf>
    <xf numFmtId="0" fontId="268" fillId="0" borderId="75" xfId="0" applyFont="1" applyFill="1" applyBorder="1" applyAlignment="1">
      <alignment horizontal="center" vertical="center" wrapText="1"/>
    </xf>
    <xf numFmtId="3" fontId="83" fillId="0" borderId="68" xfId="0" applyNumberFormat="1" applyFont="1" applyFill="1" applyBorder="1" applyAlignment="1">
      <alignment horizontal="right" vertical="center" wrapText="1"/>
    </xf>
    <xf numFmtId="0" fontId="81" fillId="0" borderId="69" xfId="0" applyFont="1" applyFill="1" applyBorder="1" applyAlignment="1">
      <alignment horizontal="center" vertical="center" wrapText="1"/>
    </xf>
    <xf numFmtId="0" fontId="268" fillId="0" borderId="68" xfId="0" quotePrefix="1" applyFont="1" applyFill="1" applyBorder="1" applyAlignment="1">
      <alignment horizontal="center" vertical="center" wrapText="1"/>
    </xf>
    <xf numFmtId="243" fontId="83" fillId="0" borderId="68" xfId="20514" applyNumberFormat="1" applyFont="1" applyFill="1" applyBorder="1" applyAlignment="1">
      <alignment horizontal="center" vertical="center" wrapText="1"/>
    </xf>
    <xf numFmtId="0" fontId="83" fillId="0" borderId="0" xfId="0" applyFont="1" applyFill="1" applyAlignment="1">
      <alignment horizontal="center" vertical="center"/>
    </xf>
    <xf numFmtId="0" fontId="83" fillId="0" borderId="68" xfId="0" quotePrefix="1" applyFont="1" applyFill="1" applyBorder="1" applyAlignment="1">
      <alignment horizontal="left" vertical="center" wrapText="1"/>
    </xf>
    <xf numFmtId="0" fontId="264" fillId="0" borderId="68" xfId="0" applyFont="1" applyFill="1" applyBorder="1" applyAlignment="1">
      <alignment horizontal="left" vertical="center"/>
    </xf>
    <xf numFmtId="0" fontId="111" fillId="0" borderId="68" xfId="0" applyFont="1" applyFill="1" applyBorder="1" applyAlignment="1">
      <alignment horizontal="center" vertical="center"/>
    </xf>
    <xf numFmtId="0" fontId="270" fillId="0" borderId="68" xfId="0" applyFont="1" applyFill="1" applyBorder="1" applyAlignment="1">
      <alignment horizontal="center" vertical="center"/>
    </xf>
    <xf numFmtId="0" fontId="268" fillId="0" borderId="68" xfId="0" applyFont="1" applyFill="1" applyBorder="1" applyAlignment="1">
      <alignment horizontal="center" vertical="center" wrapText="1"/>
    </xf>
    <xf numFmtId="0" fontId="264" fillId="0" borderId="68" xfId="0" quotePrefix="1" applyFont="1" applyFill="1" applyBorder="1" applyAlignment="1">
      <alignment horizontal="center" vertical="center" wrapText="1"/>
    </xf>
    <xf numFmtId="0" fontId="264" fillId="0" borderId="68" xfId="0" applyFont="1" applyFill="1" applyBorder="1" applyAlignment="1">
      <alignment horizontal="left" vertical="center" wrapText="1"/>
    </xf>
    <xf numFmtId="0" fontId="111" fillId="0" borderId="68" xfId="0" applyFont="1" applyFill="1" applyBorder="1" applyAlignment="1">
      <alignment vertical="center"/>
    </xf>
    <xf numFmtId="0" fontId="270" fillId="0" borderId="68" xfId="0" applyFont="1" applyFill="1" applyBorder="1" applyAlignment="1">
      <alignment vertical="center"/>
    </xf>
    <xf numFmtId="0" fontId="83" fillId="0" borderId="68" xfId="0" quotePrefix="1" applyFont="1" applyFill="1" applyBorder="1" applyAlignment="1">
      <alignment horizontal="center" vertical="center" wrapText="1"/>
    </xf>
    <xf numFmtId="0" fontId="83" fillId="0" borderId="68" xfId="0" quotePrefix="1" applyFont="1" applyFill="1" applyBorder="1" applyAlignment="1">
      <alignment vertical="center" wrapText="1"/>
    </xf>
    <xf numFmtId="0" fontId="83" fillId="0" borderId="68" xfId="20517" applyFont="1" applyFill="1" applyBorder="1" applyAlignment="1">
      <alignment horizontal="center" vertical="center" wrapText="1"/>
    </xf>
    <xf numFmtId="243" fontId="83" fillId="0" borderId="68" xfId="0" applyNumberFormat="1" applyFont="1" applyFill="1" applyBorder="1" applyAlignment="1">
      <alignment vertical="center"/>
    </xf>
    <xf numFmtId="175" fontId="36" fillId="0" borderId="68" xfId="0" applyNumberFormat="1" applyFont="1" applyFill="1" applyBorder="1" applyAlignment="1">
      <alignment horizontal="center" vertical="center"/>
    </xf>
    <xf numFmtId="0" fontId="83" fillId="0" borderId="68" xfId="0" applyFont="1" applyFill="1" applyBorder="1" applyAlignment="1">
      <alignment vertical="center" wrapText="1"/>
    </xf>
    <xf numFmtId="167" fontId="83" fillId="0" borderId="68" xfId="0" applyNumberFormat="1" applyFont="1" applyFill="1" applyBorder="1" applyAlignment="1">
      <alignment vertical="center"/>
    </xf>
    <xf numFmtId="0" fontId="36" fillId="0" borderId="76" xfId="4615" applyFont="1" applyFill="1" applyBorder="1" applyAlignment="1">
      <alignment horizontal="left" vertical="center" wrapText="1"/>
    </xf>
    <xf numFmtId="367" fontId="261" fillId="0" borderId="76" xfId="20514" applyNumberFormat="1" applyFont="1" applyFill="1" applyBorder="1" applyAlignment="1" applyProtection="1">
      <alignment horizontal="right" vertical="center" wrapText="1"/>
      <protection locked="0"/>
    </xf>
    <xf numFmtId="0" fontId="0" fillId="0" borderId="0" xfId="0" applyFont="1" applyFill="1"/>
    <xf numFmtId="367" fontId="0" fillId="0" borderId="0" xfId="20514" applyNumberFormat="1" applyFont="1" applyFill="1" applyAlignment="1">
      <alignment horizontal="right"/>
    </xf>
    <xf numFmtId="367" fontId="0" fillId="0" borderId="0" xfId="20514" applyNumberFormat="1" applyFont="1" applyFill="1"/>
    <xf numFmtId="252" fontId="272" fillId="0" borderId="0" xfId="0" applyNumberFormat="1" applyFont="1" applyFill="1"/>
  </cellXfs>
  <cellStyles count="20527">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_x001d_??%U©÷u&amp;H©÷9_x0008_?_x0009_s_x000a__x0007__x0001__x0001_" xfId="5688"/>
    <cellStyle name="???? [0.00]_      " xfId="40"/>
    <cellStyle name="??????" xfId="41"/>
    <cellStyle name="?????? 2" xfId="5689"/>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90"/>
    <cellStyle name="_x0001_?¶æµ_x001b_ºß­ ?[?0?.?0?0?]?_?P?R?" xfId="5691"/>
    <cellStyle name="_x0001_?¶æµ_x001b_ºß­_?P?R?O?D?U?C" xfId="5692"/>
    <cellStyle name="?Comma_phu tro SS3" xfId="5693"/>
    <cellStyle name="?Currency_phu tro SS3" xfId="5694"/>
    <cellStyle name="?Dat" xfId="5695"/>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6"/>
    <cellStyle name="?Header" xfId="5697"/>
    <cellStyle name="?Heading " xfId="5698"/>
    <cellStyle name="_x0001_?N,‚_?0?0?Q?3?" xfId="5699"/>
    <cellStyle name="_x0001_?N,_?0?0?Q?3?" xfId="5700"/>
    <cellStyle name="?Normal_dap (3" xfId="5701"/>
    <cellStyle name="?Tota" xfId="5702"/>
    <cellStyle name="?ÿ?_x0012_?ÿ?adot" xfId="5703"/>
    <cellStyle name="@ET_Style?.font5" xfId="69"/>
    <cellStyle name="[0]_Chi phÝ kh¸c_V" xfId="70"/>
    <cellStyle name="_x0001_\Ô" xfId="5704"/>
    <cellStyle name="_x0001_\Ô?É_?(?_x0015_Èô¼€½" xfId="5705"/>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6"/>
    <cellStyle name="_Book1_Phu luc 5 - TH nhu cau cua BNN" xfId="5707"/>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8"/>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9"/>
    <cellStyle name="_KT (2)_2_TG-TH_ÿÿÿÿÿ_Bieu mau cong trinh khoi cong moi 3-4" xfId="350"/>
    <cellStyle name="_KT (2)_2_TG-TH_ÿÿÿÿÿ_Bieu3ODA" xfId="351"/>
    <cellStyle name="_KT (2)_2_TG-TH_ÿÿÿÿÿ_Bieu4HTMT" xfId="352"/>
    <cellStyle name="_KT (2)_2_TG-TH_ÿÿÿÿÿ_Ha Nam" xfId="5710"/>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1"/>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2"/>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3"/>
    <cellStyle name="_KT (2)_4_ÿÿÿÿÿ_Bieu mau cong trinh khoi cong moi 3-4" xfId="491"/>
    <cellStyle name="_KT (2)_4_ÿÿÿÿÿ_Bieu3ODA" xfId="492"/>
    <cellStyle name="_KT (2)_4_ÿÿÿÿÿ_Bieu4HTMT" xfId="493"/>
    <cellStyle name="_KT (2)_4_ÿÿÿÿÿ_Ha Nam" xfId="5714"/>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5"/>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6"/>
    <cellStyle name="_KT (2)_5_ÿÿÿÿÿ_Bieu mau cong trinh khoi cong moi 3-4" xfId="577"/>
    <cellStyle name="_KT (2)_5_ÿÿÿÿÿ_Bieu3ODA" xfId="578"/>
    <cellStyle name="_KT (2)_5_ÿÿÿÿÿ_Bieu4HTMT" xfId="579"/>
    <cellStyle name="_KT (2)_5_ÿÿÿÿÿ_Ha Nam" xfId="5717"/>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8"/>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9"/>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20"/>
    <cellStyle name="_KT_TG_1_ÿÿÿÿÿ_Bieu mau cong trinh khoi cong moi 3-4" xfId="715"/>
    <cellStyle name="_KT_TG_1_ÿÿÿÿÿ_Bieu3ODA" xfId="716"/>
    <cellStyle name="_KT_TG_1_ÿÿÿÿÿ_Bieu4HTMT" xfId="717"/>
    <cellStyle name="_KT_TG_1_ÿÿÿÿÿ_Ha Nam" xfId="5721"/>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2"/>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3"/>
    <cellStyle name="_KT_TG_2_ÿÿÿÿÿ_Bieu mau cong trinh khoi cong moi 3-4" xfId="801"/>
    <cellStyle name="_KT_TG_2_ÿÿÿÿÿ_Bieu3ODA" xfId="802"/>
    <cellStyle name="_KT_TG_2_ÿÿÿÿÿ_Bieu4HTMT" xfId="803"/>
    <cellStyle name="_KT_TG_2_ÿÿÿÿÿ_Ha Nam" xfId="5724"/>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7"/>
    <cellStyle name="_TG-TH_1_ÿÿÿÿÿ_Bieu mau cong trinh khoi cong moi 3-4" xfId="946"/>
    <cellStyle name="_TG-TH_1_ÿÿÿÿÿ_Bieu3ODA" xfId="947"/>
    <cellStyle name="_TG-TH_1_ÿÿÿÿÿ_Bieu4HTMT" xfId="948"/>
    <cellStyle name="_TG-TH_1_ÿÿÿÿÿ_Ha Nam" xfId="572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9"/>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30"/>
    <cellStyle name="_TG-TH_2_ÿÿÿÿÿ_Bieu mau cong trinh khoi cong moi 3-4" xfId="1032"/>
    <cellStyle name="_TG-TH_2_ÿÿÿÿÿ_Bieu3ODA" xfId="1033"/>
    <cellStyle name="_TG-TH_2_ÿÿÿÿÿ_Bieu4HTMT" xfId="1034"/>
    <cellStyle name="_TG-TH_2_ÿÿÿÿÿ_Ha Nam" xfId="5731"/>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2"/>
    <cellStyle name="_Ung truoc de bien (ban theo mau Vu DP) 15.6_Nhu cau von dau tu 2013-2015 (LD Vụ sua)" xfId="5733"/>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4"/>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6"/>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7"/>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8"/>
    <cellStyle name="_x0001_¨c^ ?[?0?]?_?0?0?" xfId="5739"/>
    <cellStyle name="_x0001_¨c^[" xfId="5740"/>
    <cellStyle name="_x0001_¨c^[?0?" xfId="5741"/>
    <cellStyle name="_x0001_¨c^_?0?0?Q?3?" xfId="5742"/>
    <cellStyle name="_x0001_¨Œc^ " xfId="5743"/>
    <cellStyle name="_x0001_¨Œc^ ?[?0?]?_?0?0?" xfId="5744"/>
    <cellStyle name="_x0001_¨Œc^[" xfId="5745"/>
    <cellStyle name="_x0001_¨Œc^[?0?" xfId="5746"/>
    <cellStyle name="_x0001_¨Œc^_?0?0?Q?3?" xfId="5747"/>
    <cellStyle name="’Ê‰Ý [0.00]_laroux" xfId="1130"/>
    <cellStyle name="’Ê‰Ý_laroux" xfId="1131"/>
    <cellStyle name="¤@¯ë_CHI PHI QUAN LY 1-00" xfId="1132"/>
    <cellStyle name="_x0001_µÑTÖ " xfId="5748"/>
    <cellStyle name="_x0001_µÑTÖ ?[?0?" xfId="5749"/>
    <cellStyle name="_x0001_µÑTÖ_" xfId="5750"/>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1"/>
    <cellStyle name="0,0_x000d__x000a_NA_x000d__x000a_ 11" xfId="5752"/>
    <cellStyle name="0,0_x000d__x000a_NA_x000d__x000a_ 12" xfId="5753"/>
    <cellStyle name="0,0_x000d__x000a_NA_x000d__x000a_ 2" xfId="1141"/>
    <cellStyle name="0,0_x000d__x000a_NA_x000d__x000a_ 2 2" xfId="5754"/>
    <cellStyle name="0,0_x000d__x000a_NA_x000d__x000a_ 2 3" xfId="5755"/>
    <cellStyle name="0,0_x000d__x000a_NA_x000d__x000a_ 2 4" xfId="5756"/>
    <cellStyle name="0,0_x000d__x000a_NA_x000d__x000a_ 2 5" xfId="5757"/>
    <cellStyle name="0,0_x000d__x000a_NA_x000d__x000a_ 2 6" xfId="5758"/>
    <cellStyle name="0,0_x000d__x000a_NA_x000d__x000a_ 3" xfId="4271"/>
    <cellStyle name="0,0_x000d__x000a_NA_x000d__x000a_ 4" xfId="4272"/>
    <cellStyle name="0,0_x000d__x000a_NA_x000d__x000a_ 5" xfId="5759"/>
    <cellStyle name="0,0_x000d__x000a_NA_x000d__x000a_ 6" xfId="5760"/>
    <cellStyle name="0,0_x000d__x000a_NA_x000d__x000a_ 7" xfId="5761"/>
    <cellStyle name="0,0_x000d__x000a_NA_x000d__x000a_ 8" xfId="5762"/>
    <cellStyle name="0,0_x000d__x000a_NA_x000d__x000a_ 9" xfId="5763"/>
    <cellStyle name="0,0_x000d__x000a_NA_x000d__x000a__KH TPCP 2013 (KTNN, HOP)" xfId="5764"/>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5"/>
    <cellStyle name="1 2 3" xfId="5766"/>
    <cellStyle name="1 2 4" xfId="5767"/>
    <cellStyle name="1 3" xfId="5768"/>
    <cellStyle name="1 4" xfId="5769"/>
    <cellStyle name="1 5" xfId="5770"/>
    <cellStyle name="1_!1 1 bao cao giao KH ve HTCMT vung TNB   12-12-2011" xfId="1149"/>
    <cellStyle name="1_1 Bieu 6 thang nam 2011" xfId="5771"/>
    <cellStyle name="1_1 Bieu 6 thang nam 2011 2" xfId="5772"/>
    <cellStyle name="1_1 Bieu 6 thang nam 2011 2 2" xfId="5773"/>
    <cellStyle name="1_1 Bieu 6 thang nam 2011 2 2 2" xfId="5774"/>
    <cellStyle name="1_1 Bieu 6 thang nam 2011 2 2 3" xfId="5775"/>
    <cellStyle name="1_1 Bieu 6 thang nam 2011 2 2 4" xfId="5776"/>
    <cellStyle name="1_1 Bieu 6 thang nam 2011 2 3" xfId="5777"/>
    <cellStyle name="1_1 Bieu 6 thang nam 2011 2 4" xfId="5778"/>
    <cellStyle name="1_1 Bieu 6 thang nam 2011 2 5" xfId="5779"/>
    <cellStyle name="1_1 Bieu 6 thang nam 2011 3" xfId="5780"/>
    <cellStyle name="1_1 Bieu 6 thang nam 2011 3 2" xfId="5781"/>
    <cellStyle name="1_1 Bieu 6 thang nam 2011 3 3" xfId="5782"/>
    <cellStyle name="1_1 Bieu 6 thang nam 2011 3 4" xfId="5783"/>
    <cellStyle name="1_1 Bieu 6 thang nam 2011 4" xfId="5784"/>
    <cellStyle name="1_1 Bieu 6 thang nam 2011 5" xfId="5785"/>
    <cellStyle name="1_1 Bieu 6 thang nam 2011 6" xfId="5786"/>
    <cellStyle name="1_1 Bieu 6 thang nam 2011_BC von DTPT 6 thang 2012" xfId="5787"/>
    <cellStyle name="1_1 Bieu 6 thang nam 2011_BC von DTPT 6 thang 2012 2" xfId="5788"/>
    <cellStyle name="1_1 Bieu 6 thang nam 2011_BC von DTPT 6 thang 2012 2 2" xfId="5789"/>
    <cellStyle name="1_1 Bieu 6 thang nam 2011_BC von DTPT 6 thang 2012 2 2 2" xfId="5790"/>
    <cellStyle name="1_1 Bieu 6 thang nam 2011_BC von DTPT 6 thang 2012 2 2 3" xfId="5791"/>
    <cellStyle name="1_1 Bieu 6 thang nam 2011_BC von DTPT 6 thang 2012 2 2 4" xfId="5792"/>
    <cellStyle name="1_1 Bieu 6 thang nam 2011_BC von DTPT 6 thang 2012 2 3" xfId="5793"/>
    <cellStyle name="1_1 Bieu 6 thang nam 2011_BC von DTPT 6 thang 2012 2 4" xfId="5794"/>
    <cellStyle name="1_1 Bieu 6 thang nam 2011_BC von DTPT 6 thang 2012 2 5" xfId="5795"/>
    <cellStyle name="1_1 Bieu 6 thang nam 2011_BC von DTPT 6 thang 2012 3" xfId="5796"/>
    <cellStyle name="1_1 Bieu 6 thang nam 2011_BC von DTPT 6 thang 2012 3 2" xfId="5797"/>
    <cellStyle name="1_1 Bieu 6 thang nam 2011_BC von DTPT 6 thang 2012 3 3" xfId="5798"/>
    <cellStyle name="1_1 Bieu 6 thang nam 2011_BC von DTPT 6 thang 2012 3 4" xfId="5799"/>
    <cellStyle name="1_1 Bieu 6 thang nam 2011_BC von DTPT 6 thang 2012 4" xfId="5800"/>
    <cellStyle name="1_1 Bieu 6 thang nam 2011_BC von DTPT 6 thang 2012 5" xfId="5801"/>
    <cellStyle name="1_1 Bieu 6 thang nam 2011_BC von DTPT 6 thang 2012 6" xfId="5802"/>
    <cellStyle name="1_1 Bieu 6 thang nam 2011_Bieu du thao QD von ho tro co MT" xfId="5803"/>
    <cellStyle name="1_1 Bieu 6 thang nam 2011_Bieu du thao QD von ho tro co MT 2" xfId="5804"/>
    <cellStyle name="1_1 Bieu 6 thang nam 2011_Bieu du thao QD von ho tro co MT 2 2" xfId="5805"/>
    <cellStyle name="1_1 Bieu 6 thang nam 2011_Bieu du thao QD von ho tro co MT 2 2 2" xfId="5806"/>
    <cellStyle name="1_1 Bieu 6 thang nam 2011_Bieu du thao QD von ho tro co MT 2 2 3" xfId="5807"/>
    <cellStyle name="1_1 Bieu 6 thang nam 2011_Bieu du thao QD von ho tro co MT 2 2 4" xfId="5808"/>
    <cellStyle name="1_1 Bieu 6 thang nam 2011_Bieu du thao QD von ho tro co MT 2 3" xfId="5809"/>
    <cellStyle name="1_1 Bieu 6 thang nam 2011_Bieu du thao QD von ho tro co MT 2 4" xfId="5810"/>
    <cellStyle name="1_1 Bieu 6 thang nam 2011_Bieu du thao QD von ho tro co MT 2 5" xfId="5811"/>
    <cellStyle name="1_1 Bieu 6 thang nam 2011_Bieu du thao QD von ho tro co MT 3" xfId="5812"/>
    <cellStyle name="1_1 Bieu 6 thang nam 2011_Bieu du thao QD von ho tro co MT 3 2" xfId="5813"/>
    <cellStyle name="1_1 Bieu 6 thang nam 2011_Bieu du thao QD von ho tro co MT 3 3" xfId="5814"/>
    <cellStyle name="1_1 Bieu 6 thang nam 2011_Bieu du thao QD von ho tro co MT 3 4" xfId="5815"/>
    <cellStyle name="1_1 Bieu 6 thang nam 2011_Bieu du thao QD von ho tro co MT 4" xfId="5816"/>
    <cellStyle name="1_1 Bieu 6 thang nam 2011_Bieu du thao QD von ho tro co MT 5" xfId="5817"/>
    <cellStyle name="1_1 Bieu 6 thang nam 2011_Bieu du thao QD von ho tro co MT 6" xfId="5818"/>
    <cellStyle name="1_1 Bieu 6 thang nam 2011_Ke hoach 2012 (theo doi)" xfId="5819"/>
    <cellStyle name="1_1 Bieu 6 thang nam 2011_Ke hoach 2012 (theo doi) 2" xfId="5820"/>
    <cellStyle name="1_1 Bieu 6 thang nam 2011_Ke hoach 2012 (theo doi) 2 2" xfId="5821"/>
    <cellStyle name="1_1 Bieu 6 thang nam 2011_Ke hoach 2012 (theo doi) 2 2 2" xfId="5822"/>
    <cellStyle name="1_1 Bieu 6 thang nam 2011_Ke hoach 2012 (theo doi) 2 2 3" xfId="5823"/>
    <cellStyle name="1_1 Bieu 6 thang nam 2011_Ke hoach 2012 (theo doi) 2 2 4" xfId="5824"/>
    <cellStyle name="1_1 Bieu 6 thang nam 2011_Ke hoach 2012 (theo doi) 2 3" xfId="5825"/>
    <cellStyle name="1_1 Bieu 6 thang nam 2011_Ke hoach 2012 (theo doi) 2 4" xfId="5826"/>
    <cellStyle name="1_1 Bieu 6 thang nam 2011_Ke hoach 2012 (theo doi) 2 5" xfId="5827"/>
    <cellStyle name="1_1 Bieu 6 thang nam 2011_Ke hoach 2012 (theo doi) 3" xfId="5828"/>
    <cellStyle name="1_1 Bieu 6 thang nam 2011_Ke hoach 2012 (theo doi) 3 2" xfId="5829"/>
    <cellStyle name="1_1 Bieu 6 thang nam 2011_Ke hoach 2012 (theo doi) 3 3" xfId="5830"/>
    <cellStyle name="1_1 Bieu 6 thang nam 2011_Ke hoach 2012 (theo doi) 3 4" xfId="5831"/>
    <cellStyle name="1_1 Bieu 6 thang nam 2011_Ke hoach 2012 (theo doi) 4" xfId="5832"/>
    <cellStyle name="1_1 Bieu 6 thang nam 2011_Ke hoach 2012 (theo doi) 5" xfId="5833"/>
    <cellStyle name="1_1 Bieu 6 thang nam 2011_Ke hoach 2012 (theo doi) 6" xfId="5834"/>
    <cellStyle name="1_1 Bieu 6 thang nam 2011_Ke hoach 2012 theo doi (giai ngan 30.6.12)" xfId="5835"/>
    <cellStyle name="1_1 Bieu 6 thang nam 2011_Ke hoach 2012 theo doi (giai ngan 30.6.12) 2" xfId="5836"/>
    <cellStyle name="1_1 Bieu 6 thang nam 2011_Ke hoach 2012 theo doi (giai ngan 30.6.12) 2 2" xfId="5837"/>
    <cellStyle name="1_1 Bieu 6 thang nam 2011_Ke hoach 2012 theo doi (giai ngan 30.6.12) 2 2 2" xfId="5838"/>
    <cellStyle name="1_1 Bieu 6 thang nam 2011_Ke hoach 2012 theo doi (giai ngan 30.6.12) 2 2 3" xfId="5839"/>
    <cellStyle name="1_1 Bieu 6 thang nam 2011_Ke hoach 2012 theo doi (giai ngan 30.6.12) 2 2 4" xfId="5840"/>
    <cellStyle name="1_1 Bieu 6 thang nam 2011_Ke hoach 2012 theo doi (giai ngan 30.6.12) 2 3" xfId="5841"/>
    <cellStyle name="1_1 Bieu 6 thang nam 2011_Ke hoach 2012 theo doi (giai ngan 30.6.12) 2 4" xfId="5842"/>
    <cellStyle name="1_1 Bieu 6 thang nam 2011_Ke hoach 2012 theo doi (giai ngan 30.6.12) 2 5" xfId="5843"/>
    <cellStyle name="1_1 Bieu 6 thang nam 2011_Ke hoach 2012 theo doi (giai ngan 30.6.12) 3" xfId="5844"/>
    <cellStyle name="1_1 Bieu 6 thang nam 2011_Ke hoach 2012 theo doi (giai ngan 30.6.12) 3 2" xfId="5845"/>
    <cellStyle name="1_1 Bieu 6 thang nam 2011_Ke hoach 2012 theo doi (giai ngan 30.6.12) 3 3" xfId="5846"/>
    <cellStyle name="1_1 Bieu 6 thang nam 2011_Ke hoach 2012 theo doi (giai ngan 30.6.12) 3 4" xfId="5847"/>
    <cellStyle name="1_1 Bieu 6 thang nam 2011_Ke hoach 2012 theo doi (giai ngan 30.6.12) 4" xfId="5848"/>
    <cellStyle name="1_1 Bieu 6 thang nam 2011_Ke hoach 2012 theo doi (giai ngan 30.6.12) 5" xfId="5849"/>
    <cellStyle name="1_1 Bieu 6 thang nam 2011_Ke hoach 2012 theo doi (giai ngan 30.6.12) 6" xfId="5850"/>
    <cellStyle name="1_17 bieu (hung cap nhap)" xfId="5851"/>
    <cellStyle name="1_17 bieu (hung cap nhap) 2" xfId="5852"/>
    <cellStyle name="1_17 bieu (hung cap nhap) 2 2" xfId="5853"/>
    <cellStyle name="1_17 bieu (hung cap nhap) 2 2 2" xfId="5854"/>
    <cellStyle name="1_17 bieu (hung cap nhap) 2 2 3" xfId="5855"/>
    <cellStyle name="1_17 bieu (hung cap nhap) 2 2 4" xfId="5856"/>
    <cellStyle name="1_17 bieu (hung cap nhap) 2 3" xfId="5857"/>
    <cellStyle name="1_17 bieu (hung cap nhap) 2 4" xfId="5858"/>
    <cellStyle name="1_17 bieu (hung cap nhap) 2 5" xfId="5859"/>
    <cellStyle name="1_17 bieu (hung cap nhap) 3" xfId="5860"/>
    <cellStyle name="1_17 bieu (hung cap nhap) 3 2" xfId="5861"/>
    <cellStyle name="1_17 bieu (hung cap nhap) 3 3" xfId="5862"/>
    <cellStyle name="1_17 bieu (hung cap nhap) 3 4" xfId="5863"/>
    <cellStyle name="1_17 bieu (hung cap nhap) 4" xfId="5864"/>
    <cellStyle name="1_17 bieu (hung cap nhap) 5" xfId="5865"/>
    <cellStyle name="1_17 bieu (hung cap nhap) 6" xfId="5866"/>
    <cellStyle name="1_17 bieu (hung cap nhap)_BC von DTPT 6 thang 2012" xfId="5867"/>
    <cellStyle name="1_17 bieu (hung cap nhap)_BC von DTPT 6 thang 2012 2" xfId="5868"/>
    <cellStyle name="1_17 bieu (hung cap nhap)_BC von DTPT 6 thang 2012 2 2" xfId="5869"/>
    <cellStyle name="1_17 bieu (hung cap nhap)_BC von DTPT 6 thang 2012 2 2 2" xfId="5870"/>
    <cellStyle name="1_17 bieu (hung cap nhap)_BC von DTPT 6 thang 2012 2 2 3" xfId="5871"/>
    <cellStyle name="1_17 bieu (hung cap nhap)_BC von DTPT 6 thang 2012 2 2 4" xfId="5872"/>
    <cellStyle name="1_17 bieu (hung cap nhap)_BC von DTPT 6 thang 2012 2 3" xfId="5873"/>
    <cellStyle name="1_17 bieu (hung cap nhap)_BC von DTPT 6 thang 2012 2 4" xfId="5874"/>
    <cellStyle name="1_17 bieu (hung cap nhap)_BC von DTPT 6 thang 2012 2 5" xfId="5875"/>
    <cellStyle name="1_17 bieu (hung cap nhap)_BC von DTPT 6 thang 2012 3" xfId="5876"/>
    <cellStyle name="1_17 bieu (hung cap nhap)_BC von DTPT 6 thang 2012 3 2" xfId="5877"/>
    <cellStyle name="1_17 bieu (hung cap nhap)_BC von DTPT 6 thang 2012 3 3" xfId="5878"/>
    <cellStyle name="1_17 bieu (hung cap nhap)_BC von DTPT 6 thang 2012 3 4" xfId="5879"/>
    <cellStyle name="1_17 bieu (hung cap nhap)_BC von DTPT 6 thang 2012 4" xfId="5880"/>
    <cellStyle name="1_17 bieu (hung cap nhap)_BC von DTPT 6 thang 2012 5" xfId="5881"/>
    <cellStyle name="1_17 bieu (hung cap nhap)_BC von DTPT 6 thang 2012 6" xfId="5882"/>
    <cellStyle name="1_17 bieu (hung cap nhap)_Bieu du thao QD von ho tro co MT" xfId="5883"/>
    <cellStyle name="1_17 bieu (hung cap nhap)_Bieu du thao QD von ho tro co MT 2" xfId="5884"/>
    <cellStyle name="1_17 bieu (hung cap nhap)_Bieu du thao QD von ho tro co MT 2 2" xfId="5885"/>
    <cellStyle name="1_17 bieu (hung cap nhap)_Bieu du thao QD von ho tro co MT 2 2 2" xfId="5886"/>
    <cellStyle name="1_17 bieu (hung cap nhap)_Bieu du thao QD von ho tro co MT 2 2 3" xfId="5887"/>
    <cellStyle name="1_17 bieu (hung cap nhap)_Bieu du thao QD von ho tro co MT 2 2 4" xfId="5888"/>
    <cellStyle name="1_17 bieu (hung cap nhap)_Bieu du thao QD von ho tro co MT 2 3" xfId="5889"/>
    <cellStyle name="1_17 bieu (hung cap nhap)_Bieu du thao QD von ho tro co MT 2 4" xfId="5890"/>
    <cellStyle name="1_17 bieu (hung cap nhap)_Bieu du thao QD von ho tro co MT 2 5" xfId="5891"/>
    <cellStyle name="1_17 bieu (hung cap nhap)_Bieu du thao QD von ho tro co MT 3" xfId="5892"/>
    <cellStyle name="1_17 bieu (hung cap nhap)_Bieu du thao QD von ho tro co MT 3 2" xfId="5893"/>
    <cellStyle name="1_17 bieu (hung cap nhap)_Bieu du thao QD von ho tro co MT 3 3" xfId="5894"/>
    <cellStyle name="1_17 bieu (hung cap nhap)_Bieu du thao QD von ho tro co MT 3 4" xfId="5895"/>
    <cellStyle name="1_17 bieu (hung cap nhap)_Bieu du thao QD von ho tro co MT 4" xfId="5896"/>
    <cellStyle name="1_17 bieu (hung cap nhap)_Bieu du thao QD von ho tro co MT 5" xfId="5897"/>
    <cellStyle name="1_17 bieu (hung cap nhap)_Bieu du thao QD von ho tro co MT 6" xfId="5898"/>
    <cellStyle name="1_17 bieu (hung cap nhap)_Dang ky phan khai von ODA (gui Bo)" xfId="5899"/>
    <cellStyle name="1_17 bieu (hung cap nhap)_Dang ky phan khai von ODA (gui Bo) 2" xfId="5900"/>
    <cellStyle name="1_17 bieu (hung cap nhap)_Dang ky phan khai von ODA (gui Bo) 2 2" xfId="5901"/>
    <cellStyle name="1_17 bieu (hung cap nhap)_Dang ky phan khai von ODA (gui Bo) 2 2 2" xfId="5902"/>
    <cellStyle name="1_17 bieu (hung cap nhap)_Dang ky phan khai von ODA (gui Bo) 2 2 3" xfId="5903"/>
    <cellStyle name="1_17 bieu (hung cap nhap)_Dang ky phan khai von ODA (gui Bo) 2 2 4" xfId="5904"/>
    <cellStyle name="1_17 bieu (hung cap nhap)_Dang ky phan khai von ODA (gui Bo) 2 3" xfId="5905"/>
    <cellStyle name="1_17 bieu (hung cap nhap)_Dang ky phan khai von ODA (gui Bo) 2 4" xfId="5906"/>
    <cellStyle name="1_17 bieu (hung cap nhap)_Dang ky phan khai von ODA (gui Bo) 2 5" xfId="5907"/>
    <cellStyle name="1_17 bieu (hung cap nhap)_Dang ky phan khai von ODA (gui Bo) 3" xfId="5908"/>
    <cellStyle name="1_17 bieu (hung cap nhap)_Dang ky phan khai von ODA (gui Bo) 3 2" xfId="5909"/>
    <cellStyle name="1_17 bieu (hung cap nhap)_Dang ky phan khai von ODA (gui Bo) 3 3" xfId="5910"/>
    <cellStyle name="1_17 bieu (hung cap nhap)_Dang ky phan khai von ODA (gui Bo) 3 4" xfId="5911"/>
    <cellStyle name="1_17 bieu (hung cap nhap)_Dang ky phan khai von ODA (gui Bo) 4" xfId="5912"/>
    <cellStyle name="1_17 bieu (hung cap nhap)_Dang ky phan khai von ODA (gui Bo) 5" xfId="5913"/>
    <cellStyle name="1_17 bieu (hung cap nhap)_Dang ky phan khai von ODA (gui Bo) 6" xfId="5914"/>
    <cellStyle name="1_17 bieu (hung cap nhap)_Dang ky phan khai von ODA (gui Bo)_BC von DTPT 6 thang 2012" xfId="5915"/>
    <cellStyle name="1_17 bieu (hung cap nhap)_Dang ky phan khai von ODA (gui Bo)_BC von DTPT 6 thang 2012 2" xfId="5916"/>
    <cellStyle name="1_17 bieu (hung cap nhap)_Dang ky phan khai von ODA (gui Bo)_BC von DTPT 6 thang 2012 2 2" xfId="5917"/>
    <cellStyle name="1_17 bieu (hung cap nhap)_Dang ky phan khai von ODA (gui Bo)_BC von DTPT 6 thang 2012 2 2 2" xfId="5918"/>
    <cellStyle name="1_17 bieu (hung cap nhap)_Dang ky phan khai von ODA (gui Bo)_BC von DTPT 6 thang 2012 2 2 3" xfId="5919"/>
    <cellStyle name="1_17 bieu (hung cap nhap)_Dang ky phan khai von ODA (gui Bo)_BC von DTPT 6 thang 2012 2 2 4" xfId="5920"/>
    <cellStyle name="1_17 bieu (hung cap nhap)_Dang ky phan khai von ODA (gui Bo)_BC von DTPT 6 thang 2012 2 3" xfId="5921"/>
    <cellStyle name="1_17 bieu (hung cap nhap)_Dang ky phan khai von ODA (gui Bo)_BC von DTPT 6 thang 2012 2 4" xfId="5922"/>
    <cellStyle name="1_17 bieu (hung cap nhap)_Dang ky phan khai von ODA (gui Bo)_BC von DTPT 6 thang 2012 2 5" xfId="5923"/>
    <cellStyle name="1_17 bieu (hung cap nhap)_Dang ky phan khai von ODA (gui Bo)_BC von DTPT 6 thang 2012 3" xfId="5924"/>
    <cellStyle name="1_17 bieu (hung cap nhap)_Dang ky phan khai von ODA (gui Bo)_BC von DTPT 6 thang 2012 3 2" xfId="5925"/>
    <cellStyle name="1_17 bieu (hung cap nhap)_Dang ky phan khai von ODA (gui Bo)_BC von DTPT 6 thang 2012 3 3" xfId="5926"/>
    <cellStyle name="1_17 bieu (hung cap nhap)_Dang ky phan khai von ODA (gui Bo)_BC von DTPT 6 thang 2012 3 4" xfId="5927"/>
    <cellStyle name="1_17 bieu (hung cap nhap)_Dang ky phan khai von ODA (gui Bo)_BC von DTPT 6 thang 2012 4" xfId="5928"/>
    <cellStyle name="1_17 bieu (hung cap nhap)_Dang ky phan khai von ODA (gui Bo)_BC von DTPT 6 thang 2012 5" xfId="5929"/>
    <cellStyle name="1_17 bieu (hung cap nhap)_Dang ky phan khai von ODA (gui Bo)_BC von DTPT 6 thang 2012 6" xfId="5930"/>
    <cellStyle name="1_17 bieu (hung cap nhap)_Dang ky phan khai von ODA (gui Bo)_Bieu du thao QD von ho tro co MT" xfId="5931"/>
    <cellStyle name="1_17 bieu (hung cap nhap)_Dang ky phan khai von ODA (gui Bo)_Bieu du thao QD von ho tro co MT 2" xfId="5932"/>
    <cellStyle name="1_17 bieu (hung cap nhap)_Dang ky phan khai von ODA (gui Bo)_Bieu du thao QD von ho tro co MT 2 2" xfId="5933"/>
    <cellStyle name="1_17 bieu (hung cap nhap)_Dang ky phan khai von ODA (gui Bo)_Bieu du thao QD von ho tro co MT 2 2 2" xfId="5934"/>
    <cellStyle name="1_17 bieu (hung cap nhap)_Dang ky phan khai von ODA (gui Bo)_Bieu du thao QD von ho tro co MT 2 2 3" xfId="5935"/>
    <cellStyle name="1_17 bieu (hung cap nhap)_Dang ky phan khai von ODA (gui Bo)_Bieu du thao QD von ho tro co MT 2 2 4" xfId="5936"/>
    <cellStyle name="1_17 bieu (hung cap nhap)_Dang ky phan khai von ODA (gui Bo)_Bieu du thao QD von ho tro co MT 2 3" xfId="5937"/>
    <cellStyle name="1_17 bieu (hung cap nhap)_Dang ky phan khai von ODA (gui Bo)_Bieu du thao QD von ho tro co MT 2 4" xfId="5938"/>
    <cellStyle name="1_17 bieu (hung cap nhap)_Dang ky phan khai von ODA (gui Bo)_Bieu du thao QD von ho tro co MT 2 5" xfId="5939"/>
    <cellStyle name="1_17 bieu (hung cap nhap)_Dang ky phan khai von ODA (gui Bo)_Bieu du thao QD von ho tro co MT 3" xfId="5940"/>
    <cellStyle name="1_17 bieu (hung cap nhap)_Dang ky phan khai von ODA (gui Bo)_Bieu du thao QD von ho tro co MT 3 2" xfId="5941"/>
    <cellStyle name="1_17 bieu (hung cap nhap)_Dang ky phan khai von ODA (gui Bo)_Bieu du thao QD von ho tro co MT 3 3" xfId="5942"/>
    <cellStyle name="1_17 bieu (hung cap nhap)_Dang ky phan khai von ODA (gui Bo)_Bieu du thao QD von ho tro co MT 3 4" xfId="5943"/>
    <cellStyle name="1_17 bieu (hung cap nhap)_Dang ky phan khai von ODA (gui Bo)_Bieu du thao QD von ho tro co MT 4" xfId="5944"/>
    <cellStyle name="1_17 bieu (hung cap nhap)_Dang ky phan khai von ODA (gui Bo)_Bieu du thao QD von ho tro co MT 5" xfId="5945"/>
    <cellStyle name="1_17 bieu (hung cap nhap)_Dang ky phan khai von ODA (gui Bo)_Bieu du thao QD von ho tro co MT 6" xfId="5946"/>
    <cellStyle name="1_17 bieu (hung cap nhap)_Dang ky phan khai von ODA (gui Bo)_Ke hoach 2012 theo doi (giai ngan 30.6.12)" xfId="5947"/>
    <cellStyle name="1_17 bieu (hung cap nhap)_Dang ky phan khai von ODA (gui Bo)_Ke hoach 2012 theo doi (giai ngan 30.6.12) 2" xfId="5948"/>
    <cellStyle name="1_17 bieu (hung cap nhap)_Dang ky phan khai von ODA (gui Bo)_Ke hoach 2012 theo doi (giai ngan 30.6.12) 2 2" xfId="5949"/>
    <cellStyle name="1_17 bieu (hung cap nhap)_Dang ky phan khai von ODA (gui Bo)_Ke hoach 2012 theo doi (giai ngan 30.6.12) 2 2 2" xfId="5950"/>
    <cellStyle name="1_17 bieu (hung cap nhap)_Dang ky phan khai von ODA (gui Bo)_Ke hoach 2012 theo doi (giai ngan 30.6.12) 2 2 3" xfId="5951"/>
    <cellStyle name="1_17 bieu (hung cap nhap)_Dang ky phan khai von ODA (gui Bo)_Ke hoach 2012 theo doi (giai ngan 30.6.12) 2 2 4" xfId="5952"/>
    <cellStyle name="1_17 bieu (hung cap nhap)_Dang ky phan khai von ODA (gui Bo)_Ke hoach 2012 theo doi (giai ngan 30.6.12) 2 3" xfId="5953"/>
    <cellStyle name="1_17 bieu (hung cap nhap)_Dang ky phan khai von ODA (gui Bo)_Ke hoach 2012 theo doi (giai ngan 30.6.12) 2 4" xfId="5954"/>
    <cellStyle name="1_17 bieu (hung cap nhap)_Dang ky phan khai von ODA (gui Bo)_Ke hoach 2012 theo doi (giai ngan 30.6.12) 2 5" xfId="5955"/>
    <cellStyle name="1_17 bieu (hung cap nhap)_Dang ky phan khai von ODA (gui Bo)_Ke hoach 2012 theo doi (giai ngan 30.6.12) 3" xfId="5956"/>
    <cellStyle name="1_17 bieu (hung cap nhap)_Dang ky phan khai von ODA (gui Bo)_Ke hoach 2012 theo doi (giai ngan 30.6.12) 3 2" xfId="5957"/>
    <cellStyle name="1_17 bieu (hung cap nhap)_Dang ky phan khai von ODA (gui Bo)_Ke hoach 2012 theo doi (giai ngan 30.6.12) 3 3" xfId="5958"/>
    <cellStyle name="1_17 bieu (hung cap nhap)_Dang ky phan khai von ODA (gui Bo)_Ke hoach 2012 theo doi (giai ngan 30.6.12) 3 4" xfId="5959"/>
    <cellStyle name="1_17 bieu (hung cap nhap)_Dang ky phan khai von ODA (gui Bo)_Ke hoach 2012 theo doi (giai ngan 30.6.12) 4" xfId="5960"/>
    <cellStyle name="1_17 bieu (hung cap nhap)_Dang ky phan khai von ODA (gui Bo)_Ke hoach 2012 theo doi (giai ngan 30.6.12) 5" xfId="5961"/>
    <cellStyle name="1_17 bieu (hung cap nhap)_Dang ky phan khai von ODA (gui Bo)_Ke hoach 2012 theo doi (giai ngan 30.6.12) 6" xfId="5962"/>
    <cellStyle name="1_17 bieu (hung cap nhap)_Ke hoach 2012 (theo doi)" xfId="5963"/>
    <cellStyle name="1_17 bieu (hung cap nhap)_Ke hoach 2012 (theo doi) 2" xfId="5964"/>
    <cellStyle name="1_17 bieu (hung cap nhap)_Ke hoach 2012 (theo doi) 2 2" xfId="5965"/>
    <cellStyle name="1_17 bieu (hung cap nhap)_Ke hoach 2012 (theo doi) 2 2 2" xfId="5966"/>
    <cellStyle name="1_17 bieu (hung cap nhap)_Ke hoach 2012 (theo doi) 2 2 3" xfId="5967"/>
    <cellStyle name="1_17 bieu (hung cap nhap)_Ke hoach 2012 (theo doi) 2 2 4" xfId="5968"/>
    <cellStyle name="1_17 bieu (hung cap nhap)_Ke hoach 2012 (theo doi) 2 3" xfId="5969"/>
    <cellStyle name="1_17 bieu (hung cap nhap)_Ke hoach 2012 (theo doi) 2 4" xfId="5970"/>
    <cellStyle name="1_17 bieu (hung cap nhap)_Ke hoach 2012 (theo doi) 2 5" xfId="5971"/>
    <cellStyle name="1_17 bieu (hung cap nhap)_Ke hoach 2012 (theo doi) 3" xfId="5972"/>
    <cellStyle name="1_17 bieu (hung cap nhap)_Ke hoach 2012 (theo doi) 3 2" xfId="5973"/>
    <cellStyle name="1_17 bieu (hung cap nhap)_Ke hoach 2012 (theo doi) 3 3" xfId="5974"/>
    <cellStyle name="1_17 bieu (hung cap nhap)_Ke hoach 2012 (theo doi) 3 4" xfId="5975"/>
    <cellStyle name="1_17 bieu (hung cap nhap)_Ke hoach 2012 (theo doi) 4" xfId="5976"/>
    <cellStyle name="1_17 bieu (hung cap nhap)_Ke hoach 2012 (theo doi) 5" xfId="5977"/>
    <cellStyle name="1_17 bieu (hung cap nhap)_Ke hoach 2012 (theo doi) 6" xfId="5978"/>
    <cellStyle name="1_17 bieu (hung cap nhap)_Ke hoach 2012 theo doi (giai ngan 30.6.12)" xfId="5979"/>
    <cellStyle name="1_17 bieu (hung cap nhap)_Ke hoach 2012 theo doi (giai ngan 30.6.12) 2" xfId="5980"/>
    <cellStyle name="1_17 bieu (hung cap nhap)_Ke hoach 2012 theo doi (giai ngan 30.6.12) 2 2" xfId="5981"/>
    <cellStyle name="1_17 bieu (hung cap nhap)_Ke hoach 2012 theo doi (giai ngan 30.6.12) 2 2 2" xfId="5982"/>
    <cellStyle name="1_17 bieu (hung cap nhap)_Ke hoach 2012 theo doi (giai ngan 30.6.12) 2 2 3" xfId="5983"/>
    <cellStyle name="1_17 bieu (hung cap nhap)_Ke hoach 2012 theo doi (giai ngan 30.6.12) 2 2 4" xfId="5984"/>
    <cellStyle name="1_17 bieu (hung cap nhap)_Ke hoach 2012 theo doi (giai ngan 30.6.12) 2 3" xfId="5985"/>
    <cellStyle name="1_17 bieu (hung cap nhap)_Ke hoach 2012 theo doi (giai ngan 30.6.12) 2 4" xfId="5986"/>
    <cellStyle name="1_17 bieu (hung cap nhap)_Ke hoach 2012 theo doi (giai ngan 30.6.12) 2 5" xfId="5987"/>
    <cellStyle name="1_17 bieu (hung cap nhap)_Ke hoach 2012 theo doi (giai ngan 30.6.12) 3" xfId="5988"/>
    <cellStyle name="1_17 bieu (hung cap nhap)_Ke hoach 2012 theo doi (giai ngan 30.6.12) 3 2" xfId="5989"/>
    <cellStyle name="1_17 bieu (hung cap nhap)_Ke hoach 2012 theo doi (giai ngan 30.6.12) 3 3" xfId="5990"/>
    <cellStyle name="1_17 bieu (hung cap nhap)_Ke hoach 2012 theo doi (giai ngan 30.6.12) 3 4" xfId="5991"/>
    <cellStyle name="1_17 bieu (hung cap nhap)_Ke hoach 2012 theo doi (giai ngan 30.6.12) 4" xfId="5992"/>
    <cellStyle name="1_17 bieu (hung cap nhap)_Ke hoach 2012 theo doi (giai ngan 30.6.12) 5" xfId="5993"/>
    <cellStyle name="1_17 bieu (hung cap nhap)_Ke hoach 2012 theo doi (giai ngan 30.6.12) 6" xfId="5994"/>
    <cellStyle name="1_2008_OANH_LUC_TAN" xfId="5995"/>
    <cellStyle name="1_Bao cao doan cong tac cua Bo thang 4-2010" xfId="5996"/>
    <cellStyle name="1_Bao cao doan cong tac cua Bo thang 4-2010 2" xfId="5997"/>
    <cellStyle name="1_Bao cao doan cong tac cua Bo thang 4-2010 2 2" xfId="5998"/>
    <cellStyle name="1_Bao cao doan cong tac cua Bo thang 4-2010 2 3" xfId="5999"/>
    <cellStyle name="1_Bao cao doan cong tac cua Bo thang 4-2010 2 4" xfId="6000"/>
    <cellStyle name="1_Bao cao doan cong tac cua Bo thang 4-2010 3" xfId="6001"/>
    <cellStyle name="1_Bao cao doan cong tac cua Bo thang 4-2010 4" xfId="6002"/>
    <cellStyle name="1_Bao cao doan cong tac cua Bo thang 4-2010 5" xfId="6003"/>
    <cellStyle name="1_Bao cao doan cong tac cua Bo thang 4-2010_BC von DTPT 6 thang 2012" xfId="6004"/>
    <cellStyle name="1_Bao cao doan cong tac cua Bo thang 4-2010_BC von DTPT 6 thang 2012 2" xfId="6005"/>
    <cellStyle name="1_Bao cao doan cong tac cua Bo thang 4-2010_BC von DTPT 6 thang 2012 2 2" xfId="6006"/>
    <cellStyle name="1_Bao cao doan cong tac cua Bo thang 4-2010_BC von DTPT 6 thang 2012 2 3" xfId="6007"/>
    <cellStyle name="1_Bao cao doan cong tac cua Bo thang 4-2010_BC von DTPT 6 thang 2012 2 4" xfId="6008"/>
    <cellStyle name="1_Bao cao doan cong tac cua Bo thang 4-2010_BC von DTPT 6 thang 2012 3" xfId="6009"/>
    <cellStyle name="1_Bao cao doan cong tac cua Bo thang 4-2010_BC von DTPT 6 thang 2012 4" xfId="6010"/>
    <cellStyle name="1_Bao cao doan cong tac cua Bo thang 4-2010_BC von DTPT 6 thang 2012 5" xfId="6011"/>
    <cellStyle name="1_Bao cao doan cong tac cua Bo thang 4-2010_Bieu du thao QD von ho tro co MT" xfId="6012"/>
    <cellStyle name="1_Bao cao doan cong tac cua Bo thang 4-2010_Bieu du thao QD von ho tro co MT 2" xfId="6013"/>
    <cellStyle name="1_Bao cao doan cong tac cua Bo thang 4-2010_Bieu du thao QD von ho tro co MT 2 2" xfId="6014"/>
    <cellStyle name="1_Bao cao doan cong tac cua Bo thang 4-2010_Bieu du thao QD von ho tro co MT 2 3" xfId="6015"/>
    <cellStyle name="1_Bao cao doan cong tac cua Bo thang 4-2010_Bieu du thao QD von ho tro co MT 2 4" xfId="6016"/>
    <cellStyle name="1_Bao cao doan cong tac cua Bo thang 4-2010_Bieu du thao QD von ho tro co MT 3" xfId="6017"/>
    <cellStyle name="1_Bao cao doan cong tac cua Bo thang 4-2010_Bieu du thao QD von ho tro co MT 4" xfId="6018"/>
    <cellStyle name="1_Bao cao doan cong tac cua Bo thang 4-2010_Bieu du thao QD von ho tro co MT 5" xfId="6019"/>
    <cellStyle name="1_Bao cao doan cong tac cua Bo thang 4-2010_Dang ky phan khai von ODA (gui Bo)" xfId="6020"/>
    <cellStyle name="1_Bao cao doan cong tac cua Bo thang 4-2010_Dang ky phan khai von ODA (gui Bo) 2" xfId="6021"/>
    <cellStyle name="1_Bao cao doan cong tac cua Bo thang 4-2010_Dang ky phan khai von ODA (gui Bo) 2 2" xfId="6022"/>
    <cellStyle name="1_Bao cao doan cong tac cua Bo thang 4-2010_Dang ky phan khai von ODA (gui Bo) 2 3" xfId="6023"/>
    <cellStyle name="1_Bao cao doan cong tac cua Bo thang 4-2010_Dang ky phan khai von ODA (gui Bo) 2 4" xfId="6024"/>
    <cellStyle name="1_Bao cao doan cong tac cua Bo thang 4-2010_Dang ky phan khai von ODA (gui Bo) 3" xfId="6025"/>
    <cellStyle name="1_Bao cao doan cong tac cua Bo thang 4-2010_Dang ky phan khai von ODA (gui Bo) 4" xfId="6026"/>
    <cellStyle name="1_Bao cao doan cong tac cua Bo thang 4-2010_Dang ky phan khai von ODA (gui Bo) 5" xfId="6027"/>
    <cellStyle name="1_Bao cao doan cong tac cua Bo thang 4-2010_Dang ky phan khai von ODA (gui Bo)_BC von DTPT 6 thang 2012" xfId="6028"/>
    <cellStyle name="1_Bao cao doan cong tac cua Bo thang 4-2010_Dang ky phan khai von ODA (gui Bo)_BC von DTPT 6 thang 2012 2" xfId="6029"/>
    <cellStyle name="1_Bao cao doan cong tac cua Bo thang 4-2010_Dang ky phan khai von ODA (gui Bo)_BC von DTPT 6 thang 2012 2 2" xfId="6030"/>
    <cellStyle name="1_Bao cao doan cong tac cua Bo thang 4-2010_Dang ky phan khai von ODA (gui Bo)_BC von DTPT 6 thang 2012 2 3" xfId="6031"/>
    <cellStyle name="1_Bao cao doan cong tac cua Bo thang 4-2010_Dang ky phan khai von ODA (gui Bo)_BC von DTPT 6 thang 2012 2 4" xfId="6032"/>
    <cellStyle name="1_Bao cao doan cong tac cua Bo thang 4-2010_Dang ky phan khai von ODA (gui Bo)_BC von DTPT 6 thang 2012 3" xfId="6033"/>
    <cellStyle name="1_Bao cao doan cong tac cua Bo thang 4-2010_Dang ky phan khai von ODA (gui Bo)_BC von DTPT 6 thang 2012 4" xfId="6034"/>
    <cellStyle name="1_Bao cao doan cong tac cua Bo thang 4-2010_Dang ky phan khai von ODA (gui Bo)_BC von DTPT 6 thang 2012 5" xfId="6035"/>
    <cellStyle name="1_Bao cao doan cong tac cua Bo thang 4-2010_Dang ky phan khai von ODA (gui Bo)_Bieu du thao QD von ho tro co MT" xfId="6036"/>
    <cellStyle name="1_Bao cao doan cong tac cua Bo thang 4-2010_Dang ky phan khai von ODA (gui Bo)_Bieu du thao QD von ho tro co MT 2" xfId="6037"/>
    <cellStyle name="1_Bao cao doan cong tac cua Bo thang 4-2010_Dang ky phan khai von ODA (gui Bo)_Bieu du thao QD von ho tro co MT 2 2" xfId="6038"/>
    <cellStyle name="1_Bao cao doan cong tac cua Bo thang 4-2010_Dang ky phan khai von ODA (gui Bo)_Bieu du thao QD von ho tro co MT 2 3" xfId="6039"/>
    <cellStyle name="1_Bao cao doan cong tac cua Bo thang 4-2010_Dang ky phan khai von ODA (gui Bo)_Bieu du thao QD von ho tro co MT 2 4" xfId="6040"/>
    <cellStyle name="1_Bao cao doan cong tac cua Bo thang 4-2010_Dang ky phan khai von ODA (gui Bo)_Bieu du thao QD von ho tro co MT 3" xfId="6041"/>
    <cellStyle name="1_Bao cao doan cong tac cua Bo thang 4-2010_Dang ky phan khai von ODA (gui Bo)_Bieu du thao QD von ho tro co MT 4" xfId="6042"/>
    <cellStyle name="1_Bao cao doan cong tac cua Bo thang 4-2010_Dang ky phan khai von ODA (gui Bo)_Bieu du thao QD von ho tro co MT 5" xfId="6043"/>
    <cellStyle name="1_Bao cao doan cong tac cua Bo thang 4-2010_Dang ky phan khai von ODA (gui Bo)_Ke hoach 2012 theo doi (giai ngan 30.6.12)" xfId="6044"/>
    <cellStyle name="1_Bao cao doan cong tac cua Bo thang 4-2010_Dang ky phan khai von ODA (gui Bo)_Ke hoach 2012 theo doi (giai ngan 30.6.12) 2" xfId="6045"/>
    <cellStyle name="1_Bao cao doan cong tac cua Bo thang 4-2010_Dang ky phan khai von ODA (gui Bo)_Ke hoach 2012 theo doi (giai ngan 30.6.12) 2 2" xfId="6046"/>
    <cellStyle name="1_Bao cao doan cong tac cua Bo thang 4-2010_Dang ky phan khai von ODA (gui Bo)_Ke hoach 2012 theo doi (giai ngan 30.6.12) 2 3" xfId="6047"/>
    <cellStyle name="1_Bao cao doan cong tac cua Bo thang 4-2010_Dang ky phan khai von ODA (gui Bo)_Ke hoach 2012 theo doi (giai ngan 30.6.12) 2 4" xfId="6048"/>
    <cellStyle name="1_Bao cao doan cong tac cua Bo thang 4-2010_Dang ky phan khai von ODA (gui Bo)_Ke hoach 2012 theo doi (giai ngan 30.6.12) 3" xfId="6049"/>
    <cellStyle name="1_Bao cao doan cong tac cua Bo thang 4-2010_Dang ky phan khai von ODA (gui Bo)_Ke hoach 2012 theo doi (giai ngan 30.6.12) 4" xfId="6050"/>
    <cellStyle name="1_Bao cao doan cong tac cua Bo thang 4-2010_Dang ky phan khai von ODA (gui Bo)_Ke hoach 2012 theo doi (giai ngan 30.6.12) 5" xfId="6051"/>
    <cellStyle name="1_Bao cao doan cong tac cua Bo thang 4-2010_Ke hoach 2012 (theo doi)" xfId="6052"/>
    <cellStyle name="1_Bao cao doan cong tac cua Bo thang 4-2010_Ke hoach 2012 (theo doi) 2" xfId="6053"/>
    <cellStyle name="1_Bao cao doan cong tac cua Bo thang 4-2010_Ke hoach 2012 (theo doi) 2 2" xfId="6054"/>
    <cellStyle name="1_Bao cao doan cong tac cua Bo thang 4-2010_Ke hoach 2012 (theo doi) 2 3" xfId="6055"/>
    <cellStyle name="1_Bao cao doan cong tac cua Bo thang 4-2010_Ke hoach 2012 (theo doi) 2 4" xfId="6056"/>
    <cellStyle name="1_Bao cao doan cong tac cua Bo thang 4-2010_Ke hoach 2012 (theo doi) 3" xfId="6057"/>
    <cellStyle name="1_Bao cao doan cong tac cua Bo thang 4-2010_Ke hoach 2012 (theo doi) 4" xfId="6058"/>
    <cellStyle name="1_Bao cao doan cong tac cua Bo thang 4-2010_Ke hoach 2012 (theo doi) 5" xfId="6059"/>
    <cellStyle name="1_Bao cao doan cong tac cua Bo thang 4-2010_Ke hoach 2012 theo doi (giai ngan 30.6.12)" xfId="6060"/>
    <cellStyle name="1_Bao cao doan cong tac cua Bo thang 4-2010_Ke hoach 2012 theo doi (giai ngan 30.6.12) 2" xfId="6061"/>
    <cellStyle name="1_Bao cao doan cong tac cua Bo thang 4-2010_Ke hoach 2012 theo doi (giai ngan 30.6.12) 2 2" xfId="6062"/>
    <cellStyle name="1_Bao cao doan cong tac cua Bo thang 4-2010_Ke hoach 2012 theo doi (giai ngan 30.6.12) 2 3" xfId="6063"/>
    <cellStyle name="1_Bao cao doan cong tac cua Bo thang 4-2010_Ke hoach 2012 theo doi (giai ngan 30.6.12) 2 4" xfId="6064"/>
    <cellStyle name="1_Bao cao doan cong tac cua Bo thang 4-2010_Ke hoach 2012 theo doi (giai ngan 30.6.12) 3" xfId="6065"/>
    <cellStyle name="1_Bao cao doan cong tac cua Bo thang 4-2010_Ke hoach 2012 theo doi (giai ngan 30.6.12) 4" xfId="6066"/>
    <cellStyle name="1_Bao cao doan cong tac cua Bo thang 4-2010_Ke hoach 2012 theo doi (giai ngan 30.6.12) 5" xfId="6067"/>
    <cellStyle name="1_Bao cao giai ngan von dau tu nam 2009 (theo doi)" xfId="6068"/>
    <cellStyle name="1_Bao cao giai ngan von dau tu nam 2009 (theo doi) 2" xfId="6069"/>
    <cellStyle name="1_Bao cao giai ngan von dau tu nam 2009 (theo doi) 2 2" xfId="6070"/>
    <cellStyle name="1_Bao cao giai ngan von dau tu nam 2009 (theo doi) 2 3" xfId="6071"/>
    <cellStyle name="1_Bao cao giai ngan von dau tu nam 2009 (theo doi) 2 4" xfId="6072"/>
    <cellStyle name="1_Bao cao giai ngan von dau tu nam 2009 (theo doi) 3" xfId="6073"/>
    <cellStyle name="1_Bao cao giai ngan von dau tu nam 2009 (theo doi) 4" xfId="6074"/>
    <cellStyle name="1_Bao cao giai ngan von dau tu nam 2009 (theo doi) 5" xfId="6075"/>
    <cellStyle name="1_Bao cao giai ngan von dau tu nam 2009 (theo doi)_Bao cao doan cong tac cua Bo thang 4-2010" xfId="6076"/>
    <cellStyle name="1_Bao cao giai ngan von dau tu nam 2009 (theo doi)_Bao cao doan cong tac cua Bo thang 4-2010 2" xfId="6077"/>
    <cellStyle name="1_Bao cao giai ngan von dau tu nam 2009 (theo doi)_Bao cao doan cong tac cua Bo thang 4-2010 2 2" xfId="6078"/>
    <cellStyle name="1_Bao cao giai ngan von dau tu nam 2009 (theo doi)_Bao cao doan cong tac cua Bo thang 4-2010 2 3" xfId="6079"/>
    <cellStyle name="1_Bao cao giai ngan von dau tu nam 2009 (theo doi)_Bao cao doan cong tac cua Bo thang 4-2010 2 4" xfId="6080"/>
    <cellStyle name="1_Bao cao giai ngan von dau tu nam 2009 (theo doi)_Bao cao doan cong tac cua Bo thang 4-2010 3" xfId="6081"/>
    <cellStyle name="1_Bao cao giai ngan von dau tu nam 2009 (theo doi)_Bao cao doan cong tac cua Bo thang 4-2010 4" xfId="6082"/>
    <cellStyle name="1_Bao cao giai ngan von dau tu nam 2009 (theo doi)_Bao cao doan cong tac cua Bo thang 4-2010 5" xfId="6083"/>
    <cellStyle name="1_Bao cao giai ngan von dau tu nam 2009 (theo doi)_Bao cao doan cong tac cua Bo thang 4-2010_BC von DTPT 6 thang 2012" xfId="6084"/>
    <cellStyle name="1_Bao cao giai ngan von dau tu nam 2009 (theo doi)_Bao cao doan cong tac cua Bo thang 4-2010_BC von DTPT 6 thang 2012 2" xfId="6085"/>
    <cellStyle name="1_Bao cao giai ngan von dau tu nam 2009 (theo doi)_Bao cao doan cong tac cua Bo thang 4-2010_BC von DTPT 6 thang 2012 2 2" xfId="6086"/>
    <cellStyle name="1_Bao cao giai ngan von dau tu nam 2009 (theo doi)_Bao cao doan cong tac cua Bo thang 4-2010_BC von DTPT 6 thang 2012 2 3" xfId="6087"/>
    <cellStyle name="1_Bao cao giai ngan von dau tu nam 2009 (theo doi)_Bao cao doan cong tac cua Bo thang 4-2010_BC von DTPT 6 thang 2012 2 4" xfId="6088"/>
    <cellStyle name="1_Bao cao giai ngan von dau tu nam 2009 (theo doi)_Bao cao doan cong tac cua Bo thang 4-2010_BC von DTPT 6 thang 2012 3" xfId="6089"/>
    <cellStyle name="1_Bao cao giai ngan von dau tu nam 2009 (theo doi)_Bao cao doan cong tac cua Bo thang 4-2010_BC von DTPT 6 thang 2012 4" xfId="6090"/>
    <cellStyle name="1_Bao cao giai ngan von dau tu nam 2009 (theo doi)_Bao cao doan cong tac cua Bo thang 4-2010_BC von DTPT 6 thang 2012 5" xfId="6091"/>
    <cellStyle name="1_Bao cao giai ngan von dau tu nam 2009 (theo doi)_Bao cao doan cong tac cua Bo thang 4-2010_Bieu du thao QD von ho tro co MT" xfId="6092"/>
    <cellStyle name="1_Bao cao giai ngan von dau tu nam 2009 (theo doi)_Bao cao doan cong tac cua Bo thang 4-2010_Bieu du thao QD von ho tro co MT 2" xfId="6093"/>
    <cellStyle name="1_Bao cao giai ngan von dau tu nam 2009 (theo doi)_Bao cao doan cong tac cua Bo thang 4-2010_Bieu du thao QD von ho tro co MT 2 2" xfId="6094"/>
    <cellStyle name="1_Bao cao giai ngan von dau tu nam 2009 (theo doi)_Bao cao doan cong tac cua Bo thang 4-2010_Bieu du thao QD von ho tro co MT 2 3" xfId="6095"/>
    <cellStyle name="1_Bao cao giai ngan von dau tu nam 2009 (theo doi)_Bao cao doan cong tac cua Bo thang 4-2010_Bieu du thao QD von ho tro co MT 2 4" xfId="6096"/>
    <cellStyle name="1_Bao cao giai ngan von dau tu nam 2009 (theo doi)_Bao cao doan cong tac cua Bo thang 4-2010_Bieu du thao QD von ho tro co MT 3" xfId="6097"/>
    <cellStyle name="1_Bao cao giai ngan von dau tu nam 2009 (theo doi)_Bao cao doan cong tac cua Bo thang 4-2010_Bieu du thao QD von ho tro co MT 4" xfId="6098"/>
    <cellStyle name="1_Bao cao giai ngan von dau tu nam 2009 (theo doi)_Bao cao doan cong tac cua Bo thang 4-2010_Bieu du thao QD von ho tro co MT 5" xfId="6099"/>
    <cellStyle name="1_Bao cao giai ngan von dau tu nam 2009 (theo doi)_Bao cao doan cong tac cua Bo thang 4-2010_Dang ky phan khai von ODA (gui Bo)" xfId="6100"/>
    <cellStyle name="1_Bao cao giai ngan von dau tu nam 2009 (theo doi)_Bao cao doan cong tac cua Bo thang 4-2010_Dang ky phan khai von ODA (gui Bo) 2" xfId="6101"/>
    <cellStyle name="1_Bao cao giai ngan von dau tu nam 2009 (theo doi)_Bao cao doan cong tac cua Bo thang 4-2010_Dang ky phan khai von ODA (gui Bo) 2 2" xfId="6102"/>
    <cellStyle name="1_Bao cao giai ngan von dau tu nam 2009 (theo doi)_Bao cao doan cong tac cua Bo thang 4-2010_Dang ky phan khai von ODA (gui Bo) 2 3" xfId="6103"/>
    <cellStyle name="1_Bao cao giai ngan von dau tu nam 2009 (theo doi)_Bao cao doan cong tac cua Bo thang 4-2010_Dang ky phan khai von ODA (gui Bo) 2 4" xfId="6104"/>
    <cellStyle name="1_Bao cao giai ngan von dau tu nam 2009 (theo doi)_Bao cao doan cong tac cua Bo thang 4-2010_Dang ky phan khai von ODA (gui Bo) 3" xfId="6105"/>
    <cellStyle name="1_Bao cao giai ngan von dau tu nam 2009 (theo doi)_Bao cao doan cong tac cua Bo thang 4-2010_Dang ky phan khai von ODA (gui Bo) 4" xfId="6106"/>
    <cellStyle name="1_Bao cao giai ngan von dau tu nam 2009 (theo doi)_Bao cao doan cong tac cua Bo thang 4-2010_Dang ky phan khai von ODA (gui Bo) 5" xfId="6107"/>
    <cellStyle name="1_Bao cao giai ngan von dau tu nam 2009 (theo doi)_Bao cao doan cong tac cua Bo thang 4-2010_Dang ky phan khai von ODA (gui Bo)_BC von DTPT 6 thang 2012" xfId="6108"/>
    <cellStyle name="1_Bao cao giai ngan von dau tu nam 2009 (theo doi)_Bao cao doan cong tac cua Bo thang 4-2010_Dang ky phan khai von ODA (gui Bo)_BC von DTPT 6 thang 2012 2" xfId="6109"/>
    <cellStyle name="1_Bao cao giai ngan von dau tu nam 2009 (theo doi)_Bao cao doan cong tac cua Bo thang 4-2010_Dang ky phan khai von ODA (gui Bo)_BC von DTPT 6 thang 2012 2 2" xfId="6110"/>
    <cellStyle name="1_Bao cao giai ngan von dau tu nam 2009 (theo doi)_Bao cao doan cong tac cua Bo thang 4-2010_Dang ky phan khai von ODA (gui Bo)_BC von DTPT 6 thang 2012 2 3" xfId="6111"/>
    <cellStyle name="1_Bao cao giai ngan von dau tu nam 2009 (theo doi)_Bao cao doan cong tac cua Bo thang 4-2010_Dang ky phan khai von ODA (gui Bo)_BC von DTPT 6 thang 2012 2 4" xfId="6112"/>
    <cellStyle name="1_Bao cao giai ngan von dau tu nam 2009 (theo doi)_Bao cao doan cong tac cua Bo thang 4-2010_Dang ky phan khai von ODA (gui Bo)_BC von DTPT 6 thang 2012 3" xfId="6113"/>
    <cellStyle name="1_Bao cao giai ngan von dau tu nam 2009 (theo doi)_Bao cao doan cong tac cua Bo thang 4-2010_Dang ky phan khai von ODA (gui Bo)_BC von DTPT 6 thang 2012 4" xfId="6114"/>
    <cellStyle name="1_Bao cao giai ngan von dau tu nam 2009 (theo doi)_Bao cao doan cong tac cua Bo thang 4-2010_Dang ky phan khai von ODA (gui Bo)_BC von DTPT 6 thang 2012 5" xfId="6115"/>
    <cellStyle name="1_Bao cao giai ngan von dau tu nam 2009 (theo doi)_Bao cao doan cong tac cua Bo thang 4-2010_Dang ky phan khai von ODA (gui Bo)_Bieu du thao QD von ho tro co MT" xfId="6116"/>
    <cellStyle name="1_Bao cao giai ngan von dau tu nam 2009 (theo doi)_Bao cao doan cong tac cua Bo thang 4-2010_Dang ky phan khai von ODA (gui Bo)_Bieu du thao QD von ho tro co MT 2" xfId="6117"/>
    <cellStyle name="1_Bao cao giai ngan von dau tu nam 2009 (theo doi)_Bao cao doan cong tac cua Bo thang 4-2010_Dang ky phan khai von ODA (gui Bo)_Bieu du thao QD von ho tro co MT 2 2" xfId="6118"/>
    <cellStyle name="1_Bao cao giai ngan von dau tu nam 2009 (theo doi)_Bao cao doan cong tac cua Bo thang 4-2010_Dang ky phan khai von ODA (gui Bo)_Bieu du thao QD von ho tro co MT 2 3" xfId="6119"/>
    <cellStyle name="1_Bao cao giai ngan von dau tu nam 2009 (theo doi)_Bao cao doan cong tac cua Bo thang 4-2010_Dang ky phan khai von ODA (gui Bo)_Bieu du thao QD von ho tro co MT 2 4" xfId="6120"/>
    <cellStyle name="1_Bao cao giai ngan von dau tu nam 2009 (theo doi)_Bao cao doan cong tac cua Bo thang 4-2010_Dang ky phan khai von ODA (gui Bo)_Bieu du thao QD von ho tro co MT 3" xfId="6121"/>
    <cellStyle name="1_Bao cao giai ngan von dau tu nam 2009 (theo doi)_Bao cao doan cong tac cua Bo thang 4-2010_Dang ky phan khai von ODA (gui Bo)_Bieu du thao QD von ho tro co MT 4" xfId="6122"/>
    <cellStyle name="1_Bao cao giai ngan von dau tu nam 2009 (theo doi)_Bao cao doan cong tac cua Bo thang 4-2010_Dang ky phan khai von ODA (gui Bo)_Bieu du thao QD von ho tro co MT 5" xfId="6123"/>
    <cellStyle name="1_Bao cao giai ngan von dau tu nam 2009 (theo doi)_Bao cao doan cong tac cua Bo thang 4-2010_Dang ky phan khai von ODA (gui Bo)_Ke hoach 2012 theo doi (giai ngan 30.6.12)" xfId="6124"/>
    <cellStyle name="1_Bao cao giai ngan von dau tu nam 2009 (theo doi)_Bao cao doan cong tac cua Bo thang 4-2010_Dang ky phan khai von ODA (gui Bo)_Ke hoach 2012 theo doi (giai ngan 30.6.12) 2" xfId="6125"/>
    <cellStyle name="1_Bao cao giai ngan von dau tu nam 2009 (theo doi)_Bao cao doan cong tac cua Bo thang 4-2010_Dang ky phan khai von ODA (gui Bo)_Ke hoach 2012 theo doi (giai ngan 30.6.12) 2 2" xfId="6126"/>
    <cellStyle name="1_Bao cao giai ngan von dau tu nam 2009 (theo doi)_Bao cao doan cong tac cua Bo thang 4-2010_Dang ky phan khai von ODA (gui Bo)_Ke hoach 2012 theo doi (giai ngan 30.6.12) 2 3" xfId="6127"/>
    <cellStyle name="1_Bao cao giai ngan von dau tu nam 2009 (theo doi)_Bao cao doan cong tac cua Bo thang 4-2010_Dang ky phan khai von ODA (gui Bo)_Ke hoach 2012 theo doi (giai ngan 30.6.12) 2 4" xfId="6128"/>
    <cellStyle name="1_Bao cao giai ngan von dau tu nam 2009 (theo doi)_Bao cao doan cong tac cua Bo thang 4-2010_Dang ky phan khai von ODA (gui Bo)_Ke hoach 2012 theo doi (giai ngan 30.6.12) 3" xfId="6129"/>
    <cellStyle name="1_Bao cao giai ngan von dau tu nam 2009 (theo doi)_Bao cao doan cong tac cua Bo thang 4-2010_Dang ky phan khai von ODA (gui Bo)_Ke hoach 2012 theo doi (giai ngan 30.6.12) 4" xfId="6130"/>
    <cellStyle name="1_Bao cao giai ngan von dau tu nam 2009 (theo doi)_Bao cao doan cong tac cua Bo thang 4-2010_Dang ky phan khai von ODA (gui Bo)_Ke hoach 2012 theo doi (giai ngan 30.6.12) 5" xfId="6131"/>
    <cellStyle name="1_Bao cao giai ngan von dau tu nam 2009 (theo doi)_Bao cao doan cong tac cua Bo thang 4-2010_Ke hoach 2012 (theo doi)" xfId="6132"/>
    <cellStyle name="1_Bao cao giai ngan von dau tu nam 2009 (theo doi)_Bao cao doan cong tac cua Bo thang 4-2010_Ke hoach 2012 (theo doi) 2" xfId="6133"/>
    <cellStyle name="1_Bao cao giai ngan von dau tu nam 2009 (theo doi)_Bao cao doan cong tac cua Bo thang 4-2010_Ke hoach 2012 (theo doi) 2 2" xfId="6134"/>
    <cellStyle name="1_Bao cao giai ngan von dau tu nam 2009 (theo doi)_Bao cao doan cong tac cua Bo thang 4-2010_Ke hoach 2012 (theo doi) 2 3" xfId="6135"/>
    <cellStyle name="1_Bao cao giai ngan von dau tu nam 2009 (theo doi)_Bao cao doan cong tac cua Bo thang 4-2010_Ke hoach 2012 (theo doi) 2 4" xfId="6136"/>
    <cellStyle name="1_Bao cao giai ngan von dau tu nam 2009 (theo doi)_Bao cao doan cong tac cua Bo thang 4-2010_Ke hoach 2012 (theo doi) 3" xfId="6137"/>
    <cellStyle name="1_Bao cao giai ngan von dau tu nam 2009 (theo doi)_Bao cao doan cong tac cua Bo thang 4-2010_Ke hoach 2012 (theo doi) 4" xfId="6138"/>
    <cellStyle name="1_Bao cao giai ngan von dau tu nam 2009 (theo doi)_Bao cao doan cong tac cua Bo thang 4-2010_Ke hoach 2012 (theo doi) 5" xfId="6139"/>
    <cellStyle name="1_Bao cao giai ngan von dau tu nam 2009 (theo doi)_Bao cao doan cong tac cua Bo thang 4-2010_Ke hoach 2012 theo doi (giai ngan 30.6.12)" xfId="6140"/>
    <cellStyle name="1_Bao cao giai ngan von dau tu nam 2009 (theo doi)_Bao cao doan cong tac cua Bo thang 4-2010_Ke hoach 2012 theo doi (giai ngan 30.6.12) 2" xfId="6141"/>
    <cellStyle name="1_Bao cao giai ngan von dau tu nam 2009 (theo doi)_Bao cao doan cong tac cua Bo thang 4-2010_Ke hoach 2012 theo doi (giai ngan 30.6.12) 2 2" xfId="6142"/>
    <cellStyle name="1_Bao cao giai ngan von dau tu nam 2009 (theo doi)_Bao cao doan cong tac cua Bo thang 4-2010_Ke hoach 2012 theo doi (giai ngan 30.6.12) 2 3" xfId="6143"/>
    <cellStyle name="1_Bao cao giai ngan von dau tu nam 2009 (theo doi)_Bao cao doan cong tac cua Bo thang 4-2010_Ke hoach 2012 theo doi (giai ngan 30.6.12) 2 4" xfId="6144"/>
    <cellStyle name="1_Bao cao giai ngan von dau tu nam 2009 (theo doi)_Bao cao doan cong tac cua Bo thang 4-2010_Ke hoach 2012 theo doi (giai ngan 30.6.12) 3" xfId="6145"/>
    <cellStyle name="1_Bao cao giai ngan von dau tu nam 2009 (theo doi)_Bao cao doan cong tac cua Bo thang 4-2010_Ke hoach 2012 theo doi (giai ngan 30.6.12) 4" xfId="6146"/>
    <cellStyle name="1_Bao cao giai ngan von dau tu nam 2009 (theo doi)_Bao cao doan cong tac cua Bo thang 4-2010_Ke hoach 2012 theo doi (giai ngan 30.6.12) 5" xfId="6147"/>
    <cellStyle name="1_Bao cao giai ngan von dau tu nam 2009 (theo doi)_Bao cao tinh hinh thuc hien KH 2009 den 31-01-10" xfId="6148"/>
    <cellStyle name="1_Bao cao giai ngan von dau tu nam 2009 (theo doi)_Bao cao tinh hinh thuc hien KH 2009 den 31-01-10 2" xfId="6149"/>
    <cellStyle name="1_Bao cao giai ngan von dau tu nam 2009 (theo doi)_Bao cao tinh hinh thuc hien KH 2009 den 31-01-10 2 2" xfId="6150"/>
    <cellStyle name="1_Bao cao giai ngan von dau tu nam 2009 (theo doi)_Bao cao tinh hinh thuc hien KH 2009 den 31-01-10 2 2 2" xfId="6151"/>
    <cellStyle name="1_Bao cao giai ngan von dau tu nam 2009 (theo doi)_Bao cao tinh hinh thuc hien KH 2009 den 31-01-10 2 2 3" xfId="6152"/>
    <cellStyle name="1_Bao cao giai ngan von dau tu nam 2009 (theo doi)_Bao cao tinh hinh thuc hien KH 2009 den 31-01-10 2 2 4" xfId="6153"/>
    <cellStyle name="1_Bao cao giai ngan von dau tu nam 2009 (theo doi)_Bao cao tinh hinh thuc hien KH 2009 den 31-01-10 2 3" xfId="6154"/>
    <cellStyle name="1_Bao cao giai ngan von dau tu nam 2009 (theo doi)_Bao cao tinh hinh thuc hien KH 2009 den 31-01-10 2 4" xfId="6155"/>
    <cellStyle name="1_Bao cao giai ngan von dau tu nam 2009 (theo doi)_Bao cao tinh hinh thuc hien KH 2009 den 31-01-10 2 5" xfId="6156"/>
    <cellStyle name="1_Bao cao giai ngan von dau tu nam 2009 (theo doi)_Bao cao tinh hinh thuc hien KH 2009 den 31-01-10 3" xfId="6157"/>
    <cellStyle name="1_Bao cao giai ngan von dau tu nam 2009 (theo doi)_Bao cao tinh hinh thuc hien KH 2009 den 31-01-10 3 2" xfId="6158"/>
    <cellStyle name="1_Bao cao giai ngan von dau tu nam 2009 (theo doi)_Bao cao tinh hinh thuc hien KH 2009 den 31-01-10 3 3" xfId="6159"/>
    <cellStyle name="1_Bao cao giai ngan von dau tu nam 2009 (theo doi)_Bao cao tinh hinh thuc hien KH 2009 den 31-01-10 3 4" xfId="6160"/>
    <cellStyle name="1_Bao cao giai ngan von dau tu nam 2009 (theo doi)_Bao cao tinh hinh thuc hien KH 2009 den 31-01-10 4" xfId="6161"/>
    <cellStyle name="1_Bao cao giai ngan von dau tu nam 2009 (theo doi)_Bao cao tinh hinh thuc hien KH 2009 den 31-01-10 5" xfId="6162"/>
    <cellStyle name="1_Bao cao giai ngan von dau tu nam 2009 (theo doi)_Bao cao tinh hinh thuc hien KH 2009 den 31-01-10 6" xfId="6163"/>
    <cellStyle name="1_Bao cao giai ngan von dau tu nam 2009 (theo doi)_Bao cao tinh hinh thuc hien KH 2009 den 31-01-10_BC von DTPT 6 thang 2012" xfId="6164"/>
    <cellStyle name="1_Bao cao giai ngan von dau tu nam 2009 (theo doi)_Bao cao tinh hinh thuc hien KH 2009 den 31-01-10_BC von DTPT 6 thang 2012 2" xfId="6165"/>
    <cellStyle name="1_Bao cao giai ngan von dau tu nam 2009 (theo doi)_Bao cao tinh hinh thuc hien KH 2009 den 31-01-10_BC von DTPT 6 thang 2012 2 2" xfId="6166"/>
    <cellStyle name="1_Bao cao giai ngan von dau tu nam 2009 (theo doi)_Bao cao tinh hinh thuc hien KH 2009 den 31-01-10_BC von DTPT 6 thang 2012 2 2 2" xfId="6167"/>
    <cellStyle name="1_Bao cao giai ngan von dau tu nam 2009 (theo doi)_Bao cao tinh hinh thuc hien KH 2009 den 31-01-10_BC von DTPT 6 thang 2012 2 2 3" xfId="6168"/>
    <cellStyle name="1_Bao cao giai ngan von dau tu nam 2009 (theo doi)_Bao cao tinh hinh thuc hien KH 2009 den 31-01-10_BC von DTPT 6 thang 2012 2 2 4" xfId="6169"/>
    <cellStyle name="1_Bao cao giai ngan von dau tu nam 2009 (theo doi)_Bao cao tinh hinh thuc hien KH 2009 den 31-01-10_BC von DTPT 6 thang 2012 2 3" xfId="6170"/>
    <cellStyle name="1_Bao cao giai ngan von dau tu nam 2009 (theo doi)_Bao cao tinh hinh thuc hien KH 2009 den 31-01-10_BC von DTPT 6 thang 2012 2 4" xfId="6171"/>
    <cellStyle name="1_Bao cao giai ngan von dau tu nam 2009 (theo doi)_Bao cao tinh hinh thuc hien KH 2009 den 31-01-10_BC von DTPT 6 thang 2012 2 5" xfId="6172"/>
    <cellStyle name="1_Bao cao giai ngan von dau tu nam 2009 (theo doi)_Bao cao tinh hinh thuc hien KH 2009 den 31-01-10_BC von DTPT 6 thang 2012 3" xfId="6173"/>
    <cellStyle name="1_Bao cao giai ngan von dau tu nam 2009 (theo doi)_Bao cao tinh hinh thuc hien KH 2009 den 31-01-10_BC von DTPT 6 thang 2012 3 2" xfId="6174"/>
    <cellStyle name="1_Bao cao giai ngan von dau tu nam 2009 (theo doi)_Bao cao tinh hinh thuc hien KH 2009 den 31-01-10_BC von DTPT 6 thang 2012 3 3" xfId="6175"/>
    <cellStyle name="1_Bao cao giai ngan von dau tu nam 2009 (theo doi)_Bao cao tinh hinh thuc hien KH 2009 den 31-01-10_BC von DTPT 6 thang 2012 3 4" xfId="6176"/>
    <cellStyle name="1_Bao cao giai ngan von dau tu nam 2009 (theo doi)_Bao cao tinh hinh thuc hien KH 2009 den 31-01-10_BC von DTPT 6 thang 2012 4" xfId="6177"/>
    <cellStyle name="1_Bao cao giai ngan von dau tu nam 2009 (theo doi)_Bao cao tinh hinh thuc hien KH 2009 den 31-01-10_BC von DTPT 6 thang 2012 5" xfId="6178"/>
    <cellStyle name="1_Bao cao giai ngan von dau tu nam 2009 (theo doi)_Bao cao tinh hinh thuc hien KH 2009 den 31-01-10_BC von DTPT 6 thang 2012 6" xfId="6179"/>
    <cellStyle name="1_Bao cao giai ngan von dau tu nam 2009 (theo doi)_Bao cao tinh hinh thuc hien KH 2009 den 31-01-10_Bieu du thao QD von ho tro co MT" xfId="6180"/>
    <cellStyle name="1_Bao cao giai ngan von dau tu nam 2009 (theo doi)_Bao cao tinh hinh thuc hien KH 2009 den 31-01-10_Bieu du thao QD von ho tro co MT 2" xfId="6181"/>
    <cellStyle name="1_Bao cao giai ngan von dau tu nam 2009 (theo doi)_Bao cao tinh hinh thuc hien KH 2009 den 31-01-10_Bieu du thao QD von ho tro co MT 2 2" xfId="6182"/>
    <cellStyle name="1_Bao cao giai ngan von dau tu nam 2009 (theo doi)_Bao cao tinh hinh thuc hien KH 2009 den 31-01-10_Bieu du thao QD von ho tro co MT 2 2 2" xfId="6183"/>
    <cellStyle name="1_Bao cao giai ngan von dau tu nam 2009 (theo doi)_Bao cao tinh hinh thuc hien KH 2009 den 31-01-10_Bieu du thao QD von ho tro co MT 2 2 3" xfId="6184"/>
    <cellStyle name="1_Bao cao giai ngan von dau tu nam 2009 (theo doi)_Bao cao tinh hinh thuc hien KH 2009 den 31-01-10_Bieu du thao QD von ho tro co MT 2 2 4" xfId="6185"/>
    <cellStyle name="1_Bao cao giai ngan von dau tu nam 2009 (theo doi)_Bao cao tinh hinh thuc hien KH 2009 den 31-01-10_Bieu du thao QD von ho tro co MT 2 3" xfId="6186"/>
    <cellStyle name="1_Bao cao giai ngan von dau tu nam 2009 (theo doi)_Bao cao tinh hinh thuc hien KH 2009 den 31-01-10_Bieu du thao QD von ho tro co MT 2 4" xfId="6187"/>
    <cellStyle name="1_Bao cao giai ngan von dau tu nam 2009 (theo doi)_Bao cao tinh hinh thuc hien KH 2009 den 31-01-10_Bieu du thao QD von ho tro co MT 2 5" xfId="6188"/>
    <cellStyle name="1_Bao cao giai ngan von dau tu nam 2009 (theo doi)_Bao cao tinh hinh thuc hien KH 2009 den 31-01-10_Bieu du thao QD von ho tro co MT 3" xfId="6189"/>
    <cellStyle name="1_Bao cao giai ngan von dau tu nam 2009 (theo doi)_Bao cao tinh hinh thuc hien KH 2009 den 31-01-10_Bieu du thao QD von ho tro co MT 3 2" xfId="6190"/>
    <cellStyle name="1_Bao cao giai ngan von dau tu nam 2009 (theo doi)_Bao cao tinh hinh thuc hien KH 2009 den 31-01-10_Bieu du thao QD von ho tro co MT 3 3" xfId="6191"/>
    <cellStyle name="1_Bao cao giai ngan von dau tu nam 2009 (theo doi)_Bao cao tinh hinh thuc hien KH 2009 den 31-01-10_Bieu du thao QD von ho tro co MT 3 4" xfId="6192"/>
    <cellStyle name="1_Bao cao giai ngan von dau tu nam 2009 (theo doi)_Bao cao tinh hinh thuc hien KH 2009 den 31-01-10_Bieu du thao QD von ho tro co MT 4" xfId="6193"/>
    <cellStyle name="1_Bao cao giai ngan von dau tu nam 2009 (theo doi)_Bao cao tinh hinh thuc hien KH 2009 den 31-01-10_Bieu du thao QD von ho tro co MT 5" xfId="6194"/>
    <cellStyle name="1_Bao cao giai ngan von dau tu nam 2009 (theo doi)_Bao cao tinh hinh thuc hien KH 2009 den 31-01-10_Bieu du thao QD von ho tro co MT 6" xfId="6195"/>
    <cellStyle name="1_Bao cao giai ngan von dau tu nam 2009 (theo doi)_Bao cao tinh hinh thuc hien KH 2009 den 31-01-10_Ke hoach 2012 (theo doi)" xfId="6196"/>
    <cellStyle name="1_Bao cao giai ngan von dau tu nam 2009 (theo doi)_Bao cao tinh hinh thuc hien KH 2009 den 31-01-10_Ke hoach 2012 (theo doi) 2" xfId="6197"/>
    <cellStyle name="1_Bao cao giai ngan von dau tu nam 2009 (theo doi)_Bao cao tinh hinh thuc hien KH 2009 den 31-01-10_Ke hoach 2012 (theo doi) 2 2" xfId="6198"/>
    <cellStyle name="1_Bao cao giai ngan von dau tu nam 2009 (theo doi)_Bao cao tinh hinh thuc hien KH 2009 den 31-01-10_Ke hoach 2012 (theo doi) 2 2 2" xfId="6199"/>
    <cellStyle name="1_Bao cao giai ngan von dau tu nam 2009 (theo doi)_Bao cao tinh hinh thuc hien KH 2009 den 31-01-10_Ke hoach 2012 (theo doi) 2 2 3" xfId="6200"/>
    <cellStyle name="1_Bao cao giai ngan von dau tu nam 2009 (theo doi)_Bao cao tinh hinh thuc hien KH 2009 den 31-01-10_Ke hoach 2012 (theo doi) 2 2 4" xfId="6201"/>
    <cellStyle name="1_Bao cao giai ngan von dau tu nam 2009 (theo doi)_Bao cao tinh hinh thuc hien KH 2009 den 31-01-10_Ke hoach 2012 (theo doi) 2 3" xfId="6202"/>
    <cellStyle name="1_Bao cao giai ngan von dau tu nam 2009 (theo doi)_Bao cao tinh hinh thuc hien KH 2009 den 31-01-10_Ke hoach 2012 (theo doi) 2 4" xfId="6203"/>
    <cellStyle name="1_Bao cao giai ngan von dau tu nam 2009 (theo doi)_Bao cao tinh hinh thuc hien KH 2009 den 31-01-10_Ke hoach 2012 (theo doi) 2 5" xfId="6204"/>
    <cellStyle name="1_Bao cao giai ngan von dau tu nam 2009 (theo doi)_Bao cao tinh hinh thuc hien KH 2009 den 31-01-10_Ke hoach 2012 (theo doi) 3" xfId="6205"/>
    <cellStyle name="1_Bao cao giai ngan von dau tu nam 2009 (theo doi)_Bao cao tinh hinh thuc hien KH 2009 den 31-01-10_Ke hoach 2012 (theo doi) 3 2" xfId="6206"/>
    <cellStyle name="1_Bao cao giai ngan von dau tu nam 2009 (theo doi)_Bao cao tinh hinh thuc hien KH 2009 den 31-01-10_Ke hoach 2012 (theo doi) 3 3" xfId="6207"/>
    <cellStyle name="1_Bao cao giai ngan von dau tu nam 2009 (theo doi)_Bao cao tinh hinh thuc hien KH 2009 den 31-01-10_Ke hoach 2012 (theo doi) 3 4" xfId="6208"/>
    <cellStyle name="1_Bao cao giai ngan von dau tu nam 2009 (theo doi)_Bao cao tinh hinh thuc hien KH 2009 den 31-01-10_Ke hoach 2012 (theo doi) 4" xfId="6209"/>
    <cellStyle name="1_Bao cao giai ngan von dau tu nam 2009 (theo doi)_Bao cao tinh hinh thuc hien KH 2009 den 31-01-10_Ke hoach 2012 (theo doi) 5" xfId="6210"/>
    <cellStyle name="1_Bao cao giai ngan von dau tu nam 2009 (theo doi)_Bao cao tinh hinh thuc hien KH 2009 den 31-01-10_Ke hoach 2012 (theo doi) 6" xfId="6211"/>
    <cellStyle name="1_Bao cao giai ngan von dau tu nam 2009 (theo doi)_Bao cao tinh hinh thuc hien KH 2009 den 31-01-10_Ke hoach 2012 theo doi (giai ngan 30.6.12)" xfId="6212"/>
    <cellStyle name="1_Bao cao giai ngan von dau tu nam 2009 (theo doi)_Bao cao tinh hinh thuc hien KH 2009 den 31-01-10_Ke hoach 2012 theo doi (giai ngan 30.6.12) 2" xfId="6213"/>
    <cellStyle name="1_Bao cao giai ngan von dau tu nam 2009 (theo doi)_Bao cao tinh hinh thuc hien KH 2009 den 31-01-10_Ke hoach 2012 theo doi (giai ngan 30.6.12) 2 2" xfId="6214"/>
    <cellStyle name="1_Bao cao giai ngan von dau tu nam 2009 (theo doi)_Bao cao tinh hinh thuc hien KH 2009 den 31-01-10_Ke hoach 2012 theo doi (giai ngan 30.6.12) 2 2 2" xfId="6215"/>
    <cellStyle name="1_Bao cao giai ngan von dau tu nam 2009 (theo doi)_Bao cao tinh hinh thuc hien KH 2009 den 31-01-10_Ke hoach 2012 theo doi (giai ngan 30.6.12) 2 2 3" xfId="6216"/>
    <cellStyle name="1_Bao cao giai ngan von dau tu nam 2009 (theo doi)_Bao cao tinh hinh thuc hien KH 2009 den 31-01-10_Ke hoach 2012 theo doi (giai ngan 30.6.12) 2 2 4" xfId="6217"/>
    <cellStyle name="1_Bao cao giai ngan von dau tu nam 2009 (theo doi)_Bao cao tinh hinh thuc hien KH 2009 den 31-01-10_Ke hoach 2012 theo doi (giai ngan 30.6.12) 2 3" xfId="6218"/>
    <cellStyle name="1_Bao cao giai ngan von dau tu nam 2009 (theo doi)_Bao cao tinh hinh thuc hien KH 2009 den 31-01-10_Ke hoach 2012 theo doi (giai ngan 30.6.12) 2 4" xfId="6219"/>
    <cellStyle name="1_Bao cao giai ngan von dau tu nam 2009 (theo doi)_Bao cao tinh hinh thuc hien KH 2009 den 31-01-10_Ke hoach 2012 theo doi (giai ngan 30.6.12) 2 5" xfId="6220"/>
    <cellStyle name="1_Bao cao giai ngan von dau tu nam 2009 (theo doi)_Bao cao tinh hinh thuc hien KH 2009 den 31-01-10_Ke hoach 2012 theo doi (giai ngan 30.6.12) 3" xfId="6221"/>
    <cellStyle name="1_Bao cao giai ngan von dau tu nam 2009 (theo doi)_Bao cao tinh hinh thuc hien KH 2009 den 31-01-10_Ke hoach 2012 theo doi (giai ngan 30.6.12) 3 2" xfId="6222"/>
    <cellStyle name="1_Bao cao giai ngan von dau tu nam 2009 (theo doi)_Bao cao tinh hinh thuc hien KH 2009 den 31-01-10_Ke hoach 2012 theo doi (giai ngan 30.6.12) 3 3" xfId="6223"/>
    <cellStyle name="1_Bao cao giai ngan von dau tu nam 2009 (theo doi)_Bao cao tinh hinh thuc hien KH 2009 den 31-01-10_Ke hoach 2012 theo doi (giai ngan 30.6.12) 3 4" xfId="6224"/>
    <cellStyle name="1_Bao cao giai ngan von dau tu nam 2009 (theo doi)_Bao cao tinh hinh thuc hien KH 2009 den 31-01-10_Ke hoach 2012 theo doi (giai ngan 30.6.12) 4" xfId="6225"/>
    <cellStyle name="1_Bao cao giai ngan von dau tu nam 2009 (theo doi)_Bao cao tinh hinh thuc hien KH 2009 den 31-01-10_Ke hoach 2012 theo doi (giai ngan 30.6.12) 5" xfId="6226"/>
    <cellStyle name="1_Bao cao giai ngan von dau tu nam 2009 (theo doi)_Bao cao tinh hinh thuc hien KH 2009 den 31-01-10_Ke hoach 2012 theo doi (giai ngan 30.6.12) 6" xfId="6227"/>
    <cellStyle name="1_Bao cao giai ngan von dau tu nam 2009 (theo doi)_BC von DTPT 6 thang 2012" xfId="6228"/>
    <cellStyle name="1_Bao cao giai ngan von dau tu nam 2009 (theo doi)_BC von DTPT 6 thang 2012 2" xfId="6229"/>
    <cellStyle name="1_Bao cao giai ngan von dau tu nam 2009 (theo doi)_BC von DTPT 6 thang 2012 2 2" xfId="6230"/>
    <cellStyle name="1_Bao cao giai ngan von dau tu nam 2009 (theo doi)_BC von DTPT 6 thang 2012 2 3" xfId="6231"/>
    <cellStyle name="1_Bao cao giai ngan von dau tu nam 2009 (theo doi)_BC von DTPT 6 thang 2012 2 4" xfId="6232"/>
    <cellStyle name="1_Bao cao giai ngan von dau tu nam 2009 (theo doi)_BC von DTPT 6 thang 2012 3" xfId="6233"/>
    <cellStyle name="1_Bao cao giai ngan von dau tu nam 2009 (theo doi)_BC von DTPT 6 thang 2012 4" xfId="6234"/>
    <cellStyle name="1_Bao cao giai ngan von dau tu nam 2009 (theo doi)_BC von DTPT 6 thang 2012 5" xfId="6235"/>
    <cellStyle name="1_Bao cao giai ngan von dau tu nam 2009 (theo doi)_Bieu du thao QD von ho tro co MT" xfId="6236"/>
    <cellStyle name="1_Bao cao giai ngan von dau tu nam 2009 (theo doi)_Bieu du thao QD von ho tro co MT 2" xfId="6237"/>
    <cellStyle name="1_Bao cao giai ngan von dau tu nam 2009 (theo doi)_Bieu du thao QD von ho tro co MT 2 2" xfId="6238"/>
    <cellStyle name="1_Bao cao giai ngan von dau tu nam 2009 (theo doi)_Bieu du thao QD von ho tro co MT 2 3" xfId="6239"/>
    <cellStyle name="1_Bao cao giai ngan von dau tu nam 2009 (theo doi)_Bieu du thao QD von ho tro co MT 2 4" xfId="6240"/>
    <cellStyle name="1_Bao cao giai ngan von dau tu nam 2009 (theo doi)_Bieu du thao QD von ho tro co MT 3" xfId="6241"/>
    <cellStyle name="1_Bao cao giai ngan von dau tu nam 2009 (theo doi)_Bieu du thao QD von ho tro co MT 4" xfId="6242"/>
    <cellStyle name="1_Bao cao giai ngan von dau tu nam 2009 (theo doi)_Bieu du thao QD von ho tro co MT 5" xfId="6243"/>
    <cellStyle name="1_Bao cao giai ngan von dau tu nam 2009 (theo doi)_Book1" xfId="6244"/>
    <cellStyle name="1_Bao cao giai ngan von dau tu nam 2009 (theo doi)_Book1 2" xfId="6245"/>
    <cellStyle name="1_Bao cao giai ngan von dau tu nam 2009 (theo doi)_Book1 2 2" xfId="6246"/>
    <cellStyle name="1_Bao cao giai ngan von dau tu nam 2009 (theo doi)_Book1 2 3" xfId="6247"/>
    <cellStyle name="1_Bao cao giai ngan von dau tu nam 2009 (theo doi)_Book1 2 4" xfId="6248"/>
    <cellStyle name="1_Bao cao giai ngan von dau tu nam 2009 (theo doi)_Book1 3" xfId="6249"/>
    <cellStyle name="1_Bao cao giai ngan von dau tu nam 2009 (theo doi)_Book1 3 2" xfId="6250"/>
    <cellStyle name="1_Bao cao giai ngan von dau tu nam 2009 (theo doi)_Book1 3 3" xfId="6251"/>
    <cellStyle name="1_Bao cao giai ngan von dau tu nam 2009 (theo doi)_Book1 3 4" xfId="6252"/>
    <cellStyle name="1_Bao cao giai ngan von dau tu nam 2009 (theo doi)_Book1 4" xfId="6253"/>
    <cellStyle name="1_Bao cao giai ngan von dau tu nam 2009 (theo doi)_Book1 5" xfId="6254"/>
    <cellStyle name="1_Bao cao giai ngan von dau tu nam 2009 (theo doi)_Book1 6" xfId="6255"/>
    <cellStyle name="1_Bao cao giai ngan von dau tu nam 2009 (theo doi)_Book1_BC von DTPT 6 thang 2012" xfId="6256"/>
    <cellStyle name="1_Bao cao giai ngan von dau tu nam 2009 (theo doi)_Book1_BC von DTPT 6 thang 2012 2" xfId="6257"/>
    <cellStyle name="1_Bao cao giai ngan von dau tu nam 2009 (theo doi)_Book1_BC von DTPT 6 thang 2012 2 2" xfId="6258"/>
    <cellStyle name="1_Bao cao giai ngan von dau tu nam 2009 (theo doi)_Book1_BC von DTPT 6 thang 2012 2 3" xfId="6259"/>
    <cellStyle name="1_Bao cao giai ngan von dau tu nam 2009 (theo doi)_Book1_BC von DTPT 6 thang 2012 2 4" xfId="6260"/>
    <cellStyle name="1_Bao cao giai ngan von dau tu nam 2009 (theo doi)_Book1_BC von DTPT 6 thang 2012 3" xfId="6261"/>
    <cellStyle name="1_Bao cao giai ngan von dau tu nam 2009 (theo doi)_Book1_BC von DTPT 6 thang 2012 3 2" xfId="6262"/>
    <cellStyle name="1_Bao cao giai ngan von dau tu nam 2009 (theo doi)_Book1_BC von DTPT 6 thang 2012 3 3" xfId="6263"/>
    <cellStyle name="1_Bao cao giai ngan von dau tu nam 2009 (theo doi)_Book1_BC von DTPT 6 thang 2012 3 4" xfId="6264"/>
    <cellStyle name="1_Bao cao giai ngan von dau tu nam 2009 (theo doi)_Book1_BC von DTPT 6 thang 2012 4" xfId="6265"/>
    <cellStyle name="1_Bao cao giai ngan von dau tu nam 2009 (theo doi)_Book1_BC von DTPT 6 thang 2012 5" xfId="6266"/>
    <cellStyle name="1_Bao cao giai ngan von dau tu nam 2009 (theo doi)_Book1_BC von DTPT 6 thang 2012 6" xfId="6267"/>
    <cellStyle name="1_Bao cao giai ngan von dau tu nam 2009 (theo doi)_Book1_Bieu du thao QD von ho tro co MT" xfId="6268"/>
    <cellStyle name="1_Bao cao giai ngan von dau tu nam 2009 (theo doi)_Book1_Bieu du thao QD von ho tro co MT 2" xfId="6269"/>
    <cellStyle name="1_Bao cao giai ngan von dau tu nam 2009 (theo doi)_Book1_Bieu du thao QD von ho tro co MT 2 2" xfId="6270"/>
    <cellStyle name="1_Bao cao giai ngan von dau tu nam 2009 (theo doi)_Book1_Bieu du thao QD von ho tro co MT 2 3" xfId="6271"/>
    <cellStyle name="1_Bao cao giai ngan von dau tu nam 2009 (theo doi)_Book1_Bieu du thao QD von ho tro co MT 2 4" xfId="6272"/>
    <cellStyle name="1_Bao cao giai ngan von dau tu nam 2009 (theo doi)_Book1_Bieu du thao QD von ho tro co MT 3" xfId="6273"/>
    <cellStyle name="1_Bao cao giai ngan von dau tu nam 2009 (theo doi)_Book1_Bieu du thao QD von ho tro co MT 3 2" xfId="6274"/>
    <cellStyle name="1_Bao cao giai ngan von dau tu nam 2009 (theo doi)_Book1_Bieu du thao QD von ho tro co MT 3 3" xfId="6275"/>
    <cellStyle name="1_Bao cao giai ngan von dau tu nam 2009 (theo doi)_Book1_Bieu du thao QD von ho tro co MT 3 4" xfId="6276"/>
    <cellStyle name="1_Bao cao giai ngan von dau tu nam 2009 (theo doi)_Book1_Bieu du thao QD von ho tro co MT 4" xfId="6277"/>
    <cellStyle name="1_Bao cao giai ngan von dau tu nam 2009 (theo doi)_Book1_Bieu du thao QD von ho tro co MT 5" xfId="6278"/>
    <cellStyle name="1_Bao cao giai ngan von dau tu nam 2009 (theo doi)_Book1_Bieu du thao QD von ho tro co MT 6" xfId="6279"/>
    <cellStyle name="1_Bao cao giai ngan von dau tu nam 2009 (theo doi)_Book1_Hoan chinh KH 2012 (o nha)" xfId="6280"/>
    <cellStyle name="1_Bao cao giai ngan von dau tu nam 2009 (theo doi)_Book1_Hoan chinh KH 2012 (o nha) 2" xfId="6281"/>
    <cellStyle name="1_Bao cao giai ngan von dau tu nam 2009 (theo doi)_Book1_Hoan chinh KH 2012 (o nha) 2 2" xfId="6282"/>
    <cellStyle name="1_Bao cao giai ngan von dau tu nam 2009 (theo doi)_Book1_Hoan chinh KH 2012 (o nha) 2 3" xfId="6283"/>
    <cellStyle name="1_Bao cao giai ngan von dau tu nam 2009 (theo doi)_Book1_Hoan chinh KH 2012 (o nha) 2 4" xfId="6284"/>
    <cellStyle name="1_Bao cao giai ngan von dau tu nam 2009 (theo doi)_Book1_Hoan chinh KH 2012 (o nha) 3" xfId="6285"/>
    <cellStyle name="1_Bao cao giai ngan von dau tu nam 2009 (theo doi)_Book1_Hoan chinh KH 2012 (o nha) 3 2" xfId="6286"/>
    <cellStyle name="1_Bao cao giai ngan von dau tu nam 2009 (theo doi)_Book1_Hoan chinh KH 2012 (o nha) 3 3" xfId="6287"/>
    <cellStyle name="1_Bao cao giai ngan von dau tu nam 2009 (theo doi)_Book1_Hoan chinh KH 2012 (o nha) 3 4" xfId="6288"/>
    <cellStyle name="1_Bao cao giai ngan von dau tu nam 2009 (theo doi)_Book1_Hoan chinh KH 2012 (o nha) 4" xfId="6289"/>
    <cellStyle name="1_Bao cao giai ngan von dau tu nam 2009 (theo doi)_Book1_Hoan chinh KH 2012 (o nha) 5" xfId="6290"/>
    <cellStyle name="1_Bao cao giai ngan von dau tu nam 2009 (theo doi)_Book1_Hoan chinh KH 2012 (o nha) 6" xfId="6291"/>
    <cellStyle name="1_Bao cao giai ngan von dau tu nam 2009 (theo doi)_Book1_Hoan chinh KH 2012 (o nha)_Bao cao giai ngan quy I" xfId="6292"/>
    <cellStyle name="1_Bao cao giai ngan von dau tu nam 2009 (theo doi)_Book1_Hoan chinh KH 2012 (o nha)_Bao cao giai ngan quy I 2" xfId="6293"/>
    <cellStyle name="1_Bao cao giai ngan von dau tu nam 2009 (theo doi)_Book1_Hoan chinh KH 2012 (o nha)_Bao cao giai ngan quy I 2 2" xfId="6294"/>
    <cellStyle name="1_Bao cao giai ngan von dau tu nam 2009 (theo doi)_Book1_Hoan chinh KH 2012 (o nha)_Bao cao giai ngan quy I 2 3" xfId="6295"/>
    <cellStyle name="1_Bao cao giai ngan von dau tu nam 2009 (theo doi)_Book1_Hoan chinh KH 2012 (o nha)_Bao cao giai ngan quy I 2 4" xfId="6296"/>
    <cellStyle name="1_Bao cao giai ngan von dau tu nam 2009 (theo doi)_Book1_Hoan chinh KH 2012 (o nha)_Bao cao giai ngan quy I 3" xfId="6297"/>
    <cellStyle name="1_Bao cao giai ngan von dau tu nam 2009 (theo doi)_Book1_Hoan chinh KH 2012 (o nha)_Bao cao giai ngan quy I 3 2" xfId="6298"/>
    <cellStyle name="1_Bao cao giai ngan von dau tu nam 2009 (theo doi)_Book1_Hoan chinh KH 2012 (o nha)_Bao cao giai ngan quy I 3 3" xfId="6299"/>
    <cellStyle name="1_Bao cao giai ngan von dau tu nam 2009 (theo doi)_Book1_Hoan chinh KH 2012 (o nha)_Bao cao giai ngan quy I 3 4" xfId="6300"/>
    <cellStyle name="1_Bao cao giai ngan von dau tu nam 2009 (theo doi)_Book1_Hoan chinh KH 2012 (o nha)_Bao cao giai ngan quy I 4" xfId="6301"/>
    <cellStyle name="1_Bao cao giai ngan von dau tu nam 2009 (theo doi)_Book1_Hoan chinh KH 2012 (o nha)_Bao cao giai ngan quy I 5" xfId="6302"/>
    <cellStyle name="1_Bao cao giai ngan von dau tu nam 2009 (theo doi)_Book1_Hoan chinh KH 2012 (o nha)_Bao cao giai ngan quy I 6" xfId="6303"/>
    <cellStyle name="1_Bao cao giai ngan von dau tu nam 2009 (theo doi)_Book1_Hoan chinh KH 2012 (o nha)_BC von DTPT 6 thang 2012" xfId="6304"/>
    <cellStyle name="1_Bao cao giai ngan von dau tu nam 2009 (theo doi)_Book1_Hoan chinh KH 2012 (o nha)_BC von DTPT 6 thang 2012 2" xfId="6305"/>
    <cellStyle name="1_Bao cao giai ngan von dau tu nam 2009 (theo doi)_Book1_Hoan chinh KH 2012 (o nha)_BC von DTPT 6 thang 2012 2 2" xfId="6306"/>
    <cellStyle name="1_Bao cao giai ngan von dau tu nam 2009 (theo doi)_Book1_Hoan chinh KH 2012 (o nha)_BC von DTPT 6 thang 2012 2 3" xfId="6307"/>
    <cellStyle name="1_Bao cao giai ngan von dau tu nam 2009 (theo doi)_Book1_Hoan chinh KH 2012 (o nha)_BC von DTPT 6 thang 2012 2 4" xfId="6308"/>
    <cellStyle name="1_Bao cao giai ngan von dau tu nam 2009 (theo doi)_Book1_Hoan chinh KH 2012 (o nha)_BC von DTPT 6 thang 2012 3" xfId="6309"/>
    <cellStyle name="1_Bao cao giai ngan von dau tu nam 2009 (theo doi)_Book1_Hoan chinh KH 2012 (o nha)_BC von DTPT 6 thang 2012 3 2" xfId="6310"/>
    <cellStyle name="1_Bao cao giai ngan von dau tu nam 2009 (theo doi)_Book1_Hoan chinh KH 2012 (o nha)_BC von DTPT 6 thang 2012 3 3" xfId="6311"/>
    <cellStyle name="1_Bao cao giai ngan von dau tu nam 2009 (theo doi)_Book1_Hoan chinh KH 2012 (o nha)_BC von DTPT 6 thang 2012 3 4" xfId="6312"/>
    <cellStyle name="1_Bao cao giai ngan von dau tu nam 2009 (theo doi)_Book1_Hoan chinh KH 2012 (o nha)_BC von DTPT 6 thang 2012 4" xfId="6313"/>
    <cellStyle name="1_Bao cao giai ngan von dau tu nam 2009 (theo doi)_Book1_Hoan chinh KH 2012 (o nha)_BC von DTPT 6 thang 2012 5" xfId="6314"/>
    <cellStyle name="1_Bao cao giai ngan von dau tu nam 2009 (theo doi)_Book1_Hoan chinh KH 2012 (o nha)_BC von DTPT 6 thang 2012 6" xfId="6315"/>
    <cellStyle name="1_Bao cao giai ngan von dau tu nam 2009 (theo doi)_Book1_Hoan chinh KH 2012 (o nha)_Bieu du thao QD von ho tro co MT" xfId="6316"/>
    <cellStyle name="1_Bao cao giai ngan von dau tu nam 2009 (theo doi)_Book1_Hoan chinh KH 2012 (o nha)_Bieu du thao QD von ho tro co MT 2" xfId="6317"/>
    <cellStyle name="1_Bao cao giai ngan von dau tu nam 2009 (theo doi)_Book1_Hoan chinh KH 2012 (o nha)_Bieu du thao QD von ho tro co MT 2 2" xfId="6318"/>
    <cellStyle name="1_Bao cao giai ngan von dau tu nam 2009 (theo doi)_Book1_Hoan chinh KH 2012 (o nha)_Bieu du thao QD von ho tro co MT 2 3" xfId="6319"/>
    <cellStyle name="1_Bao cao giai ngan von dau tu nam 2009 (theo doi)_Book1_Hoan chinh KH 2012 (o nha)_Bieu du thao QD von ho tro co MT 2 4" xfId="6320"/>
    <cellStyle name="1_Bao cao giai ngan von dau tu nam 2009 (theo doi)_Book1_Hoan chinh KH 2012 (o nha)_Bieu du thao QD von ho tro co MT 3" xfId="6321"/>
    <cellStyle name="1_Bao cao giai ngan von dau tu nam 2009 (theo doi)_Book1_Hoan chinh KH 2012 (o nha)_Bieu du thao QD von ho tro co MT 3 2" xfId="6322"/>
    <cellStyle name="1_Bao cao giai ngan von dau tu nam 2009 (theo doi)_Book1_Hoan chinh KH 2012 (o nha)_Bieu du thao QD von ho tro co MT 3 3" xfId="6323"/>
    <cellStyle name="1_Bao cao giai ngan von dau tu nam 2009 (theo doi)_Book1_Hoan chinh KH 2012 (o nha)_Bieu du thao QD von ho tro co MT 3 4" xfId="6324"/>
    <cellStyle name="1_Bao cao giai ngan von dau tu nam 2009 (theo doi)_Book1_Hoan chinh KH 2012 (o nha)_Bieu du thao QD von ho tro co MT 4" xfId="6325"/>
    <cellStyle name="1_Bao cao giai ngan von dau tu nam 2009 (theo doi)_Book1_Hoan chinh KH 2012 (o nha)_Bieu du thao QD von ho tro co MT 5" xfId="6326"/>
    <cellStyle name="1_Bao cao giai ngan von dau tu nam 2009 (theo doi)_Book1_Hoan chinh KH 2012 (o nha)_Bieu du thao QD von ho tro co MT 6" xfId="6327"/>
    <cellStyle name="1_Bao cao giai ngan von dau tu nam 2009 (theo doi)_Book1_Hoan chinh KH 2012 (o nha)_Ke hoach 2012 theo doi (giai ngan 30.6.12)" xfId="6328"/>
    <cellStyle name="1_Bao cao giai ngan von dau tu nam 2009 (theo doi)_Book1_Hoan chinh KH 2012 (o nha)_Ke hoach 2012 theo doi (giai ngan 30.6.12) 2" xfId="6329"/>
    <cellStyle name="1_Bao cao giai ngan von dau tu nam 2009 (theo doi)_Book1_Hoan chinh KH 2012 (o nha)_Ke hoach 2012 theo doi (giai ngan 30.6.12) 2 2" xfId="6330"/>
    <cellStyle name="1_Bao cao giai ngan von dau tu nam 2009 (theo doi)_Book1_Hoan chinh KH 2012 (o nha)_Ke hoach 2012 theo doi (giai ngan 30.6.12) 2 3" xfId="6331"/>
    <cellStyle name="1_Bao cao giai ngan von dau tu nam 2009 (theo doi)_Book1_Hoan chinh KH 2012 (o nha)_Ke hoach 2012 theo doi (giai ngan 30.6.12) 2 4" xfId="6332"/>
    <cellStyle name="1_Bao cao giai ngan von dau tu nam 2009 (theo doi)_Book1_Hoan chinh KH 2012 (o nha)_Ke hoach 2012 theo doi (giai ngan 30.6.12) 3" xfId="6333"/>
    <cellStyle name="1_Bao cao giai ngan von dau tu nam 2009 (theo doi)_Book1_Hoan chinh KH 2012 (o nha)_Ke hoach 2012 theo doi (giai ngan 30.6.12) 3 2" xfId="6334"/>
    <cellStyle name="1_Bao cao giai ngan von dau tu nam 2009 (theo doi)_Book1_Hoan chinh KH 2012 (o nha)_Ke hoach 2012 theo doi (giai ngan 30.6.12) 3 3" xfId="6335"/>
    <cellStyle name="1_Bao cao giai ngan von dau tu nam 2009 (theo doi)_Book1_Hoan chinh KH 2012 (o nha)_Ke hoach 2012 theo doi (giai ngan 30.6.12) 3 4" xfId="6336"/>
    <cellStyle name="1_Bao cao giai ngan von dau tu nam 2009 (theo doi)_Book1_Hoan chinh KH 2012 (o nha)_Ke hoach 2012 theo doi (giai ngan 30.6.12) 4" xfId="6337"/>
    <cellStyle name="1_Bao cao giai ngan von dau tu nam 2009 (theo doi)_Book1_Hoan chinh KH 2012 (o nha)_Ke hoach 2012 theo doi (giai ngan 30.6.12) 5" xfId="6338"/>
    <cellStyle name="1_Bao cao giai ngan von dau tu nam 2009 (theo doi)_Book1_Hoan chinh KH 2012 (o nha)_Ke hoach 2012 theo doi (giai ngan 30.6.12) 6" xfId="6339"/>
    <cellStyle name="1_Bao cao giai ngan von dau tu nam 2009 (theo doi)_Book1_Hoan chinh KH 2012 Von ho tro co MT" xfId="6340"/>
    <cellStyle name="1_Bao cao giai ngan von dau tu nam 2009 (theo doi)_Book1_Hoan chinh KH 2012 Von ho tro co MT (chi tiet)" xfId="6341"/>
    <cellStyle name="1_Bao cao giai ngan von dau tu nam 2009 (theo doi)_Book1_Hoan chinh KH 2012 Von ho tro co MT (chi tiet) 2" xfId="6342"/>
    <cellStyle name="1_Bao cao giai ngan von dau tu nam 2009 (theo doi)_Book1_Hoan chinh KH 2012 Von ho tro co MT (chi tiet) 2 2" xfId="6343"/>
    <cellStyle name="1_Bao cao giai ngan von dau tu nam 2009 (theo doi)_Book1_Hoan chinh KH 2012 Von ho tro co MT (chi tiet) 2 3" xfId="6344"/>
    <cellStyle name="1_Bao cao giai ngan von dau tu nam 2009 (theo doi)_Book1_Hoan chinh KH 2012 Von ho tro co MT (chi tiet) 2 4" xfId="6345"/>
    <cellStyle name="1_Bao cao giai ngan von dau tu nam 2009 (theo doi)_Book1_Hoan chinh KH 2012 Von ho tro co MT (chi tiet) 3" xfId="6346"/>
    <cellStyle name="1_Bao cao giai ngan von dau tu nam 2009 (theo doi)_Book1_Hoan chinh KH 2012 Von ho tro co MT (chi tiet) 3 2" xfId="6347"/>
    <cellStyle name="1_Bao cao giai ngan von dau tu nam 2009 (theo doi)_Book1_Hoan chinh KH 2012 Von ho tro co MT (chi tiet) 3 3" xfId="6348"/>
    <cellStyle name="1_Bao cao giai ngan von dau tu nam 2009 (theo doi)_Book1_Hoan chinh KH 2012 Von ho tro co MT (chi tiet) 3 4" xfId="6349"/>
    <cellStyle name="1_Bao cao giai ngan von dau tu nam 2009 (theo doi)_Book1_Hoan chinh KH 2012 Von ho tro co MT (chi tiet) 4" xfId="6350"/>
    <cellStyle name="1_Bao cao giai ngan von dau tu nam 2009 (theo doi)_Book1_Hoan chinh KH 2012 Von ho tro co MT (chi tiet) 5" xfId="6351"/>
    <cellStyle name="1_Bao cao giai ngan von dau tu nam 2009 (theo doi)_Book1_Hoan chinh KH 2012 Von ho tro co MT (chi tiet) 6" xfId="6352"/>
    <cellStyle name="1_Bao cao giai ngan von dau tu nam 2009 (theo doi)_Book1_Hoan chinh KH 2012 Von ho tro co MT 10" xfId="6353"/>
    <cellStyle name="1_Bao cao giai ngan von dau tu nam 2009 (theo doi)_Book1_Hoan chinh KH 2012 Von ho tro co MT 10 2" xfId="6354"/>
    <cellStyle name="1_Bao cao giai ngan von dau tu nam 2009 (theo doi)_Book1_Hoan chinh KH 2012 Von ho tro co MT 10 3" xfId="6355"/>
    <cellStyle name="1_Bao cao giai ngan von dau tu nam 2009 (theo doi)_Book1_Hoan chinh KH 2012 Von ho tro co MT 10 4" xfId="6356"/>
    <cellStyle name="1_Bao cao giai ngan von dau tu nam 2009 (theo doi)_Book1_Hoan chinh KH 2012 Von ho tro co MT 11" xfId="6357"/>
    <cellStyle name="1_Bao cao giai ngan von dau tu nam 2009 (theo doi)_Book1_Hoan chinh KH 2012 Von ho tro co MT 11 2" xfId="6358"/>
    <cellStyle name="1_Bao cao giai ngan von dau tu nam 2009 (theo doi)_Book1_Hoan chinh KH 2012 Von ho tro co MT 11 3" xfId="6359"/>
    <cellStyle name="1_Bao cao giai ngan von dau tu nam 2009 (theo doi)_Book1_Hoan chinh KH 2012 Von ho tro co MT 11 4" xfId="6360"/>
    <cellStyle name="1_Bao cao giai ngan von dau tu nam 2009 (theo doi)_Book1_Hoan chinh KH 2012 Von ho tro co MT 12" xfId="6361"/>
    <cellStyle name="1_Bao cao giai ngan von dau tu nam 2009 (theo doi)_Book1_Hoan chinh KH 2012 Von ho tro co MT 12 2" xfId="6362"/>
    <cellStyle name="1_Bao cao giai ngan von dau tu nam 2009 (theo doi)_Book1_Hoan chinh KH 2012 Von ho tro co MT 12 3" xfId="6363"/>
    <cellStyle name="1_Bao cao giai ngan von dau tu nam 2009 (theo doi)_Book1_Hoan chinh KH 2012 Von ho tro co MT 12 4" xfId="6364"/>
    <cellStyle name="1_Bao cao giai ngan von dau tu nam 2009 (theo doi)_Book1_Hoan chinh KH 2012 Von ho tro co MT 13" xfId="6365"/>
    <cellStyle name="1_Bao cao giai ngan von dau tu nam 2009 (theo doi)_Book1_Hoan chinh KH 2012 Von ho tro co MT 13 2" xfId="6366"/>
    <cellStyle name="1_Bao cao giai ngan von dau tu nam 2009 (theo doi)_Book1_Hoan chinh KH 2012 Von ho tro co MT 13 3" xfId="6367"/>
    <cellStyle name="1_Bao cao giai ngan von dau tu nam 2009 (theo doi)_Book1_Hoan chinh KH 2012 Von ho tro co MT 13 4" xfId="6368"/>
    <cellStyle name="1_Bao cao giai ngan von dau tu nam 2009 (theo doi)_Book1_Hoan chinh KH 2012 Von ho tro co MT 14" xfId="6369"/>
    <cellStyle name="1_Bao cao giai ngan von dau tu nam 2009 (theo doi)_Book1_Hoan chinh KH 2012 Von ho tro co MT 14 2" xfId="6370"/>
    <cellStyle name="1_Bao cao giai ngan von dau tu nam 2009 (theo doi)_Book1_Hoan chinh KH 2012 Von ho tro co MT 14 3" xfId="6371"/>
    <cellStyle name="1_Bao cao giai ngan von dau tu nam 2009 (theo doi)_Book1_Hoan chinh KH 2012 Von ho tro co MT 14 4" xfId="6372"/>
    <cellStyle name="1_Bao cao giai ngan von dau tu nam 2009 (theo doi)_Book1_Hoan chinh KH 2012 Von ho tro co MT 15" xfId="6373"/>
    <cellStyle name="1_Bao cao giai ngan von dau tu nam 2009 (theo doi)_Book1_Hoan chinh KH 2012 Von ho tro co MT 15 2" xfId="6374"/>
    <cellStyle name="1_Bao cao giai ngan von dau tu nam 2009 (theo doi)_Book1_Hoan chinh KH 2012 Von ho tro co MT 15 3" xfId="6375"/>
    <cellStyle name="1_Bao cao giai ngan von dau tu nam 2009 (theo doi)_Book1_Hoan chinh KH 2012 Von ho tro co MT 15 4" xfId="6376"/>
    <cellStyle name="1_Bao cao giai ngan von dau tu nam 2009 (theo doi)_Book1_Hoan chinh KH 2012 Von ho tro co MT 16" xfId="6377"/>
    <cellStyle name="1_Bao cao giai ngan von dau tu nam 2009 (theo doi)_Book1_Hoan chinh KH 2012 Von ho tro co MT 16 2" xfId="6378"/>
    <cellStyle name="1_Bao cao giai ngan von dau tu nam 2009 (theo doi)_Book1_Hoan chinh KH 2012 Von ho tro co MT 16 3" xfId="6379"/>
    <cellStyle name="1_Bao cao giai ngan von dau tu nam 2009 (theo doi)_Book1_Hoan chinh KH 2012 Von ho tro co MT 16 4" xfId="6380"/>
    <cellStyle name="1_Bao cao giai ngan von dau tu nam 2009 (theo doi)_Book1_Hoan chinh KH 2012 Von ho tro co MT 17" xfId="6381"/>
    <cellStyle name="1_Bao cao giai ngan von dau tu nam 2009 (theo doi)_Book1_Hoan chinh KH 2012 Von ho tro co MT 17 2" xfId="6382"/>
    <cellStyle name="1_Bao cao giai ngan von dau tu nam 2009 (theo doi)_Book1_Hoan chinh KH 2012 Von ho tro co MT 17 3" xfId="6383"/>
    <cellStyle name="1_Bao cao giai ngan von dau tu nam 2009 (theo doi)_Book1_Hoan chinh KH 2012 Von ho tro co MT 17 4" xfId="6384"/>
    <cellStyle name="1_Bao cao giai ngan von dau tu nam 2009 (theo doi)_Book1_Hoan chinh KH 2012 Von ho tro co MT 18" xfId="6385"/>
    <cellStyle name="1_Bao cao giai ngan von dau tu nam 2009 (theo doi)_Book1_Hoan chinh KH 2012 Von ho tro co MT 19" xfId="6386"/>
    <cellStyle name="1_Bao cao giai ngan von dau tu nam 2009 (theo doi)_Book1_Hoan chinh KH 2012 Von ho tro co MT 2" xfId="6387"/>
    <cellStyle name="1_Bao cao giai ngan von dau tu nam 2009 (theo doi)_Book1_Hoan chinh KH 2012 Von ho tro co MT 2 2" xfId="6388"/>
    <cellStyle name="1_Bao cao giai ngan von dau tu nam 2009 (theo doi)_Book1_Hoan chinh KH 2012 Von ho tro co MT 2 3" xfId="6389"/>
    <cellStyle name="1_Bao cao giai ngan von dau tu nam 2009 (theo doi)_Book1_Hoan chinh KH 2012 Von ho tro co MT 2 4" xfId="6390"/>
    <cellStyle name="1_Bao cao giai ngan von dau tu nam 2009 (theo doi)_Book1_Hoan chinh KH 2012 Von ho tro co MT 20" xfId="6391"/>
    <cellStyle name="1_Bao cao giai ngan von dau tu nam 2009 (theo doi)_Book1_Hoan chinh KH 2012 Von ho tro co MT 3" xfId="6392"/>
    <cellStyle name="1_Bao cao giai ngan von dau tu nam 2009 (theo doi)_Book1_Hoan chinh KH 2012 Von ho tro co MT 3 2" xfId="6393"/>
    <cellStyle name="1_Bao cao giai ngan von dau tu nam 2009 (theo doi)_Book1_Hoan chinh KH 2012 Von ho tro co MT 3 3" xfId="6394"/>
    <cellStyle name="1_Bao cao giai ngan von dau tu nam 2009 (theo doi)_Book1_Hoan chinh KH 2012 Von ho tro co MT 3 4" xfId="6395"/>
    <cellStyle name="1_Bao cao giai ngan von dau tu nam 2009 (theo doi)_Book1_Hoan chinh KH 2012 Von ho tro co MT 4" xfId="6396"/>
    <cellStyle name="1_Bao cao giai ngan von dau tu nam 2009 (theo doi)_Book1_Hoan chinh KH 2012 Von ho tro co MT 4 2" xfId="6397"/>
    <cellStyle name="1_Bao cao giai ngan von dau tu nam 2009 (theo doi)_Book1_Hoan chinh KH 2012 Von ho tro co MT 4 3" xfId="6398"/>
    <cellStyle name="1_Bao cao giai ngan von dau tu nam 2009 (theo doi)_Book1_Hoan chinh KH 2012 Von ho tro co MT 4 4" xfId="6399"/>
    <cellStyle name="1_Bao cao giai ngan von dau tu nam 2009 (theo doi)_Book1_Hoan chinh KH 2012 Von ho tro co MT 5" xfId="6400"/>
    <cellStyle name="1_Bao cao giai ngan von dau tu nam 2009 (theo doi)_Book1_Hoan chinh KH 2012 Von ho tro co MT 5 2" xfId="6401"/>
    <cellStyle name="1_Bao cao giai ngan von dau tu nam 2009 (theo doi)_Book1_Hoan chinh KH 2012 Von ho tro co MT 5 3" xfId="6402"/>
    <cellStyle name="1_Bao cao giai ngan von dau tu nam 2009 (theo doi)_Book1_Hoan chinh KH 2012 Von ho tro co MT 5 4" xfId="6403"/>
    <cellStyle name="1_Bao cao giai ngan von dau tu nam 2009 (theo doi)_Book1_Hoan chinh KH 2012 Von ho tro co MT 6" xfId="6404"/>
    <cellStyle name="1_Bao cao giai ngan von dau tu nam 2009 (theo doi)_Book1_Hoan chinh KH 2012 Von ho tro co MT 6 2" xfId="6405"/>
    <cellStyle name="1_Bao cao giai ngan von dau tu nam 2009 (theo doi)_Book1_Hoan chinh KH 2012 Von ho tro co MT 6 3" xfId="6406"/>
    <cellStyle name="1_Bao cao giai ngan von dau tu nam 2009 (theo doi)_Book1_Hoan chinh KH 2012 Von ho tro co MT 6 4" xfId="6407"/>
    <cellStyle name="1_Bao cao giai ngan von dau tu nam 2009 (theo doi)_Book1_Hoan chinh KH 2012 Von ho tro co MT 7" xfId="6408"/>
    <cellStyle name="1_Bao cao giai ngan von dau tu nam 2009 (theo doi)_Book1_Hoan chinh KH 2012 Von ho tro co MT 7 2" xfId="6409"/>
    <cellStyle name="1_Bao cao giai ngan von dau tu nam 2009 (theo doi)_Book1_Hoan chinh KH 2012 Von ho tro co MT 7 3" xfId="6410"/>
    <cellStyle name="1_Bao cao giai ngan von dau tu nam 2009 (theo doi)_Book1_Hoan chinh KH 2012 Von ho tro co MT 7 4" xfId="6411"/>
    <cellStyle name="1_Bao cao giai ngan von dau tu nam 2009 (theo doi)_Book1_Hoan chinh KH 2012 Von ho tro co MT 8" xfId="6412"/>
    <cellStyle name="1_Bao cao giai ngan von dau tu nam 2009 (theo doi)_Book1_Hoan chinh KH 2012 Von ho tro co MT 8 2" xfId="6413"/>
    <cellStyle name="1_Bao cao giai ngan von dau tu nam 2009 (theo doi)_Book1_Hoan chinh KH 2012 Von ho tro co MT 8 3" xfId="6414"/>
    <cellStyle name="1_Bao cao giai ngan von dau tu nam 2009 (theo doi)_Book1_Hoan chinh KH 2012 Von ho tro co MT 8 4" xfId="6415"/>
    <cellStyle name="1_Bao cao giai ngan von dau tu nam 2009 (theo doi)_Book1_Hoan chinh KH 2012 Von ho tro co MT 9" xfId="6416"/>
    <cellStyle name="1_Bao cao giai ngan von dau tu nam 2009 (theo doi)_Book1_Hoan chinh KH 2012 Von ho tro co MT 9 2" xfId="6417"/>
    <cellStyle name="1_Bao cao giai ngan von dau tu nam 2009 (theo doi)_Book1_Hoan chinh KH 2012 Von ho tro co MT 9 3" xfId="6418"/>
    <cellStyle name="1_Bao cao giai ngan von dau tu nam 2009 (theo doi)_Book1_Hoan chinh KH 2012 Von ho tro co MT 9 4" xfId="6419"/>
    <cellStyle name="1_Bao cao giai ngan von dau tu nam 2009 (theo doi)_Book1_Hoan chinh KH 2012 Von ho tro co MT_Bao cao giai ngan quy I" xfId="6420"/>
    <cellStyle name="1_Bao cao giai ngan von dau tu nam 2009 (theo doi)_Book1_Hoan chinh KH 2012 Von ho tro co MT_Bao cao giai ngan quy I 2" xfId="6421"/>
    <cellStyle name="1_Bao cao giai ngan von dau tu nam 2009 (theo doi)_Book1_Hoan chinh KH 2012 Von ho tro co MT_Bao cao giai ngan quy I 2 2" xfId="6422"/>
    <cellStyle name="1_Bao cao giai ngan von dau tu nam 2009 (theo doi)_Book1_Hoan chinh KH 2012 Von ho tro co MT_Bao cao giai ngan quy I 2 3" xfId="6423"/>
    <cellStyle name="1_Bao cao giai ngan von dau tu nam 2009 (theo doi)_Book1_Hoan chinh KH 2012 Von ho tro co MT_Bao cao giai ngan quy I 2 4" xfId="6424"/>
    <cellStyle name="1_Bao cao giai ngan von dau tu nam 2009 (theo doi)_Book1_Hoan chinh KH 2012 Von ho tro co MT_Bao cao giai ngan quy I 3" xfId="6425"/>
    <cellStyle name="1_Bao cao giai ngan von dau tu nam 2009 (theo doi)_Book1_Hoan chinh KH 2012 Von ho tro co MT_Bao cao giai ngan quy I 3 2" xfId="6426"/>
    <cellStyle name="1_Bao cao giai ngan von dau tu nam 2009 (theo doi)_Book1_Hoan chinh KH 2012 Von ho tro co MT_Bao cao giai ngan quy I 3 3" xfId="6427"/>
    <cellStyle name="1_Bao cao giai ngan von dau tu nam 2009 (theo doi)_Book1_Hoan chinh KH 2012 Von ho tro co MT_Bao cao giai ngan quy I 3 4" xfId="6428"/>
    <cellStyle name="1_Bao cao giai ngan von dau tu nam 2009 (theo doi)_Book1_Hoan chinh KH 2012 Von ho tro co MT_Bao cao giai ngan quy I 4" xfId="6429"/>
    <cellStyle name="1_Bao cao giai ngan von dau tu nam 2009 (theo doi)_Book1_Hoan chinh KH 2012 Von ho tro co MT_Bao cao giai ngan quy I 5" xfId="6430"/>
    <cellStyle name="1_Bao cao giai ngan von dau tu nam 2009 (theo doi)_Book1_Hoan chinh KH 2012 Von ho tro co MT_Bao cao giai ngan quy I 6" xfId="6431"/>
    <cellStyle name="1_Bao cao giai ngan von dau tu nam 2009 (theo doi)_Book1_Hoan chinh KH 2012 Von ho tro co MT_BC von DTPT 6 thang 2012" xfId="6432"/>
    <cellStyle name="1_Bao cao giai ngan von dau tu nam 2009 (theo doi)_Book1_Hoan chinh KH 2012 Von ho tro co MT_BC von DTPT 6 thang 2012 2" xfId="6433"/>
    <cellStyle name="1_Bao cao giai ngan von dau tu nam 2009 (theo doi)_Book1_Hoan chinh KH 2012 Von ho tro co MT_BC von DTPT 6 thang 2012 2 2" xfId="6434"/>
    <cellStyle name="1_Bao cao giai ngan von dau tu nam 2009 (theo doi)_Book1_Hoan chinh KH 2012 Von ho tro co MT_BC von DTPT 6 thang 2012 2 3" xfId="6435"/>
    <cellStyle name="1_Bao cao giai ngan von dau tu nam 2009 (theo doi)_Book1_Hoan chinh KH 2012 Von ho tro co MT_BC von DTPT 6 thang 2012 2 4" xfId="6436"/>
    <cellStyle name="1_Bao cao giai ngan von dau tu nam 2009 (theo doi)_Book1_Hoan chinh KH 2012 Von ho tro co MT_BC von DTPT 6 thang 2012 3" xfId="6437"/>
    <cellStyle name="1_Bao cao giai ngan von dau tu nam 2009 (theo doi)_Book1_Hoan chinh KH 2012 Von ho tro co MT_BC von DTPT 6 thang 2012 3 2" xfId="6438"/>
    <cellStyle name="1_Bao cao giai ngan von dau tu nam 2009 (theo doi)_Book1_Hoan chinh KH 2012 Von ho tro co MT_BC von DTPT 6 thang 2012 3 3" xfId="6439"/>
    <cellStyle name="1_Bao cao giai ngan von dau tu nam 2009 (theo doi)_Book1_Hoan chinh KH 2012 Von ho tro co MT_BC von DTPT 6 thang 2012 3 4" xfId="6440"/>
    <cellStyle name="1_Bao cao giai ngan von dau tu nam 2009 (theo doi)_Book1_Hoan chinh KH 2012 Von ho tro co MT_BC von DTPT 6 thang 2012 4" xfId="6441"/>
    <cellStyle name="1_Bao cao giai ngan von dau tu nam 2009 (theo doi)_Book1_Hoan chinh KH 2012 Von ho tro co MT_BC von DTPT 6 thang 2012 5" xfId="6442"/>
    <cellStyle name="1_Bao cao giai ngan von dau tu nam 2009 (theo doi)_Book1_Hoan chinh KH 2012 Von ho tro co MT_BC von DTPT 6 thang 2012 6" xfId="6443"/>
    <cellStyle name="1_Bao cao giai ngan von dau tu nam 2009 (theo doi)_Book1_Hoan chinh KH 2012 Von ho tro co MT_Bieu du thao QD von ho tro co MT" xfId="6444"/>
    <cellStyle name="1_Bao cao giai ngan von dau tu nam 2009 (theo doi)_Book1_Hoan chinh KH 2012 Von ho tro co MT_Bieu du thao QD von ho tro co MT 2" xfId="6445"/>
    <cellStyle name="1_Bao cao giai ngan von dau tu nam 2009 (theo doi)_Book1_Hoan chinh KH 2012 Von ho tro co MT_Bieu du thao QD von ho tro co MT 2 2" xfId="6446"/>
    <cellStyle name="1_Bao cao giai ngan von dau tu nam 2009 (theo doi)_Book1_Hoan chinh KH 2012 Von ho tro co MT_Bieu du thao QD von ho tro co MT 2 3" xfId="6447"/>
    <cellStyle name="1_Bao cao giai ngan von dau tu nam 2009 (theo doi)_Book1_Hoan chinh KH 2012 Von ho tro co MT_Bieu du thao QD von ho tro co MT 2 4" xfId="6448"/>
    <cellStyle name="1_Bao cao giai ngan von dau tu nam 2009 (theo doi)_Book1_Hoan chinh KH 2012 Von ho tro co MT_Bieu du thao QD von ho tro co MT 3" xfId="6449"/>
    <cellStyle name="1_Bao cao giai ngan von dau tu nam 2009 (theo doi)_Book1_Hoan chinh KH 2012 Von ho tro co MT_Bieu du thao QD von ho tro co MT 3 2" xfId="6450"/>
    <cellStyle name="1_Bao cao giai ngan von dau tu nam 2009 (theo doi)_Book1_Hoan chinh KH 2012 Von ho tro co MT_Bieu du thao QD von ho tro co MT 3 3" xfId="6451"/>
    <cellStyle name="1_Bao cao giai ngan von dau tu nam 2009 (theo doi)_Book1_Hoan chinh KH 2012 Von ho tro co MT_Bieu du thao QD von ho tro co MT 3 4" xfId="6452"/>
    <cellStyle name="1_Bao cao giai ngan von dau tu nam 2009 (theo doi)_Book1_Hoan chinh KH 2012 Von ho tro co MT_Bieu du thao QD von ho tro co MT 4" xfId="6453"/>
    <cellStyle name="1_Bao cao giai ngan von dau tu nam 2009 (theo doi)_Book1_Hoan chinh KH 2012 Von ho tro co MT_Bieu du thao QD von ho tro co MT 5" xfId="6454"/>
    <cellStyle name="1_Bao cao giai ngan von dau tu nam 2009 (theo doi)_Book1_Hoan chinh KH 2012 Von ho tro co MT_Bieu du thao QD von ho tro co MT 6" xfId="6455"/>
    <cellStyle name="1_Bao cao giai ngan von dau tu nam 2009 (theo doi)_Book1_Hoan chinh KH 2012 Von ho tro co MT_Ke hoach 2012 theo doi (giai ngan 30.6.12)" xfId="6456"/>
    <cellStyle name="1_Bao cao giai ngan von dau tu nam 2009 (theo doi)_Book1_Hoan chinh KH 2012 Von ho tro co MT_Ke hoach 2012 theo doi (giai ngan 30.6.12) 2" xfId="6457"/>
    <cellStyle name="1_Bao cao giai ngan von dau tu nam 2009 (theo doi)_Book1_Hoan chinh KH 2012 Von ho tro co MT_Ke hoach 2012 theo doi (giai ngan 30.6.12) 2 2" xfId="6458"/>
    <cellStyle name="1_Bao cao giai ngan von dau tu nam 2009 (theo doi)_Book1_Hoan chinh KH 2012 Von ho tro co MT_Ke hoach 2012 theo doi (giai ngan 30.6.12) 2 3" xfId="6459"/>
    <cellStyle name="1_Bao cao giai ngan von dau tu nam 2009 (theo doi)_Book1_Hoan chinh KH 2012 Von ho tro co MT_Ke hoach 2012 theo doi (giai ngan 30.6.12) 2 4" xfId="6460"/>
    <cellStyle name="1_Bao cao giai ngan von dau tu nam 2009 (theo doi)_Book1_Hoan chinh KH 2012 Von ho tro co MT_Ke hoach 2012 theo doi (giai ngan 30.6.12) 3" xfId="6461"/>
    <cellStyle name="1_Bao cao giai ngan von dau tu nam 2009 (theo doi)_Book1_Hoan chinh KH 2012 Von ho tro co MT_Ke hoach 2012 theo doi (giai ngan 30.6.12) 3 2" xfId="6462"/>
    <cellStyle name="1_Bao cao giai ngan von dau tu nam 2009 (theo doi)_Book1_Hoan chinh KH 2012 Von ho tro co MT_Ke hoach 2012 theo doi (giai ngan 30.6.12) 3 3" xfId="6463"/>
    <cellStyle name="1_Bao cao giai ngan von dau tu nam 2009 (theo doi)_Book1_Hoan chinh KH 2012 Von ho tro co MT_Ke hoach 2012 theo doi (giai ngan 30.6.12) 3 4" xfId="6464"/>
    <cellStyle name="1_Bao cao giai ngan von dau tu nam 2009 (theo doi)_Book1_Hoan chinh KH 2012 Von ho tro co MT_Ke hoach 2012 theo doi (giai ngan 30.6.12) 4" xfId="6465"/>
    <cellStyle name="1_Bao cao giai ngan von dau tu nam 2009 (theo doi)_Book1_Hoan chinh KH 2012 Von ho tro co MT_Ke hoach 2012 theo doi (giai ngan 30.6.12) 5" xfId="6466"/>
    <cellStyle name="1_Bao cao giai ngan von dau tu nam 2009 (theo doi)_Book1_Hoan chinh KH 2012 Von ho tro co MT_Ke hoach 2012 theo doi (giai ngan 30.6.12) 6" xfId="6467"/>
    <cellStyle name="1_Bao cao giai ngan von dau tu nam 2009 (theo doi)_Book1_Ke hoach 2012 (theo doi)" xfId="6468"/>
    <cellStyle name="1_Bao cao giai ngan von dau tu nam 2009 (theo doi)_Book1_Ke hoach 2012 (theo doi) 2" xfId="6469"/>
    <cellStyle name="1_Bao cao giai ngan von dau tu nam 2009 (theo doi)_Book1_Ke hoach 2012 (theo doi) 2 2" xfId="6470"/>
    <cellStyle name="1_Bao cao giai ngan von dau tu nam 2009 (theo doi)_Book1_Ke hoach 2012 (theo doi) 2 3" xfId="6471"/>
    <cellStyle name="1_Bao cao giai ngan von dau tu nam 2009 (theo doi)_Book1_Ke hoach 2012 (theo doi) 2 4" xfId="6472"/>
    <cellStyle name="1_Bao cao giai ngan von dau tu nam 2009 (theo doi)_Book1_Ke hoach 2012 (theo doi) 3" xfId="6473"/>
    <cellStyle name="1_Bao cao giai ngan von dau tu nam 2009 (theo doi)_Book1_Ke hoach 2012 (theo doi) 3 2" xfId="6474"/>
    <cellStyle name="1_Bao cao giai ngan von dau tu nam 2009 (theo doi)_Book1_Ke hoach 2012 (theo doi) 3 3" xfId="6475"/>
    <cellStyle name="1_Bao cao giai ngan von dau tu nam 2009 (theo doi)_Book1_Ke hoach 2012 (theo doi) 3 4" xfId="6476"/>
    <cellStyle name="1_Bao cao giai ngan von dau tu nam 2009 (theo doi)_Book1_Ke hoach 2012 (theo doi) 4" xfId="6477"/>
    <cellStyle name="1_Bao cao giai ngan von dau tu nam 2009 (theo doi)_Book1_Ke hoach 2012 (theo doi) 5" xfId="6478"/>
    <cellStyle name="1_Bao cao giai ngan von dau tu nam 2009 (theo doi)_Book1_Ke hoach 2012 (theo doi) 6" xfId="6479"/>
    <cellStyle name="1_Bao cao giai ngan von dau tu nam 2009 (theo doi)_Book1_Ke hoach 2012 theo doi (giai ngan 30.6.12)" xfId="6480"/>
    <cellStyle name="1_Bao cao giai ngan von dau tu nam 2009 (theo doi)_Book1_Ke hoach 2012 theo doi (giai ngan 30.6.12) 2" xfId="6481"/>
    <cellStyle name="1_Bao cao giai ngan von dau tu nam 2009 (theo doi)_Book1_Ke hoach 2012 theo doi (giai ngan 30.6.12) 2 2" xfId="6482"/>
    <cellStyle name="1_Bao cao giai ngan von dau tu nam 2009 (theo doi)_Book1_Ke hoach 2012 theo doi (giai ngan 30.6.12) 2 3" xfId="6483"/>
    <cellStyle name="1_Bao cao giai ngan von dau tu nam 2009 (theo doi)_Book1_Ke hoach 2012 theo doi (giai ngan 30.6.12) 2 4" xfId="6484"/>
    <cellStyle name="1_Bao cao giai ngan von dau tu nam 2009 (theo doi)_Book1_Ke hoach 2012 theo doi (giai ngan 30.6.12) 3" xfId="6485"/>
    <cellStyle name="1_Bao cao giai ngan von dau tu nam 2009 (theo doi)_Book1_Ke hoach 2012 theo doi (giai ngan 30.6.12) 3 2" xfId="6486"/>
    <cellStyle name="1_Bao cao giai ngan von dau tu nam 2009 (theo doi)_Book1_Ke hoach 2012 theo doi (giai ngan 30.6.12) 3 3" xfId="6487"/>
    <cellStyle name="1_Bao cao giai ngan von dau tu nam 2009 (theo doi)_Book1_Ke hoach 2012 theo doi (giai ngan 30.6.12) 3 4" xfId="6488"/>
    <cellStyle name="1_Bao cao giai ngan von dau tu nam 2009 (theo doi)_Book1_Ke hoach 2012 theo doi (giai ngan 30.6.12) 4" xfId="6489"/>
    <cellStyle name="1_Bao cao giai ngan von dau tu nam 2009 (theo doi)_Book1_Ke hoach 2012 theo doi (giai ngan 30.6.12) 5" xfId="6490"/>
    <cellStyle name="1_Bao cao giai ngan von dau tu nam 2009 (theo doi)_Book1_Ke hoach 2012 theo doi (giai ngan 30.6.12) 6" xfId="6491"/>
    <cellStyle name="1_Bao cao giai ngan von dau tu nam 2009 (theo doi)_Dang ky phan khai von ODA (gui Bo)" xfId="6492"/>
    <cellStyle name="1_Bao cao giai ngan von dau tu nam 2009 (theo doi)_Dang ky phan khai von ODA (gui Bo) 2" xfId="6493"/>
    <cellStyle name="1_Bao cao giai ngan von dau tu nam 2009 (theo doi)_Dang ky phan khai von ODA (gui Bo) 2 2" xfId="6494"/>
    <cellStyle name="1_Bao cao giai ngan von dau tu nam 2009 (theo doi)_Dang ky phan khai von ODA (gui Bo) 2 3" xfId="6495"/>
    <cellStyle name="1_Bao cao giai ngan von dau tu nam 2009 (theo doi)_Dang ky phan khai von ODA (gui Bo) 2 4" xfId="6496"/>
    <cellStyle name="1_Bao cao giai ngan von dau tu nam 2009 (theo doi)_Dang ky phan khai von ODA (gui Bo) 3" xfId="6497"/>
    <cellStyle name="1_Bao cao giai ngan von dau tu nam 2009 (theo doi)_Dang ky phan khai von ODA (gui Bo) 4" xfId="6498"/>
    <cellStyle name="1_Bao cao giai ngan von dau tu nam 2009 (theo doi)_Dang ky phan khai von ODA (gui Bo) 5" xfId="6499"/>
    <cellStyle name="1_Bao cao giai ngan von dau tu nam 2009 (theo doi)_Dang ky phan khai von ODA (gui Bo)_BC von DTPT 6 thang 2012" xfId="6500"/>
    <cellStyle name="1_Bao cao giai ngan von dau tu nam 2009 (theo doi)_Dang ky phan khai von ODA (gui Bo)_BC von DTPT 6 thang 2012 2" xfId="6501"/>
    <cellStyle name="1_Bao cao giai ngan von dau tu nam 2009 (theo doi)_Dang ky phan khai von ODA (gui Bo)_BC von DTPT 6 thang 2012 2 2" xfId="6502"/>
    <cellStyle name="1_Bao cao giai ngan von dau tu nam 2009 (theo doi)_Dang ky phan khai von ODA (gui Bo)_BC von DTPT 6 thang 2012 2 3" xfId="6503"/>
    <cellStyle name="1_Bao cao giai ngan von dau tu nam 2009 (theo doi)_Dang ky phan khai von ODA (gui Bo)_BC von DTPT 6 thang 2012 2 4" xfId="6504"/>
    <cellStyle name="1_Bao cao giai ngan von dau tu nam 2009 (theo doi)_Dang ky phan khai von ODA (gui Bo)_BC von DTPT 6 thang 2012 3" xfId="6505"/>
    <cellStyle name="1_Bao cao giai ngan von dau tu nam 2009 (theo doi)_Dang ky phan khai von ODA (gui Bo)_BC von DTPT 6 thang 2012 4" xfId="6506"/>
    <cellStyle name="1_Bao cao giai ngan von dau tu nam 2009 (theo doi)_Dang ky phan khai von ODA (gui Bo)_BC von DTPT 6 thang 2012 5" xfId="6507"/>
    <cellStyle name="1_Bao cao giai ngan von dau tu nam 2009 (theo doi)_Dang ky phan khai von ODA (gui Bo)_Bieu du thao QD von ho tro co MT" xfId="6508"/>
    <cellStyle name="1_Bao cao giai ngan von dau tu nam 2009 (theo doi)_Dang ky phan khai von ODA (gui Bo)_Bieu du thao QD von ho tro co MT 2" xfId="6509"/>
    <cellStyle name="1_Bao cao giai ngan von dau tu nam 2009 (theo doi)_Dang ky phan khai von ODA (gui Bo)_Bieu du thao QD von ho tro co MT 2 2" xfId="6510"/>
    <cellStyle name="1_Bao cao giai ngan von dau tu nam 2009 (theo doi)_Dang ky phan khai von ODA (gui Bo)_Bieu du thao QD von ho tro co MT 2 3" xfId="6511"/>
    <cellStyle name="1_Bao cao giai ngan von dau tu nam 2009 (theo doi)_Dang ky phan khai von ODA (gui Bo)_Bieu du thao QD von ho tro co MT 2 4" xfId="6512"/>
    <cellStyle name="1_Bao cao giai ngan von dau tu nam 2009 (theo doi)_Dang ky phan khai von ODA (gui Bo)_Bieu du thao QD von ho tro co MT 3" xfId="6513"/>
    <cellStyle name="1_Bao cao giai ngan von dau tu nam 2009 (theo doi)_Dang ky phan khai von ODA (gui Bo)_Bieu du thao QD von ho tro co MT 4" xfId="6514"/>
    <cellStyle name="1_Bao cao giai ngan von dau tu nam 2009 (theo doi)_Dang ky phan khai von ODA (gui Bo)_Bieu du thao QD von ho tro co MT 5" xfId="6515"/>
    <cellStyle name="1_Bao cao giai ngan von dau tu nam 2009 (theo doi)_Dang ky phan khai von ODA (gui Bo)_Ke hoach 2012 theo doi (giai ngan 30.6.12)" xfId="6516"/>
    <cellStyle name="1_Bao cao giai ngan von dau tu nam 2009 (theo doi)_Dang ky phan khai von ODA (gui Bo)_Ke hoach 2012 theo doi (giai ngan 30.6.12) 2" xfId="6517"/>
    <cellStyle name="1_Bao cao giai ngan von dau tu nam 2009 (theo doi)_Dang ky phan khai von ODA (gui Bo)_Ke hoach 2012 theo doi (giai ngan 30.6.12) 2 2" xfId="6518"/>
    <cellStyle name="1_Bao cao giai ngan von dau tu nam 2009 (theo doi)_Dang ky phan khai von ODA (gui Bo)_Ke hoach 2012 theo doi (giai ngan 30.6.12) 2 3" xfId="6519"/>
    <cellStyle name="1_Bao cao giai ngan von dau tu nam 2009 (theo doi)_Dang ky phan khai von ODA (gui Bo)_Ke hoach 2012 theo doi (giai ngan 30.6.12) 2 4" xfId="6520"/>
    <cellStyle name="1_Bao cao giai ngan von dau tu nam 2009 (theo doi)_Dang ky phan khai von ODA (gui Bo)_Ke hoach 2012 theo doi (giai ngan 30.6.12) 3" xfId="6521"/>
    <cellStyle name="1_Bao cao giai ngan von dau tu nam 2009 (theo doi)_Dang ky phan khai von ODA (gui Bo)_Ke hoach 2012 theo doi (giai ngan 30.6.12) 4" xfId="6522"/>
    <cellStyle name="1_Bao cao giai ngan von dau tu nam 2009 (theo doi)_Dang ky phan khai von ODA (gui Bo)_Ke hoach 2012 theo doi (giai ngan 30.6.12) 5" xfId="6523"/>
    <cellStyle name="1_Bao cao giai ngan von dau tu nam 2009 (theo doi)_DK bo tri lai (chinh thuc)" xfId="6524"/>
    <cellStyle name="1_Bao cao giai ngan von dau tu nam 2009 (theo doi)_DK bo tri lai (chinh thuc) 2" xfId="6525"/>
    <cellStyle name="1_Bao cao giai ngan von dau tu nam 2009 (theo doi)_DK bo tri lai (chinh thuc) 2 2" xfId="6526"/>
    <cellStyle name="1_Bao cao giai ngan von dau tu nam 2009 (theo doi)_DK bo tri lai (chinh thuc) 2 3" xfId="6527"/>
    <cellStyle name="1_Bao cao giai ngan von dau tu nam 2009 (theo doi)_DK bo tri lai (chinh thuc) 2 4" xfId="6528"/>
    <cellStyle name="1_Bao cao giai ngan von dau tu nam 2009 (theo doi)_DK bo tri lai (chinh thuc) 3" xfId="6529"/>
    <cellStyle name="1_Bao cao giai ngan von dau tu nam 2009 (theo doi)_DK bo tri lai (chinh thuc) 3 2" xfId="6530"/>
    <cellStyle name="1_Bao cao giai ngan von dau tu nam 2009 (theo doi)_DK bo tri lai (chinh thuc) 3 3" xfId="6531"/>
    <cellStyle name="1_Bao cao giai ngan von dau tu nam 2009 (theo doi)_DK bo tri lai (chinh thuc) 3 4" xfId="6532"/>
    <cellStyle name="1_Bao cao giai ngan von dau tu nam 2009 (theo doi)_DK bo tri lai (chinh thuc) 4" xfId="6533"/>
    <cellStyle name="1_Bao cao giai ngan von dau tu nam 2009 (theo doi)_DK bo tri lai (chinh thuc) 5" xfId="6534"/>
    <cellStyle name="1_Bao cao giai ngan von dau tu nam 2009 (theo doi)_DK bo tri lai (chinh thuc) 6" xfId="6535"/>
    <cellStyle name="1_Bao cao giai ngan von dau tu nam 2009 (theo doi)_DK bo tri lai (chinh thuc)_BC von DTPT 6 thang 2012" xfId="6536"/>
    <cellStyle name="1_Bao cao giai ngan von dau tu nam 2009 (theo doi)_DK bo tri lai (chinh thuc)_BC von DTPT 6 thang 2012 2" xfId="6537"/>
    <cellStyle name="1_Bao cao giai ngan von dau tu nam 2009 (theo doi)_DK bo tri lai (chinh thuc)_BC von DTPT 6 thang 2012 2 2" xfId="6538"/>
    <cellStyle name="1_Bao cao giai ngan von dau tu nam 2009 (theo doi)_DK bo tri lai (chinh thuc)_BC von DTPT 6 thang 2012 2 3" xfId="6539"/>
    <cellStyle name="1_Bao cao giai ngan von dau tu nam 2009 (theo doi)_DK bo tri lai (chinh thuc)_BC von DTPT 6 thang 2012 2 4" xfId="6540"/>
    <cellStyle name="1_Bao cao giai ngan von dau tu nam 2009 (theo doi)_DK bo tri lai (chinh thuc)_BC von DTPT 6 thang 2012 3" xfId="6541"/>
    <cellStyle name="1_Bao cao giai ngan von dau tu nam 2009 (theo doi)_DK bo tri lai (chinh thuc)_BC von DTPT 6 thang 2012 3 2" xfId="6542"/>
    <cellStyle name="1_Bao cao giai ngan von dau tu nam 2009 (theo doi)_DK bo tri lai (chinh thuc)_BC von DTPT 6 thang 2012 3 3" xfId="6543"/>
    <cellStyle name="1_Bao cao giai ngan von dau tu nam 2009 (theo doi)_DK bo tri lai (chinh thuc)_BC von DTPT 6 thang 2012 3 4" xfId="6544"/>
    <cellStyle name="1_Bao cao giai ngan von dau tu nam 2009 (theo doi)_DK bo tri lai (chinh thuc)_BC von DTPT 6 thang 2012 4" xfId="6545"/>
    <cellStyle name="1_Bao cao giai ngan von dau tu nam 2009 (theo doi)_DK bo tri lai (chinh thuc)_BC von DTPT 6 thang 2012 5" xfId="6546"/>
    <cellStyle name="1_Bao cao giai ngan von dau tu nam 2009 (theo doi)_DK bo tri lai (chinh thuc)_BC von DTPT 6 thang 2012 6" xfId="6547"/>
    <cellStyle name="1_Bao cao giai ngan von dau tu nam 2009 (theo doi)_DK bo tri lai (chinh thuc)_Bieu du thao QD von ho tro co MT" xfId="6548"/>
    <cellStyle name="1_Bao cao giai ngan von dau tu nam 2009 (theo doi)_DK bo tri lai (chinh thuc)_Bieu du thao QD von ho tro co MT 2" xfId="6549"/>
    <cellStyle name="1_Bao cao giai ngan von dau tu nam 2009 (theo doi)_DK bo tri lai (chinh thuc)_Bieu du thao QD von ho tro co MT 2 2" xfId="6550"/>
    <cellStyle name="1_Bao cao giai ngan von dau tu nam 2009 (theo doi)_DK bo tri lai (chinh thuc)_Bieu du thao QD von ho tro co MT 2 3" xfId="6551"/>
    <cellStyle name="1_Bao cao giai ngan von dau tu nam 2009 (theo doi)_DK bo tri lai (chinh thuc)_Bieu du thao QD von ho tro co MT 2 4" xfId="6552"/>
    <cellStyle name="1_Bao cao giai ngan von dau tu nam 2009 (theo doi)_DK bo tri lai (chinh thuc)_Bieu du thao QD von ho tro co MT 3" xfId="6553"/>
    <cellStyle name="1_Bao cao giai ngan von dau tu nam 2009 (theo doi)_DK bo tri lai (chinh thuc)_Bieu du thao QD von ho tro co MT 3 2" xfId="6554"/>
    <cellStyle name="1_Bao cao giai ngan von dau tu nam 2009 (theo doi)_DK bo tri lai (chinh thuc)_Bieu du thao QD von ho tro co MT 3 3" xfId="6555"/>
    <cellStyle name="1_Bao cao giai ngan von dau tu nam 2009 (theo doi)_DK bo tri lai (chinh thuc)_Bieu du thao QD von ho tro co MT 3 4" xfId="6556"/>
    <cellStyle name="1_Bao cao giai ngan von dau tu nam 2009 (theo doi)_DK bo tri lai (chinh thuc)_Bieu du thao QD von ho tro co MT 4" xfId="6557"/>
    <cellStyle name="1_Bao cao giai ngan von dau tu nam 2009 (theo doi)_DK bo tri lai (chinh thuc)_Bieu du thao QD von ho tro co MT 5" xfId="6558"/>
    <cellStyle name="1_Bao cao giai ngan von dau tu nam 2009 (theo doi)_DK bo tri lai (chinh thuc)_Bieu du thao QD von ho tro co MT 6" xfId="6559"/>
    <cellStyle name="1_Bao cao giai ngan von dau tu nam 2009 (theo doi)_DK bo tri lai (chinh thuc)_Hoan chinh KH 2012 (o nha)" xfId="6560"/>
    <cellStyle name="1_Bao cao giai ngan von dau tu nam 2009 (theo doi)_DK bo tri lai (chinh thuc)_Hoan chinh KH 2012 (o nha) 2" xfId="6561"/>
    <cellStyle name="1_Bao cao giai ngan von dau tu nam 2009 (theo doi)_DK bo tri lai (chinh thuc)_Hoan chinh KH 2012 (o nha) 2 2" xfId="6562"/>
    <cellStyle name="1_Bao cao giai ngan von dau tu nam 2009 (theo doi)_DK bo tri lai (chinh thuc)_Hoan chinh KH 2012 (o nha) 2 3" xfId="6563"/>
    <cellStyle name="1_Bao cao giai ngan von dau tu nam 2009 (theo doi)_DK bo tri lai (chinh thuc)_Hoan chinh KH 2012 (o nha) 2 4" xfId="6564"/>
    <cellStyle name="1_Bao cao giai ngan von dau tu nam 2009 (theo doi)_DK bo tri lai (chinh thuc)_Hoan chinh KH 2012 (o nha) 3" xfId="6565"/>
    <cellStyle name="1_Bao cao giai ngan von dau tu nam 2009 (theo doi)_DK bo tri lai (chinh thuc)_Hoan chinh KH 2012 (o nha) 3 2" xfId="6566"/>
    <cellStyle name="1_Bao cao giai ngan von dau tu nam 2009 (theo doi)_DK bo tri lai (chinh thuc)_Hoan chinh KH 2012 (o nha) 3 3" xfId="6567"/>
    <cellStyle name="1_Bao cao giai ngan von dau tu nam 2009 (theo doi)_DK bo tri lai (chinh thuc)_Hoan chinh KH 2012 (o nha) 3 4" xfId="6568"/>
    <cellStyle name="1_Bao cao giai ngan von dau tu nam 2009 (theo doi)_DK bo tri lai (chinh thuc)_Hoan chinh KH 2012 (o nha) 4" xfId="6569"/>
    <cellStyle name="1_Bao cao giai ngan von dau tu nam 2009 (theo doi)_DK bo tri lai (chinh thuc)_Hoan chinh KH 2012 (o nha) 5" xfId="6570"/>
    <cellStyle name="1_Bao cao giai ngan von dau tu nam 2009 (theo doi)_DK bo tri lai (chinh thuc)_Hoan chinh KH 2012 (o nha) 6" xfId="6571"/>
    <cellStyle name="1_Bao cao giai ngan von dau tu nam 2009 (theo doi)_DK bo tri lai (chinh thuc)_Hoan chinh KH 2012 (o nha)_Bao cao giai ngan quy I" xfId="6572"/>
    <cellStyle name="1_Bao cao giai ngan von dau tu nam 2009 (theo doi)_DK bo tri lai (chinh thuc)_Hoan chinh KH 2012 (o nha)_Bao cao giai ngan quy I 2" xfId="6573"/>
    <cellStyle name="1_Bao cao giai ngan von dau tu nam 2009 (theo doi)_DK bo tri lai (chinh thuc)_Hoan chinh KH 2012 (o nha)_Bao cao giai ngan quy I 2 2" xfId="6574"/>
    <cellStyle name="1_Bao cao giai ngan von dau tu nam 2009 (theo doi)_DK bo tri lai (chinh thuc)_Hoan chinh KH 2012 (o nha)_Bao cao giai ngan quy I 2 3" xfId="6575"/>
    <cellStyle name="1_Bao cao giai ngan von dau tu nam 2009 (theo doi)_DK bo tri lai (chinh thuc)_Hoan chinh KH 2012 (o nha)_Bao cao giai ngan quy I 2 4" xfId="6576"/>
    <cellStyle name="1_Bao cao giai ngan von dau tu nam 2009 (theo doi)_DK bo tri lai (chinh thuc)_Hoan chinh KH 2012 (o nha)_Bao cao giai ngan quy I 3" xfId="6577"/>
    <cellStyle name="1_Bao cao giai ngan von dau tu nam 2009 (theo doi)_DK bo tri lai (chinh thuc)_Hoan chinh KH 2012 (o nha)_Bao cao giai ngan quy I 3 2" xfId="6578"/>
    <cellStyle name="1_Bao cao giai ngan von dau tu nam 2009 (theo doi)_DK bo tri lai (chinh thuc)_Hoan chinh KH 2012 (o nha)_Bao cao giai ngan quy I 3 3" xfId="6579"/>
    <cellStyle name="1_Bao cao giai ngan von dau tu nam 2009 (theo doi)_DK bo tri lai (chinh thuc)_Hoan chinh KH 2012 (o nha)_Bao cao giai ngan quy I 3 4" xfId="6580"/>
    <cellStyle name="1_Bao cao giai ngan von dau tu nam 2009 (theo doi)_DK bo tri lai (chinh thuc)_Hoan chinh KH 2012 (o nha)_Bao cao giai ngan quy I 4" xfId="6581"/>
    <cellStyle name="1_Bao cao giai ngan von dau tu nam 2009 (theo doi)_DK bo tri lai (chinh thuc)_Hoan chinh KH 2012 (o nha)_Bao cao giai ngan quy I 5" xfId="6582"/>
    <cellStyle name="1_Bao cao giai ngan von dau tu nam 2009 (theo doi)_DK bo tri lai (chinh thuc)_Hoan chinh KH 2012 (o nha)_Bao cao giai ngan quy I 6" xfId="6583"/>
    <cellStyle name="1_Bao cao giai ngan von dau tu nam 2009 (theo doi)_DK bo tri lai (chinh thuc)_Hoan chinh KH 2012 (o nha)_BC von DTPT 6 thang 2012" xfId="6584"/>
    <cellStyle name="1_Bao cao giai ngan von dau tu nam 2009 (theo doi)_DK bo tri lai (chinh thuc)_Hoan chinh KH 2012 (o nha)_BC von DTPT 6 thang 2012 2" xfId="6585"/>
    <cellStyle name="1_Bao cao giai ngan von dau tu nam 2009 (theo doi)_DK bo tri lai (chinh thuc)_Hoan chinh KH 2012 (o nha)_BC von DTPT 6 thang 2012 2 2" xfId="6586"/>
    <cellStyle name="1_Bao cao giai ngan von dau tu nam 2009 (theo doi)_DK bo tri lai (chinh thuc)_Hoan chinh KH 2012 (o nha)_BC von DTPT 6 thang 2012 2 3" xfId="6587"/>
    <cellStyle name="1_Bao cao giai ngan von dau tu nam 2009 (theo doi)_DK bo tri lai (chinh thuc)_Hoan chinh KH 2012 (o nha)_BC von DTPT 6 thang 2012 2 4" xfId="6588"/>
    <cellStyle name="1_Bao cao giai ngan von dau tu nam 2009 (theo doi)_DK bo tri lai (chinh thuc)_Hoan chinh KH 2012 (o nha)_BC von DTPT 6 thang 2012 3" xfId="6589"/>
    <cellStyle name="1_Bao cao giai ngan von dau tu nam 2009 (theo doi)_DK bo tri lai (chinh thuc)_Hoan chinh KH 2012 (o nha)_BC von DTPT 6 thang 2012 3 2" xfId="6590"/>
    <cellStyle name="1_Bao cao giai ngan von dau tu nam 2009 (theo doi)_DK bo tri lai (chinh thuc)_Hoan chinh KH 2012 (o nha)_BC von DTPT 6 thang 2012 3 3" xfId="6591"/>
    <cellStyle name="1_Bao cao giai ngan von dau tu nam 2009 (theo doi)_DK bo tri lai (chinh thuc)_Hoan chinh KH 2012 (o nha)_BC von DTPT 6 thang 2012 3 4" xfId="6592"/>
    <cellStyle name="1_Bao cao giai ngan von dau tu nam 2009 (theo doi)_DK bo tri lai (chinh thuc)_Hoan chinh KH 2012 (o nha)_BC von DTPT 6 thang 2012 4" xfId="6593"/>
    <cellStyle name="1_Bao cao giai ngan von dau tu nam 2009 (theo doi)_DK bo tri lai (chinh thuc)_Hoan chinh KH 2012 (o nha)_BC von DTPT 6 thang 2012 5" xfId="6594"/>
    <cellStyle name="1_Bao cao giai ngan von dau tu nam 2009 (theo doi)_DK bo tri lai (chinh thuc)_Hoan chinh KH 2012 (o nha)_BC von DTPT 6 thang 2012 6" xfId="6595"/>
    <cellStyle name="1_Bao cao giai ngan von dau tu nam 2009 (theo doi)_DK bo tri lai (chinh thuc)_Hoan chinh KH 2012 (o nha)_Bieu du thao QD von ho tro co MT" xfId="6596"/>
    <cellStyle name="1_Bao cao giai ngan von dau tu nam 2009 (theo doi)_DK bo tri lai (chinh thuc)_Hoan chinh KH 2012 (o nha)_Bieu du thao QD von ho tro co MT 2" xfId="6597"/>
    <cellStyle name="1_Bao cao giai ngan von dau tu nam 2009 (theo doi)_DK bo tri lai (chinh thuc)_Hoan chinh KH 2012 (o nha)_Bieu du thao QD von ho tro co MT 2 2" xfId="6598"/>
    <cellStyle name="1_Bao cao giai ngan von dau tu nam 2009 (theo doi)_DK bo tri lai (chinh thuc)_Hoan chinh KH 2012 (o nha)_Bieu du thao QD von ho tro co MT 2 3" xfId="6599"/>
    <cellStyle name="1_Bao cao giai ngan von dau tu nam 2009 (theo doi)_DK bo tri lai (chinh thuc)_Hoan chinh KH 2012 (o nha)_Bieu du thao QD von ho tro co MT 2 4" xfId="6600"/>
    <cellStyle name="1_Bao cao giai ngan von dau tu nam 2009 (theo doi)_DK bo tri lai (chinh thuc)_Hoan chinh KH 2012 (o nha)_Bieu du thao QD von ho tro co MT 3" xfId="6601"/>
    <cellStyle name="1_Bao cao giai ngan von dau tu nam 2009 (theo doi)_DK bo tri lai (chinh thuc)_Hoan chinh KH 2012 (o nha)_Bieu du thao QD von ho tro co MT 3 2" xfId="6602"/>
    <cellStyle name="1_Bao cao giai ngan von dau tu nam 2009 (theo doi)_DK bo tri lai (chinh thuc)_Hoan chinh KH 2012 (o nha)_Bieu du thao QD von ho tro co MT 3 3" xfId="6603"/>
    <cellStyle name="1_Bao cao giai ngan von dau tu nam 2009 (theo doi)_DK bo tri lai (chinh thuc)_Hoan chinh KH 2012 (o nha)_Bieu du thao QD von ho tro co MT 3 4" xfId="6604"/>
    <cellStyle name="1_Bao cao giai ngan von dau tu nam 2009 (theo doi)_DK bo tri lai (chinh thuc)_Hoan chinh KH 2012 (o nha)_Bieu du thao QD von ho tro co MT 4" xfId="6605"/>
    <cellStyle name="1_Bao cao giai ngan von dau tu nam 2009 (theo doi)_DK bo tri lai (chinh thuc)_Hoan chinh KH 2012 (o nha)_Bieu du thao QD von ho tro co MT 5" xfId="6606"/>
    <cellStyle name="1_Bao cao giai ngan von dau tu nam 2009 (theo doi)_DK bo tri lai (chinh thuc)_Hoan chinh KH 2012 (o nha)_Bieu du thao QD von ho tro co MT 6" xfId="6607"/>
    <cellStyle name="1_Bao cao giai ngan von dau tu nam 2009 (theo doi)_DK bo tri lai (chinh thuc)_Hoan chinh KH 2012 (o nha)_Ke hoach 2012 theo doi (giai ngan 30.6.12)" xfId="6608"/>
    <cellStyle name="1_Bao cao giai ngan von dau tu nam 2009 (theo doi)_DK bo tri lai (chinh thuc)_Hoan chinh KH 2012 (o nha)_Ke hoach 2012 theo doi (giai ngan 30.6.12) 2" xfId="6609"/>
    <cellStyle name="1_Bao cao giai ngan von dau tu nam 2009 (theo doi)_DK bo tri lai (chinh thuc)_Hoan chinh KH 2012 (o nha)_Ke hoach 2012 theo doi (giai ngan 30.6.12) 2 2" xfId="6610"/>
    <cellStyle name="1_Bao cao giai ngan von dau tu nam 2009 (theo doi)_DK bo tri lai (chinh thuc)_Hoan chinh KH 2012 (o nha)_Ke hoach 2012 theo doi (giai ngan 30.6.12) 2 3" xfId="6611"/>
    <cellStyle name="1_Bao cao giai ngan von dau tu nam 2009 (theo doi)_DK bo tri lai (chinh thuc)_Hoan chinh KH 2012 (o nha)_Ke hoach 2012 theo doi (giai ngan 30.6.12) 2 4" xfId="6612"/>
    <cellStyle name="1_Bao cao giai ngan von dau tu nam 2009 (theo doi)_DK bo tri lai (chinh thuc)_Hoan chinh KH 2012 (o nha)_Ke hoach 2012 theo doi (giai ngan 30.6.12) 3" xfId="6613"/>
    <cellStyle name="1_Bao cao giai ngan von dau tu nam 2009 (theo doi)_DK bo tri lai (chinh thuc)_Hoan chinh KH 2012 (o nha)_Ke hoach 2012 theo doi (giai ngan 30.6.12) 3 2" xfId="6614"/>
    <cellStyle name="1_Bao cao giai ngan von dau tu nam 2009 (theo doi)_DK bo tri lai (chinh thuc)_Hoan chinh KH 2012 (o nha)_Ke hoach 2012 theo doi (giai ngan 30.6.12) 3 3" xfId="6615"/>
    <cellStyle name="1_Bao cao giai ngan von dau tu nam 2009 (theo doi)_DK bo tri lai (chinh thuc)_Hoan chinh KH 2012 (o nha)_Ke hoach 2012 theo doi (giai ngan 30.6.12) 3 4" xfId="6616"/>
    <cellStyle name="1_Bao cao giai ngan von dau tu nam 2009 (theo doi)_DK bo tri lai (chinh thuc)_Hoan chinh KH 2012 (o nha)_Ke hoach 2012 theo doi (giai ngan 30.6.12) 4" xfId="6617"/>
    <cellStyle name="1_Bao cao giai ngan von dau tu nam 2009 (theo doi)_DK bo tri lai (chinh thuc)_Hoan chinh KH 2012 (o nha)_Ke hoach 2012 theo doi (giai ngan 30.6.12) 5" xfId="6618"/>
    <cellStyle name="1_Bao cao giai ngan von dau tu nam 2009 (theo doi)_DK bo tri lai (chinh thuc)_Hoan chinh KH 2012 (o nha)_Ke hoach 2012 theo doi (giai ngan 30.6.12) 6" xfId="6619"/>
    <cellStyle name="1_Bao cao giai ngan von dau tu nam 2009 (theo doi)_DK bo tri lai (chinh thuc)_Hoan chinh KH 2012 Von ho tro co MT" xfId="6620"/>
    <cellStyle name="1_Bao cao giai ngan von dau tu nam 2009 (theo doi)_DK bo tri lai (chinh thuc)_Hoan chinh KH 2012 Von ho tro co MT (chi tiet)" xfId="6621"/>
    <cellStyle name="1_Bao cao giai ngan von dau tu nam 2009 (theo doi)_DK bo tri lai (chinh thuc)_Hoan chinh KH 2012 Von ho tro co MT (chi tiet) 2" xfId="6622"/>
    <cellStyle name="1_Bao cao giai ngan von dau tu nam 2009 (theo doi)_DK bo tri lai (chinh thuc)_Hoan chinh KH 2012 Von ho tro co MT (chi tiet) 2 2" xfId="6623"/>
    <cellStyle name="1_Bao cao giai ngan von dau tu nam 2009 (theo doi)_DK bo tri lai (chinh thuc)_Hoan chinh KH 2012 Von ho tro co MT (chi tiet) 2 3" xfId="6624"/>
    <cellStyle name="1_Bao cao giai ngan von dau tu nam 2009 (theo doi)_DK bo tri lai (chinh thuc)_Hoan chinh KH 2012 Von ho tro co MT (chi tiet) 2 4" xfId="6625"/>
    <cellStyle name="1_Bao cao giai ngan von dau tu nam 2009 (theo doi)_DK bo tri lai (chinh thuc)_Hoan chinh KH 2012 Von ho tro co MT (chi tiet) 3" xfId="6626"/>
    <cellStyle name="1_Bao cao giai ngan von dau tu nam 2009 (theo doi)_DK bo tri lai (chinh thuc)_Hoan chinh KH 2012 Von ho tro co MT (chi tiet) 3 2" xfId="6627"/>
    <cellStyle name="1_Bao cao giai ngan von dau tu nam 2009 (theo doi)_DK bo tri lai (chinh thuc)_Hoan chinh KH 2012 Von ho tro co MT (chi tiet) 3 3" xfId="6628"/>
    <cellStyle name="1_Bao cao giai ngan von dau tu nam 2009 (theo doi)_DK bo tri lai (chinh thuc)_Hoan chinh KH 2012 Von ho tro co MT (chi tiet) 3 4" xfId="6629"/>
    <cellStyle name="1_Bao cao giai ngan von dau tu nam 2009 (theo doi)_DK bo tri lai (chinh thuc)_Hoan chinh KH 2012 Von ho tro co MT (chi tiet) 4" xfId="6630"/>
    <cellStyle name="1_Bao cao giai ngan von dau tu nam 2009 (theo doi)_DK bo tri lai (chinh thuc)_Hoan chinh KH 2012 Von ho tro co MT (chi tiet) 5" xfId="6631"/>
    <cellStyle name="1_Bao cao giai ngan von dau tu nam 2009 (theo doi)_DK bo tri lai (chinh thuc)_Hoan chinh KH 2012 Von ho tro co MT (chi tiet) 6" xfId="6632"/>
    <cellStyle name="1_Bao cao giai ngan von dau tu nam 2009 (theo doi)_DK bo tri lai (chinh thuc)_Hoan chinh KH 2012 Von ho tro co MT 10" xfId="6633"/>
    <cellStyle name="1_Bao cao giai ngan von dau tu nam 2009 (theo doi)_DK bo tri lai (chinh thuc)_Hoan chinh KH 2012 Von ho tro co MT 10 2" xfId="6634"/>
    <cellStyle name="1_Bao cao giai ngan von dau tu nam 2009 (theo doi)_DK bo tri lai (chinh thuc)_Hoan chinh KH 2012 Von ho tro co MT 10 3" xfId="6635"/>
    <cellStyle name="1_Bao cao giai ngan von dau tu nam 2009 (theo doi)_DK bo tri lai (chinh thuc)_Hoan chinh KH 2012 Von ho tro co MT 10 4" xfId="6636"/>
    <cellStyle name="1_Bao cao giai ngan von dau tu nam 2009 (theo doi)_DK bo tri lai (chinh thuc)_Hoan chinh KH 2012 Von ho tro co MT 11" xfId="6637"/>
    <cellStyle name="1_Bao cao giai ngan von dau tu nam 2009 (theo doi)_DK bo tri lai (chinh thuc)_Hoan chinh KH 2012 Von ho tro co MT 11 2" xfId="6638"/>
    <cellStyle name="1_Bao cao giai ngan von dau tu nam 2009 (theo doi)_DK bo tri lai (chinh thuc)_Hoan chinh KH 2012 Von ho tro co MT 11 3" xfId="6639"/>
    <cellStyle name="1_Bao cao giai ngan von dau tu nam 2009 (theo doi)_DK bo tri lai (chinh thuc)_Hoan chinh KH 2012 Von ho tro co MT 11 4" xfId="6640"/>
    <cellStyle name="1_Bao cao giai ngan von dau tu nam 2009 (theo doi)_DK bo tri lai (chinh thuc)_Hoan chinh KH 2012 Von ho tro co MT 12" xfId="6641"/>
    <cellStyle name="1_Bao cao giai ngan von dau tu nam 2009 (theo doi)_DK bo tri lai (chinh thuc)_Hoan chinh KH 2012 Von ho tro co MT 12 2" xfId="6642"/>
    <cellStyle name="1_Bao cao giai ngan von dau tu nam 2009 (theo doi)_DK bo tri lai (chinh thuc)_Hoan chinh KH 2012 Von ho tro co MT 12 3" xfId="6643"/>
    <cellStyle name="1_Bao cao giai ngan von dau tu nam 2009 (theo doi)_DK bo tri lai (chinh thuc)_Hoan chinh KH 2012 Von ho tro co MT 12 4" xfId="6644"/>
    <cellStyle name="1_Bao cao giai ngan von dau tu nam 2009 (theo doi)_DK bo tri lai (chinh thuc)_Hoan chinh KH 2012 Von ho tro co MT 13" xfId="6645"/>
    <cellStyle name="1_Bao cao giai ngan von dau tu nam 2009 (theo doi)_DK bo tri lai (chinh thuc)_Hoan chinh KH 2012 Von ho tro co MT 13 2" xfId="6646"/>
    <cellStyle name="1_Bao cao giai ngan von dau tu nam 2009 (theo doi)_DK bo tri lai (chinh thuc)_Hoan chinh KH 2012 Von ho tro co MT 13 3" xfId="6647"/>
    <cellStyle name="1_Bao cao giai ngan von dau tu nam 2009 (theo doi)_DK bo tri lai (chinh thuc)_Hoan chinh KH 2012 Von ho tro co MT 13 4" xfId="6648"/>
    <cellStyle name="1_Bao cao giai ngan von dau tu nam 2009 (theo doi)_DK bo tri lai (chinh thuc)_Hoan chinh KH 2012 Von ho tro co MT 14" xfId="6649"/>
    <cellStyle name="1_Bao cao giai ngan von dau tu nam 2009 (theo doi)_DK bo tri lai (chinh thuc)_Hoan chinh KH 2012 Von ho tro co MT 14 2" xfId="6650"/>
    <cellStyle name="1_Bao cao giai ngan von dau tu nam 2009 (theo doi)_DK bo tri lai (chinh thuc)_Hoan chinh KH 2012 Von ho tro co MT 14 3" xfId="6651"/>
    <cellStyle name="1_Bao cao giai ngan von dau tu nam 2009 (theo doi)_DK bo tri lai (chinh thuc)_Hoan chinh KH 2012 Von ho tro co MT 14 4" xfId="6652"/>
    <cellStyle name="1_Bao cao giai ngan von dau tu nam 2009 (theo doi)_DK bo tri lai (chinh thuc)_Hoan chinh KH 2012 Von ho tro co MT 15" xfId="6653"/>
    <cellStyle name="1_Bao cao giai ngan von dau tu nam 2009 (theo doi)_DK bo tri lai (chinh thuc)_Hoan chinh KH 2012 Von ho tro co MT 15 2" xfId="6654"/>
    <cellStyle name="1_Bao cao giai ngan von dau tu nam 2009 (theo doi)_DK bo tri lai (chinh thuc)_Hoan chinh KH 2012 Von ho tro co MT 15 3" xfId="6655"/>
    <cellStyle name="1_Bao cao giai ngan von dau tu nam 2009 (theo doi)_DK bo tri lai (chinh thuc)_Hoan chinh KH 2012 Von ho tro co MT 15 4" xfId="6656"/>
    <cellStyle name="1_Bao cao giai ngan von dau tu nam 2009 (theo doi)_DK bo tri lai (chinh thuc)_Hoan chinh KH 2012 Von ho tro co MT 16" xfId="6657"/>
    <cellStyle name="1_Bao cao giai ngan von dau tu nam 2009 (theo doi)_DK bo tri lai (chinh thuc)_Hoan chinh KH 2012 Von ho tro co MT 16 2" xfId="6658"/>
    <cellStyle name="1_Bao cao giai ngan von dau tu nam 2009 (theo doi)_DK bo tri lai (chinh thuc)_Hoan chinh KH 2012 Von ho tro co MT 16 3" xfId="6659"/>
    <cellStyle name="1_Bao cao giai ngan von dau tu nam 2009 (theo doi)_DK bo tri lai (chinh thuc)_Hoan chinh KH 2012 Von ho tro co MT 16 4" xfId="6660"/>
    <cellStyle name="1_Bao cao giai ngan von dau tu nam 2009 (theo doi)_DK bo tri lai (chinh thuc)_Hoan chinh KH 2012 Von ho tro co MT 17" xfId="6661"/>
    <cellStyle name="1_Bao cao giai ngan von dau tu nam 2009 (theo doi)_DK bo tri lai (chinh thuc)_Hoan chinh KH 2012 Von ho tro co MT 17 2" xfId="6662"/>
    <cellStyle name="1_Bao cao giai ngan von dau tu nam 2009 (theo doi)_DK bo tri lai (chinh thuc)_Hoan chinh KH 2012 Von ho tro co MT 17 3" xfId="6663"/>
    <cellStyle name="1_Bao cao giai ngan von dau tu nam 2009 (theo doi)_DK bo tri lai (chinh thuc)_Hoan chinh KH 2012 Von ho tro co MT 17 4" xfId="6664"/>
    <cellStyle name="1_Bao cao giai ngan von dau tu nam 2009 (theo doi)_DK bo tri lai (chinh thuc)_Hoan chinh KH 2012 Von ho tro co MT 18" xfId="6665"/>
    <cellStyle name="1_Bao cao giai ngan von dau tu nam 2009 (theo doi)_DK bo tri lai (chinh thuc)_Hoan chinh KH 2012 Von ho tro co MT 19" xfId="6666"/>
    <cellStyle name="1_Bao cao giai ngan von dau tu nam 2009 (theo doi)_DK bo tri lai (chinh thuc)_Hoan chinh KH 2012 Von ho tro co MT 2" xfId="6667"/>
    <cellStyle name="1_Bao cao giai ngan von dau tu nam 2009 (theo doi)_DK bo tri lai (chinh thuc)_Hoan chinh KH 2012 Von ho tro co MT 2 2" xfId="6668"/>
    <cellStyle name="1_Bao cao giai ngan von dau tu nam 2009 (theo doi)_DK bo tri lai (chinh thuc)_Hoan chinh KH 2012 Von ho tro co MT 2 3" xfId="6669"/>
    <cellStyle name="1_Bao cao giai ngan von dau tu nam 2009 (theo doi)_DK bo tri lai (chinh thuc)_Hoan chinh KH 2012 Von ho tro co MT 2 4" xfId="6670"/>
    <cellStyle name="1_Bao cao giai ngan von dau tu nam 2009 (theo doi)_DK bo tri lai (chinh thuc)_Hoan chinh KH 2012 Von ho tro co MT 20" xfId="6671"/>
    <cellStyle name="1_Bao cao giai ngan von dau tu nam 2009 (theo doi)_DK bo tri lai (chinh thuc)_Hoan chinh KH 2012 Von ho tro co MT 3" xfId="6672"/>
    <cellStyle name="1_Bao cao giai ngan von dau tu nam 2009 (theo doi)_DK bo tri lai (chinh thuc)_Hoan chinh KH 2012 Von ho tro co MT 3 2" xfId="6673"/>
    <cellStyle name="1_Bao cao giai ngan von dau tu nam 2009 (theo doi)_DK bo tri lai (chinh thuc)_Hoan chinh KH 2012 Von ho tro co MT 3 3" xfId="6674"/>
    <cellStyle name="1_Bao cao giai ngan von dau tu nam 2009 (theo doi)_DK bo tri lai (chinh thuc)_Hoan chinh KH 2012 Von ho tro co MT 3 4" xfId="6675"/>
    <cellStyle name="1_Bao cao giai ngan von dau tu nam 2009 (theo doi)_DK bo tri lai (chinh thuc)_Hoan chinh KH 2012 Von ho tro co MT 4" xfId="6676"/>
    <cellStyle name="1_Bao cao giai ngan von dau tu nam 2009 (theo doi)_DK bo tri lai (chinh thuc)_Hoan chinh KH 2012 Von ho tro co MT 4 2" xfId="6677"/>
    <cellStyle name="1_Bao cao giai ngan von dau tu nam 2009 (theo doi)_DK bo tri lai (chinh thuc)_Hoan chinh KH 2012 Von ho tro co MT 4 3" xfId="6678"/>
    <cellStyle name="1_Bao cao giai ngan von dau tu nam 2009 (theo doi)_DK bo tri lai (chinh thuc)_Hoan chinh KH 2012 Von ho tro co MT 4 4" xfId="6679"/>
    <cellStyle name="1_Bao cao giai ngan von dau tu nam 2009 (theo doi)_DK bo tri lai (chinh thuc)_Hoan chinh KH 2012 Von ho tro co MT 5" xfId="6680"/>
    <cellStyle name="1_Bao cao giai ngan von dau tu nam 2009 (theo doi)_DK bo tri lai (chinh thuc)_Hoan chinh KH 2012 Von ho tro co MT 5 2" xfId="6681"/>
    <cellStyle name="1_Bao cao giai ngan von dau tu nam 2009 (theo doi)_DK bo tri lai (chinh thuc)_Hoan chinh KH 2012 Von ho tro co MT 5 3" xfId="6682"/>
    <cellStyle name="1_Bao cao giai ngan von dau tu nam 2009 (theo doi)_DK bo tri lai (chinh thuc)_Hoan chinh KH 2012 Von ho tro co MT 5 4" xfId="6683"/>
    <cellStyle name="1_Bao cao giai ngan von dau tu nam 2009 (theo doi)_DK bo tri lai (chinh thuc)_Hoan chinh KH 2012 Von ho tro co MT 6" xfId="6684"/>
    <cellStyle name="1_Bao cao giai ngan von dau tu nam 2009 (theo doi)_DK bo tri lai (chinh thuc)_Hoan chinh KH 2012 Von ho tro co MT 6 2" xfId="6685"/>
    <cellStyle name="1_Bao cao giai ngan von dau tu nam 2009 (theo doi)_DK bo tri lai (chinh thuc)_Hoan chinh KH 2012 Von ho tro co MT 6 3" xfId="6686"/>
    <cellStyle name="1_Bao cao giai ngan von dau tu nam 2009 (theo doi)_DK bo tri lai (chinh thuc)_Hoan chinh KH 2012 Von ho tro co MT 6 4" xfId="6687"/>
    <cellStyle name="1_Bao cao giai ngan von dau tu nam 2009 (theo doi)_DK bo tri lai (chinh thuc)_Hoan chinh KH 2012 Von ho tro co MT 7" xfId="6688"/>
    <cellStyle name="1_Bao cao giai ngan von dau tu nam 2009 (theo doi)_DK bo tri lai (chinh thuc)_Hoan chinh KH 2012 Von ho tro co MT 7 2" xfId="6689"/>
    <cellStyle name="1_Bao cao giai ngan von dau tu nam 2009 (theo doi)_DK bo tri lai (chinh thuc)_Hoan chinh KH 2012 Von ho tro co MT 7 3" xfId="6690"/>
    <cellStyle name="1_Bao cao giai ngan von dau tu nam 2009 (theo doi)_DK bo tri lai (chinh thuc)_Hoan chinh KH 2012 Von ho tro co MT 7 4" xfId="6691"/>
    <cellStyle name="1_Bao cao giai ngan von dau tu nam 2009 (theo doi)_DK bo tri lai (chinh thuc)_Hoan chinh KH 2012 Von ho tro co MT 8" xfId="6692"/>
    <cellStyle name="1_Bao cao giai ngan von dau tu nam 2009 (theo doi)_DK bo tri lai (chinh thuc)_Hoan chinh KH 2012 Von ho tro co MT 8 2" xfId="6693"/>
    <cellStyle name="1_Bao cao giai ngan von dau tu nam 2009 (theo doi)_DK bo tri lai (chinh thuc)_Hoan chinh KH 2012 Von ho tro co MT 8 3" xfId="6694"/>
    <cellStyle name="1_Bao cao giai ngan von dau tu nam 2009 (theo doi)_DK bo tri lai (chinh thuc)_Hoan chinh KH 2012 Von ho tro co MT 8 4" xfId="6695"/>
    <cellStyle name="1_Bao cao giai ngan von dau tu nam 2009 (theo doi)_DK bo tri lai (chinh thuc)_Hoan chinh KH 2012 Von ho tro co MT 9" xfId="6696"/>
    <cellStyle name="1_Bao cao giai ngan von dau tu nam 2009 (theo doi)_DK bo tri lai (chinh thuc)_Hoan chinh KH 2012 Von ho tro co MT 9 2" xfId="6697"/>
    <cellStyle name="1_Bao cao giai ngan von dau tu nam 2009 (theo doi)_DK bo tri lai (chinh thuc)_Hoan chinh KH 2012 Von ho tro co MT 9 3" xfId="6698"/>
    <cellStyle name="1_Bao cao giai ngan von dau tu nam 2009 (theo doi)_DK bo tri lai (chinh thuc)_Hoan chinh KH 2012 Von ho tro co MT 9 4" xfId="6699"/>
    <cellStyle name="1_Bao cao giai ngan von dau tu nam 2009 (theo doi)_DK bo tri lai (chinh thuc)_Hoan chinh KH 2012 Von ho tro co MT_Bao cao giai ngan quy I" xfId="6700"/>
    <cellStyle name="1_Bao cao giai ngan von dau tu nam 2009 (theo doi)_DK bo tri lai (chinh thuc)_Hoan chinh KH 2012 Von ho tro co MT_Bao cao giai ngan quy I 2" xfId="6701"/>
    <cellStyle name="1_Bao cao giai ngan von dau tu nam 2009 (theo doi)_DK bo tri lai (chinh thuc)_Hoan chinh KH 2012 Von ho tro co MT_Bao cao giai ngan quy I 2 2" xfId="6702"/>
    <cellStyle name="1_Bao cao giai ngan von dau tu nam 2009 (theo doi)_DK bo tri lai (chinh thuc)_Hoan chinh KH 2012 Von ho tro co MT_Bao cao giai ngan quy I 2 3" xfId="6703"/>
    <cellStyle name="1_Bao cao giai ngan von dau tu nam 2009 (theo doi)_DK bo tri lai (chinh thuc)_Hoan chinh KH 2012 Von ho tro co MT_Bao cao giai ngan quy I 2 4" xfId="6704"/>
    <cellStyle name="1_Bao cao giai ngan von dau tu nam 2009 (theo doi)_DK bo tri lai (chinh thuc)_Hoan chinh KH 2012 Von ho tro co MT_Bao cao giai ngan quy I 3" xfId="6705"/>
    <cellStyle name="1_Bao cao giai ngan von dau tu nam 2009 (theo doi)_DK bo tri lai (chinh thuc)_Hoan chinh KH 2012 Von ho tro co MT_Bao cao giai ngan quy I 3 2" xfId="6706"/>
    <cellStyle name="1_Bao cao giai ngan von dau tu nam 2009 (theo doi)_DK bo tri lai (chinh thuc)_Hoan chinh KH 2012 Von ho tro co MT_Bao cao giai ngan quy I 3 3" xfId="6707"/>
    <cellStyle name="1_Bao cao giai ngan von dau tu nam 2009 (theo doi)_DK bo tri lai (chinh thuc)_Hoan chinh KH 2012 Von ho tro co MT_Bao cao giai ngan quy I 3 4" xfId="6708"/>
    <cellStyle name="1_Bao cao giai ngan von dau tu nam 2009 (theo doi)_DK bo tri lai (chinh thuc)_Hoan chinh KH 2012 Von ho tro co MT_Bao cao giai ngan quy I 4" xfId="6709"/>
    <cellStyle name="1_Bao cao giai ngan von dau tu nam 2009 (theo doi)_DK bo tri lai (chinh thuc)_Hoan chinh KH 2012 Von ho tro co MT_Bao cao giai ngan quy I 5" xfId="6710"/>
    <cellStyle name="1_Bao cao giai ngan von dau tu nam 2009 (theo doi)_DK bo tri lai (chinh thuc)_Hoan chinh KH 2012 Von ho tro co MT_Bao cao giai ngan quy I 6" xfId="6711"/>
    <cellStyle name="1_Bao cao giai ngan von dau tu nam 2009 (theo doi)_DK bo tri lai (chinh thuc)_Hoan chinh KH 2012 Von ho tro co MT_BC von DTPT 6 thang 2012" xfId="6712"/>
    <cellStyle name="1_Bao cao giai ngan von dau tu nam 2009 (theo doi)_DK bo tri lai (chinh thuc)_Hoan chinh KH 2012 Von ho tro co MT_BC von DTPT 6 thang 2012 2" xfId="6713"/>
    <cellStyle name="1_Bao cao giai ngan von dau tu nam 2009 (theo doi)_DK bo tri lai (chinh thuc)_Hoan chinh KH 2012 Von ho tro co MT_BC von DTPT 6 thang 2012 2 2" xfId="6714"/>
    <cellStyle name="1_Bao cao giai ngan von dau tu nam 2009 (theo doi)_DK bo tri lai (chinh thuc)_Hoan chinh KH 2012 Von ho tro co MT_BC von DTPT 6 thang 2012 2 3" xfId="6715"/>
    <cellStyle name="1_Bao cao giai ngan von dau tu nam 2009 (theo doi)_DK bo tri lai (chinh thuc)_Hoan chinh KH 2012 Von ho tro co MT_BC von DTPT 6 thang 2012 2 4" xfId="6716"/>
    <cellStyle name="1_Bao cao giai ngan von dau tu nam 2009 (theo doi)_DK bo tri lai (chinh thuc)_Hoan chinh KH 2012 Von ho tro co MT_BC von DTPT 6 thang 2012 3" xfId="6717"/>
    <cellStyle name="1_Bao cao giai ngan von dau tu nam 2009 (theo doi)_DK bo tri lai (chinh thuc)_Hoan chinh KH 2012 Von ho tro co MT_BC von DTPT 6 thang 2012 3 2" xfId="6718"/>
    <cellStyle name="1_Bao cao giai ngan von dau tu nam 2009 (theo doi)_DK bo tri lai (chinh thuc)_Hoan chinh KH 2012 Von ho tro co MT_BC von DTPT 6 thang 2012 3 3" xfId="6719"/>
    <cellStyle name="1_Bao cao giai ngan von dau tu nam 2009 (theo doi)_DK bo tri lai (chinh thuc)_Hoan chinh KH 2012 Von ho tro co MT_BC von DTPT 6 thang 2012 3 4" xfId="6720"/>
    <cellStyle name="1_Bao cao giai ngan von dau tu nam 2009 (theo doi)_DK bo tri lai (chinh thuc)_Hoan chinh KH 2012 Von ho tro co MT_BC von DTPT 6 thang 2012 4" xfId="6721"/>
    <cellStyle name="1_Bao cao giai ngan von dau tu nam 2009 (theo doi)_DK bo tri lai (chinh thuc)_Hoan chinh KH 2012 Von ho tro co MT_BC von DTPT 6 thang 2012 5" xfId="6722"/>
    <cellStyle name="1_Bao cao giai ngan von dau tu nam 2009 (theo doi)_DK bo tri lai (chinh thuc)_Hoan chinh KH 2012 Von ho tro co MT_BC von DTPT 6 thang 2012 6" xfId="6723"/>
    <cellStyle name="1_Bao cao giai ngan von dau tu nam 2009 (theo doi)_DK bo tri lai (chinh thuc)_Hoan chinh KH 2012 Von ho tro co MT_Bieu du thao QD von ho tro co MT" xfId="6724"/>
    <cellStyle name="1_Bao cao giai ngan von dau tu nam 2009 (theo doi)_DK bo tri lai (chinh thuc)_Hoan chinh KH 2012 Von ho tro co MT_Bieu du thao QD von ho tro co MT 2" xfId="6725"/>
    <cellStyle name="1_Bao cao giai ngan von dau tu nam 2009 (theo doi)_DK bo tri lai (chinh thuc)_Hoan chinh KH 2012 Von ho tro co MT_Bieu du thao QD von ho tro co MT 2 2" xfId="6726"/>
    <cellStyle name="1_Bao cao giai ngan von dau tu nam 2009 (theo doi)_DK bo tri lai (chinh thuc)_Hoan chinh KH 2012 Von ho tro co MT_Bieu du thao QD von ho tro co MT 2 3" xfId="6727"/>
    <cellStyle name="1_Bao cao giai ngan von dau tu nam 2009 (theo doi)_DK bo tri lai (chinh thuc)_Hoan chinh KH 2012 Von ho tro co MT_Bieu du thao QD von ho tro co MT 2 4" xfId="6728"/>
    <cellStyle name="1_Bao cao giai ngan von dau tu nam 2009 (theo doi)_DK bo tri lai (chinh thuc)_Hoan chinh KH 2012 Von ho tro co MT_Bieu du thao QD von ho tro co MT 3" xfId="6729"/>
    <cellStyle name="1_Bao cao giai ngan von dau tu nam 2009 (theo doi)_DK bo tri lai (chinh thuc)_Hoan chinh KH 2012 Von ho tro co MT_Bieu du thao QD von ho tro co MT 3 2" xfId="6730"/>
    <cellStyle name="1_Bao cao giai ngan von dau tu nam 2009 (theo doi)_DK bo tri lai (chinh thuc)_Hoan chinh KH 2012 Von ho tro co MT_Bieu du thao QD von ho tro co MT 3 3" xfId="6731"/>
    <cellStyle name="1_Bao cao giai ngan von dau tu nam 2009 (theo doi)_DK bo tri lai (chinh thuc)_Hoan chinh KH 2012 Von ho tro co MT_Bieu du thao QD von ho tro co MT 3 4" xfId="6732"/>
    <cellStyle name="1_Bao cao giai ngan von dau tu nam 2009 (theo doi)_DK bo tri lai (chinh thuc)_Hoan chinh KH 2012 Von ho tro co MT_Bieu du thao QD von ho tro co MT 4" xfId="6733"/>
    <cellStyle name="1_Bao cao giai ngan von dau tu nam 2009 (theo doi)_DK bo tri lai (chinh thuc)_Hoan chinh KH 2012 Von ho tro co MT_Bieu du thao QD von ho tro co MT 5" xfId="6734"/>
    <cellStyle name="1_Bao cao giai ngan von dau tu nam 2009 (theo doi)_DK bo tri lai (chinh thuc)_Hoan chinh KH 2012 Von ho tro co MT_Bieu du thao QD von ho tro co MT 6" xfId="6735"/>
    <cellStyle name="1_Bao cao giai ngan von dau tu nam 2009 (theo doi)_DK bo tri lai (chinh thuc)_Hoan chinh KH 2012 Von ho tro co MT_Ke hoach 2012 theo doi (giai ngan 30.6.12)" xfId="6736"/>
    <cellStyle name="1_Bao cao giai ngan von dau tu nam 2009 (theo doi)_DK bo tri lai (chinh thuc)_Hoan chinh KH 2012 Von ho tro co MT_Ke hoach 2012 theo doi (giai ngan 30.6.12) 2" xfId="6737"/>
    <cellStyle name="1_Bao cao giai ngan von dau tu nam 2009 (theo doi)_DK bo tri lai (chinh thuc)_Hoan chinh KH 2012 Von ho tro co MT_Ke hoach 2012 theo doi (giai ngan 30.6.12) 2 2" xfId="6738"/>
    <cellStyle name="1_Bao cao giai ngan von dau tu nam 2009 (theo doi)_DK bo tri lai (chinh thuc)_Hoan chinh KH 2012 Von ho tro co MT_Ke hoach 2012 theo doi (giai ngan 30.6.12) 2 3" xfId="6739"/>
    <cellStyle name="1_Bao cao giai ngan von dau tu nam 2009 (theo doi)_DK bo tri lai (chinh thuc)_Hoan chinh KH 2012 Von ho tro co MT_Ke hoach 2012 theo doi (giai ngan 30.6.12) 2 4" xfId="6740"/>
    <cellStyle name="1_Bao cao giai ngan von dau tu nam 2009 (theo doi)_DK bo tri lai (chinh thuc)_Hoan chinh KH 2012 Von ho tro co MT_Ke hoach 2012 theo doi (giai ngan 30.6.12) 3" xfId="6741"/>
    <cellStyle name="1_Bao cao giai ngan von dau tu nam 2009 (theo doi)_DK bo tri lai (chinh thuc)_Hoan chinh KH 2012 Von ho tro co MT_Ke hoach 2012 theo doi (giai ngan 30.6.12) 3 2" xfId="6742"/>
    <cellStyle name="1_Bao cao giai ngan von dau tu nam 2009 (theo doi)_DK bo tri lai (chinh thuc)_Hoan chinh KH 2012 Von ho tro co MT_Ke hoach 2012 theo doi (giai ngan 30.6.12) 3 3" xfId="6743"/>
    <cellStyle name="1_Bao cao giai ngan von dau tu nam 2009 (theo doi)_DK bo tri lai (chinh thuc)_Hoan chinh KH 2012 Von ho tro co MT_Ke hoach 2012 theo doi (giai ngan 30.6.12) 3 4" xfId="6744"/>
    <cellStyle name="1_Bao cao giai ngan von dau tu nam 2009 (theo doi)_DK bo tri lai (chinh thuc)_Hoan chinh KH 2012 Von ho tro co MT_Ke hoach 2012 theo doi (giai ngan 30.6.12) 4" xfId="6745"/>
    <cellStyle name="1_Bao cao giai ngan von dau tu nam 2009 (theo doi)_DK bo tri lai (chinh thuc)_Hoan chinh KH 2012 Von ho tro co MT_Ke hoach 2012 theo doi (giai ngan 30.6.12) 5" xfId="6746"/>
    <cellStyle name="1_Bao cao giai ngan von dau tu nam 2009 (theo doi)_DK bo tri lai (chinh thuc)_Hoan chinh KH 2012 Von ho tro co MT_Ke hoach 2012 theo doi (giai ngan 30.6.12) 6" xfId="6747"/>
    <cellStyle name="1_Bao cao giai ngan von dau tu nam 2009 (theo doi)_DK bo tri lai (chinh thuc)_Ke hoach 2012 (theo doi)" xfId="6748"/>
    <cellStyle name="1_Bao cao giai ngan von dau tu nam 2009 (theo doi)_DK bo tri lai (chinh thuc)_Ke hoach 2012 (theo doi) 2" xfId="6749"/>
    <cellStyle name="1_Bao cao giai ngan von dau tu nam 2009 (theo doi)_DK bo tri lai (chinh thuc)_Ke hoach 2012 (theo doi) 2 2" xfId="6750"/>
    <cellStyle name="1_Bao cao giai ngan von dau tu nam 2009 (theo doi)_DK bo tri lai (chinh thuc)_Ke hoach 2012 (theo doi) 2 3" xfId="6751"/>
    <cellStyle name="1_Bao cao giai ngan von dau tu nam 2009 (theo doi)_DK bo tri lai (chinh thuc)_Ke hoach 2012 (theo doi) 2 4" xfId="6752"/>
    <cellStyle name="1_Bao cao giai ngan von dau tu nam 2009 (theo doi)_DK bo tri lai (chinh thuc)_Ke hoach 2012 (theo doi) 3" xfId="6753"/>
    <cellStyle name="1_Bao cao giai ngan von dau tu nam 2009 (theo doi)_DK bo tri lai (chinh thuc)_Ke hoach 2012 (theo doi) 3 2" xfId="6754"/>
    <cellStyle name="1_Bao cao giai ngan von dau tu nam 2009 (theo doi)_DK bo tri lai (chinh thuc)_Ke hoach 2012 (theo doi) 3 3" xfId="6755"/>
    <cellStyle name="1_Bao cao giai ngan von dau tu nam 2009 (theo doi)_DK bo tri lai (chinh thuc)_Ke hoach 2012 (theo doi) 3 4" xfId="6756"/>
    <cellStyle name="1_Bao cao giai ngan von dau tu nam 2009 (theo doi)_DK bo tri lai (chinh thuc)_Ke hoach 2012 (theo doi) 4" xfId="6757"/>
    <cellStyle name="1_Bao cao giai ngan von dau tu nam 2009 (theo doi)_DK bo tri lai (chinh thuc)_Ke hoach 2012 (theo doi) 5" xfId="6758"/>
    <cellStyle name="1_Bao cao giai ngan von dau tu nam 2009 (theo doi)_DK bo tri lai (chinh thuc)_Ke hoach 2012 (theo doi) 6" xfId="6759"/>
    <cellStyle name="1_Bao cao giai ngan von dau tu nam 2009 (theo doi)_DK bo tri lai (chinh thuc)_Ke hoach 2012 theo doi (giai ngan 30.6.12)" xfId="6760"/>
    <cellStyle name="1_Bao cao giai ngan von dau tu nam 2009 (theo doi)_DK bo tri lai (chinh thuc)_Ke hoach 2012 theo doi (giai ngan 30.6.12) 2" xfId="6761"/>
    <cellStyle name="1_Bao cao giai ngan von dau tu nam 2009 (theo doi)_DK bo tri lai (chinh thuc)_Ke hoach 2012 theo doi (giai ngan 30.6.12) 2 2" xfId="6762"/>
    <cellStyle name="1_Bao cao giai ngan von dau tu nam 2009 (theo doi)_DK bo tri lai (chinh thuc)_Ke hoach 2012 theo doi (giai ngan 30.6.12) 2 3" xfId="6763"/>
    <cellStyle name="1_Bao cao giai ngan von dau tu nam 2009 (theo doi)_DK bo tri lai (chinh thuc)_Ke hoach 2012 theo doi (giai ngan 30.6.12) 2 4" xfId="6764"/>
    <cellStyle name="1_Bao cao giai ngan von dau tu nam 2009 (theo doi)_DK bo tri lai (chinh thuc)_Ke hoach 2012 theo doi (giai ngan 30.6.12) 3" xfId="6765"/>
    <cellStyle name="1_Bao cao giai ngan von dau tu nam 2009 (theo doi)_DK bo tri lai (chinh thuc)_Ke hoach 2012 theo doi (giai ngan 30.6.12) 3 2" xfId="6766"/>
    <cellStyle name="1_Bao cao giai ngan von dau tu nam 2009 (theo doi)_DK bo tri lai (chinh thuc)_Ke hoach 2012 theo doi (giai ngan 30.6.12) 3 3" xfId="6767"/>
    <cellStyle name="1_Bao cao giai ngan von dau tu nam 2009 (theo doi)_DK bo tri lai (chinh thuc)_Ke hoach 2012 theo doi (giai ngan 30.6.12) 3 4" xfId="6768"/>
    <cellStyle name="1_Bao cao giai ngan von dau tu nam 2009 (theo doi)_DK bo tri lai (chinh thuc)_Ke hoach 2012 theo doi (giai ngan 30.6.12) 4" xfId="6769"/>
    <cellStyle name="1_Bao cao giai ngan von dau tu nam 2009 (theo doi)_DK bo tri lai (chinh thuc)_Ke hoach 2012 theo doi (giai ngan 30.6.12) 5" xfId="6770"/>
    <cellStyle name="1_Bao cao giai ngan von dau tu nam 2009 (theo doi)_DK bo tri lai (chinh thuc)_Ke hoach 2012 theo doi (giai ngan 30.6.12) 6" xfId="6771"/>
    <cellStyle name="1_Bao cao giai ngan von dau tu nam 2009 (theo doi)_Ke hoach 2009 (theo doi) -1" xfId="6772"/>
    <cellStyle name="1_Bao cao giai ngan von dau tu nam 2009 (theo doi)_Ke hoach 2009 (theo doi) -1 2" xfId="6773"/>
    <cellStyle name="1_Bao cao giai ngan von dau tu nam 2009 (theo doi)_Ke hoach 2009 (theo doi) -1 2 2" xfId="6774"/>
    <cellStyle name="1_Bao cao giai ngan von dau tu nam 2009 (theo doi)_Ke hoach 2009 (theo doi) -1 2 3" xfId="6775"/>
    <cellStyle name="1_Bao cao giai ngan von dau tu nam 2009 (theo doi)_Ke hoach 2009 (theo doi) -1 2 4" xfId="6776"/>
    <cellStyle name="1_Bao cao giai ngan von dau tu nam 2009 (theo doi)_Ke hoach 2009 (theo doi) -1 3" xfId="6777"/>
    <cellStyle name="1_Bao cao giai ngan von dau tu nam 2009 (theo doi)_Ke hoach 2009 (theo doi) -1 4" xfId="6778"/>
    <cellStyle name="1_Bao cao giai ngan von dau tu nam 2009 (theo doi)_Ke hoach 2009 (theo doi) -1 5" xfId="6779"/>
    <cellStyle name="1_Bao cao giai ngan von dau tu nam 2009 (theo doi)_Ke hoach 2009 (theo doi) -1_Bao cao tinh hinh thuc hien KH 2009 den 31-01-10" xfId="6780"/>
    <cellStyle name="1_Bao cao giai ngan von dau tu nam 2009 (theo doi)_Ke hoach 2009 (theo doi) -1_Bao cao tinh hinh thuc hien KH 2009 den 31-01-10 2" xfId="6781"/>
    <cellStyle name="1_Bao cao giai ngan von dau tu nam 2009 (theo doi)_Ke hoach 2009 (theo doi) -1_Bao cao tinh hinh thuc hien KH 2009 den 31-01-10 2 2" xfId="6782"/>
    <cellStyle name="1_Bao cao giai ngan von dau tu nam 2009 (theo doi)_Ke hoach 2009 (theo doi) -1_Bao cao tinh hinh thuc hien KH 2009 den 31-01-10 2 2 2" xfId="6783"/>
    <cellStyle name="1_Bao cao giai ngan von dau tu nam 2009 (theo doi)_Ke hoach 2009 (theo doi) -1_Bao cao tinh hinh thuc hien KH 2009 den 31-01-10 2 2 3" xfId="6784"/>
    <cellStyle name="1_Bao cao giai ngan von dau tu nam 2009 (theo doi)_Ke hoach 2009 (theo doi) -1_Bao cao tinh hinh thuc hien KH 2009 den 31-01-10 2 2 4" xfId="6785"/>
    <cellStyle name="1_Bao cao giai ngan von dau tu nam 2009 (theo doi)_Ke hoach 2009 (theo doi) -1_Bao cao tinh hinh thuc hien KH 2009 den 31-01-10 2 3" xfId="6786"/>
    <cellStyle name="1_Bao cao giai ngan von dau tu nam 2009 (theo doi)_Ke hoach 2009 (theo doi) -1_Bao cao tinh hinh thuc hien KH 2009 den 31-01-10 2 4" xfId="6787"/>
    <cellStyle name="1_Bao cao giai ngan von dau tu nam 2009 (theo doi)_Ke hoach 2009 (theo doi) -1_Bao cao tinh hinh thuc hien KH 2009 den 31-01-10 2 5" xfId="6788"/>
    <cellStyle name="1_Bao cao giai ngan von dau tu nam 2009 (theo doi)_Ke hoach 2009 (theo doi) -1_Bao cao tinh hinh thuc hien KH 2009 den 31-01-10 3" xfId="6789"/>
    <cellStyle name="1_Bao cao giai ngan von dau tu nam 2009 (theo doi)_Ke hoach 2009 (theo doi) -1_Bao cao tinh hinh thuc hien KH 2009 den 31-01-10 3 2" xfId="6790"/>
    <cellStyle name="1_Bao cao giai ngan von dau tu nam 2009 (theo doi)_Ke hoach 2009 (theo doi) -1_Bao cao tinh hinh thuc hien KH 2009 den 31-01-10 3 3" xfId="6791"/>
    <cellStyle name="1_Bao cao giai ngan von dau tu nam 2009 (theo doi)_Ke hoach 2009 (theo doi) -1_Bao cao tinh hinh thuc hien KH 2009 den 31-01-10 3 4" xfId="6792"/>
    <cellStyle name="1_Bao cao giai ngan von dau tu nam 2009 (theo doi)_Ke hoach 2009 (theo doi) -1_Bao cao tinh hinh thuc hien KH 2009 den 31-01-10 4" xfId="6793"/>
    <cellStyle name="1_Bao cao giai ngan von dau tu nam 2009 (theo doi)_Ke hoach 2009 (theo doi) -1_Bao cao tinh hinh thuc hien KH 2009 den 31-01-10 5" xfId="6794"/>
    <cellStyle name="1_Bao cao giai ngan von dau tu nam 2009 (theo doi)_Ke hoach 2009 (theo doi) -1_Bao cao tinh hinh thuc hien KH 2009 den 31-01-10 6" xfId="6795"/>
    <cellStyle name="1_Bao cao giai ngan von dau tu nam 2009 (theo doi)_Ke hoach 2009 (theo doi) -1_Bao cao tinh hinh thuc hien KH 2009 den 31-01-10_BC von DTPT 6 thang 2012" xfId="6796"/>
    <cellStyle name="1_Bao cao giai ngan von dau tu nam 2009 (theo doi)_Ke hoach 2009 (theo doi) -1_Bao cao tinh hinh thuc hien KH 2009 den 31-01-10_BC von DTPT 6 thang 2012 2" xfId="6797"/>
    <cellStyle name="1_Bao cao giai ngan von dau tu nam 2009 (theo doi)_Ke hoach 2009 (theo doi) -1_Bao cao tinh hinh thuc hien KH 2009 den 31-01-10_BC von DTPT 6 thang 2012 2 2" xfId="6798"/>
    <cellStyle name="1_Bao cao giai ngan von dau tu nam 2009 (theo doi)_Ke hoach 2009 (theo doi) -1_Bao cao tinh hinh thuc hien KH 2009 den 31-01-10_BC von DTPT 6 thang 2012 2 2 2" xfId="6799"/>
    <cellStyle name="1_Bao cao giai ngan von dau tu nam 2009 (theo doi)_Ke hoach 2009 (theo doi) -1_Bao cao tinh hinh thuc hien KH 2009 den 31-01-10_BC von DTPT 6 thang 2012 2 2 3" xfId="6800"/>
    <cellStyle name="1_Bao cao giai ngan von dau tu nam 2009 (theo doi)_Ke hoach 2009 (theo doi) -1_Bao cao tinh hinh thuc hien KH 2009 den 31-01-10_BC von DTPT 6 thang 2012 2 2 4" xfId="6801"/>
    <cellStyle name="1_Bao cao giai ngan von dau tu nam 2009 (theo doi)_Ke hoach 2009 (theo doi) -1_Bao cao tinh hinh thuc hien KH 2009 den 31-01-10_BC von DTPT 6 thang 2012 2 3" xfId="6802"/>
    <cellStyle name="1_Bao cao giai ngan von dau tu nam 2009 (theo doi)_Ke hoach 2009 (theo doi) -1_Bao cao tinh hinh thuc hien KH 2009 den 31-01-10_BC von DTPT 6 thang 2012 2 4" xfId="6803"/>
    <cellStyle name="1_Bao cao giai ngan von dau tu nam 2009 (theo doi)_Ke hoach 2009 (theo doi) -1_Bao cao tinh hinh thuc hien KH 2009 den 31-01-10_BC von DTPT 6 thang 2012 2 5" xfId="6804"/>
    <cellStyle name="1_Bao cao giai ngan von dau tu nam 2009 (theo doi)_Ke hoach 2009 (theo doi) -1_Bao cao tinh hinh thuc hien KH 2009 den 31-01-10_BC von DTPT 6 thang 2012 3" xfId="6805"/>
    <cellStyle name="1_Bao cao giai ngan von dau tu nam 2009 (theo doi)_Ke hoach 2009 (theo doi) -1_Bao cao tinh hinh thuc hien KH 2009 den 31-01-10_BC von DTPT 6 thang 2012 3 2" xfId="6806"/>
    <cellStyle name="1_Bao cao giai ngan von dau tu nam 2009 (theo doi)_Ke hoach 2009 (theo doi) -1_Bao cao tinh hinh thuc hien KH 2009 den 31-01-10_BC von DTPT 6 thang 2012 3 3" xfId="6807"/>
    <cellStyle name="1_Bao cao giai ngan von dau tu nam 2009 (theo doi)_Ke hoach 2009 (theo doi) -1_Bao cao tinh hinh thuc hien KH 2009 den 31-01-10_BC von DTPT 6 thang 2012 3 4" xfId="6808"/>
    <cellStyle name="1_Bao cao giai ngan von dau tu nam 2009 (theo doi)_Ke hoach 2009 (theo doi) -1_Bao cao tinh hinh thuc hien KH 2009 den 31-01-10_BC von DTPT 6 thang 2012 4" xfId="6809"/>
    <cellStyle name="1_Bao cao giai ngan von dau tu nam 2009 (theo doi)_Ke hoach 2009 (theo doi) -1_Bao cao tinh hinh thuc hien KH 2009 den 31-01-10_BC von DTPT 6 thang 2012 5" xfId="6810"/>
    <cellStyle name="1_Bao cao giai ngan von dau tu nam 2009 (theo doi)_Ke hoach 2009 (theo doi) -1_Bao cao tinh hinh thuc hien KH 2009 den 31-01-10_BC von DTPT 6 thang 2012 6" xfId="6811"/>
    <cellStyle name="1_Bao cao giai ngan von dau tu nam 2009 (theo doi)_Ke hoach 2009 (theo doi) -1_Bao cao tinh hinh thuc hien KH 2009 den 31-01-10_Bieu du thao QD von ho tro co MT" xfId="6812"/>
    <cellStyle name="1_Bao cao giai ngan von dau tu nam 2009 (theo doi)_Ke hoach 2009 (theo doi) -1_Bao cao tinh hinh thuc hien KH 2009 den 31-01-10_Bieu du thao QD von ho tro co MT 2" xfId="6813"/>
    <cellStyle name="1_Bao cao giai ngan von dau tu nam 2009 (theo doi)_Ke hoach 2009 (theo doi) -1_Bao cao tinh hinh thuc hien KH 2009 den 31-01-10_Bieu du thao QD von ho tro co MT 2 2" xfId="6814"/>
    <cellStyle name="1_Bao cao giai ngan von dau tu nam 2009 (theo doi)_Ke hoach 2009 (theo doi) -1_Bao cao tinh hinh thuc hien KH 2009 den 31-01-10_Bieu du thao QD von ho tro co MT 2 2 2" xfId="6815"/>
    <cellStyle name="1_Bao cao giai ngan von dau tu nam 2009 (theo doi)_Ke hoach 2009 (theo doi) -1_Bao cao tinh hinh thuc hien KH 2009 den 31-01-10_Bieu du thao QD von ho tro co MT 2 2 3" xfId="6816"/>
    <cellStyle name="1_Bao cao giai ngan von dau tu nam 2009 (theo doi)_Ke hoach 2009 (theo doi) -1_Bao cao tinh hinh thuc hien KH 2009 den 31-01-10_Bieu du thao QD von ho tro co MT 2 2 4" xfId="6817"/>
    <cellStyle name="1_Bao cao giai ngan von dau tu nam 2009 (theo doi)_Ke hoach 2009 (theo doi) -1_Bao cao tinh hinh thuc hien KH 2009 den 31-01-10_Bieu du thao QD von ho tro co MT 2 3" xfId="6818"/>
    <cellStyle name="1_Bao cao giai ngan von dau tu nam 2009 (theo doi)_Ke hoach 2009 (theo doi) -1_Bao cao tinh hinh thuc hien KH 2009 den 31-01-10_Bieu du thao QD von ho tro co MT 2 4" xfId="6819"/>
    <cellStyle name="1_Bao cao giai ngan von dau tu nam 2009 (theo doi)_Ke hoach 2009 (theo doi) -1_Bao cao tinh hinh thuc hien KH 2009 den 31-01-10_Bieu du thao QD von ho tro co MT 2 5" xfId="6820"/>
    <cellStyle name="1_Bao cao giai ngan von dau tu nam 2009 (theo doi)_Ke hoach 2009 (theo doi) -1_Bao cao tinh hinh thuc hien KH 2009 den 31-01-10_Bieu du thao QD von ho tro co MT 3" xfId="6821"/>
    <cellStyle name="1_Bao cao giai ngan von dau tu nam 2009 (theo doi)_Ke hoach 2009 (theo doi) -1_Bao cao tinh hinh thuc hien KH 2009 den 31-01-10_Bieu du thao QD von ho tro co MT 3 2" xfId="6822"/>
    <cellStyle name="1_Bao cao giai ngan von dau tu nam 2009 (theo doi)_Ke hoach 2009 (theo doi) -1_Bao cao tinh hinh thuc hien KH 2009 den 31-01-10_Bieu du thao QD von ho tro co MT 3 3" xfId="6823"/>
    <cellStyle name="1_Bao cao giai ngan von dau tu nam 2009 (theo doi)_Ke hoach 2009 (theo doi) -1_Bao cao tinh hinh thuc hien KH 2009 den 31-01-10_Bieu du thao QD von ho tro co MT 3 4" xfId="6824"/>
    <cellStyle name="1_Bao cao giai ngan von dau tu nam 2009 (theo doi)_Ke hoach 2009 (theo doi) -1_Bao cao tinh hinh thuc hien KH 2009 den 31-01-10_Bieu du thao QD von ho tro co MT 4" xfId="6825"/>
    <cellStyle name="1_Bao cao giai ngan von dau tu nam 2009 (theo doi)_Ke hoach 2009 (theo doi) -1_Bao cao tinh hinh thuc hien KH 2009 den 31-01-10_Bieu du thao QD von ho tro co MT 5" xfId="6826"/>
    <cellStyle name="1_Bao cao giai ngan von dau tu nam 2009 (theo doi)_Ke hoach 2009 (theo doi) -1_Bao cao tinh hinh thuc hien KH 2009 den 31-01-10_Bieu du thao QD von ho tro co MT 6" xfId="6827"/>
    <cellStyle name="1_Bao cao giai ngan von dau tu nam 2009 (theo doi)_Ke hoach 2009 (theo doi) -1_Bao cao tinh hinh thuc hien KH 2009 den 31-01-10_Ke hoach 2012 (theo doi)" xfId="6828"/>
    <cellStyle name="1_Bao cao giai ngan von dau tu nam 2009 (theo doi)_Ke hoach 2009 (theo doi) -1_Bao cao tinh hinh thuc hien KH 2009 den 31-01-10_Ke hoach 2012 (theo doi) 2" xfId="6829"/>
    <cellStyle name="1_Bao cao giai ngan von dau tu nam 2009 (theo doi)_Ke hoach 2009 (theo doi) -1_Bao cao tinh hinh thuc hien KH 2009 den 31-01-10_Ke hoach 2012 (theo doi) 2 2" xfId="6830"/>
    <cellStyle name="1_Bao cao giai ngan von dau tu nam 2009 (theo doi)_Ke hoach 2009 (theo doi) -1_Bao cao tinh hinh thuc hien KH 2009 den 31-01-10_Ke hoach 2012 (theo doi) 2 2 2" xfId="6831"/>
    <cellStyle name="1_Bao cao giai ngan von dau tu nam 2009 (theo doi)_Ke hoach 2009 (theo doi) -1_Bao cao tinh hinh thuc hien KH 2009 den 31-01-10_Ke hoach 2012 (theo doi) 2 2 3" xfId="6832"/>
    <cellStyle name="1_Bao cao giai ngan von dau tu nam 2009 (theo doi)_Ke hoach 2009 (theo doi) -1_Bao cao tinh hinh thuc hien KH 2009 den 31-01-10_Ke hoach 2012 (theo doi) 2 2 4" xfId="6833"/>
    <cellStyle name="1_Bao cao giai ngan von dau tu nam 2009 (theo doi)_Ke hoach 2009 (theo doi) -1_Bao cao tinh hinh thuc hien KH 2009 den 31-01-10_Ke hoach 2012 (theo doi) 2 3" xfId="6834"/>
    <cellStyle name="1_Bao cao giai ngan von dau tu nam 2009 (theo doi)_Ke hoach 2009 (theo doi) -1_Bao cao tinh hinh thuc hien KH 2009 den 31-01-10_Ke hoach 2012 (theo doi) 2 4" xfId="6835"/>
    <cellStyle name="1_Bao cao giai ngan von dau tu nam 2009 (theo doi)_Ke hoach 2009 (theo doi) -1_Bao cao tinh hinh thuc hien KH 2009 den 31-01-10_Ke hoach 2012 (theo doi) 2 5" xfId="6836"/>
    <cellStyle name="1_Bao cao giai ngan von dau tu nam 2009 (theo doi)_Ke hoach 2009 (theo doi) -1_Bao cao tinh hinh thuc hien KH 2009 den 31-01-10_Ke hoach 2012 (theo doi) 3" xfId="6837"/>
    <cellStyle name="1_Bao cao giai ngan von dau tu nam 2009 (theo doi)_Ke hoach 2009 (theo doi) -1_Bao cao tinh hinh thuc hien KH 2009 den 31-01-10_Ke hoach 2012 (theo doi) 3 2" xfId="6838"/>
    <cellStyle name="1_Bao cao giai ngan von dau tu nam 2009 (theo doi)_Ke hoach 2009 (theo doi) -1_Bao cao tinh hinh thuc hien KH 2009 den 31-01-10_Ke hoach 2012 (theo doi) 3 3" xfId="6839"/>
    <cellStyle name="1_Bao cao giai ngan von dau tu nam 2009 (theo doi)_Ke hoach 2009 (theo doi) -1_Bao cao tinh hinh thuc hien KH 2009 den 31-01-10_Ke hoach 2012 (theo doi) 3 4" xfId="6840"/>
    <cellStyle name="1_Bao cao giai ngan von dau tu nam 2009 (theo doi)_Ke hoach 2009 (theo doi) -1_Bao cao tinh hinh thuc hien KH 2009 den 31-01-10_Ke hoach 2012 (theo doi) 4" xfId="6841"/>
    <cellStyle name="1_Bao cao giai ngan von dau tu nam 2009 (theo doi)_Ke hoach 2009 (theo doi) -1_Bao cao tinh hinh thuc hien KH 2009 den 31-01-10_Ke hoach 2012 (theo doi) 5" xfId="6842"/>
    <cellStyle name="1_Bao cao giai ngan von dau tu nam 2009 (theo doi)_Ke hoach 2009 (theo doi) -1_Bao cao tinh hinh thuc hien KH 2009 den 31-01-10_Ke hoach 2012 (theo doi) 6" xfId="6843"/>
    <cellStyle name="1_Bao cao giai ngan von dau tu nam 2009 (theo doi)_Ke hoach 2009 (theo doi) -1_Bao cao tinh hinh thuc hien KH 2009 den 31-01-10_Ke hoach 2012 theo doi (giai ngan 30.6.12)" xfId="6844"/>
    <cellStyle name="1_Bao cao giai ngan von dau tu nam 2009 (theo doi)_Ke hoach 2009 (theo doi) -1_Bao cao tinh hinh thuc hien KH 2009 den 31-01-10_Ke hoach 2012 theo doi (giai ngan 30.6.12) 2" xfId="6845"/>
    <cellStyle name="1_Bao cao giai ngan von dau tu nam 2009 (theo doi)_Ke hoach 2009 (theo doi) -1_Bao cao tinh hinh thuc hien KH 2009 den 31-01-10_Ke hoach 2012 theo doi (giai ngan 30.6.12) 2 2" xfId="6846"/>
    <cellStyle name="1_Bao cao giai ngan von dau tu nam 2009 (theo doi)_Ke hoach 2009 (theo doi) -1_Bao cao tinh hinh thuc hien KH 2009 den 31-01-10_Ke hoach 2012 theo doi (giai ngan 30.6.12) 2 2 2" xfId="6847"/>
    <cellStyle name="1_Bao cao giai ngan von dau tu nam 2009 (theo doi)_Ke hoach 2009 (theo doi) -1_Bao cao tinh hinh thuc hien KH 2009 den 31-01-10_Ke hoach 2012 theo doi (giai ngan 30.6.12) 2 2 3" xfId="6848"/>
    <cellStyle name="1_Bao cao giai ngan von dau tu nam 2009 (theo doi)_Ke hoach 2009 (theo doi) -1_Bao cao tinh hinh thuc hien KH 2009 den 31-01-10_Ke hoach 2012 theo doi (giai ngan 30.6.12) 2 2 4" xfId="6849"/>
    <cellStyle name="1_Bao cao giai ngan von dau tu nam 2009 (theo doi)_Ke hoach 2009 (theo doi) -1_Bao cao tinh hinh thuc hien KH 2009 den 31-01-10_Ke hoach 2012 theo doi (giai ngan 30.6.12) 2 3" xfId="6850"/>
    <cellStyle name="1_Bao cao giai ngan von dau tu nam 2009 (theo doi)_Ke hoach 2009 (theo doi) -1_Bao cao tinh hinh thuc hien KH 2009 den 31-01-10_Ke hoach 2012 theo doi (giai ngan 30.6.12) 2 4" xfId="6851"/>
    <cellStyle name="1_Bao cao giai ngan von dau tu nam 2009 (theo doi)_Ke hoach 2009 (theo doi) -1_Bao cao tinh hinh thuc hien KH 2009 den 31-01-10_Ke hoach 2012 theo doi (giai ngan 30.6.12) 2 5" xfId="6852"/>
    <cellStyle name="1_Bao cao giai ngan von dau tu nam 2009 (theo doi)_Ke hoach 2009 (theo doi) -1_Bao cao tinh hinh thuc hien KH 2009 den 31-01-10_Ke hoach 2012 theo doi (giai ngan 30.6.12) 3" xfId="6853"/>
    <cellStyle name="1_Bao cao giai ngan von dau tu nam 2009 (theo doi)_Ke hoach 2009 (theo doi) -1_Bao cao tinh hinh thuc hien KH 2009 den 31-01-10_Ke hoach 2012 theo doi (giai ngan 30.6.12) 3 2" xfId="6854"/>
    <cellStyle name="1_Bao cao giai ngan von dau tu nam 2009 (theo doi)_Ke hoach 2009 (theo doi) -1_Bao cao tinh hinh thuc hien KH 2009 den 31-01-10_Ke hoach 2012 theo doi (giai ngan 30.6.12) 3 3" xfId="6855"/>
    <cellStyle name="1_Bao cao giai ngan von dau tu nam 2009 (theo doi)_Ke hoach 2009 (theo doi) -1_Bao cao tinh hinh thuc hien KH 2009 den 31-01-10_Ke hoach 2012 theo doi (giai ngan 30.6.12) 3 4" xfId="6856"/>
    <cellStyle name="1_Bao cao giai ngan von dau tu nam 2009 (theo doi)_Ke hoach 2009 (theo doi) -1_Bao cao tinh hinh thuc hien KH 2009 den 31-01-10_Ke hoach 2012 theo doi (giai ngan 30.6.12) 4" xfId="6857"/>
    <cellStyle name="1_Bao cao giai ngan von dau tu nam 2009 (theo doi)_Ke hoach 2009 (theo doi) -1_Bao cao tinh hinh thuc hien KH 2009 den 31-01-10_Ke hoach 2012 theo doi (giai ngan 30.6.12) 5" xfId="6858"/>
    <cellStyle name="1_Bao cao giai ngan von dau tu nam 2009 (theo doi)_Ke hoach 2009 (theo doi) -1_Bao cao tinh hinh thuc hien KH 2009 den 31-01-10_Ke hoach 2012 theo doi (giai ngan 30.6.12) 6" xfId="6859"/>
    <cellStyle name="1_Bao cao giai ngan von dau tu nam 2009 (theo doi)_Ke hoach 2009 (theo doi) -1_BC von DTPT 6 thang 2012" xfId="6860"/>
    <cellStyle name="1_Bao cao giai ngan von dau tu nam 2009 (theo doi)_Ke hoach 2009 (theo doi) -1_BC von DTPT 6 thang 2012 2" xfId="6861"/>
    <cellStyle name="1_Bao cao giai ngan von dau tu nam 2009 (theo doi)_Ke hoach 2009 (theo doi) -1_BC von DTPT 6 thang 2012 2 2" xfId="6862"/>
    <cellStyle name="1_Bao cao giai ngan von dau tu nam 2009 (theo doi)_Ke hoach 2009 (theo doi) -1_BC von DTPT 6 thang 2012 2 3" xfId="6863"/>
    <cellStyle name="1_Bao cao giai ngan von dau tu nam 2009 (theo doi)_Ke hoach 2009 (theo doi) -1_BC von DTPT 6 thang 2012 2 4" xfId="6864"/>
    <cellStyle name="1_Bao cao giai ngan von dau tu nam 2009 (theo doi)_Ke hoach 2009 (theo doi) -1_BC von DTPT 6 thang 2012 3" xfId="6865"/>
    <cellStyle name="1_Bao cao giai ngan von dau tu nam 2009 (theo doi)_Ke hoach 2009 (theo doi) -1_BC von DTPT 6 thang 2012 4" xfId="6866"/>
    <cellStyle name="1_Bao cao giai ngan von dau tu nam 2009 (theo doi)_Ke hoach 2009 (theo doi) -1_BC von DTPT 6 thang 2012 5" xfId="6867"/>
    <cellStyle name="1_Bao cao giai ngan von dau tu nam 2009 (theo doi)_Ke hoach 2009 (theo doi) -1_Bieu du thao QD von ho tro co MT" xfId="6868"/>
    <cellStyle name="1_Bao cao giai ngan von dau tu nam 2009 (theo doi)_Ke hoach 2009 (theo doi) -1_Bieu du thao QD von ho tro co MT 2" xfId="6869"/>
    <cellStyle name="1_Bao cao giai ngan von dau tu nam 2009 (theo doi)_Ke hoach 2009 (theo doi) -1_Bieu du thao QD von ho tro co MT 2 2" xfId="6870"/>
    <cellStyle name="1_Bao cao giai ngan von dau tu nam 2009 (theo doi)_Ke hoach 2009 (theo doi) -1_Bieu du thao QD von ho tro co MT 2 3" xfId="6871"/>
    <cellStyle name="1_Bao cao giai ngan von dau tu nam 2009 (theo doi)_Ke hoach 2009 (theo doi) -1_Bieu du thao QD von ho tro co MT 2 4" xfId="6872"/>
    <cellStyle name="1_Bao cao giai ngan von dau tu nam 2009 (theo doi)_Ke hoach 2009 (theo doi) -1_Bieu du thao QD von ho tro co MT 3" xfId="6873"/>
    <cellStyle name="1_Bao cao giai ngan von dau tu nam 2009 (theo doi)_Ke hoach 2009 (theo doi) -1_Bieu du thao QD von ho tro co MT 4" xfId="6874"/>
    <cellStyle name="1_Bao cao giai ngan von dau tu nam 2009 (theo doi)_Ke hoach 2009 (theo doi) -1_Bieu du thao QD von ho tro co MT 5" xfId="6875"/>
    <cellStyle name="1_Bao cao giai ngan von dau tu nam 2009 (theo doi)_Ke hoach 2009 (theo doi) -1_Book1" xfId="6876"/>
    <cellStyle name="1_Bao cao giai ngan von dau tu nam 2009 (theo doi)_Ke hoach 2009 (theo doi) -1_Book1 2" xfId="6877"/>
    <cellStyle name="1_Bao cao giai ngan von dau tu nam 2009 (theo doi)_Ke hoach 2009 (theo doi) -1_Book1 2 2" xfId="6878"/>
    <cellStyle name="1_Bao cao giai ngan von dau tu nam 2009 (theo doi)_Ke hoach 2009 (theo doi) -1_Book1 2 3" xfId="6879"/>
    <cellStyle name="1_Bao cao giai ngan von dau tu nam 2009 (theo doi)_Ke hoach 2009 (theo doi) -1_Book1 2 4" xfId="6880"/>
    <cellStyle name="1_Bao cao giai ngan von dau tu nam 2009 (theo doi)_Ke hoach 2009 (theo doi) -1_Book1 3" xfId="6881"/>
    <cellStyle name="1_Bao cao giai ngan von dau tu nam 2009 (theo doi)_Ke hoach 2009 (theo doi) -1_Book1 3 2" xfId="6882"/>
    <cellStyle name="1_Bao cao giai ngan von dau tu nam 2009 (theo doi)_Ke hoach 2009 (theo doi) -1_Book1 3 3" xfId="6883"/>
    <cellStyle name="1_Bao cao giai ngan von dau tu nam 2009 (theo doi)_Ke hoach 2009 (theo doi) -1_Book1 3 4" xfId="6884"/>
    <cellStyle name="1_Bao cao giai ngan von dau tu nam 2009 (theo doi)_Ke hoach 2009 (theo doi) -1_Book1 4" xfId="6885"/>
    <cellStyle name="1_Bao cao giai ngan von dau tu nam 2009 (theo doi)_Ke hoach 2009 (theo doi) -1_Book1 5" xfId="6886"/>
    <cellStyle name="1_Bao cao giai ngan von dau tu nam 2009 (theo doi)_Ke hoach 2009 (theo doi) -1_Book1 6" xfId="6887"/>
    <cellStyle name="1_Bao cao giai ngan von dau tu nam 2009 (theo doi)_Ke hoach 2009 (theo doi) -1_Book1_BC von DTPT 6 thang 2012" xfId="6888"/>
    <cellStyle name="1_Bao cao giai ngan von dau tu nam 2009 (theo doi)_Ke hoach 2009 (theo doi) -1_Book1_BC von DTPT 6 thang 2012 2" xfId="6889"/>
    <cellStyle name="1_Bao cao giai ngan von dau tu nam 2009 (theo doi)_Ke hoach 2009 (theo doi) -1_Book1_BC von DTPT 6 thang 2012 2 2" xfId="6890"/>
    <cellStyle name="1_Bao cao giai ngan von dau tu nam 2009 (theo doi)_Ke hoach 2009 (theo doi) -1_Book1_BC von DTPT 6 thang 2012 2 3" xfId="6891"/>
    <cellStyle name="1_Bao cao giai ngan von dau tu nam 2009 (theo doi)_Ke hoach 2009 (theo doi) -1_Book1_BC von DTPT 6 thang 2012 2 4" xfId="6892"/>
    <cellStyle name="1_Bao cao giai ngan von dau tu nam 2009 (theo doi)_Ke hoach 2009 (theo doi) -1_Book1_BC von DTPT 6 thang 2012 3" xfId="6893"/>
    <cellStyle name="1_Bao cao giai ngan von dau tu nam 2009 (theo doi)_Ke hoach 2009 (theo doi) -1_Book1_BC von DTPT 6 thang 2012 3 2" xfId="6894"/>
    <cellStyle name="1_Bao cao giai ngan von dau tu nam 2009 (theo doi)_Ke hoach 2009 (theo doi) -1_Book1_BC von DTPT 6 thang 2012 3 3" xfId="6895"/>
    <cellStyle name="1_Bao cao giai ngan von dau tu nam 2009 (theo doi)_Ke hoach 2009 (theo doi) -1_Book1_BC von DTPT 6 thang 2012 3 4" xfId="6896"/>
    <cellStyle name="1_Bao cao giai ngan von dau tu nam 2009 (theo doi)_Ke hoach 2009 (theo doi) -1_Book1_BC von DTPT 6 thang 2012 4" xfId="6897"/>
    <cellStyle name="1_Bao cao giai ngan von dau tu nam 2009 (theo doi)_Ke hoach 2009 (theo doi) -1_Book1_BC von DTPT 6 thang 2012 5" xfId="6898"/>
    <cellStyle name="1_Bao cao giai ngan von dau tu nam 2009 (theo doi)_Ke hoach 2009 (theo doi) -1_Book1_BC von DTPT 6 thang 2012 6" xfId="6899"/>
    <cellStyle name="1_Bao cao giai ngan von dau tu nam 2009 (theo doi)_Ke hoach 2009 (theo doi) -1_Book1_Bieu du thao QD von ho tro co MT" xfId="6900"/>
    <cellStyle name="1_Bao cao giai ngan von dau tu nam 2009 (theo doi)_Ke hoach 2009 (theo doi) -1_Book1_Bieu du thao QD von ho tro co MT 2" xfId="6901"/>
    <cellStyle name="1_Bao cao giai ngan von dau tu nam 2009 (theo doi)_Ke hoach 2009 (theo doi) -1_Book1_Bieu du thao QD von ho tro co MT 2 2" xfId="6902"/>
    <cellStyle name="1_Bao cao giai ngan von dau tu nam 2009 (theo doi)_Ke hoach 2009 (theo doi) -1_Book1_Bieu du thao QD von ho tro co MT 2 3" xfId="6903"/>
    <cellStyle name="1_Bao cao giai ngan von dau tu nam 2009 (theo doi)_Ke hoach 2009 (theo doi) -1_Book1_Bieu du thao QD von ho tro co MT 2 4" xfId="6904"/>
    <cellStyle name="1_Bao cao giai ngan von dau tu nam 2009 (theo doi)_Ke hoach 2009 (theo doi) -1_Book1_Bieu du thao QD von ho tro co MT 3" xfId="6905"/>
    <cellStyle name="1_Bao cao giai ngan von dau tu nam 2009 (theo doi)_Ke hoach 2009 (theo doi) -1_Book1_Bieu du thao QD von ho tro co MT 3 2" xfId="6906"/>
    <cellStyle name="1_Bao cao giai ngan von dau tu nam 2009 (theo doi)_Ke hoach 2009 (theo doi) -1_Book1_Bieu du thao QD von ho tro co MT 3 3" xfId="6907"/>
    <cellStyle name="1_Bao cao giai ngan von dau tu nam 2009 (theo doi)_Ke hoach 2009 (theo doi) -1_Book1_Bieu du thao QD von ho tro co MT 3 4" xfId="6908"/>
    <cellStyle name="1_Bao cao giai ngan von dau tu nam 2009 (theo doi)_Ke hoach 2009 (theo doi) -1_Book1_Bieu du thao QD von ho tro co MT 4" xfId="6909"/>
    <cellStyle name="1_Bao cao giai ngan von dau tu nam 2009 (theo doi)_Ke hoach 2009 (theo doi) -1_Book1_Bieu du thao QD von ho tro co MT 5" xfId="6910"/>
    <cellStyle name="1_Bao cao giai ngan von dau tu nam 2009 (theo doi)_Ke hoach 2009 (theo doi) -1_Book1_Bieu du thao QD von ho tro co MT 6" xfId="6911"/>
    <cellStyle name="1_Bao cao giai ngan von dau tu nam 2009 (theo doi)_Ke hoach 2009 (theo doi) -1_Book1_Hoan chinh KH 2012 (o nha)" xfId="6912"/>
    <cellStyle name="1_Bao cao giai ngan von dau tu nam 2009 (theo doi)_Ke hoach 2009 (theo doi) -1_Book1_Hoan chinh KH 2012 (o nha) 2" xfId="6913"/>
    <cellStyle name="1_Bao cao giai ngan von dau tu nam 2009 (theo doi)_Ke hoach 2009 (theo doi) -1_Book1_Hoan chinh KH 2012 (o nha) 2 2" xfId="6914"/>
    <cellStyle name="1_Bao cao giai ngan von dau tu nam 2009 (theo doi)_Ke hoach 2009 (theo doi) -1_Book1_Hoan chinh KH 2012 (o nha) 2 3" xfId="6915"/>
    <cellStyle name="1_Bao cao giai ngan von dau tu nam 2009 (theo doi)_Ke hoach 2009 (theo doi) -1_Book1_Hoan chinh KH 2012 (o nha) 2 4" xfId="6916"/>
    <cellStyle name="1_Bao cao giai ngan von dau tu nam 2009 (theo doi)_Ke hoach 2009 (theo doi) -1_Book1_Hoan chinh KH 2012 (o nha) 3" xfId="6917"/>
    <cellStyle name="1_Bao cao giai ngan von dau tu nam 2009 (theo doi)_Ke hoach 2009 (theo doi) -1_Book1_Hoan chinh KH 2012 (o nha) 3 2" xfId="6918"/>
    <cellStyle name="1_Bao cao giai ngan von dau tu nam 2009 (theo doi)_Ke hoach 2009 (theo doi) -1_Book1_Hoan chinh KH 2012 (o nha) 3 3" xfId="6919"/>
    <cellStyle name="1_Bao cao giai ngan von dau tu nam 2009 (theo doi)_Ke hoach 2009 (theo doi) -1_Book1_Hoan chinh KH 2012 (o nha) 3 4" xfId="6920"/>
    <cellStyle name="1_Bao cao giai ngan von dau tu nam 2009 (theo doi)_Ke hoach 2009 (theo doi) -1_Book1_Hoan chinh KH 2012 (o nha) 4" xfId="6921"/>
    <cellStyle name="1_Bao cao giai ngan von dau tu nam 2009 (theo doi)_Ke hoach 2009 (theo doi) -1_Book1_Hoan chinh KH 2012 (o nha) 5" xfId="6922"/>
    <cellStyle name="1_Bao cao giai ngan von dau tu nam 2009 (theo doi)_Ke hoach 2009 (theo doi) -1_Book1_Hoan chinh KH 2012 (o nha) 6" xfId="6923"/>
    <cellStyle name="1_Bao cao giai ngan von dau tu nam 2009 (theo doi)_Ke hoach 2009 (theo doi) -1_Book1_Hoan chinh KH 2012 (o nha)_Bao cao giai ngan quy I" xfId="6924"/>
    <cellStyle name="1_Bao cao giai ngan von dau tu nam 2009 (theo doi)_Ke hoach 2009 (theo doi) -1_Book1_Hoan chinh KH 2012 (o nha)_Bao cao giai ngan quy I 2" xfId="6925"/>
    <cellStyle name="1_Bao cao giai ngan von dau tu nam 2009 (theo doi)_Ke hoach 2009 (theo doi) -1_Book1_Hoan chinh KH 2012 (o nha)_Bao cao giai ngan quy I 2 2" xfId="6926"/>
    <cellStyle name="1_Bao cao giai ngan von dau tu nam 2009 (theo doi)_Ke hoach 2009 (theo doi) -1_Book1_Hoan chinh KH 2012 (o nha)_Bao cao giai ngan quy I 2 3" xfId="6927"/>
    <cellStyle name="1_Bao cao giai ngan von dau tu nam 2009 (theo doi)_Ke hoach 2009 (theo doi) -1_Book1_Hoan chinh KH 2012 (o nha)_Bao cao giai ngan quy I 2 4" xfId="6928"/>
    <cellStyle name="1_Bao cao giai ngan von dau tu nam 2009 (theo doi)_Ke hoach 2009 (theo doi) -1_Book1_Hoan chinh KH 2012 (o nha)_Bao cao giai ngan quy I 3" xfId="6929"/>
    <cellStyle name="1_Bao cao giai ngan von dau tu nam 2009 (theo doi)_Ke hoach 2009 (theo doi) -1_Book1_Hoan chinh KH 2012 (o nha)_Bao cao giai ngan quy I 3 2" xfId="6930"/>
    <cellStyle name="1_Bao cao giai ngan von dau tu nam 2009 (theo doi)_Ke hoach 2009 (theo doi) -1_Book1_Hoan chinh KH 2012 (o nha)_Bao cao giai ngan quy I 3 3" xfId="6931"/>
    <cellStyle name="1_Bao cao giai ngan von dau tu nam 2009 (theo doi)_Ke hoach 2009 (theo doi) -1_Book1_Hoan chinh KH 2012 (o nha)_Bao cao giai ngan quy I 3 4" xfId="6932"/>
    <cellStyle name="1_Bao cao giai ngan von dau tu nam 2009 (theo doi)_Ke hoach 2009 (theo doi) -1_Book1_Hoan chinh KH 2012 (o nha)_Bao cao giai ngan quy I 4" xfId="6933"/>
    <cellStyle name="1_Bao cao giai ngan von dau tu nam 2009 (theo doi)_Ke hoach 2009 (theo doi) -1_Book1_Hoan chinh KH 2012 (o nha)_Bao cao giai ngan quy I 5" xfId="6934"/>
    <cellStyle name="1_Bao cao giai ngan von dau tu nam 2009 (theo doi)_Ke hoach 2009 (theo doi) -1_Book1_Hoan chinh KH 2012 (o nha)_Bao cao giai ngan quy I 6" xfId="6935"/>
    <cellStyle name="1_Bao cao giai ngan von dau tu nam 2009 (theo doi)_Ke hoach 2009 (theo doi) -1_Book1_Hoan chinh KH 2012 (o nha)_BC von DTPT 6 thang 2012" xfId="6936"/>
    <cellStyle name="1_Bao cao giai ngan von dau tu nam 2009 (theo doi)_Ke hoach 2009 (theo doi) -1_Book1_Hoan chinh KH 2012 (o nha)_BC von DTPT 6 thang 2012 2" xfId="6937"/>
    <cellStyle name="1_Bao cao giai ngan von dau tu nam 2009 (theo doi)_Ke hoach 2009 (theo doi) -1_Book1_Hoan chinh KH 2012 (o nha)_BC von DTPT 6 thang 2012 2 2" xfId="6938"/>
    <cellStyle name="1_Bao cao giai ngan von dau tu nam 2009 (theo doi)_Ke hoach 2009 (theo doi) -1_Book1_Hoan chinh KH 2012 (o nha)_BC von DTPT 6 thang 2012 2 3" xfId="6939"/>
    <cellStyle name="1_Bao cao giai ngan von dau tu nam 2009 (theo doi)_Ke hoach 2009 (theo doi) -1_Book1_Hoan chinh KH 2012 (o nha)_BC von DTPT 6 thang 2012 2 4" xfId="6940"/>
    <cellStyle name="1_Bao cao giai ngan von dau tu nam 2009 (theo doi)_Ke hoach 2009 (theo doi) -1_Book1_Hoan chinh KH 2012 (o nha)_BC von DTPT 6 thang 2012 3" xfId="6941"/>
    <cellStyle name="1_Bao cao giai ngan von dau tu nam 2009 (theo doi)_Ke hoach 2009 (theo doi) -1_Book1_Hoan chinh KH 2012 (o nha)_BC von DTPT 6 thang 2012 3 2" xfId="6942"/>
    <cellStyle name="1_Bao cao giai ngan von dau tu nam 2009 (theo doi)_Ke hoach 2009 (theo doi) -1_Book1_Hoan chinh KH 2012 (o nha)_BC von DTPT 6 thang 2012 3 3" xfId="6943"/>
    <cellStyle name="1_Bao cao giai ngan von dau tu nam 2009 (theo doi)_Ke hoach 2009 (theo doi) -1_Book1_Hoan chinh KH 2012 (o nha)_BC von DTPT 6 thang 2012 3 4" xfId="6944"/>
    <cellStyle name="1_Bao cao giai ngan von dau tu nam 2009 (theo doi)_Ke hoach 2009 (theo doi) -1_Book1_Hoan chinh KH 2012 (o nha)_BC von DTPT 6 thang 2012 4" xfId="6945"/>
    <cellStyle name="1_Bao cao giai ngan von dau tu nam 2009 (theo doi)_Ke hoach 2009 (theo doi) -1_Book1_Hoan chinh KH 2012 (o nha)_BC von DTPT 6 thang 2012 5" xfId="6946"/>
    <cellStyle name="1_Bao cao giai ngan von dau tu nam 2009 (theo doi)_Ke hoach 2009 (theo doi) -1_Book1_Hoan chinh KH 2012 (o nha)_BC von DTPT 6 thang 2012 6" xfId="6947"/>
    <cellStyle name="1_Bao cao giai ngan von dau tu nam 2009 (theo doi)_Ke hoach 2009 (theo doi) -1_Book1_Hoan chinh KH 2012 (o nha)_Bieu du thao QD von ho tro co MT" xfId="6948"/>
    <cellStyle name="1_Bao cao giai ngan von dau tu nam 2009 (theo doi)_Ke hoach 2009 (theo doi) -1_Book1_Hoan chinh KH 2012 (o nha)_Bieu du thao QD von ho tro co MT 2" xfId="6949"/>
    <cellStyle name="1_Bao cao giai ngan von dau tu nam 2009 (theo doi)_Ke hoach 2009 (theo doi) -1_Book1_Hoan chinh KH 2012 (o nha)_Bieu du thao QD von ho tro co MT 2 2" xfId="6950"/>
    <cellStyle name="1_Bao cao giai ngan von dau tu nam 2009 (theo doi)_Ke hoach 2009 (theo doi) -1_Book1_Hoan chinh KH 2012 (o nha)_Bieu du thao QD von ho tro co MT 2 3" xfId="6951"/>
    <cellStyle name="1_Bao cao giai ngan von dau tu nam 2009 (theo doi)_Ke hoach 2009 (theo doi) -1_Book1_Hoan chinh KH 2012 (o nha)_Bieu du thao QD von ho tro co MT 2 4" xfId="6952"/>
    <cellStyle name="1_Bao cao giai ngan von dau tu nam 2009 (theo doi)_Ke hoach 2009 (theo doi) -1_Book1_Hoan chinh KH 2012 (o nha)_Bieu du thao QD von ho tro co MT 3" xfId="6953"/>
    <cellStyle name="1_Bao cao giai ngan von dau tu nam 2009 (theo doi)_Ke hoach 2009 (theo doi) -1_Book1_Hoan chinh KH 2012 (o nha)_Bieu du thao QD von ho tro co MT 3 2" xfId="6954"/>
    <cellStyle name="1_Bao cao giai ngan von dau tu nam 2009 (theo doi)_Ke hoach 2009 (theo doi) -1_Book1_Hoan chinh KH 2012 (o nha)_Bieu du thao QD von ho tro co MT 3 3" xfId="6955"/>
    <cellStyle name="1_Bao cao giai ngan von dau tu nam 2009 (theo doi)_Ke hoach 2009 (theo doi) -1_Book1_Hoan chinh KH 2012 (o nha)_Bieu du thao QD von ho tro co MT 3 4" xfId="6956"/>
    <cellStyle name="1_Bao cao giai ngan von dau tu nam 2009 (theo doi)_Ke hoach 2009 (theo doi) -1_Book1_Hoan chinh KH 2012 (o nha)_Bieu du thao QD von ho tro co MT 4" xfId="6957"/>
    <cellStyle name="1_Bao cao giai ngan von dau tu nam 2009 (theo doi)_Ke hoach 2009 (theo doi) -1_Book1_Hoan chinh KH 2012 (o nha)_Bieu du thao QD von ho tro co MT 5" xfId="6958"/>
    <cellStyle name="1_Bao cao giai ngan von dau tu nam 2009 (theo doi)_Ke hoach 2009 (theo doi) -1_Book1_Hoan chinh KH 2012 (o nha)_Bieu du thao QD von ho tro co MT 6" xfId="6959"/>
    <cellStyle name="1_Bao cao giai ngan von dau tu nam 2009 (theo doi)_Ke hoach 2009 (theo doi) -1_Book1_Hoan chinh KH 2012 (o nha)_Ke hoach 2012 theo doi (giai ngan 30.6.12)" xfId="6960"/>
    <cellStyle name="1_Bao cao giai ngan von dau tu nam 2009 (theo doi)_Ke hoach 2009 (theo doi) -1_Book1_Hoan chinh KH 2012 (o nha)_Ke hoach 2012 theo doi (giai ngan 30.6.12) 2" xfId="6961"/>
    <cellStyle name="1_Bao cao giai ngan von dau tu nam 2009 (theo doi)_Ke hoach 2009 (theo doi) -1_Book1_Hoan chinh KH 2012 (o nha)_Ke hoach 2012 theo doi (giai ngan 30.6.12) 2 2" xfId="6962"/>
    <cellStyle name="1_Bao cao giai ngan von dau tu nam 2009 (theo doi)_Ke hoach 2009 (theo doi) -1_Book1_Hoan chinh KH 2012 (o nha)_Ke hoach 2012 theo doi (giai ngan 30.6.12) 2 3" xfId="6963"/>
    <cellStyle name="1_Bao cao giai ngan von dau tu nam 2009 (theo doi)_Ke hoach 2009 (theo doi) -1_Book1_Hoan chinh KH 2012 (o nha)_Ke hoach 2012 theo doi (giai ngan 30.6.12) 2 4" xfId="6964"/>
    <cellStyle name="1_Bao cao giai ngan von dau tu nam 2009 (theo doi)_Ke hoach 2009 (theo doi) -1_Book1_Hoan chinh KH 2012 (o nha)_Ke hoach 2012 theo doi (giai ngan 30.6.12) 3" xfId="6965"/>
    <cellStyle name="1_Bao cao giai ngan von dau tu nam 2009 (theo doi)_Ke hoach 2009 (theo doi) -1_Book1_Hoan chinh KH 2012 (o nha)_Ke hoach 2012 theo doi (giai ngan 30.6.12) 3 2" xfId="6966"/>
    <cellStyle name="1_Bao cao giai ngan von dau tu nam 2009 (theo doi)_Ke hoach 2009 (theo doi) -1_Book1_Hoan chinh KH 2012 (o nha)_Ke hoach 2012 theo doi (giai ngan 30.6.12) 3 3" xfId="6967"/>
    <cellStyle name="1_Bao cao giai ngan von dau tu nam 2009 (theo doi)_Ke hoach 2009 (theo doi) -1_Book1_Hoan chinh KH 2012 (o nha)_Ke hoach 2012 theo doi (giai ngan 30.6.12) 3 4" xfId="6968"/>
    <cellStyle name="1_Bao cao giai ngan von dau tu nam 2009 (theo doi)_Ke hoach 2009 (theo doi) -1_Book1_Hoan chinh KH 2012 (o nha)_Ke hoach 2012 theo doi (giai ngan 30.6.12) 4" xfId="6969"/>
    <cellStyle name="1_Bao cao giai ngan von dau tu nam 2009 (theo doi)_Ke hoach 2009 (theo doi) -1_Book1_Hoan chinh KH 2012 (o nha)_Ke hoach 2012 theo doi (giai ngan 30.6.12) 5" xfId="6970"/>
    <cellStyle name="1_Bao cao giai ngan von dau tu nam 2009 (theo doi)_Ke hoach 2009 (theo doi) -1_Book1_Hoan chinh KH 2012 (o nha)_Ke hoach 2012 theo doi (giai ngan 30.6.12) 6" xfId="6971"/>
    <cellStyle name="1_Bao cao giai ngan von dau tu nam 2009 (theo doi)_Ke hoach 2009 (theo doi) -1_Book1_Hoan chinh KH 2012 Von ho tro co MT" xfId="6972"/>
    <cellStyle name="1_Bao cao giai ngan von dau tu nam 2009 (theo doi)_Ke hoach 2009 (theo doi) -1_Book1_Hoan chinh KH 2012 Von ho tro co MT (chi tiet)" xfId="6973"/>
    <cellStyle name="1_Bao cao giai ngan von dau tu nam 2009 (theo doi)_Ke hoach 2009 (theo doi) -1_Book1_Hoan chinh KH 2012 Von ho tro co MT (chi tiet) 2" xfId="6974"/>
    <cellStyle name="1_Bao cao giai ngan von dau tu nam 2009 (theo doi)_Ke hoach 2009 (theo doi) -1_Book1_Hoan chinh KH 2012 Von ho tro co MT (chi tiet) 2 2" xfId="6975"/>
    <cellStyle name="1_Bao cao giai ngan von dau tu nam 2009 (theo doi)_Ke hoach 2009 (theo doi) -1_Book1_Hoan chinh KH 2012 Von ho tro co MT (chi tiet) 2 3" xfId="6976"/>
    <cellStyle name="1_Bao cao giai ngan von dau tu nam 2009 (theo doi)_Ke hoach 2009 (theo doi) -1_Book1_Hoan chinh KH 2012 Von ho tro co MT (chi tiet) 2 4" xfId="6977"/>
    <cellStyle name="1_Bao cao giai ngan von dau tu nam 2009 (theo doi)_Ke hoach 2009 (theo doi) -1_Book1_Hoan chinh KH 2012 Von ho tro co MT (chi tiet) 3" xfId="6978"/>
    <cellStyle name="1_Bao cao giai ngan von dau tu nam 2009 (theo doi)_Ke hoach 2009 (theo doi) -1_Book1_Hoan chinh KH 2012 Von ho tro co MT (chi tiet) 3 2" xfId="6979"/>
    <cellStyle name="1_Bao cao giai ngan von dau tu nam 2009 (theo doi)_Ke hoach 2009 (theo doi) -1_Book1_Hoan chinh KH 2012 Von ho tro co MT (chi tiet) 3 3" xfId="6980"/>
    <cellStyle name="1_Bao cao giai ngan von dau tu nam 2009 (theo doi)_Ke hoach 2009 (theo doi) -1_Book1_Hoan chinh KH 2012 Von ho tro co MT (chi tiet) 3 4" xfId="6981"/>
    <cellStyle name="1_Bao cao giai ngan von dau tu nam 2009 (theo doi)_Ke hoach 2009 (theo doi) -1_Book1_Hoan chinh KH 2012 Von ho tro co MT (chi tiet) 4" xfId="6982"/>
    <cellStyle name="1_Bao cao giai ngan von dau tu nam 2009 (theo doi)_Ke hoach 2009 (theo doi) -1_Book1_Hoan chinh KH 2012 Von ho tro co MT (chi tiet) 5" xfId="6983"/>
    <cellStyle name="1_Bao cao giai ngan von dau tu nam 2009 (theo doi)_Ke hoach 2009 (theo doi) -1_Book1_Hoan chinh KH 2012 Von ho tro co MT (chi tiet) 6" xfId="6984"/>
    <cellStyle name="1_Bao cao giai ngan von dau tu nam 2009 (theo doi)_Ke hoach 2009 (theo doi) -1_Book1_Hoan chinh KH 2012 Von ho tro co MT 10" xfId="6985"/>
    <cellStyle name="1_Bao cao giai ngan von dau tu nam 2009 (theo doi)_Ke hoach 2009 (theo doi) -1_Book1_Hoan chinh KH 2012 Von ho tro co MT 10 2" xfId="6986"/>
    <cellStyle name="1_Bao cao giai ngan von dau tu nam 2009 (theo doi)_Ke hoach 2009 (theo doi) -1_Book1_Hoan chinh KH 2012 Von ho tro co MT 10 3" xfId="6987"/>
    <cellStyle name="1_Bao cao giai ngan von dau tu nam 2009 (theo doi)_Ke hoach 2009 (theo doi) -1_Book1_Hoan chinh KH 2012 Von ho tro co MT 10 4" xfId="6988"/>
    <cellStyle name="1_Bao cao giai ngan von dau tu nam 2009 (theo doi)_Ke hoach 2009 (theo doi) -1_Book1_Hoan chinh KH 2012 Von ho tro co MT 11" xfId="6989"/>
    <cellStyle name="1_Bao cao giai ngan von dau tu nam 2009 (theo doi)_Ke hoach 2009 (theo doi) -1_Book1_Hoan chinh KH 2012 Von ho tro co MT 11 2" xfId="6990"/>
    <cellStyle name="1_Bao cao giai ngan von dau tu nam 2009 (theo doi)_Ke hoach 2009 (theo doi) -1_Book1_Hoan chinh KH 2012 Von ho tro co MT 11 3" xfId="6991"/>
    <cellStyle name="1_Bao cao giai ngan von dau tu nam 2009 (theo doi)_Ke hoach 2009 (theo doi) -1_Book1_Hoan chinh KH 2012 Von ho tro co MT 11 4" xfId="6992"/>
    <cellStyle name="1_Bao cao giai ngan von dau tu nam 2009 (theo doi)_Ke hoach 2009 (theo doi) -1_Book1_Hoan chinh KH 2012 Von ho tro co MT 12" xfId="6993"/>
    <cellStyle name="1_Bao cao giai ngan von dau tu nam 2009 (theo doi)_Ke hoach 2009 (theo doi) -1_Book1_Hoan chinh KH 2012 Von ho tro co MT 12 2" xfId="6994"/>
    <cellStyle name="1_Bao cao giai ngan von dau tu nam 2009 (theo doi)_Ke hoach 2009 (theo doi) -1_Book1_Hoan chinh KH 2012 Von ho tro co MT 12 3" xfId="6995"/>
    <cellStyle name="1_Bao cao giai ngan von dau tu nam 2009 (theo doi)_Ke hoach 2009 (theo doi) -1_Book1_Hoan chinh KH 2012 Von ho tro co MT 12 4" xfId="6996"/>
    <cellStyle name="1_Bao cao giai ngan von dau tu nam 2009 (theo doi)_Ke hoach 2009 (theo doi) -1_Book1_Hoan chinh KH 2012 Von ho tro co MT 13" xfId="6997"/>
    <cellStyle name="1_Bao cao giai ngan von dau tu nam 2009 (theo doi)_Ke hoach 2009 (theo doi) -1_Book1_Hoan chinh KH 2012 Von ho tro co MT 13 2" xfId="6998"/>
    <cellStyle name="1_Bao cao giai ngan von dau tu nam 2009 (theo doi)_Ke hoach 2009 (theo doi) -1_Book1_Hoan chinh KH 2012 Von ho tro co MT 13 3" xfId="6999"/>
    <cellStyle name="1_Bao cao giai ngan von dau tu nam 2009 (theo doi)_Ke hoach 2009 (theo doi) -1_Book1_Hoan chinh KH 2012 Von ho tro co MT 13 4" xfId="7000"/>
    <cellStyle name="1_Bao cao giai ngan von dau tu nam 2009 (theo doi)_Ke hoach 2009 (theo doi) -1_Book1_Hoan chinh KH 2012 Von ho tro co MT 14" xfId="7001"/>
    <cellStyle name="1_Bao cao giai ngan von dau tu nam 2009 (theo doi)_Ke hoach 2009 (theo doi) -1_Book1_Hoan chinh KH 2012 Von ho tro co MT 14 2" xfId="7002"/>
    <cellStyle name="1_Bao cao giai ngan von dau tu nam 2009 (theo doi)_Ke hoach 2009 (theo doi) -1_Book1_Hoan chinh KH 2012 Von ho tro co MT 14 3" xfId="7003"/>
    <cellStyle name="1_Bao cao giai ngan von dau tu nam 2009 (theo doi)_Ke hoach 2009 (theo doi) -1_Book1_Hoan chinh KH 2012 Von ho tro co MT 14 4" xfId="7004"/>
    <cellStyle name="1_Bao cao giai ngan von dau tu nam 2009 (theo doi)_Ke hoach 2009 (theo doi) -1_Book1_Hoan chinh KH 2012 Von ho tro co MT 15" xfId="7005"/>
    <cellStyle name="1_Bao cao giai ngan von dau tu nam 2009 (theo doi)_Ke hoach 2009 (theo doi) -1_Book1_Hoan chinh KH 2012 Von ho tro co MT 15 2" xfId="7006"/>
    <cellStyle name="1_Bao cao giai ngan von dau tu nam 2009 (theo doi)_Ke hoach 2009 (theo doi) -1_Book1_Hoan chinh KH 2012 Von ho tro co MT 15 3" xfId="7007"/>
    <cellStyle name="1_Bao cao giai ngan von dau tu nam 2009 (theo doi)_Ke hoach 2009 (theo doi) -1_Book1_Hoan chinh KH 2012 Von ho tro co MT 15 4" xfId="7008"/>
    <cellStyle name="1_Bao cao giai ngan von dau tu nam 2009 (theo doi)_Ke hoach 2009 (theo doi) -1_Book1_Hoan chinh KH 2012 Von ho tro co MT 16" xfId="7009"/>
    <cellStyle name="1_Bao cao giai ngan von dau tu nam 2009 (theo doi)_Ke hoach 2009 (theo doi) -1_Book1_Hoan chinh KH 2012 Von ho tro co MT 16 2" xfId="7010"/>
    <cellStyle name="1_Bao cao giai ngan von dau tu nam 2009 (theo doi)_Ke hoach 2009 (theo doi) -1_Book1_Hoan chinh KH 2012 Von ho tro co MT 16 3" xfId="7011"/>
    <cellStyle name="1_Bao cao giai ngan von dau tu nam 2009 (theo doi)_Ke hoach 2009 (theo doi) -1_Book1_Hoan chinh KH 2012 Von ho tro co MT 16 4" xfId="7012"/>
    <cellStyle name="1_Bao cao giai ngan von dau tu nam 2009 (theo doi)_Ke hoach 2009 (theo doi) -1_Book1_Hoan chinh KH 2012 Von ho tro co MT 17" xfId="7013"/>
    <cellStyle name="1_Bao cao giai ngan von dau tu nam 2009 (theo doi)_Ke hoach 2009 (theo doi) -1_Book1_Hoan chinh KH 2012 Von ho tro co MT 17 2" xfId="7014"/>
    <cellStyle name="1_Bao cao giai ngan von dau tu nam 2009 (theo doi)_Ke hoach 2009 (theo doi) -1_Book1_Hoan chinh KH 2012 Von ho tro co MT 17 3" xfId="7015"/>
    <cellStyle name="1_Bao cao giai ngan von dau tu nam 2009 (theo doi)_Ke hoach 2009 (theo doi) -1_Book1_Hoan chinh KH 2012 Von ho tro co MT 17 4" xfId="7016"/>
    <cellStyle name="1_Bao cao giai ngan von dau tu nam 2009 (theo doi)_Ke hoach 2009 (theo doi) -1_Book1_Hoan chinh KH 2012 Von ho tro co MT 18" xfId="7017"/>
    <cellStyle name="1_Bao cao giai ngan von dau tu nam 2009 (theo doi)_Ke hoach 2009 (theo doi) -1_Book1_Hoan chinh KH 2012 Von ho tro co MT 19" xfId="7018"/>
    <cellStyle name="1_Bao cao giai ngan von dau tu nam 2009 (theo doi)_Ke hoach 2009 (theo doi) -1_Book1_Hoan chinh KH 2012 Von ho tro co MT 2" xfId="7019"/>
    <cellStyle name="1_Bao cao giai ngan von dau tu nam 2009 (theo doi)_Ke hoach 2009 (theo doi) -1_Book1_Hoan chinh KH 2012 Von ho tro co MT 2 2" xfId="7020"/>
    <cellStyle name="1_Bao cao giai ngan von dau tu nam 2009 (theo doi)_Ke hoach 2009 (theo doi) -1_Book1_Hoan chinh KH 2012 Von ho tro co MT 2 3" xfId="7021"/>
    <cellStyle name="1_Bao cao giai ngan von dau tu nam 2009 (theo doi)_Ke hoach 2009 (theo doi) -1_Book1_Hoan chinh KH 2012 Von ho tro co MT 2 4" xfId="7022"/>
    <cellStyle name="1_Bao cao giai ngan von dau tu nam 2009 (theo doi)_Ke hoach 2009 (theo doi) -1_Book1_Hoan chinh KH 2012 Von ho tro co MT 20" xfId="7023"/>
    <cellStyle name="1_Bao cao giai ngan von dau tu nam 2009 (theo doi)_Ke hoach 2009 (theo doi) -1_Book1_Hoan chinh KH 2012 Von ho tro co MT 3" xfId="7024"/>
    <cellStyle name="1_Bao cao giai ngan von dau tu nam 2009 (theo doi)_Ke hoach 2009 (theo doi) -1_Book1_Hoan chinh KH 2012 Von ho tro co MT 3 2" xfId="7025"/>
    <cellStyle name="1_Bao cao giai ngan von dau tu nam 2009 (theo doi)_Ke hoach 2009 (theo doi) -1_Book1_Hoan chinh KH 2012 Von ho tro co MT 3 3" xfId="7026"/>
    <cellStyle name="1_Bao cao giai ngan von dau tu nam 2009 (theo doi)_Ke hoach 2009 (theo doi) -1_Book1_Hoan chinh KH 2012 Von ho tro co MT 3 4" xfId="7027"/>
    <cellStyle name="1_Bao cao giai ngan von dau tu nam 2009 (theo doi)_Ke hoach 2009 (theo doi) -1_Book1_Hoan chinh KH 2012 Von ho tro co MT 4" xfId="7028"/>
    <cellStyle name="1_Bao cao giai ngan von dau tu nam 2009 (theo doi)_Ke hoach 2009 (theo doi) -1_Book1_Hoan chinh KH 2012 Von ho tro co MT 4 2" xfId="7029"/>
    <cellStyle name="1_Bao cao giai ngan von dau tu nam 2009 (theo doi)_Ke hoach 2009 (theo doi) -1_Book1_Hoan chinh KH 2012 Von ho tro co MT 4 3" xfId="7030"/>
    <cellStyle name="1_Bao cao giai ngan von dau tu nam 2009 (theo doi)_Ke hoach 2009 (theo doi) -1_Book1_Hoan chinh KH 2012 Von ho tro co MT 4 4" xfId="7031"/>
    <cellStyle name="1_Bao cao giai ngan von dau tu nam 2009 (theo doi)_Ke hoach 2009 (theo doi) -1_Book1_Hoan chinh KH 2012 Von ho tro co MT 5" xfId="7032"/>
    <cellStyle name="1_Bao cao giai ngan von dau tu nam 2009 (theo doi)_Ke hoach 2009 (theo doi) -1_Book1_Hoan chinh KH 2012 Von ho tro co MT 5 2" xfId="7033"/>
    <cellStyle name="1_Bao cao giai ngan von dau tu nam 2009 (theo doi)_Ke hoach 2009 (theo doi) -1_Book1_Hoan chinh KH 2012 Von ho tro co MT 5 3" xfId="7034"/>
    <cellStyle name="1_Bao cao giai ngan von dau tu nam 2009 (theo doi)_Ke hoach 2009 (theo doi) -1_Book1_Hoan chinh KH 2012 Von ho tro co MT 5 4" xfId="7035"/>
    <cellStyle name="1_Bao cao giai ngan von dau tu nam 2009 (theo doi)_Ke hoach 2009 (theo doi) -1_Book1_Hoan chinh KH 2012 Von ho tro co MT 6" xfId="7036"/>
    <cellStyle name="1_Bao cao giai ngan von dau tu nam 2009 (theo doi)_Ke hoach 2009 (theo doi) -1_Book1_Hoan chinh KH 2012 Von ho tro co MT 6 2" xfId="7037"/>
    <cellStyle name="1_Bao cao giai ngan von dau tu nam 2009 (theo doi)_Ke hoach 2009 (theo doi) -1_Book1_Hoan chinh KH 2012 Von ho tro co MT 6 3" xfId="7038"/>
    <cellStyle name="1_Bao cao giai ngan von dau tu nam 2009 (theo doi)_Ke hoach 2009 (theo doi) -1_Book1_Hoan chinh KH 2012 Von ho tro co MT 6 4" xfId="7039"/>
    <cellStyle name="1_Bao cao giai ngan von dau tu nam 2009 (theo doi)_Ke hoach 2009 (theo doi) -1_Book1_Hoan chinh KH 2012 Von ho tro co MT 7" xfId="7040"/>
    <cellStyle name="1_Bao cao giai ngan von dau tu nam 2009 (theo doi)_Ke hoach 2009 (theo doi) -1_Book1_Hoan chinh KH 2012 Von ho tro co MT 7 2" xfId="7041"/>
    <cellStyle name="1_Bao cao giai ngan von dau tu nam 2009 (theo doi)_Ke hoach 2009 (theo doi) -1_Book1_Hoan chinh KH 2012 Von ho tro co MT 7 3" xfId="7042"/>
    <cellStyle name="1_Bao cao giai ngan von dau tu nam 2009 (theo doi)_Ke hoach 2009 (theo doi) -1_Book1_Hoan chinh KH 2012 Von ho tro co MT 7 4" xfId="7043"/>
    <cellStyle name="1_Bao cao giai ngan von dau tu nam 2009 (theo doi)_Ke hoach 2009 (theo doi) -1_Book1_Hoan chinh KH 2012 Von ho tro co MT 8" xfId="7044"/>
    <cellStyle name="1_Bao cao giai ngan von dau tu nam 2009 (theo doi)_Ke hoach 2009 (theo doi) -1_Book1_Hoan chinh KH 2012 Von ho tro co MT 8 2" xfId="7045"/>
    <cellStyle name="1_Bao cao giai ngan von dau tu nam 2009 (theo doi)_Ke hoach 2009 (theo doi) -1_Book1_Hoan chinh KH 2012 Von ho tro co MT 8 3" xfId="7046"/>
    <cellStyle name="1_Bao cao giai ngan von dau tu nam 2009 (theo doi)_Ke hoach 2009 (theo doi) -1_Book1_Hoan chinh KH 2012 Von ho tro co MT 8 4" xfId="7047"/>
    <cellStyle name="1_Bao cao giai ngan von dau tu nam 2009 (theo doi)_Ke hoach 2009 (theo doi) -1_Book1_Hoan chinh KH 2012 Von ho tro co MT 9" xfId="7048"/>
    <cellStyle name="1_Bao cao giai ngan von dau tu nam 2009 (theo doi)_Ke hoach 2009 (theo doi) -1_Book1_Hoan chinh KH 2012 Von ho tro co MT 9 2" xfId="7049"/>
    <cellStyle name="1_Bao cao giai ngan von dau tu nam 2009 (theo doi)_Ke hoach 2009 (theo doi) -1_Book1_Hoan chinh KH 2012 Von ho tro co MT 9 3" xfId="7050"/>
    <cellStyle name="1_Bao cao giai ngan von dau tu nam 2009 (theo doi)_Ke hoach 2009 (theo doi) -1_Book1_Hoan chinh KH 2012 Von ho tro co MT 9 4" xfId="7051"/>
    <cellStyle name="1_Bao cao giai ngan von dau tu nam 2009 (theo doi)_Ke hoach 2009 (theo doi) -1_Book1_Hoan chinh KH 2012 Von ho tro co MT_Bao cao giai ngan quy I" xfId="7052"/>
    <cellStyle name="1_Bao cao giai ngan von dau tu nam 2009 (theo doi)_Ke hoach 2009 (theo doi) -1_Book1_Hoan chinh KH 2012 Von ho tro co MT_Bao cao giai ngan quy I 2" xfId="7053"/>
    <cellStyle name="1_Bao cao giai ngan von dau tu nam 2009 (theo doi)_Ke hoach 2009 (theo doi) -1_Book1_Hoan chinh KH 2012 Von ho tro co MT_Bao cao giai ngan quy I 2 2" xfId="7054"/>
    <cellStyle name="1_Bao cao giai ngan von dau tu nam 2009 (theo doi)_Ke hoach 2009 (theo doi) -1_Book1_Hoan chinh KH 2012 Von ho tro co MT_Bao cao giai ngan quy I 2 3" xfId="7055"/>
    <cellStyle name="1_Bao cao giai ngan von dau tu nam 2009 (theo doi)_Ke hoach 2009 (theo doi) -1_Book1_Hoan chinh KH 2012 Von ho tro co MT_Bao cao giai ngan quy I 2 4" xfId="7056"/>
    <cellStyle name="1_Bao cao giai ngan von dau tu nam 2009 (theo doi)_Ke hoach 2009 (theo doi) -1_Book1_Hoan chinh KH 2012 Von ho tro co MT_Bao cao giai ngan quy I 3" xfId="7057"/>
    <cellStyle name="1_Bao cao giai ngan von dau tu nam 2009 (theo doi)_Ke hoach 2009 (theo doi) -1_Book1_Hoan chinh KH 2012 Von ho tro co MT_Bao cao giai ngan quy I 3 2" xfId="7058"/>
    <cellStyle name="1_Bao cao giai ngan von dau tu nam 2009 (theo doi)_Ke hoach 2009 (theo doi) -1_Book1_Hoan chinh KH 2012 Von ho tro co MT_Bao cao giai ngan quy I 3 3" xfId="7059"/>
    <cellStyle name="1_Bao cao giai ngan von dau tu nam 2009 (theo doi)_Ke hoach 2009 (theo doi) -1_Book1_Hoan chinh KH 2012 Von ho tro co MT_Bao cao giai ngan quy I 3 4" xfId="7060"/>
    <cellStyle name="1_Bao cao giai ngan von dau tu nam 2009 (theo doi)_Ke hoach 2009 (theo doi) -1_Book1_Hoan chinh KH 2012 Von ho tro co MT_Bao cao giai ngan quy I 4" xfId="7061"/>
    <cellStyle name="1_Bao cao giai ngan von dau tu nam 2009 (theo doi)_Ke hoach 2009 (theo doi) -1_Book1_Hoan chinh KH 2012 Von ho tro co MT_Bao cao giai ngan quy I 5" xfId="7062"/>
    <cellStyle name="1_Bao cao giai ngan von dau tu nam 2009 (theo doi)_Ke hoach 2009 (theo doi) -1_Book1_Hoan chinh KH 2012 Von ho tro co MT_Bao cao giai ngan quy I 6" xfId="7063"/>
    <cellStyle name="1_Bao cao giai ngan von dau tu nam 2009 (theo doi)_Ke hoach 2009 (theo doi) -1_Book1_Hoan chinh KH 2012 Von ho tro co MT_BC von DTPT 6 thang 2012" xfId="7064"/>
    <cellStyle name="1_Bao cao giai ngan von dau tu nam 2009 (theo doi)_Ke hoach 2009 (theo doi) -1_Book1_Hoan chinh KH 2012 Von ho tro co MT_BC von DTPT 6 thang 2012 2" xfId="7065"/>
    <cellStyle name="1_Bao cao giai ngan von dau tu nam 2009 (theo doi)_Ke hoach 2009 (theo doi) -1_Book1_Hoan chinh KH 2012 Von ho tro co MT_BC von DTPT 6 thang 2012 2 2" xfId="7066"/>
    <cellStyle name="1_Bao cao giai ngan von dau tu nam 2009 (theo doi)_Ke hoach 2009 (theo doi) -1_Book1_Hoan chinh KH 2012 Von ho tro co MT_BC von DTPT 6 thang 2012 2 3" xfId="7067"/>
    <cellStyle name="1_Bao cao giai ngan von dau tu nam 2009 (theo doi)_Ke hoach 2009 (theo doi) -1_Book1_Hoan chinh KH 2012 Von ho tro co MT_BC von DTPT 6 thang 2012 2 4" xfId="7068"/>
    <cellStyle name="1_Bao cao giai ngan von dau tu nam 2009 (theo doi)_Ke hoach 2009 (theo doi) -1_Book1_Hoan chinh KH 2012 Von ho tro co MT_BC von DTPT 6 thang 2012 3" xfId="7069"/>
    <cellStyle name="1_Bao cao giai ngan von dau tu nam 2009 (theo doi)_Ke hoach 2009 (theo doi) -1_Book1_Hoan chinh KH 2012 Von ho tro co MT_BC von DTPT 6 thang 2012 3 2" xfId="7070"/>
    <cellStyle name="1_Bao cao giai ngan von dau tu nam 2009 (theo doi)_Ke hoach 2009 (theo doi) -1_Book1_Hoan chinh KH 2012 Von ho tro co MT_BC von DTPT 6 thang 2012 3 3" xfId="7071"/>
    <cellStyle name="1_Bao cao giai ngan von dau tu nam 2009 (theo doi)_Ke hoach 2009 (theo doi) -1_Book1_Hoan chinh KH 2012 Von ho tro co MT_BC von DTPT 6 thang 2012 3 4" xfId="7072"/>
    <cellStyle name="1_Bao cao giai ngan von dau tu nam 2009 (theo doi)_Ke hoach 2009 (theo doi) -1_Book1_Hoan chinh KH 2012 Von ho tro co MT_BC von DTPT 6 thang 2012 4" xfId="7073"/>
    <cellStyle name="1_Bao cao giai ngan von dau tu nam 2009 (theo doi)_Ke hoach 2009 (theo doi) -1_Book1_Hoan chinh KH 2012 Von ho tro co MT_BC von DTPT 6 thang 2012 5" xfId="7074"/>
    <cellStyle name="1_Bao cao giai ngan von dau tu nam 2009 (theo doi)_Ke hoach 2009 (theo doi) -1_Book1_Hoan chinh KH 2012 Von ho tro co MT_BC von DTPT 6 thang 2012 6" xfId="7075"/>
    <cellStyle name="1_Bao cao giai ngan von dau tu nam 2009 (theo doi)_Ke hoach 2009 (theo doi) -1_Book1_Hoan chinh KH 2012 Von ho tro co MT_Bieu du thao QD von ho tro co MT" xfId="7076"/>
    <cellStyle name="1_Bao cao giai ngan von dau tu nam 2009 (theo doi)_Ke hoach 2009 (theo doi) -1_Book1_Hoan chinh KH 2012 Von ho tro co MT_Bieu du thao QD von ho tro co MT 2" xfId="7077"/>
    <cellStyle name="1_Bao cao giai ngan von dau tu nam 2009 (theo doi)_Ke hoach 2009 (theo doi) -1_Book1_Hoan chinh KH 2012 Von ho tro co MT_Bieu du thao QD von ho tro co MT 2 2" xfId="7078"/>
    <cellStyle name="1_Bao cao giai ngan von dau tu nam 2009 (theo doi)_Ke hoach 2009 (theo doi) -1_Book1_Hoan chinh KH 2012 Von ho tro co MT_Bieu du thao QD von ho tro co MT 2 3" xfId="7079"/>
    <cellStyle name="1_Bao cao giai ngan von dau tu nam 2009 (theo doi)_Ke hoach 2009 (theo doi) -1_Book1_Hoan chinh KH 2012 Von ho tro co MT_Bieu du thao QD von ho tro co MT 2 4" xfId="7080"/>
    <cellStyle name="1_Bao cao giai ngan von dau tu nam 2009 (theo doi)_Ke hoach 2009 (theo doi) -1_Book1_Hoan chinh KH 2012 Von ho tro co MT_Bieu du thao QD von ho tro co MT 3" xfId="7081"/>
    <cellStyle name="1_Bao cao giai ngan von dau tu nam 2009 (theo doi)_Ke hoach 2009 (theo doi) -1_Book1_Hoan chinh KH 2012 Von ho tro co MT_Bieu du thao QD von ho tro co MT 3 2" xfId="7082"/>
    <cellStyle name="1_Bao cao giai ngan von dau tu nam 2009 (theo doi)_Ke hoach 2009 (theo doi) -1_Book1_Hoan chinh KH 2012 Von ho tro co MT_Bieu du thao QD von ho tro co MT 3 3" xfId="7083"/>
    <cellStyle name="1_Bao cao giai ngan von dau tu nam 2009 (theo doi)_Ke hoach 2009 (theo doi) -1_Book1_Hoan chinh KH 2012 Von ho tro co MT_Bieu du thao QD von ho tro co MT 3 4" xfId="7084"/>
    <cellStyle name="1_Bao cao giai ngan von dau tu nam 2009 (theo doi)_Ke hoach 2009 (theo doi) -1_Book1_Hoan chinh KH 2012 Von ho tro co MT_Bieu du thao QD von ho tro co MT 4" xfId="7085"/>
    <cellStyle name="1_Bao cao giai ngan von dau tu nam 2009 (theo doi)_Ke hoach 2009 (theo doi) -1_Book1_Hoan chinh KH 2012 Von ho tro co MT_Bieu du thao QD von ho tro co MT 5" xfId="7086"/>
    <cellStyle name="1_Bao cao giai ngan von dau tu nam 2009 (theo doi)_Ke hoach 2009 (theo doi) -1_Book1_Hoan chinh KH 2012 Von ho tro co MT_Bieu du thao QD von ho tro co MT 6" xfId="7087"/>
    <cellStyle name="1_Bao cao giai ngan von dau tu nam 2009 (theo doi)_Ke hoach 2009 (theo doi) -1_Book1_Hoan chinh KH 2012 Von ho tro co MT_Ke hoach 2012 theo doi (giai ngan 30.6.12)" xfId="7088"/>
    <cellStyle name="1_Bao cao giai ngan von dau tu nam 2009 (theo doi)_Ke hoach 2009 (theo doi) -1_Book1_Hoan chinh KH 2012 Von ho tro co MT_Ke hoach 2012 theo doi (giai ngan 30.6.12) 2" xfId="7089"/>
    <cellStyle name="1_Bao cao giai ngan von dau tu nam 2009 (theo doi)_Ke hoach 2009 (theo doi) -1_Book1_Hoan chinh KH 2012 Von ho tro co MT_Ke hoach 2012 theo doi (giai ngan 30.6.12) 2 2" xfId="7090"/>
    <cellStyle name="1_Bao cao giai ngan von dau tu nam 2009 (theo doi)_Ke hoach 2009 (theo doi) -1_Book1_Hoan chinh KH 2012 Von ho tro co MT_Ke hoach 2012 theo doi (giai ngan 30.6.12) 2 3" xfId="7091"/>
    <cellStyle name="1_Bao cao giai ngan von dau tu nam 2009 (theo doi)_Ke hoach 2009 (theo doi) -1_Book1_Hoan chinh KH 2012 Von ho tro co MT_Ke hoach 2012 theo doi (giai ngan 30.6.12) 2 4" xfId="7092"/>
    <cellStyle name="1_Bao cao giai ngan von dau tu nam 2009 (theo doi)_Ke hoach 2009 (theo doi) -1_Book1_Hoan chinh KH 2012 Von ho tro co MT_Ke hoach 2012 theo doi (giai ngan 30.6.12) 3" xfId="7093"/>
    <cellStyle name="1_Bao cao giai ngan von dau tu nam 2009 (theo doi)_Ke hoach 2009 (theo doi) -1_Book1_Hoan chinh KH 2012 Von ho tro co MT_Ke hoach 2012 theo doi (giai ngan 30.6.12) 3 2" xfId="7094"/>
    <cellStyle name="1_Bao cao giai ngan von dau tu nam 2009 (theo doi)_Ke hoach 2009 (theo doi) -1_Book1_Hoan chinh KH 2012 Von ho tro co MT_Ke hoach 2012 theo doi (giai ngan 30.6.12) 3 3" xfId="7095"/>
    <cellStyle name="1_Bao cao giai ngan von dau tu nam 2009 (theo doi)_Ke hoach 2009 (theo doi) -1_Book1_Hoan chinh KH 2012 Von ho tro co MT_Ke hoach 2012 theo doi (giai ngan 30.6.12) 3 4" xfId="7096"/>
    <cellStyle name="1_Bao cao giai ngan von dau tu nam 2009 (theo doi)_Ke hoach 2009 (theo doi) -1_Book1_Hoan chinh KH 2012 Von ho tro co MT_Ke hoach 2012 theo doi (giai ngan 30.6.12) 4" xfId="7097"/>
    <cellStyle name="1_Bao cao giai ngan von dau tu nam 2009 (theo doi)_Ke hoach 2009 (theo doi) -1_Book1_Hoan chinh KH 2012 Von ho tro co MT_Ke hoach 2012 theo doi (giai ngan 30.6.12) 5" xfId="7098"/>
    <cellStyle name="1_Bao cao giai ngan von dau tu nam 2009 (theo doi)_Ke hoach 2009 (theo doi) -1_Book1_Hoan chinh KH 2012 Von ho tro co MT_Ke hoach 2012 theo doi (giai ngan 30.6.12) 6" xfId="7099"/>
    <cellStyle name="1_Bao cao giai ngan von dau tu nam 2009 (theo doi)_Ke hoach 2009 (theo doi) -1_Book1_Ke hoach 2012 (theo doi)" xfId="7100"/>
    <cellStyle name="1_Bao cao giai ngan von dau tu nam 2009 (theo doi)_Ke hoach 2009 (theo doi) -1_Book1_Ke hoach 2012 (theo doi) 2" xfId="7101"/>
    <cellStyle name="1_Bao cao giai ngan von dau tu nam 2009 (theo doi)_Ke hoach 2009 (theo doi) -1_Book1_Ke hoach 2012 (theo doi) 2 2" xfId="7102"/>
    <cellStyle name="1_Bao cao giai ngan von dau tu nam 2009 (theo doi)_Ke hoach 2009 (theo doi) -1_Book1_Ke hoach 2012 (theo doi) 2 3" xfId="7103"/>
    <cellStyle name="1_Bao cao giai ngan von dau tu nam 2009 (theo doi)_Ke hoach 2009 (theo doi) -1_Book1_Ke hoach 2012 (theo doi) 2 4" xfId="7104"/>
    <cellStyle name="1_Bao cao giai ngan von dau tu nam 2009 (theo doi)_Ke hoach 2009 (theo doi) -1_Book1_Ke hoach 2012 (theo doi) 3" xfId="7105"/>
    <cellStyle name="1_Bao cao giai ngan von dau tu nam 2009 (theo doi)_Ke hoach 2009 (theo doi) -1_Book1_Ke hoach 2012 (theo doi) 3 2" xfId="7106"/>
    <cellStyle name="1_Bao cao giai ngan von dau tu nam 2009 (theo doi)_Ke hoach 2009 (theo doi) -1_Book1_Ke hoach 2012 (theo doi) 3 3" xfId="7107"/>
    <cellStyle name="1_Bao cao giai ngan von dau tu nam 2009 (theo doi)_Ke hoach 2009 (theo doi) -1_Book1_Ke hoach 2012 (theo doi) 3 4" xfId="7108"/>
    <cellStyle name="1_Bao cao giai ngan von dau tu nam 2009 (theo doi)_Ke hoach 2009 (theo doi) -1_Book1_Ke hoach 2012 (theo doi) 4" xfId="7109"/>
    <cellStyle name="1_Bao cao giai ngan von dau tu nam 2009 (theo doi)_Ke hoach 2009 (theo doi) -1_Book1_Ke hoach 2012 (theo doi) 5" xfId="7110"/>
    <cellStyle name="1_Bao cao giai ngan von dau tu nam 2009 (theo doi)_Ke hoach 2009 (theo doi) -1_Book1_Ke hoach 2012 (theo doi) 6" xfId="7111"/>
    <cellStyle name="1_Bao cao giai ngan von dau tu nam 2009 (theo doi)_Ke hoach 2009 (theo doi) -1_Book1_Ke hoach 2012 theo doi (giai ngan 30.6.12)" xfId="7112"/>
    <cellStyle name="1_Bao cao giai ngan von dau tu nam 2009 (theo doi)_Ke hoach 2009 (theo doi) -1_Book1_Ke hoach 2012 theo doi (giai ngan 30.6.12) 2" xfId="7113"/>
    <cellStyle name="1_Bao cao giai ngan von dau tu nam 2009 (theo doi)_Ke hoach 2009 (theo doi) -1_Book1_Ke hoach 2012 theo doi (giai ngan 30.6.12) 2 2" xfId="7114"/>
    <cellStyle name="1_Bao cao giai ngan von dau tu nam 2009 (theo doi)_Ke hoach 2009 (theo doi) -1_Book1_Ke hoach 2012 theo doi (giai ngan 30.6.12) 2 3" xfId="7115"/>
    <cellStyle name="1_Bao cao giai ngan von dau tu nam 2009 (theo doi)_Ke hoach 2009 (theo doi) -1_Book1_Ke hoach 2012 theo doi (giai ngan 30.6.12) 2 4" xfId="7116"/>
    <cellStyle name="1_Bao cao giai ngan von dau tu nam 2009 (theo doi)_Ke hoach 2009 (theo doi) -1_Book1_Ke hoach 2012 theo doi (giai ngan 30.6.12) 3" xfId="7117"/>
    <cellStyle name="1_Bao cao giai ngan von dau tu nam 2009 (theo doi)_Ke hoach 2009 (theo doi) -1_Book1_Ke hoach 2012 theo doi (giai ngan 30.6.12) 3 2" xfId="7118"/>
    <cellStyle name="1_Bao cao giai ngan von dau tu nam 2009 (theo doi)_Ke hoach 2009 (theo doi) -1_Book1_Ke hoach 2012 theo doi (giai ngan 30.6.12) 3 3" xfId="7119"/>
    <cellStyle name="1_Bao cao giai ngan von dau tu nam 2009 (theo doi)_Ke hoach 2009 (theo doi) -1_Book1_Ke hoach 2012 theo doi (giai ngan 30.6.12) 3 4" xfId="7120"/>
    <cellStyle name="1_Bao cao giai ngan von dau tu nam 2009 (theo doi)_Ke hoach 2009 (theo doi) -1_Book1_Ke hoach 2012 theo doi (giai ngan 30.6.12) 4" xfId="7121"/>
    <cellStyle name="1_Bao cao giai ngan von dau tu nam 2009 (theo doi)_Ke hoach 2009 (theo doi) -1_Book1_Ke hoach 2012 theo doi (giai ngan 30.6.12) 5" xfId="7122"/>
    <cellStyle name="1_Bao cao giai ngan von dau tu nam 2009 (theo doi)_Ke hoach 2009 (theo doi) -1_Book1_Ke hoach 2012 theo doi (giai ngan 30.6.12) 6" xfId="7123"/>
    <cellStyle name="1_Bao cao giai ngan von dau tu nam 2009 (theo doi)_Ke hoach 2009 (theo doi) -1_Dang ky phan khai von ODA (gui Bo)" xfId="7124"/>
    <cellStyle name="1_Bao cao giai ngan von dau tu nam 2009 (theo doi)_Ke hoach 2009 (theo doi) -1_Dang ky phan khai von ODA (gui Bo) 2" xfId="7125"/>
    <cellStyle name="1_Bao cao giai ngan von dau tu nam 2009 (theo doi)_Ke hoach 2009 (theo doi) -1_Dang ky phan khai von ODA (gui Bo) 2 2" xfId="7126"/>
    <cellStyle name="1_Bao cao giai ngan von dau tu nam 2009 (theo doi)_Ke hoach 2009 (theo doi) -1_Dang ky phan khai von ODA (gui Bo) 2 3" xfId="7127"/>
    <cellStyle name="1_Bao cao giai ngan von dau tu nam 2009 (theo doi)_Ke hoach 2009 (theo doi) -1_Dang ky phan khai von ODA (gui Bo) 2 4" xfId="7128"/>
    <cellStyle name="1_Bao cao giai ngan von dau tu nam 2009 (theo doi)_Ke hoach 2009 (theo doi) -1_Dang ky phan khai von ODA (gui Bo) 3" xfId="7129"/>
    <cellStyle name="1_Bao cao giai ngan von dau tu nam 2009 (theo doi)_Ke hoach 2009 (theo doi) -1_Dang ky phan khai von ODA (gui Bo) 4" xfId="7130"/>
    <cellStyle name="1_Bao cao giai ngan von dau tu nam 2009 (theo doi)_Ke hoach 2009 (theo doi) -1_Dang ky phan khai von ODA (gui Bo) 5" xfId="7131"/>
    <cellStyle name="1_Bao cao giai ngan von dau tu nam 2009 (theo doi)_Ke hoach 2009 (theo doi) -1_Dang ky phan khai von ODA (gui Bo)_BC von DTPT 6 thang 2012" xfId="7132"/>
    <cellStyle name="1_Bao cao giai ngan von dau tu nam 2009 (theo doi)_Ke hoach 2009 (theo doi) -1_Dang ky phan khai von ODA (gui Bo)_BC von DTPT 6 thang 2012 2" xfId="7133"/>
    <cellStyle name="1_Bao cao giai ngan von dau tu nam 2009 (theo doi)_Ke hoach 2009 (theo doi) -1_Dang ky phan khai von ODA (gui Bo)_BC von DTPT 6 thang 2012 2 2" xfId="7134"/>
    <cellStyle name="1_Bao cao giai ngan von dau tu nam 2009 (theo doi)_Ke hoach 2009 (theo doi) -1_Dang ky phan khai von ODA (gui Bo)_BC von DTPT 6 thang 2012 2 3" xfId="7135"/>
    <cellStyle name="1_Bao cao giai ngan von dau tu nam 2009 (theo doi)_Ke hoach 2009 (theo doi) -1_Dang ky phan khai von ODA (gui Bo)_BC von DTPT 6 thang 2012 2 4" xfId="7136"/>
    <cellStyle name="1_Bao cao giai ngan von dau tu nam 2009 (theo doi)_Ke hoach 2009 (theo doi) -1_Dang ky phan khai von ODA (gui Bo)_BC von DTPT 6 thang 2012 3" xfId="7137"/>
    <cellStyle name="1_Bao cao giai ngan von dau tu nam 2009 (theo doi)_Ke hoach 2009 (theo doi) -1_Dang ky phan khai von ODA (gui Bo)_BC von DTPT 6 thang 2012 4" xfId="7138"/>
    <cellStyle name="1_Bao cao giai ngan von dau tu nam 2009 (theo doi)_Ke hoach 2009 (theo doi) -1_Dang ky phan khai von ODA (gui Bo)_BC von DTPT 6 thang 2012 5" xfId="7139"/>
    <cellStyle name="1_Bao cao giai ngan von dau tu nam 2009 (theo doi)_Ke hoach 2009 (theo doi) -1_Dang ky phan khai von ODA (gui Bo)_Bieu du thao QD von ho tro co MT" xfId="7140"/>
    <cellStyle name="1_Bao cao giai ngan von dau tu nam 2009 (theo doi)_Ke hoach 2009 (theo doi) -1_Dang ky phan khai von ODA (gui Bo)_Bieu du thao QD von ho tro co MT 2" xfId="7141"/>
    <cellStyle name="1_Bao cao giai ngan von dau tu nam 2009 (theo doi)_Ke hoach 2009 (theo doi) -1_Dang ky phan khai von ODA (gui Bo)_Bieu du thao QD von ho tro co MT 2 2" xfId="7142"/>
    <cellStyle name="1_Bao cao giai ngan von dau tu nam 2009 (theo doi)_Ke hoach 2009 (theo doi) -1_Dang ky phan khai von ODA (gui Bo)_Bieu du thao QD von ho tro co MT 2 3" xfId="7143"/>
    <cellStyle name="1_Bao cao giai ngan von dau tu nam 2009 (theo doi)_Ke hoach 2009 (theo doi) -1_Dang ky phan khai von ODA (gui Bo)_Bieu du thao QD von ho tro co MT 2 4" xfId="7144"/>
    <cellStyle name="1_Bao cao giai ngan von dau tu nam 2009 (theo doi)_Ke hoach 2009 (theo doi) -1_Dang ky phan khai von ODA (gui Bo)_Bieu du thao QD von ho tro co MT 3" xfId="7145"/>
    <cellStyle name="1_Bao cao giai ngan von dau tu nam 2009 (theo doi)_Ke hoach 2009 (theo doi) -1_Dang ky phan khai von ODA (gui Bo)_Bieu du thao QD von ho tro co MT 4" xfId="7146"/>
    <cellStyle name="1_Bao cao giai ngan von dau tu nam 2009 (theo doi)_Ke hoach 2009 (theo doi) -1_Dang ky phan khai von ODA (gui Bo)_Bieu du thao QD von ho tro co MT 5" xfId="7147"/>
    <cellStyle name="1_Bao cao giai ngan von dau tu nam 2009 (theo doi)_Ke hoach 2009 (theo doi) -1_Dang ky phan khai von ODA (gui Bo)_Ke hoach 2012 theo doi (giai ngan 30.6.12)" xfId="7148"/>
    <cellStyle name="1_Bao cao giai ngan von dau tu nam 2009 (theo doi)_Ke hoach 2009 (theo doi) -1_Dang ky phan khai von ODA (gui Bo)_Ke hoach 2012 theo doi (giai ngan 30.6.12) 2" xfId="7149"/>
    <cellStyle name="1_Bao cao giai ngan von dau tu nam 2009 (theo doi)_Ke hoach 2009 (theo doi) -1_Dang ky phan khai von ODA (gui Bo)_Ke hoach 2012 theo doi (giai ngan 30.6.12) 2 2" xfId="7150"/>
    <cellStyle name="1_Bao cao giai ngan von dau tu nam 2009 (theo doi)_Ke hoach 2009 (theo doi) -1_Dang ky phan khai von ODA (gui Bo)_Ke hoach 2012 theo doi (giai ngan 30.6.12) 2 3" xfId="7151"/>
    <cellStyle name="1_Bao cao giai ngan von dau tu nam 2009 (theo doi)_Ke hoach 2009 (theo doi) -1_Dang ky phan khai von ODA (gui Bo)_Ke hoach 2012 theo doi (giai ngan 30.6.12) 2 4" xfId="7152"/>
    <cellStyle name="1_Bao cao giai ngan von dau tu nam 2009 (theo doi)_Ke hoach 2009 (theo doi) -1_Dang ky phan khai von ODA (gui Bo)_Ke hoach 2012 theo doi (giai ngan 30.6.12) 3" xfId="7153"/>
    <cellStyle name="1_Bao cao giai ngan von dau tu nam 2009 (theo doi)_Ke hoach 2009 (theo doi) -1_Dang ky phan khai von ODA (gui Bo)_Ke hoach 2012 theo doi (giai ngan 30.6.12) 4" xfId="7154"/>
    <cellStyle name="1_Bao cao giai ngan von dau tu nam 2009 (theo doi)_Ke hoach 2009 (theo doi) -1_Dang ky phan khai von ODA (gui Bo)_Ke hoach 2012 theo doi (giai ngan 30.6.12) 5" xfId="7155"/>
    <cellStyle name="1_Bao cao giai ngan von dau tu nam 2009 (theo doi)_Ke hoach 2009 (theo doi) -1_Ke hoach 2012 (theo doi)" xfId="7156"/>
    <cellStyle name="1_Bao cao giai ngan von dau tu nam 2009 (theo doi)_Ke hoach 2009 (theo doi) -1_Ke hoach 2012 (theo doi) 2" xfId="7157"/>
    <cellStyle name="1_Bao cao giai ngan von dau tu nam 2009 (theo doi)_Ke hoach 2009 (theo doi) -1_Ke hoach 2012 (theo doi) 2 2" xfId="7158"/>
    <cellStyle name="1_Bao cao giai ngan von dau tu nam 2009 (theo doi)_Ke hoach 2009 (theo doi) -1_Ke hoach 2012 (theo doi) 2 3" xfId="7159"/>
    <cellStyle name="1_Bao cao giai ngan von dau tu nam 2009 (theo doi)_Ke hoach 2009 (theo doi) -1_Ke hoach 2012 (theo doi) 2 4" xfId="7160"/>
    <cellStyle name="1_Bao cao giai ngan von dau tu nam 2009 (theo doi)_Ke hoach 2009 (theo doi) -1_Ke hoach 2012 (theo doi) 3" xfId="7161"/>
    <cellStyle name="1_Bao cao giai ngan von dau tu nam 2009 (theo doi)_Ke hoach 2009 (theo doi) -1_Ke hoach 2012 (theo doi) 4" xfId="7162"/>
    <cellStyle name="1_Bao cao giai ngan von dau tu nam 2009 (theo doi)_Ke hoach 2009 (theo doi) -1_Ke hoach 2012 (theo doi) 5" xfId="7163"/>
    <cellStyle name="1_Bao cao giai ngan von dau tu nam 2009 (theo doi)_Ke hoach 2009 (theo doi) -1_Ke hoach 2012 theo doi (giai ngan 30.6.12)" xfId="7164"/>
    <cellStyle name="1_Bao cao giai ngan von dau tu nam 2009 (theo doi)_Ke hoach 2009 (theo doi) -1_Ke hoach 2012 theo doi (giai ngan 30.6.12) 2" xfId="7165"/>
    <cellStyle name="1_Bao cao giai ngan von dau tu nam 2009 (theo doi)_Ke hoach 2009 (theo doi) -1_Ke hoach 2012 theo doi (giai ngan 30.6.12) 2 2" xfId="7166"/>
    <cellStyle name="1_Bao cao giai ngan von dau tu nam 2009 (theo doi)_Ke hoach 2009 (theo doi) -1_Ke hoach 2012 theo doi (giai ngan 30.6.12) 2 3" xfId="7167"/>
    <cellStyle name="1_Bao cao giai ngan von dau tu nam 2009 (theo doi)_Ke hoach 2009 (theo doi) -1_Ke hoach 2012 theo doi (giai ngan 30.6.12) 2 4" xfId="7168"/>
    <cellStyle name="1_Bao cao giai ngan von dau tu nam 2009 (theo doi)_Ke hoach 2009 (theo doi) -1_Ke hoach 2012 theo doi (giai ngan 30.6.12) 3" xfId="7169"/>
    <cellStyle name="1_Bao cao giai ngan von dau tu nam 2009 (theo doi)_Ke hoach 2009 (theo doi) -1_Ke hoach 2012 theo doi (giai ngan 30.6.12) 4" xfId="7170"/>
    <cellStyle name="1_Bao cao giai ngan von dau tu nam 2009 (theo doi)_Ke hoach 2009 (theo doi) -1_Ke hoach 2012 theo doi (giai ngan 30.6.12) 5" xfId="7171"/>
    <cellStyle name="1_Bao cao giai ngan von dau tu nam 2009 (theo doi)_Ke hoach 2009 (theo doi) -1_Tong hop theo doi von TPCP (BC)" xfId="7172"/>
    <cellStyle name="1_Bao cao giai ngan von dau tu nam 2009 (theo doi)_Ke hoach 2009 (theo doi) -1_Tong hop theo doi von TPCP (BC) 2" xfId="7173"/>
    <cellStyle name="1_Bao cao giai ngan von dau tu nam 2009 (theo doi)_Ke hoach 2009 (theo doi) -1_Tong hop theo doi von TPCP (BC) 2 2" xfId="7174"/>
    <cellStyle name="1_Bao cao giai ngan von dau tu nam 2009 (theo doi)_Ke hoach 2009 (theo doi) -1_Tong hop theo doi von TPCP (BC) 2 3" xfId="7175"/>
    <cellStyle name="1_Bao cao giai ngan von dau tu nam 2009 (theo doi)_Ke hoach 2009 (theo doi) -1_Tong hop theo doi von TPCP (BC) 2 4" xfId="7176"/>
    <cellStyle name="1_Bao cao giai ngan von dau tu nam 2009 (theo doi)_Ke hoach 2009 (theo doi) -1_Tong hop theo doi von TPCP (BC) 3" xfId="7177"/>
    <cellStyle name="1_Bao cao giai ngan von dau tu nam 2009 (theo doi)_Ke hoach 2009 (theo doi) -1_Tong hop theo doi von TPCP (BC) 4" xfId="7178"/>
    <cellStyle name="1_Bao cao giai ngan von dau tu nam 2009 (theo doi)_Ke hoach 2009 (theo doi) -1_Tong hop theo doi von TPCP (BC) 5" xfId="7179"/>
    <cellStyle name="1_Bao cao giai ngan von dau tu nam 2009 (theo doi)_Ke hoach 2009 (theo doi) -1_Tong hop theo doi von TPCP (BC)_BC von DTPT 6 thang 2012" xfId="7180"/>
    <cellStyle name="1_Bao cao giai ngan von dau tu nam 2009 (theo doi)_Ke hoach 2009 (theo doi) -1_Tong hop theo doi von TPCP (BC)_BC von DTPT 6 thang 2012 2" xfId="7181"/>
    <cellStyle name="1_Bao cao giai ngan von dau tu nam 2009 (theo doi)_Ke hoach 2009 (theo doi) -1_Tong hop theo doi von TPCP (BC)_BC von DTPT 6 thang 2012 2 2" xfId="7182"/>
    <cellStyle name="1_Bao cao giai ngan von dau tu nam 2009 (theo doi)_Ke hoach 2009 (theo doi) -1_Tong hop theo doi von TPCP (BC)_BC von DTPT 6 thang 2012 2 3" xfId="7183"/>
    <cellStyle name="1_Bao cao giai ngan von dau tu nam 2009 (theo doi)_Ke hoach 2009 (theo doi) -1_Tong hop theo doi von TPCP (BC)_BC von DTPT 6 thang 2012 2 4" xfId="7184"/>
    <cellStyle name="1_Bao cao giai ngan von dau tu nam 2009 (theo doi)_Ke hoach 2009 (theo doi) -1_Tong hop theo doi von TPCP (BC)_BC von DTPT 6 thang 2012 3" xfId="7185"/>
    <cellStyle name="1_Bao cao giai ngan von dau tu nam 2009 (theo doi)_Ke hoach 2009 (theo doi) -1_Tong hop theo doi von TPCP (BC)_BC von DTPT 6 thang 2012 4" xfId="7186"/>
    <cellStyle name="1_Bao cao giai ngan von dau tu nam 2009 (theo doi)_Ke hoach 2009 (theo doi) -1_Tong hop theo doi von TPCP (BC)_BC von DTPT 6 thang 2012 5" xfId="7187"/>
    <cellStyle name="1_Bao cao giai ngan von dau tu nam 2009 (theo doi)_Ke hoach 2009 (theo doi) -1_Tong hop theo doi von TPCP (BC)_Bieu du thao QD von ho tro co MT" xfId="7188"/>
    <cellStyle name="1_Bao cao giai ngan von dau tu nam 2009 (theo doi)_Ke hoach 2009 (theo doi) -1_Tong hop theo doi von TPCP (BC)_Bieu du thao QD von ho tro co MT 2" xfId="7189"/>
    <cellStyle name="1_Bao cao giai ngan von dau tu nam 2009 (theo doi)_Ke hoach 2009 (theo doi) -1_Tong hop theo doi von TPCP (BC)_Bieu du thao QD von ho tro co MT 2 2" xfId="7190"/>
    <cellStyle name="1_Bao cao giai ngan von dau tu nam 2009 (theo doi)_Ke hoach 2009 (theo doi) -1_Tong hop theo doi von TPCP (BC)_Bieu du thao QD von ho tro co MT 2 3" xfId="7191"/>
    <cellStyle name="1_Bao cao giai ngan von dau tu nam 2009 (theo doi)_Ke hoach 2009 (theo doi) -1_Tong hop theo doi von TPCP (BC)_Bieu du thao QD von ho tro co MT 2 4" xfId="7192"/>
    <cellStyle name="1_Bao cao giai ngan von dau tu nam 2009 (theo doi)_Ke hoach 2009 (theo doi) -1_Tong hop theo doi von TPCP (BC)_Bieu du thao QD von ho tro co MT 3" xfId="7193"/>
    <cellStyle name="1_Bao cao giai ngan von dau tu nam 2009 (theo doi)_Ke hoach 2009 (theo doi) -1_Tong hop theo doi von TPCP (BC)_Bieu du thao QD von ho tro co MT 4" xfId="7194"/>
    <cellStyle name="1_Bao cao giai ngan von dau tu nam 2009 (theo doi)_Ke hoach 2009 (theo doi) -1_Tong hop theo doi von TPCP (BC)_Bieu du thao QD von ho tro co MT 5" xfId="7195"/>
    <cellStyle name="1_Bao cao giai ngan von dau tu nam 2009 (theo doi)_Ke hoach 2009 (theo doi) -1_Tong hop theo doi von TPCP (BC)_Ke hoach 2012 (theo doi)" xfId="7196"/>
    <cellStyle name="1_Bao cao giai ngan von dau tu nam 2009 (theo doi)_Ke hoach 2009 (theo doi) -1_Tong hop theo doi von TPCP (BC)_Ke hoach 2012 (theo doi) 2" xfId="7197"/>
    <cellStyle name="1_Bao cao giai ngan von dau tu nam 2009 (theo doi)_Ke hoach 2009 (theo doi) -1_Tong hop theo doi von TPCP (BC)_Ke hoach 2012 (theo doi) 2 2" xfId="7198"/>
    <cellStyle name="1_Bao cao giai ngan von dau tu nam 2009 (theo doi)_Ke hoach 2009 (theo doi) -1_Tong hop theo doi von TPCP (BC)_Ke hoach 2012 (theo doi) 2 3" xfId="7199"/>
    <cellStyle name="1_Bao cao giai ngan von dau tu nam 2009 (theo doi)_Ke hoach 2009 (theo doi) -1_Tong hop theo doi von TPCP (BC)_Ke hoach 2012 (theo doi) 2 4" xfId="7200"/>
    <cellStyle name="1_Bao cao giai ngan von dau tu nam 2009 (theo doi)_Ke hoach 2009 (theo doi) -1_Tong hop theo doi von TPCP (BC)_Ke hoach 2012 (theo doi) 3" xfId="7201"/>
    <cellStyle name="1_Bao cao giai ngan von dau tu nam 2009 (theo doi)_Ke hoach 2009 (theo doi) -1_Tong hop theo doi von TPCP (BC)_Ke hoach 2012 (theo doi) 4" xfId="7202"/>
    <cellStyle name="1_Bao cao giai ngan von dau tu nam 2009 (theo doi)_Ke hoach 2009 (theo doi) -1_Tong hop theo doi von TPCP (BC)_Ke hoach 2012 (theo doi) 5" xfId="7203"/>
    <cellStyle name="1_Bao cao giai ngan von dau tu nam 2009 (theo doi)_Ke hoach 2009 (theo doi) -1_Tong hop theo doi von TPCP (BC)_Ke hoach 2012 theo doi (giai ngan 30.6.12)" xfId="7204"/>
    <cellStyle name="1_Bao cao giai ngan von dau tu nam 2009 (theo doi)_Ke hoach 2009 (theo doi) -1_Tong hop theo doi von TPCP (BC)_Ke hoach 2012 theo doi (giai ngan 30.6.12) 2" xfId="7205"/>
    <cellStyle name="1_Bao cao giai ngan von dau tu nam 2009 (theo doi)_Ke hoach 2009 (theo doi) -1_Tong hop theo doi von TPCP (BC)_Ke hoach 2012 theo doi (giai ngan 30.6.12) 2 2" xfId="7206"/>
    <cellStyle name="1_Bao cao giai ngan von dau tu nam 2009 (theo doi)_Ke hoach 2009 (theo doi) -1_Tong hop theo doi von TPCP (BC)_Ke hoach 2012 theo doi (giai ngan 30.6.12) 2 3" xfId="7207"/>
    <cellStyle name="1_Bao cao giai ngan von dau tu nam 2009 (theo doi)_Ke hoach 2009 (theo doi) -1_Tong hop theo doi von TPCP (BC)_Ke hoach 2012 theo doi (giai ngan 30.6.12) 2 4" xfId="7208"/>
    <cellStyle name="1_Bao cao giai ngan von dau tu nam 2009 (theo doi)_Ke hoach 2009 (theo doi) -1_Tong hop theo doi von TPCP (BC)_Ke hoach 2012 theo doi (giai ngan 30.6.12) 3" xfId="7209"/>
    <cellStyle name="1_Bao cao giai ngan von dau tu nam 2009 (theo doi)_Ke hoach 2009 (theo doi) -1_Tong hop theo doi von TPCP (BC)_Ke hoach 2012 theo doi (giai ngan 30.6.12) 4" xfId="7210"/>
    <cellStyle name="1_Bao cao giai ngan von dau tu nam 2009 (theo doi)_Ke hoach 2009 (theo doi) -1_Tong hop theo doi von TPCP (BC)_Ke hoach 2012 theo doi (giai ngan 30.6.12) 5" xfId="7211"/>
    <cellStyle name="1_Bao cao giai ngan von dau tu nam 2009 (theo doi)_Ke hoach 2010 (theo doi)" xfId="7212"/>
    <cellStyle name="1_Bao cao giai ngan von dau tu nam 2009 (theo doi)_Ke hoach 2010 (theo doi) 2" xfId="7213"/>
    <cellStyle name="1_Bao cao giai ngan von dau tu nam 2009 (theo doi)_Ke hoach 2010 (theo doi) 2 2" xfId="7214"/>
    <cellStyle name="1_Bao cao giai ngan von dau tu nam 2009 (theo doi)_Ke hoach 2010 (theo doi) 2 3" xfId="7215"/>
    <cellStyle name="1_Bao cao giai ngan von dau tu nam 2009 (theo doi)_Ke hoach 2010 (theo doi) 2 4" xfId="7216"/>
    <cellStyle name="1_Bao cao giai ngan von dau tu nam 2009 (theo doi)_Ke hoach 2010 (theo doi) 3" xfId="7217"/>
    <cellStyle name="1_Bao cao giai ngan von dau tu nam 2009 (theo doi)_Ke hoach 2010 (theo doi) 4" xfId="7218"/>
    <cellStyle name="1_Bao cao giai ngan von dau tu nam 2009 (theo doi)_Ke hoach 2010 (theo doi) 5" xfId="7219"/>
    <cellStyle name="1_Bao cao giai ngan von dau tu nam 2009 (theo doi)_Ke hoach 2010 (theo doi)_BC von DTPT 6 thang 2012" xfId="7220"/>
    <cellStyle name="1_Bao cao giai ngan von dau tu nam 2009 (theo doi)_Ke hoach 2010 (theo doi)_BC von DTPT 6 thang 2012 2" xfId="7221"/>
    <cellStyle name="1_Bao cao giai ngan von dau tu nam 2009 (theo doi)_Ke hoach 2010 (theo doi)_BC von DTPT 6 thang 2012 2 2" xfId="7222"/>
    <cellStyle name="1_Bao cao giai ngan von dau tu nam 2009 (theo doi)_Ke hoach 2010 (theo doi)_BC von DTPT 6 thang 2012 2 3" xfId="7223"/>
    <cellStyle name="1_Bao cao giai ngan von dau tu nam 2009 (theo doi)_Ke hoach 2010 (theo doi)_BC von DTPT 6 thang 2012 2 4" xfId="7224"/>
    <cellStyle name="1_Bao cao giai ngan von dau tu nam 2009 (theo doi)_Ke hoach 2010 (theo doi)_BC von DTPT 6 thang 2012 3" xfId="7225"/>
    <cellStyle name="1_Bao cao giai ngan von dau tu nam 2009 (theo doi)_Ke hoach 2010 (theo doi)_BC von DTPT 6 thang 2012 4" xfId="7226"/>
    <cellStyle name="1_Bao cao giai ngan von dau tu nam 2009 (theo doi)_Ke hoach 2010 (theo doi)_BC von DTPT 6 thang 2012 5" xfId="7227"/>
    <cellStyle name="1_Bao cao giai ngan von dau tu nam 2009 (theo doi)_Ke hoach 2010 (theo doi)_Bieu du thao QD von ho tro co MT" xfId="7228"/>
    <cellStyle name="1_Bao cao giai ngan von dau tu nam 2009 (theo doi)_Ke hoach 2010 (theo doi)_Bieu du thao QD von ho tro co MT 2" xfId="7229"/>
    <cellStyle name="1_Bao cao giai ngan von dau tu nam 2009 (theo doi)_Ke hoach 2010 (theo doi)_Bieu du thao QD von ho tro co MT 2 2" xfId="7230"/>
    <cellStyle name="1_Bao cao giai ngan von dau tu nam 2009 (theo doi)_Ke hoach 2010 (theo doi)_Bieu du thao QD von ho tro co MT 2 3" xfId="7231"/>
    <cellStyle name="1_Bao cao giai ngan von dau tu nam 2009 (theo doi)_Ke hoach 2010 (theo doi)_Bieu du thao QD von ho tro co MT 2 4" xfId="7232"/>
    <cellStyle name="1_Bao cao giai ngan von dau tu nam 2009 (theo doi)_Ke hoach 2010 (theo doi)_Bieu du thao QD von ho tro co MT 3" xfId="7233"/>
    <cellStyle name="1_Bao cao giai ngan von dau tu nam 2009 (theo doi)_Ke hoach 2010 (theo doi)_Bieu du thao QD von ho tro co MT 4" xfId="7234"/>
    <cellStyle name="1_Bao cao giai ngan von dau tu nam 2009 (theo doi)_Ke hoach 2010 (theo doi)_Bieu du thao QD von ho tro co MT 5" xfId="7235"/>
    <cellStyle name="1_Bao cao giai ngan von dau tu nam 2009 (theo doi)_Ke hoach 2010 (theo doi)_Ke hoach 2012 (theo doi)" xfId="7236"/>
    <cellStyle name="1_Bao cao giai ngan von dau tu nam 2009 (theo doi)_Ke hoach 2010 (theo doi)_Ke hoach 2012 (theo doi) 2" xfId="7237"/>
    <cellStyle name="1_Bao cao giai ngan von dau tu nam 2009 (theo doi)_Ke hoach 2010 (theo doi)_Ke hoach 2012 (theo doi) 2 2" xfId="7238"/>
    <cellStyle name="1_Bao cao giai ngan von dau tu nam 2009 (theo doi)_Ke hoach 2010 (theo doi)_Ke hoach 2012 (theo doi) 2 3" xfId="7239"/>
    <cellStyle name="1_Bao cao giai ngan von dau tu nam 2009 (theo doi)_Ke hoach 2010 (theo doi)_Ke hoach 2012 (theo doi) 2 4" xfId="7240"/>
    <cellStyle name="1_Bao cao giai ngan von dau tu nam 2009 (theo doi)_Ke hoach 2010 (theo doi)_Ke hoach 2012 (theo doi) 3" xfId="7241"/>
    <cellStyle name="1_Bao cao giai ngan von dau tu nam 2009 (theo doi)_Ke hoach 2010 (theo doi)_Ke hoach 2012 (theo doi) 4" xfId="7242"/>
    <cellStyle name="1_Bao cao giai ngan von dau tu nam 2009 (theo doi)_Ke hoach 2010 (theo doi)_Ke hoach 2012 (theo doi) 5" xfId="7243"/>
    <cellStyle name="1_Bao cao giai ngan von dau tu nam 2009 (theo doi)_Ke hoach 2010 (theo doi)_Ke hoach 2012 theo doi (giai ngan 30.6.12)" xfId="7244"/>
    <cellStyle name="1_Bao cao giai ngan von dau tu nam 2009 (theo doi)_Ke hoach 2010 (theo doi)_Ke hoach 2012 theo doi (giai ngan 30.6.12) 2" xfId="7245"/>
    <cellStyle name="1_Bao cao giai ngan von dau tu nam 2009 (theo doi)_Ke hoach 2010 (theo doi)_Ke hoach 2012 theo doi (giai ngan 30.6.12) 2 2" xfId="7246"/>
    <cellStyle name="1_Bao cao giai ngan von dau tu nam 2009 (theo doi)_Ke hoach 2010 (theo doi)_Ke hoach 2012 theo doi (giai ngan 30.6.12) 2 3" xfId="7247"/>
    <cellStyle name="1_Bao cao giai ngan von dau tu nam 2009 (theo doi)_Ke hoach 2010 (theo doi)_Ke hoach 2012 theo doi (giai ngan 30.6.12) 2 4" xfId="7248"/>
    <cellStyle name="1_Bao cao giai ngan von dau tu nam 2009 (theo doi)_Ke hoach 2010 (theo doi)_Ke hoach 2012 theo doi (giai ngan 30.6.12) 3" xfId="7249"/>
    <cellStyle name="1_Bao cao giai ngan von dau tu nam 2009 (theo doi)_Ke hoach 2010 (theo doi)_Ke hoach 2012 theo doi (giai ngan 30.6.12) 4" xfId="7250"/>
    <cellStyle name="1_Bao cao giai ngan von dau tu nam 2009 (theo doi)_Ke hoach 2010 (theo doi)_Ke hoach 2012 theo doi (giai ngan 30.6.12) 5" xfId="7251"/>
    <cellStyle name="1_Bao cao giai ngan von dau tu nam 2009 (theo doi)_Ke hoach 2012 (theo doi)" xfId="7252"/>
    <cellStyle name="1_Bao cao giai ngan von dau tu nam 2009 (theo doi)_Ke hoach 2012 (theo doi) 2" xfId="7253"/>
    <cellStyle name="1_Bao cao giai ngan von dau tu nam 2009 (theo doi)_Ke hoach 2012 (theo doi) 2 2" xfId="7254"/>
    <cellStyle name="1_Bao cao giai ngan von dau tu nam 2009 (theo doi)_Ke hoach 2012 (theo doi) 2 3" xfId="7255"/>
    <cellStyle name="1_Bao cao giai ngan von dau tu nam 2009 (theo doi)_Ke hoach 2012 (theo doi) 2 4" xfId="7256"/>
    <cellStyle name="1_Bao cao giai ngan von dau tu nam 2009 (theo doi)_Ke hoach 2012 (theo doi) 3" xfId="7257"/>
    <cellStyle name="1_Bao cao giai ngan von dau tu nam 2009 (theo doi)_Ke hoach 2012 (theo doi) 4" xfId="7258"/>
    <cellStyle name="1_Bao cao giai ngan von dau tu nam 2009 (theo doi)_Ke hoach 2012 (theo doi) 5" xfId="7259"/>
    <cellStyle name="1_Bao cao giai ngan von dau tu nam 2009 (theo doi)_Ke hoach 2012 theo doi (giai ngan 30.6.12)" xfId="7260"/>
    <cellStyle name="1_Bao cao giai ngan von dau tu nam 2009 (theo doi)_Ke hoach 2012 theo doi (giai ngan 30.6.12) 2" xfId="7261"/>
    <cellStyle name="1_Bao cao giai ngan von dau tu nam 2009 (theo doi)_Ke hoach 2012 theo doi (giai ngan 30.6.12) 2 2" xfId="7262"/>
    <cellStyle name="1_Bao cao giai ngan von dau tu nam 2009 (theo doi)_Ke hoach 2012 theo doi (giai ngan 30.6.12) 2 3" xfId="7263"/>
    <cellStyle name="1_Bao cao giai ngan von dau tu nam 2009 (theo doi)_Ke hoach 2012 theo doi (giai ngan 30.6.12) 2 4" xfId="7264"/>
    <cellStyle name="1_Bao cao giai ngan von dau tu nam 2009 (theo doi)_Ke hoach 2012 theo doi (giai ngan 30.6.12) 3" xfId="7265"/>
    <cellStyle name="1_Bao cao giai ngan von dau tu nam 2009 (theo doi)_Ke hoach 2012 theo doi (giai ngan 30.6.12) 4" xfId="7266"/>
    <cellStyle name="1_Bao cao giai ngan von dau tu nam 2009 (theo doi)_Ke hoach 2012 theo doi (giai ngan 30.6.12) 5" xfId="7267"/>
    <cellStyle name="1_Bao cao giai ngan von dau tu nam 2009 (theo doi)_Ke hoach nam 2013 nguon MT(theo doi) den 31-5-13" xfId="7268"/>
    <cellStyle name="1_Bao cao giai ngan von dau tu nam 2009 (theo doi)_Ke hoach nam 2013 nguon MT(theo doi) den 31-5-13 2" xfId="7269"/>
    <cellStyle name="1_Bao cao giai ngan von dau tu nam 2009 (theo doi)_Ke hoach nam 2013 nguon MT(theo doi) den 31-5-13 2 2" xfId="7270"/>
    <cellStyle name="1_Bao cao giai ngan von dau tu nam 2009 (theo doi)_Ke hoach nam 2013 nguon MT(theo doi) den 31-5-13 2 3" xfId="7271"/>
    <cellStyle name="1_Bao cao giai ngan von dau tu nam 2009 (theo doi)_Ke hoach nam 2013 nguon MT(theo doi) den 31-5-13 2 4" xfId="7272"/>
    <cellStyle name="1_Bao cao giai ngan von dau tu nam 2009 (theo doi)_Ke hoach nam 2013 nguon MT(theo doi) den 31-5-13 3" xfId="7273"/>
    <cellStyle name="1_Bao cao giai ngan von dau tu nam 2009 (theo doi)_Ke hoach nam 2013 nguon MT(theo doi) den 31-5-13 4" xfId="7274"/>
    <cellStyle name="1_Bao cao giai ngan von dau tu nam 2009 (theo doi)_Ke hoach nam 2013 nguon MT(theo doi) den 31-5-13 5" xfId="7275"/>
    <cellStyle name="1_Bao cao giai ngan von dau tu nam 2009 (theo doi)_Tong hop theo doi von TPCP (BC)" xfId="7276"/>
    <cellStyle name="1_Bao cao giai ngan von dau tu nam 2009 (theo doi)_Tong hop theo doi von TPCP (BC) 2" xfId="7277"/>
    <cellStyle name="1_Bao cao giai ngan von dau tu nam 2009 (theo doi)_Tong hop theo doi von TPCP (BC) 2 2" xfId="7278"/>
    <cellStyle name="1_Bao cao giai ngan von dau tu nam 2009 (theo doi)_Tong hop theo doi von TPCP (BC) 2 3" xfId="7279"/>
    <cellStyle name="1_Bao cao giai ngan von dau tu nam 2009 (theo doi)_Tong hop theo doi von TPCP (BC) 2 4" xfId="7280"/>
    <cellStyle name="1_Bao cao giai ngan von dau tu nam 2009 (theo doi)_Tong hop theo doi von TPCP (BC) 3" xfId="7281"/>
    <cellStyle name="1_Bao cao giai ngan von dau tu nam 2009 (theo doi)_Tong hop theo doi von TPCP (BC) 4" xfId="7282"/>
    <cellStyle name="1_Bao cao giai ngan von dau tu nam 2009 (theo doi)_Tong hop theo doi von TPCP (BC) 5" xfId="7283"/>
    <cellStyle name="1_Bao cao giai ngan von dau tu nam 2009 (theo doi)_Tong hop theo doi von TPCP (BC)_BC von DTPT 6 thang 2012" xfId="7284"/>
    <cellStyle name="1_Bao cao giai ngan von dau tu nam 2009 (theo doi)_Tong hop theo doi von TPCP (BC)_BC von DTPT 6 thang 2012 2" xfId="7285"/>
    <cellStyle name="1_Bao cao giai ngan von dau tu nam 2009 (theo doi)_Tong hop theo doi von TPCP (BC)_BC von DTPT 6 thang 2012 2 2" xfId="7286"/>
    <cellStyle name="1_Bao cao giai ngan von dau tu nam 2009 (theo doi)_Tong hop theo doi von TPCP (BC)_BC von DTPT 6 thang 2012 2 3" xfId="7287"/>
    <cellStyle name="1_Bao cao giai ngan von dau tu nam 2009 (theo doi)_Tong hop theo doi von TPCP (BC)_BC von DTPT 6 thang 2012 2 4" xfId="7288"/>
    <cellStyle name="1_Bao cao giai ngan von dau tu nam 2009 (theo doi)_Tong hop theo doi von TPCP (BC)_BC von DTPT 6 thang 2012 3" xfId="7289"/>
    <cellStyle name="1_Bao cao giai ngan von dau tu nam 2009 (theo doi)_Tong hop theo doi von TPCP (BC)_BC von DTPT 6 thang 2012 4" xfId="7290"/>
    <cellStyle name="1_Bao cao giai ngan von dau tu nam 2009 (theo doi)_Tong hop theo doi von TPCP (BC)_BC von DTPT 6 thang 2012 5" xfId="7291"/>
    <cellStyle name="1_Bao cao giai ngan von dau tu nam 2009 (theo doi)_Tong hop theo doi von TPCP (BC)_Bieu du thao QD von ho tro co MT" xfId="7292"/>
    <cellStyle name="1_Bao cao giai ngan von dau tu nam 2009 (theo doi)_Tong hop theo doi von TPCP (BC)_Bieu du thao QD von ho tro co MT 2" xfId="7293"/>
    <cellStyle name="1_Bao cao giai ngan von dau tu nam 2009 (theo doi)_Tong hop theo doi von TPCP (BC)_Bieu du thao QD von ho tro co MT 2 2" xfId="7294"/>
    <cellStyle name="1_Bao cao giai ngan von dau tu nam 2009 (theo doi)_Tong hop theo doi von TPCP (BC)_Bieu du thao QD von ho tro co MT 2 3" xfId="7295"/>
    <cellStyle name="1_Bao cao giai ngan von dau tu nam 2009 (theo doi)_Tong hop theo doi von TPCP (BC)_Bieu du thao QD von ho tro co MT 2 4" xfId="7296"/>
    <cellStyle name="1_Bao cao giai ngan von dau tu nam 2009 (theo doi)_Tong hop theo doi von TPCP (BC)_Bieu du thao QD von ho tro co MT 3" xfId="7297"/>
    <cellStyle name="1_Bao cao giai ngan von dau tu nam 2009 (theo doi)_Tong hop theo doi von TPCP (BC)_Bieu du thao QD von ho tro co MT 4" xfId="7298"/>
    <cellStyle name="1_Bao cao giai ngan von dau tu nam 2009 (theo doi)_Tong hop theo doi von TPCP (BC)_Bieu du thao QD von ho tro co MT 5" xfId="7299"/>
    <cellStyle name="1_Bao cao giai ngan von dau tu nam 2009 (theo doi)_Tong hop theo doi von TPCP (BC)_Ke hoach 2012 (theo doi)" xfId="7300"/>
    <cellStyle name="1_Bao cao giai ngan von dau tu nam 2009 (theo doi)_Tong hop theo doi von TPCP (BC)_Ke hoach 2012 (theo doi) 2" xfId="7301"/>
    <cellStyle name="1_Bao cao giai ngan von dau tu nam 2009 (theo doi)_Tong hop theo doi von TPCP (BC)_Ke hoach 2012 (theo doi) 2 2" xfId="7302"/>
    <cellStyle name="1_Bao cao giai ngan von dau tu nam 2009 (theo doi)_Tong hop theo doi von TPCP (BC)_Ke hoach 2012 (theo doi) 2 3" xfId="7303"/>
    <cellStyle name="1_Bao cao giai ngan von dau tu nam 2009 (theo doi)_Tong hop theo doi von TPCP (BC)_Ke hoach 2012 (theo doi) 2 4" xfId="7304"/>
    <cellStyle name="1_Bao cao giai ngan von dau tu nam 2009 (theo doi)_Tong hop theo doi von TPCP (BC)_Ke hoach 2012 (theo doi) 3" xfId="7305"/>
    <cellStyle name="1_Bao cao giai ngan von dau tu nam 2009 (theo doi)_Tong hop theo doi von TPCP (BC)_Ke hoach 2012 (theo doi) 4" xfId="7306"/>
    <cellStyle name="1_Bao cao giai ngan von dau tu nam 2009 (theo doi)_Tong hop theo doi von TPCP (BC)_Ke hoach 2012 (theo doi) 5" xfId="7307"/>
    <cellStyle name="1_Bao cao giai ngan von dau tu nam 2009 (theo doi)_Tong hop theo doi von TPCP (BC)_Ke hoach 2012 theo doi (giai ngan 30.6.12)" xfId="7308"/>
    <cellStyle name="1_Bao cao giai ngan von dau tu nam 2009 (theo doi)_Tong hop theo doi von TPCP (BC)_Ke hoach 2012 theo doi (giai ngan 30.6.12) 2" xfId="7309"/>
    <cellStyle name="1_Bao cao giai ngan von dau tu nam 2009 (theo doi)_Tong hop theo doi von TPCP (BC)_Ke hoach 2012 theo doi (giai ngan 30.6.12) 2 2" xfId="7310"/>
    <cellStyle name="1_Bao cao giai ngan von dau tu nam 2009 (theo doi)_Tong hop theo doi von TPCP (BC)_Ke hoach 2012 theo doi (giai ngan 30.6.12) 2 3" xfId="7311"/>
    <cellStyle name="1_Bao cao giai ngan von dau tu nam 2009 (theo doi)_Tong hop theo doi von TPCP (BC)_Ke hoach 2012 theo doi (giai ngan 30.6.12) 2 4" xfId="7312"/>
    <cellStyle name="1_Bao cao giai ngan von dau tu nam 2009 (theo doi)_Tong hop theo doi von TPCP (BC)_Ke hoach 2012 theo doi (giai ngan 30.6.12) 3" xfId="7313"/>
    <cellStyle name="1_Bao cao giai ngan von dau tu nam 2009 (theo doi)_Tong hop theo doi von TPCP (BC)_Ke hoach 2012 theo doi (giai ngan 30.6.12) 4" xfId="7314"/>
    <cellStyle name="1_Bao cao giai ngan von dau tu nam 2009 (theo doi)_Tong hop theo doi von TPCP (BC)_Ke hoach 2012 theo doi (giai ngan 30.6.12) 5" xfId="7315"/>
    <cellStyle name="1_Bao cao giai ngan von dau tu nam 2009 (theo doi)_Worksheet in D: My Documents Ke Hoach KH cac nam Nam 2014 Bao cao ve Ke hoach nam 2014 ( Hoan chinh sau TL voi Bo KH)" xfId="7316"/>
    <cellStyle name="1_Bao cao giai ngan von dau tu nam 2009 (theo doi)_Worksheet in D: My Documents Ke Hoach KH cac nam Nam 2014 Bao cao ve Ke hoach nam 2014 ( Hoan chinh sau TL voi Bo KH) 2" xfId="7317"/>
    <cellStyle name="1_Bao cao giai ngan von dau tu nam 2009 (theo doi)_Worksheet in D: My Documents Ke Hoach KH cac nam Nam 2014 Bao cao ve Ke hoach nam 2014 ( Hoan chinh sau TL voi Bo KH) 2 2" xfId="7318"/>
    <cellStyle name="1_Bao cao giai ngan von dau tu nam 2009 (theo doi)_Worksheet in D: My Documents Ke Hoach KH cac nam Nam 2014 Bao cao ve Ke hoach nam 2014 ( Hoan chinh sau TL voi Bo KH) 2 3" xfId="7319"/>
    <cellStyle name="1_Bao cao giai ngan von dau tu nam 2009 (theo doi)_Worksheet in D: My Documents Ke Hoach KH cac nam Nam 2014 Bao cao ve Ke hoach nam 2014 ( Hoan chinh sau TL voi Bo KH) 2 4" xfId="7320"/>
    <cellStyle name="1_Bao cao giai ngan von dau tu nam 2009 (theo doi)_Worksheet in D: My Documents Ke Hoach KH cac nam Nam 2014 Bao cao ve Ke hoach nam 2014 ( Hoan chinh sau TL voi Bo KH) 3" xfId="7321"/>
    <cellStyle name="1_Bao cao giai ngan von dau tu nam 2009 (theo doi)_Worksheet in D: My Documents Ke Hoach KH cac nam Nam 2014 Bao cao ve Ke hoach nam 2014 ( Hoan chinh sau TL voi Bo KH) 4" xfId="7322"/>
    <cellStyle name="1_Bao cao giai ngan von dau tu nam 2009 (theo doi)_Worksheet in D: My Documents Ke Hoach KH cac nam Nam 2014 Bao cao ve Ke hoach nam 2014 ( Hoan chinh sau TL voi Bo KH) 5" xfId="7323"/>
    <cellStyle name="1_Bao cao KP tu chu" xfId="7324"/>
    <cellStyle name="1_Bao cao KP tu chu_Bao cao tinh hinh thuc hien KH 2009 den 31-01-10" xfId="7325"/>
    <cellStyle name="1_Bao cao KP tu chu_Bao cao tinh hinh thuc hien KH 2009 den 31-01-10 2" xfId="7326"/>
    <cellStyle name="1_Bao cao tinh hinh thuc hien KH 2009 den 31-01-10" xfId="7327"/>
    <cellStyle name="1_Bao cao tinh hinh thuc hien KH 2009 den 31-01-10 2" xfId="7328"/>
    <cellStyle name="1_Bao cao tinh hinh thuc hien KH 2009 den 31-01-10 2 2" xfId="7329"/>
    <cellStyle name="1_Bao cao tinh hinh thuc hien KH 2009 den 31-01-10 2 2 2" xfId="7330"/>
    <cellStyle name="1_Bao cao tinh hinh thuc hien KH 2009 den 31-01-10 2 2 3" xfId="7331"/>
    <cellStyle name="1_Bao cao tinh hinh thuc hien KH 2009 den 31-01-10 2 2 4" xfId="7332"/>
    <cellStyle name="1_Bao cao tinh hinh thuc hien KH 2009 den 31-01-10 2 3" xfId="7333"/>
    <cellStyle name="1_Bao cao tinh hinh thuc hien KH 2009 den 31-01-10 2 4" xfId="7334"/>
    <cellStyle name="1_Bao cao tinh hinh thuc hien KH 2009 den 31-01-10 2 5" xfId="7335"/>
    <cellStyle name="1_Bao cao tinh hinh thuc hien KH 2009 den 31-01-10 3" xfId="7336"/>
    <cellStyle name="1_Bao cao tinh hinh thuc hien KH 2009 den 31-01-10 3 2" xfId="7337"/>
    <cellStyle name="1_Bao cao tinh hinh thuc hien KH 2009 den 31-01-10 3 3" xfId="7338"/>
    <cellStyle name="1_Bao cao tinh hinh thuc hien KH 2009 den 31-01-10 3 4" xfId="7339"/>
    <cellStyle name="1_Bao cao tinh hinh thuc hien KH 2009 den 31-01-10 4" xfId="7340"/>
    <cellStyle name="1_Bao cao tinh hinh thuc hien KH 2009 den 31-01-10 5" xfId="7341"/>
    <cellStyle name="1_Bao cao tinh hinh thuc hien KH 2009 den 31-01-10 6" xfId="7342"/>
    <cellStyle name="1_Bao cao tinh hinh thuc hien KH 2009 den 31-01-10_BC von DTPT 6 thang 2012" xfId="7343"/>
    <cellStyle name="1_Bao cao tinh hinh thuc hien KH 2009 den 31-01-10_BC von DTPT 6 thang 2012 2" xfId="7344"/>
    <cellStyle name="1_Bao cao tinh hinh thuc hien KH 2009 den 31-01-10_BC von DTPT 6 thang 2012 2 2" xfId="7345"/>
    <cellStyle name="1_Bao cao tinh hinh thuc hien KH 2009 den 31-01-10_BC von DTPT 6 thang 2012 2 2 2" xfId="7346"/>
    <cellStyle name="1_Bao cao tinh hinh thuc hien KH 2009 den 31-01-10_BC von DTPT 6 thang 2012 2 2 3" xfId="7347"/>
    <cellStyle name="1_Bao cao tinh hinh thuc hien KH 2009 den 31-01-10_BC von DTPT 6 thang 2012 2 2 4" xfId="7348"/>
    <cellStyle name="1_Bao cao tinh hinh thuc hien KH 2009 den 31-01-10_BC von DTPT 6 thang 2012 2 3" xfId="7349"/>
    <cellStyle name="1_Bao cao tinh hinh thuc hien KH 2009 den 31-01-10_BC von DTPT 6 thang 2012 2 4" xfId="7350"/>
    <cellStyle name="1_Bao cao tinh hinh thuc hien KH 2009 den 31-01-10_BC von DTPT 6 thang 2012 2 5" xfId="7351"/>
    <cellStyle name="1_Bao cao tinh hinh thuc hien KH 2009 den 31-01-10_BC von DTPT 6 thang 2012 3" xfId="7352"/>
    <cellStyle name="1_Bao cao tinh hinh thuc hien KH 2009 den 31-01-10_BC von DTPT 6 thang 2012 3 2" xfId="7353"/>
    <cellStyle name="1_Bao cao tinh hinh thuc hien KH 2009 den 31-01-10_BC von DTPT 6 thang 2012 3 3" xfId="7354"/>
    <cellStyle name="1_Bao cao tinh hinh thuc hien KH 2009 den 31-01-10_BC von DTPT 6 thang 2012 3 4" xfId="7355"/>
    <cellStyle name="1_Bao cao tinh hinh thuc hien KH 2009 den 31-01-10_BC von DTPT 6 thang 2012 4" xfId="7356"/>
    <cellStyle name="1_Bao cao tinh hinh thuc hien KH 2009 den 31-01-10_BC von DTPT 6 thang 2012 5" xfId="7357"/>
    <cellStyle name="1_Bao cao tinh hinh thuc hien KH 2009 den 31-01-10_BC von DTPT 6 thang 2012 6" xfId="7358"/>
    <cellStyle name="1_Bao cao tinh hinh thuc hien KH 2009 den 31-01-10_Bieu du thao QD von ho tro co MT" xfId="7359"/>
    <cellStyle name="1_Bao cao tinh hinh thuc hien KH 2009 den 31-01-10_Bieu du thao QD von ho tro co MT 2" xfId="7360"/>
    <cellStyle name="1_Bao cao tinh hinh thuc hien KH 2009 den 31-01-10_Bieu du thao QD von ho tro co MT 2 2" xfId="7361"/>
    <cellStyle name="1_Bao cao tinh hinh thuc hien KH 2009 den 31-01-10_Bieu du thao QD von ho tro co MT 2 2 2" xfId="7362"/>
    <cellStyle name="1_Bao cao tinh hinh thuc hien KH 2009 den 31-01-10_Bieu du thao QD von ho tro co MT 2 2 3" xfId="7363"/>
    <cellStyle name="1_Bao cao tinh hinh thuc hien KH 2009 den 31-01-10_Bieu du thao QD von ho tro co MT 2 2 4" xfId="7364"/>
    <cellStyle name="1_Bao cao tinh hinh thuc hien KH 2009 den 31-01-10_Bieu du thao QD von ho tro co MT 2 3" xfId="7365"/>
    <cellStyle name="1_Bao cao tinh hinh thuc hien KH 2009 den 31-01-10_Bieu du thao QD von ho tro co MT 2 4" xfId="7366"/>
    <cellStyle name="1_Bao cao tinh hinh thuc hien KH 2009 den 31-01-10_Bieu du thao QD von ho tro co MT 2 5" xfId="7367"/>
    <cellStyle name="1_Bao cao tinh hinh thuc hien KH 2009 den 31-01-10_Bieu du thao QD von ho tro co MT 3" xfId="7368"/>
    <cellStyle name="1_Bao cao tinh hinh thuc hien KH 2009 den 31-01-10_Bieu du thao QD von ho tro co MT 3 2" xfId="7369"/>
    <cellStyle name="1_Bao cao tinh hinh thuc hien KH 2009 den 31-01-10_Bieu du thao QD von ho tro co MT 3 3" xfId="7370"/>
    <cellStyle name="1_Bao cao tinh hinh thuc hien KH 2009 den 31-01-10_Bieu du thao QD von ho tro co MT 3 4" xfId="7371"/>
    <cellStyle name="1_Bao cao tinh hinh thuc hien KH 2009 den 31-01-10_Bieu du thao QD von ho tro co MT 4" xfId="7372"/>
    <cellStyle name="1_Bao cao tinh hinh thuc hien KH 2009 den 31-01-10_Bieu du thao QD von ho tro co MT 5" xfId="7373"/>
    <cellStyle name="1_Bao cao tinh hinh thuc hien KH 2009 den 31-01-10_Bieu du thao QD von ho tro co MT 6" xfId="7374"/>
    <cellStyle name="1_Bao cao tinh hinh thuc hien KH 2009 den 31-01-10_Ke hoach 2012 (theo doi)" xfId="7375"/>
    <cellStyle name="1_Bao cao tinh hinh thuc hien KH 2009 den 31-01-10_Ke hoach 2012 (theo doi) 2" xfId="7376"/>
    <cellStyle name="1_Bao cao tinh hinh thuc hien KH 2009 den 31-01-10_Ke hoach 2012 (theo doi) 2 2" xfId="7377"/>
    <cellStyle name="1_Bao cao tinh hinh thuc hien KH 2009 den 31-01-10_Ke hoach 2012 (theo doi) 2 2 2" xfId="7378"/>
    <cellStyle name="1_Bao cao tinh hinh thuc hien KH 2009 den 31-01-10_Ke hoach 2012 (theo doi) 2 2 3" xfId="7379"/>
    <cellStyle name="1_Bao cao tinh hinh thuc hien KH 2009 den 31-01-10_Ke hoach 2012 (theo doi) 2 2 4" xfId="7380"/>
    <cellStyle name="1_Bao cao tinh hinh thuc hien KH 2009 den 31-01-10_Ke hoach 2012 (theo doi) 2 3" xfId="7381"/>
    <cellStyle name="1_Bao cao tinh hinh thuc hien KH 2009 den 31-01-10_Ke hoach 2012 (theo doi) 2 4" xfId="7382"/>
    <cellStyle name="1_Bao cao tinh hinh thuc hien KH 2009 den 31-01-10_Ke hoach 2012 (theo doi) 2 5" xfId="7383"/>
    <cellStyle name="1_Bao cao tinh hinh thuc hien KH 2009 den 31-01-10_Ke hoach 2012 (theo doi) 3" xfId="7384"/>
    <cellStyle name="1_Bao cao tinh hinh thuc hien KH 2009 den 31-01-10_Ke hoach 2012 (theo doi) 3 2" xfId="7385"/>
    <cellStyle name="1_Bao cao tinh hinh thuc hien KH 2009 den 31-01-10_Ke hoach 2012 (theo doi) 3 3" xfId="7386"/>
    <cellStyle name="1_Bao cao tinh hinh thuc hien KH 2009 den 31-01-10_Ke hoach 2012 (theo doi) 3 4" xfId="7387"/>
    <cellStyle name="1_Bao cao tinh hinh thuc hien KH 2009 den 31-01-10_Ke hoach 2012 (theo doi) 4" xfId="7388"/>
    <cellStyle name="1_Bao cao tinh hinh thuc hien KH 2009 den 31-01-10_Ke hoach 2012 (theo doi) 5" xfId="7389"/>
    <cellStyle name="1_Bao cao tinh hinh thuc hien KH 2009 den 31-01-10_Ke hoach 2012 (theo doi) 6" xfId="7390"/>
    <cellStyle name="1_Bao cao tinh hinh thuc hien KH 2009 den 31-01-10_Ke hoach 2012 theo doi (giai ngan 30.6.12)" xfId="7391"/>
    <cellStyle name="1_Bao cao tinh hinh thuc hien KH 2009 den 31-01-10_Ke hoach 2012 theo doi (giai ngan 30.6.12) 2" xfId="7392"/>
    <cellStyle name="1_Bao cao tinh hinh thuc hien KH 2009 den 31-01-10_Ke hoach 2012 theo doi (giai ngan 30.6.12) 2 2" xfId="7393"/>
    <cellStyle name="1_Bao cao tinh hinh thuc hien KH 2009 den 31-01-10_Ke hoach 2012 theo doi (giai ngan 30.6.12) 2 2 2" xfId="7394"/>
    <cellStyle name="1_Bao cao tinh hinh thuc hien KH 2009 den 31-01-10_Ke hoach 2012 theo doi (giai ngan 30.6.12) 2 2 3" xfId="7395"/>
    <cellStyle name="1_Bao cao tinh hinh thuc hien KH 2009 den 31-01-10_Ke hoach 2012 theo doi (giai ngan 30.6.12) 2 2 4" xfId="7396"/>
    <cellStyle name="1_Bao cao tinh hinh thuc hien KH 2009 den 31-01-10_Ke hoach 2012 theo doi (giai ngan 30.6.12) 2 3" xfId="7397"/>
    <cellStyle name="1_Bao cao tinh hinh thuc hien KH 2009 den 31-01-10_Ke hoach 2012 theo doi (giai ngan 30.6.12) 2 4" xfId="7398"/>
    <cellStyle name="1_Bao cao tinh hinh thuc hien KH 2009 den 31-01-10_Ke hoach 2012 theo doi (giai ngan 30.6.12) 2 5" xfId="7399"/>
    <cellStyle name="1_Bao cao tinh hinh thuc hien KH 2009 den 31-01-10_Ke hoach 2012 theo doi (giai ngan 30.6.12) 3" xfId="7400"/>
    <cellStyle name="1_Bao cao tinh hinh thuc hien KH 2009 den 31-01-10_Ke hoach 2012 theo doi (giai ngan 30.6.12) 3 2" xfId="7401"/>
    <cellStyle name="1_Bao cao tinh hinh thuc hien KH 2009 den 31-01-10_Ke hoach 2012 theo doi (giai ngan 30.6.12) 3 3" xfId="7402"/>
    <cellStyle name="1_Bao cao tinh hinh thuc hien KH 2009 den 31-01-10_Ke hoach 2012 theo doi (giai ngan 30.6.12) 3 4" xfId="7403"/>
    <cellStyle name="1_Bao cao tinh hinh thuc hien KH 2009 den 31-01-10_Ke hoach 2012 theo doi (giai ngan 30.6.12) 4" xfId="7404"/>
    <cellStyle name="1_Bao cao tinh hinh thuc hien KH 2009 den 31-01-10_Ke hoach 2012 theo doi (giai ngan 30.6.12) 5" xfId="7405"/>
    <cellStyle name="1_Bao cao tinh hinh thuc hien KH 2009 den 31-01-10_Ke hoach 2012 theo doi (giai ngan 30.6.12) 6" xfId="7406"/>
    <cellStyle name="1_BAO GIA NGAY 24-10-08 (co dam)" xfId="1150"/>
    <cellStyle name="1_BC 2010 ve CT trong diem (5nam)" xfId="7407"/>
    <cellStyle name="1_BC 2010 ve CT trong diem (5nam) 2" xfId="7408"/>
    <cellStyle name="1_BC 2010 ve CT trong diem (5nam) 2 2" xfId="7409"/>
    <cellStyle name="1_BC 2010 ve CT trong diem (5nam) 2 2 2" xfId="7410"/>
    <cellStyle name="1_BC 2010 ve CT trong diem (5nam) 2 2 3" xfId="7411"/>
    <cellStyle name="1_BC 2010 ve CT trong diem (5nam) 2 2 4" xfId="7412"/>
    <cellStyle name="1_BC 2010 ve CT trong diem (5nam) 2 3" xfId="7413"/>
    <cellStyle name="1_BC 2010 ve CT trong diem (5nam) 2 4" xfId="7414"/>
    <cellStyle name="1_BC 2010 ve CT trong diem (5nam) 2 5" xfId="7415"/>
    <cellStyle name="1_BC 2010 ve CT trong diem (5nam) 3" xfId="7416"/>
    <cellStyle name="1_BC 2010 ve CT trong diem (5nam) 3 2" xfId="7417"/>
    <cellStyle name="1_BC 2010 ve CT trong diem (5nam) 3 3" xfId="7418"/>
    <cellStyle name="1_BC 2010 ve CT trong diem (5nam) 3 4" xfId="7419"/>
    <cellStyle name="1_BC 2010 ve CT trong diem (5nam) 4" xfId="7420"/>
    <cellStyle name="1_BC 2010 ve CT trong diem (5nam) 5" xfId="7421"/>
    <cellStyle name="1_BC 2010 ve CT trong diem (5nam) 6" xfId="7422"/>
    <cellStyle name="1_BC 2010 ve CT trong diem (5nam)_BC von DTPT 6 thang 2012" xfId="7423"/>
    <cellStyle name="1_BC 2010 ve CT trong diem (5nam)_BC von DTPT 6 thang 2012 2" xfId="7424"/>
    <cellStyle name="1_BC 2010 ve CT trong diem (5nam)_BC von DTPT 6 thang 2012 2 2" xfId="7425"/>
    <cellStyle name="1_BC 2010 ve CT trong diem (5nam)_BC von DTPT 6 thang 2012 2 2 2" xfId="7426"/>
    <cellStyle name="1_BC 2010 ve CT trong diem (5nam)_BC von DTPT 6 thang 2012 2 2 3" xfId="7427"/>
    <cellStyle name="1_BC 2010 ve CT trong diem (5nam)_BC von DTPT 6 thang 2012 2 2 4" xfId="7428"/>
    <cellStyle name="1_BC 2010 ve CT trong diem (5nam)_BC von DTPT 6 thang 2012 2 3" xfId="7429"/>
    <cellStyle name="1_BC 2010 ve CT trong diem (5nam)_BC von DTPT 6 thang 2012 2 4" xfId="7430"/>
    <cellStyle name="1_BC 2010 ve CT trong diem (5nam)_BC von DTPT 6 thang 2012 2 5" xfId="7431"/>
    <cellStyle name="1_BC 2010 ve CT trong diem (5nam)_BC von DTPT 6 thang 2012 3" xfId="7432"/>
    <cellStyle name="1_BC 2010 ve CT trong diem (5nam)_BC von DTPT 6 thang 2012 3 2" xfId="7433"/>
    <cellStyle name="1_BC 2010 ve CT trong diem (5nam)_BC von DTPT 6 thang 2012 3 3" xfId="7434"/>
    <cellStyle name="1_BC 2010 ve CT trong diem (5nam)_BC von DTPT 6 thang 2012 3 4" xfId="7435"/>
    <cellStyle name="1_BC 2010 ve CT trong diem (5nam)_BC von DTPT 6 thang 2012 4" xfId="7436"/>
    <cellStyle name="1_BC 2010 ve CT trong diem (5nam)_BC von DTPT 6 thang 2012 5" xfId="7437"/>
    <cellStyle name="1_BC 2010 ve CT trong diem (5nam)_BC von DTPT 6 thang 2012 6" xfId="7438"/>
    <cellStyle name="1_BC 2010 ve CT trong diem (5nam)_Bieu du thao QD von ho tro co MT" xfId="7439"/>
    <cellStyle name="1_BC 2010 ve CT trong diem (5nam)_Bieu du thao QD von ho tro co MT 2" xfId="7440"/>
    <cellStyle name="1_BC 2010 ve CT trong diem (5nam)_Bieu du thao QD von ho tro co MT 2 2" xfId="7441"/>
    <cellStyle name="1_BC 2010 ve CT trong diem (5nam)_Bieu du thao QD von ho tro co MT 2 2 2" xfId="7442"/>
    <cellStyle name="1_BC 2010 ve CT trong diem (5nam)_Bieu du thao QD von ho tro co MT 2 2 3" xfId="7443"/>
    <cellStyle name="1_BC 2010 ve CT trong diem (5nam)_Bieu du thao QD von ho tro co MT 2 2 4" xfId="7444"/>
    <cellStyle name="1_BC 2010 ve CT trong diem (5nam)_Bieu du thao QD von ho tro co MT 2 3" xfId="7445"/>
    <cellStyle name="1_BC 2010 ve CT trong diem (5nam)_Bieu du thao QD von ho tro co MT 2 4" xfId="7446"/>
    <cellStyle name="1_BC 2010 ve CT trong diem (5nam)_Bieu du thao QD von ho tro co MT 2 5" xfId="7447"/>
    <cellStyle name="1_BC 2010 ve CT trong diem (5nam)_Bieu du thao QD von ho tro co MT 3" xfId="7448"/>
    <cellStyle name="1_BC 2010 ve CT trong diem (5nam)_Bieu du thao QD von ho tro co MT 3 2" xfId="7449"/>
    <cellStyle name="1_BC 2010 ve CT trong diem (5nam)_Bieu du thao QD von ho tro co MT 3 3" xfId="7450"/>
    <cellStyle name="1_BC 2010 ve CT trong diem (5nam)_Bieu du thao QD von ho tro co MT 3 4" xfId="7451"/>
    <cellStyle name="1_BC 2010 ve CT trong diem (5nam)_Bieu du thao QD von ho tro co MT 4" xfId="7452"/>
    <cellStyle name="1_BC 2010 ve CT trong diem (5nam)_Bieu du thao QD von ho tro co MT 5" xfId="7453"/>
    <cellStyle name="1_BC 2010 ve CT trong diem (5nam)_Bieu du thao QD von ho tro co MT 6" xfId="7454"/>
    <cellStyle name="1_BC 2010 ve CT trong diem (5nam)_Ke hoach 2012 (theo doi)" xfId="7455"/>
    <cellStyle name="1_BC 2010 ve CT trong diem (5nam)_Ke hoach 2012 (theo doi) 2" xfId="7456"/>
    <cellStyle name="1_BC 2010 ve CT trong diem (5nam)_Ke hoach 2012 (theo doi) 2 2" xfId="7457"/>
    <cellStyle name="1_BC 2010 ve CT trong diem (5nam)_Ke hoach 2012 (theo doi) 2 2 2" xfId="7458"/>
    <cellStyle name="1_BC 2010 ve CT trong diem (5nam)_Ke hoach 2012 (theo doi) 2 2 3" xfId="7459"/>
    <cellStyle name="1_BC 2010 ve CT trong diem (5nam)_Ke hoach 2012 (theo doi) 2 2 4" xfId="7460"/>
    <cellStyle name="1_BC 2010 ve CT trong diem (5nam)_Ke hoach 2012 (theo doi) 2 3" xfId="7461"/>
    <cellStyle name="1_BC 2010 ve CT trong diem (5nam)_Ke hoach 2012 (theo doi) 2 4" xfId="7462"/>
    <cellStyle name="1_BC 2010 ve CT trong diem (5nam)_Ke hoach 2012 (theo doi) 2 5" xfId="7463"/>
    <cellStyle name="1_BC 2010 ve CT trong diem (5nam)_Ke hoach 2012 (theo doi) 3" xfId="7464"/>
    <cellStyle name="1_BC 2010 ve CT trong diem (5nam)_Ke hoach 2012 (theo doi) 3 2" xfId="7465"/>
    <cellStyle name="1_BC 2010 ve CT trong diem (5nam)_Ke hoach 2012 (theo doi) 3 3" xfId="7466"/>
    <cellStyle name="1_BC 2010 ve CT trong diem (5nam)_Ke hoach 2012 (theo doi) 3 4" xfId="7467"/>
    <cellStyle name="1_BC 2010 ve CT trong diem (5nam)_Ke hoach 2012 (theo doi) 4" xfId="7468"/>
    <cellStyle name="1_BC 2010 ve CT trong diem (5nam)_Ke hoach 2012 (theo doi) 5" xfId="7469"/>
    <cellStyle name="1_BC 2010 ve CT trong diem (5nam)_Ke hoach 2012 (theo doi) 6" xfId="7470"/>
    <cellStyle name="1_BC 2010 ve CT trong diem (5nam)_Ke hoach 2012 theo doi (giai ngan 30.6.12)" xfId="7471"/>
    <cellStyle name="1_BC 2010 ve CT trong diem (5nam)_Ke hoach 2012 theo doi (giai ngan 30.6.12) 2" xfId="7472"/>
    <cellStyle name="1_BC 2010 ve CT trong diem (5nam)_Ke hoach 2012 theo doi (giai ngan 30.6.12) 2 2" xfId="7473"/>
    <cellStyle name="1_BC 2010 ve CT trong diem (5nam)_Ke hoach 2012 theo doi (giai ngan 30.6.12) 2 2 2" xfId="7474"/>
    <cellStyle name="1_BC 2010 ve CT trong diem (5nam)_Ke hoach 2012 theo doi (giai ngan 30.6.12) 2 2 3" xfId="7475"/>
    <cellStyle name="1_BC 2010 ve CT trong diem (5nam)_Ke hoach 2012 theo doi (giai ngan 30.6.12) 2 2 4" xfId="7476"/>
    <cellStyle name="1_BC 2010 ve CT trong diem (5nam)_Ke hoach 2012 theo doi (giai ngan 30.6.12) 2 3" xfId="7477"/>
    <cellStyle name="1_BC 2010 ve CT trong diem (5nam)_Ke hoach 2012 theo doi (giai ngan 30.6.12) 2 4" xfId="7478"/>
    <cellStyle name="1_BC 2010 ve CT trong diem (5nam)_Ke hoach 2012 theo doi (giai ngan 30.6.12) 2 5" xfId="7479"/>
    <cellStyle name="1_BC 2010 ve CT trong diem (5nam)_Ke hoach 2012 theo doi (giai ngan 30.6.12) 3" xfId="7480"/>
    <cellStyle name="1_BC 2010 ve CT trong diem (5nam)_Ke hoach 2012 theo doi (giai ngan 30.6.12) 3 2" xfId="7481"/>
    <cellStyle name="1_BC 2010 ve CT trong diem (5nam)_Ke hoach 2012 theo doi (giai ngan 30.6.12) 3 3" xfId="7482"/>
    <cellStyle name="1_BC 2010 ve CT trong diem (5nam)_Ke hoach 2012 theo doi (giai ngan 30.6.12) 3 4" xfId="7483"/>
    <cellStyle name="1_BC 2010 ve CT trong diem (5nam)_Ke hoach 2012 theo doi (giai ngan 30.6.12) 4" xfId="7484"/>
    <cellStyle name="1_BC 2010 ve CT trong diem (5nam)_Ke hoach 2012 theo doi (giai ngan 30.6.12) 5" xfId="7485"/>
    <cellStyle name="1_BC 2010 ve CT trong diem (5nam)_Ke hoach 2012 theo doi (giai ngan 30.6.12) 6" xfId="7486"/>
    <cellStyle name="1_BC 8 thang 2009 ve CT trong diem 5nam" xfId="7487"/>
    <cellStyle name="1_BC 8 thang 2009 ve CT trong diem 5nam 2" xfId="7488"/>
    <cellStyle name="1_BC 8 thang 2009 ve CT trong diem 5nam 2 2" xfId="7489"/>
    <cellStyle name="1_BC 8 thang 2009 ve CT trong diem 5nam 2 3" xfId="7490"/>
    <cellStyle name="1_BC 8 thang 2009 ve CT trong diem 5nam 2 4" xfId="7491"/>
    <cellStyle name="1_BC 8 thang 2009 ve CT trong diem 5nam 3" xfId="7492"/>
    <cellStyle name="1_BC 8 thang 2009 ve CT trong diem 5nam 4" xfId="7493"/>
    <cellStyle name="1_BC 8 thang 2009 ve CT trong diem 5nam 5" xfId="7494"/>
    <cellStyle name="1_BC 8 thang 2009 ve CT trong diem 5nam_1 Bieu 6 thang nam 2011" xfId="7495"/>
    <cellStyle name="1_BC 8 thang 2009 ve CT trong diem 5nam_1 Bieu 6 thang nam 2011 2" xfId="7496"/>
    <cellStyle name="1_BC 8 thang 2009 ve CT trong diem 5nam_1 Bieu 6 thang nam 2011 2 2" xfId="7497"/>
    <cellStyle name="1_BC 8 thang 2009 ve CT trong diem 5nam_1 Bieu 6 thang nam 2011 2 2 2" xfId="7498"/>
    <cellStyle name="1_BC 8 thang 2009 ve CT trong diem 5nam_1 Bieu 6 thang nam 2011 2 2 3" xfId="7499"/>
    <cellStyle name="1_BC 8 thang 2009 ve CT trong diem 5nam_1 Bieu 6 thang nam 2011 2 2 4" xfId="7500"/>
    <cellStyle name="1_BC 8 thang 2009 ve CT trong diem 5nam_1 Bieu 6 thang nam 2011 2 3" xfId="7501"/>
    <cellStyle name="1_BC 8 thang 2009 ve CT trong diem 5nam_1 Bieu 6 thang nam 2011 2 4" xfId="7502"/>
    <cellStyle name="1_BC 8 thang 2009 ve CT trong diem 5nam_1 Bieu 6 thang nam 2011 2 5" xfId="7503"/>
    <cellStyle name="1_BC 8 thang 2009 ve CT trong diem 5nam_1 Bieu 6 thang nam 2011 3" xfId="7504"/>
    <cellStyle name="1_BC 8 thang 2009 ve CT trong diem 5nam_1 Bieu 6 thang nam 2011 3 2" xfId="7505"/>
    <cellStyle name="1_BC 8 thang 2009 ve CT trong diem 5nam_1 Bieu 6 thang nam 2011 3 3" xfId="7506"/>
    <cellStyle name="1_BC 8 thang 2009 ve CT trong diem 5nam_1 Bieu 6 thang nam 2011 3 4" xfId="7507"/>
    <cellStyle name="1_BC 8 thang 2009 ve CT trong diem 5nam_1 Bieu 6 thang nam 2011 4" xfId="7508"/>
    <cellStyle name="1_BC 8 thang 2009 ve CT trong diem 5nam_1 Bieu 6 thang nam 2011 5" xfId="7509"/>
    <cellStyle name="1_BC 8 thang 2009 ve CT trong diem 5nam_1 Bieu 6 thang nam 2011 6" xfId="7510"/>
    <cellStyle name="1_BC 8 thang 2009 ve CT trong diem 5nam_1 Bieu 6 thang nam 2011_BC von DTPT 6 thang 2012" xfId="7511"/>
    <cellStyle name="1_BC 8 thang 2009 ve CT trong diem 5nam_1 Bieu 6 thang nam 2011_BC von DTPT 6 thang 2012 2" xfId="7512"/>
    <cellStyle name="1_BC 8 thang 2009 ve CT trong diem 5nam_1 Bieu 6 thang nam 2011_BC von DTPT 6 thang 2012 2 2" xfId="7513"/>
    <cellStyle name="1_BC 8 thang 2009 ve CT trong diem 5nam_1 Bieu 6 thang nam 2011_BC von DTPT 6 thang 2012 2 2 2" xfId="7514"/>
    <cellStyle name="1_BC 8 thang 2009 ve CT trong diem 5nam_1 Bieu 6 thang nam 2011_BC von DTPT 6 thang 2012 2 2 3" xfId="7515"/>
    <cellStyle name="1_BC 8 thang 2009 ve CT trong diem 5nam_1 Bieu 6 thang nam 2011_BC von DTPT 6 thang 2012 2 2 4" xfId="7516"/>
    <cellStyle name="1_BC 8 thang 2009 ve CT trong diem 5nam_1 Bieu 6 thang nam 2011_BC von DTPT 6 thang 2012 2 3" xfId="7517"/>
    <cellStyle name="1_BC 8 thang 2009 ve CT trong diem 5nam_1 Bieu 6 thang nam 2011_BC von DTPT 6 thang 2012 2 4" xfId="7518"/>
    <cellStyle name="1_BC 8 thang 2009 ve CT trong diem 5nam_1 Bieu 6 thang nam 2011_BC von DTPT 6 thang 2012 2 5" xfId="7519"/>
    <cellStyle name="1_BC 8 thang 2009 ve CT trong diem 5nam_1 Bieu 6 thang nam 2011_BC von DTPT 6 thang 2012 3" xfId="7520"/>
    <cellStyle name="1_BC 8 thang 2009 ve CT trong diem 5nam_1 Bieu 6 thang nam 2011_BC von DTPT 6 thang 2012 3 2" xfId="7521"/>
    <cellStyle name="1_BC 8 thang 2009 ve CT trong diem 5nam_1 Bieu 6 thang nam 2011_BC von DTPT 6 thang 2012 3 3" xfId="7522"/>
    <cellStyle name="1_BC 8 thang 2009 ve CT trong diem 5nam_1 Bieu 6 thang nam 2011_BC von DTPT 6 thang 2012 3 4" xfId="7523"/>
    <cellStyle name="1_BC 8 thang 2009 ve CT trong diem 5nam_1 Bieu 6 thang nam 2011_BC von DTPT 6 thang 2012 4" xfId="7524"/>
    <cellStyle name="1_BC 8 thang 2009 ve CT trong diem 5nam_1 Bieu 6 thang nam 2011_BC von DTPT 6 thang 2012 5" xfId="7525"/>
    <cellStyle name="1_BC 8 thang 2009 ve CT trong diem 5nam_1 Bieu 6 thang nam 2011_BC von DTPT 6 thang 2012 6" xfId="7526"/>
    <cellStyle name="1_BC 8 thang 2009 ve CT trong diem 5nam_1 Bieu 6 thang nam 2011_Bieu du thao QD von ho tro co MT" xfId="7527"/>
    <cellStyle name="1_BC 8 thang 2009 ve CT trong diem 5nam_1 Bieu 6 thang nam 2011_Bieu du thao QD von ho tro co MT 2" xfId="7528"/>
    <cellStyle name="1_BC 8 thang 2009 ve CT trong diem 5nam_1 Bieu 6 thang nam 2011_Bieu du thao QD von ho tro co MT 2 2" xfId="7529"/>
    <cellStyle name="1_BC 8 thang 2009 ve CT trong diem 5nam_1 Bieu 6 thang nam 2011_Bieu du thao QD von ho tro co MT 2 2 2" xfId="7530"/>
    <cellStyle name="1_BC 8 thang 2009 ve CT trong diem 5nam_1 Bieu 6 thang nam 2011_Bieu du thao QD von ho tro co MT 2 2 3" xfId="7531"/>
    <cellStyle name="1_BC 8 thang 2009 ve CT trong diem 5nam_1 Bieu 6 thang nam 2011_Bieu du thao QD von ho tro co MT 2 2 4" xfId="7532"/>
    <cellStyle name="1_BC 8 thang 2009 ve CT trong diem 5nam_1 Bieu 6 thang nam 2011_Bieu du thao QD von ho tro co MT 2 3" xfId="7533"/>
    <cellStyle name="1_BC 8 thang 2009 ve CT trong diem 5nam_1 Bieu 6 thang nam 2011_Bieu du thao QD von ho tro co MT 2 4" xfId="7534"/>
    <cellStyle name="1_BC 8 thang 2009 ve CT trong diem 5nam_1 Bieu 6 thang nam 2011_Bieu du thao QD von ho tro co MT 2 5" xfId="7535"/>
    <cellStyle name="1_BC 8 thang 2009 ve CT trong diem 5nam_1 Bieu 6 thang nam 2011_Bieu du thao QD von ho tro co MT 3" xfId="7536"/>
    <cellStyle name="1_BC 8 thang 2009 ve CT trong diem 5nam_1 Bieu 6 thang nam 2011_Bieu du thao QD von ho tro co MT 3 2" xfId="7537"/>
    <cellStyle name="1_BC 8 thang 2009 ve CT trong diem 5nam_1 Bieu 6 thang nam 2011_Bieu du thao QD von ho tro co MT 3 3" xfId="7538"/>
    <cellStyle name="1_BC 8 thang 2009 ve CT trong diem 5nam_1 Bieu 6 thang nam 2011_Bieu du thao QD von ho tro co MT 3 4" xfId="7539"/>
    <cellStyle name="1_BC 8 thang 2009 ve CT trong diem 5nam_1 Bieu 6 thang nam 2011_Bieu du thao QD von ho tro co MT 4" xfId="7540"/>
    <cellStyle name="1_BC 8 thang 2009 ve CT trong diem 5nam_1 Bieu 6 thang nam 2011_Bieu du thao QD von ho tro co MT 5" xfId="7541"/>
    <cellStyle name="1_BC 8 thang 2009 ve CT trong diem 5nam_1 Bieu 6 thang nam 2011_Bieu du thao QD von ho tro co MT 6" xfId="7542"/>
    <cellStyle name="1_BC 8 thang 2009 ve CT trong diem 5nam_1 Bieu 6 thang nam 2011_Ke hoach 2012 (theo doi)" xfId="7543"/>
    <cellStyle name="1_BC 8 thang 2009 ve CT trong diem 5nam_1 Bieu 6 thang nam 2011_Ke hoach 2012 (theo doi) 2" xfId="7544"/>
    <cellStyle name="1_BC 8 thang 2009 ve CT trong diem 5nam_1 Bieu 6 thang nam 2011_Ke hoach 2012 (theo doi) 2 2" xfId="7545"/>
    <cellStyle name="1_BC 8 thang 2009 ve CT trong diem 5nam_1 Bieu 6 thang nam 2011_Ke hoach 2012 (theo doi) 2 2 2" xfId="7546"/>
    <cellStyle name="1_BC 8 thang 2009 ve CT trong diem 5nam_1 Bieu 6 thang nam 2011_Ke hoach 2012 (theo doi) 2 2 3" xfId="7547"/>
    <cellStyle name="1_BC 8 thang 2009 ve CT trong diem 5nam_1 Bieu 6 thang nam 2011_Ke hoach 2012 (theo doi) 2 2 4" xfId="7548"/>
    <cellStyle name="1_BC 8 thang 2009 ve CT trong diem 5nam_1 Bieu 6 thang nam 2011_Ke hoach 2012 (theo doi) 2 3" xfId="7549"/>
    <cellStyle name="1_BC 8 thang 2009 ve CT trong diem 5nam_1 Bieu 6 thang nam 2011_Ke hoach 2012 (theo doi) 2 4" xfId="7550"/>
    <cellStyle name="1_BC 8 thang 2009 ve CT trong diem 5nam_1 Bieu 6 thang nam 2011_Ke hoach 2012 (theo doi) 2 5" xfId="7551"/>
    <cellStyle name="1_BC 8 thang 2009 ve CT trong diem 5nam_1 Bieu 6 thang nam 2011_Ke hoach 2012 (theo doi) 3" xfId="7552"/>
    <cellStyle name="1_BC 8 thang 2009 ve CT trong diem 5nam_1 Bieu 6 thang nam 2011_Ke hoach 2012 (theo doi) 3 2" xfId="7553"/>
    <cellStyle name="1_BC 8 thang 2009 ve CT trong diem 5nam_1 Bieu 6 thang nam 2011_Ke hoach 2012 (theo doi) 3 3" xfId="7554"/>
    <cellStyle name="1_BC 8 thang 2009 ve CT trong diem 5nam_1 Bieu 6 thang nam 2011_Ke hoach 2012 (theo doi) 3 4" xfId="7555"/>
    <cellStyle name="1_BC 8 thang 2009 ve CT trong diem 5nam_1 Bieu 6 thang nam 2011_Ke hoach 2012 (theo doi) 4" xfId="7556"/>
    <cellStyle name="1_BC 8 thang 2009 ve CT trong diem 5nam_1 Bieu 6 thang nam 2011_Ke hoach 2012 (theo doi) 5" xfId="7557"/>
    <cellStyle name="1_BC 8 thang 2009 ve CT trong diem 5nam_1 Bieu 6 thang nam 2011_Ke hoach 2012 (theo doi) 6" xfId="7558"/>
    <cellStyle name="1_BC 8 thang 2009 ve CT trong diem 5nam_1 Bieu 6 thang nam 2011_Ke hoach 2012 theo doi (giai ngan 30.6.12)" xfId="7559"/>
    <cellStyle name="1_BC 8 thang 2009 ve CT trong diem 5nam_1 Bieu 6 thang nam 2011_Ke hoach 2012 theo doi (giai ngan 30.6.12) 2" xfId="7560"/>
    <cellStyle name="1_BC 8 thang 2009 ve CT trong diem 5nam_1 Bieu 6 thang nam 2011_Ke hoach 2012 theo doi (giai ngan 30.6.12) 2 2" xfId="7561"/>
    <cellStyle name="1_BC 8 thang 2009 ve CT trong diem 5nam_1 Bieu 6 thang nam 2011_Ke hoach 2012 theo doi (giai ngan 30.6.12) 2 2 2" xfId="7562"/>
    <cellStyle name="1_BC 8 thang 2009 ve CT trong diem 5nam_1 Bieu 6 thang nam 2011_Ke hoach 2012 theo doi (giai ngan 30.6.12) 2 2 3" xfId="7563"/>
    <cellStyle name="1_BC 8 thang 2009 ve CT trong diem 5nam_1 Bieu 6 thang nam 2011_Ke hoach 2012 theo doi (giai ngan 30.6.12) 2 2 4" xfId="7564"/>
    <cellStyle name="1_BC 8 thang 2009 ve CT trong diem 5nam_1 Bieu 6 thang nam 2011_Ke hoach 2012 theo doi (giai ngan 30.6.12) 2 3" xfId="7565"/>
    <cellStyle name="1_BC 8 thang 2009 ve CT trong diem 5nam_1 Bieu 6 thang nam 2011_Ke hoach 2012 theo doi (giai ngan 30.6.12) 2 4" xfId="7566"/>
    <cellStyle name="1_BC 8 thang 2009 ve CT trong diem 5nam_1 Bieu 6 thang nam 2011_Ke hoach 2012 theo doi (giai ngan 30.6.12) 2 5" xfId="7567"/>
    <cellStyle name="1_BC 8 thang 2009 ve CT trong diem 5nam_1 Bieu 6 thang nam 2011_Ke hoach 2012 theo doi (giai ngan 30.6.12) 3" xfId="7568"/>
    <cellStyle name="1_BC 8 thang 2009 ve CT trong diem 5nam_1 Bieu 6 thang nam 2011_Ke hoach 2012 theo doi (giai ngan 30.6.12) 3 2" xfId="7569"/>
    <cellStyle name="1_BC 8 thang 2009 ve CT trong diem 5nam_1 Bieu 6 thang nam 2011_Ke hoach 2012 theo doi (giai ngan 30.6.12) 3 3" xfId="7570"/>
    <cellStyle name="1_BC 8 thang 2009 ve CT trong diem 5nam_1 Bieu 6 thang nam 2011_Ke hoach 2012 theo doi (giai ngan 30.6.12) 3 4" xfId="7571"/>
    <cellStyle name="1_BC 8 thang 2009 ve CT trong diem 5nam_1 Bieu 6 thang nam 2011_Ke hoach 2012 theo doi (giai ngan 30.6.12) 4" xfId="7572"/>
    <cellStyle name="1_BC 8 thang 2009 ve CT trong diem 5nam_1 Bieu 6 thang nam 2011_Ke hoach 2012 theo doi (giai ngan 30.6.12) 5" xfId="7573"/>
    <cellStyle name="1_BC 8 thang 2009 ve CT trong diem 5nam_1 Bieu 6 thang nam 2011_Ke hoach 2012 theo doi (giai ngan 30.6.12) 6" xfId="7574"/>
    <cellStyle name="1_BC 8 thang 2009 ve CT trong diem 5nam_Bao cao doan cong tac cua Bo thang 4-2010" xfId="7575"/>
    <cellStyle name="1_BC 8 thang 2009 ve CT trong diem 5nam_Bao cao doan cong tac cua Bo thang 4-2010 2" xfId="7576"/>
    <cellStyle name="1_BC 8 thang 2009 ve CT trong diem 5nam_Bao cao doan cong tac cua Bo thang 4-2010 2 2" xfId="7577"/>
    <cellStyle name="1_BC 8 thang 2009 ve CT trong diem 5nam_Bao cao doan cong tac cua Bo thang 4-2010 2 3" xfId="7578"/>
    <cellStyle name="1_BC 8 thang 2009 ve CT trong diem 5nam_Bao cao doan cong tac cua Bo thang 4-2010 2 4" xfId="7579"/>
    <cellStyle name="1_BC 8 thang 2009 ve CT trong diem 5nam_Bao cao doan cong tac cua Bo thang 4-2010 3" xfId="7580"/>
    <cellStyle name="1_BC 8 thang 2009 ve CT trong diem 5nam_Bao cao doan cong tac cua Bo thang 4-2010 4" xfId="7581"/>
    <cellStyle name="1_BC 8 thang 2009 ve CT trong diem 5nam_Bao cao doan cong tac cua Bo thang 4-2010 5" xfId="7582"/>
    <cellStyle name="1_BC 8 thang 2009 ve CT trong diem 5nam_Bao cao doan cong tac cua Bo thang 4-2010_BC von DTPT 6 thang 2012" xfId="7583"/>
    <cellStyle name="1_BC 8 thang 2009 ve CT trong diem 5nam_Bao cao doan cong tac cua Bo thang 4-2010_BC von DTPT 6 thang 2012 2" xfId="7584"/>
    <cellStyle name="1_BC 8 thang 2009 ve CT trong diem 5nam_Bao cao doan cong tac cua Bo thang 4-2010_BC von DTPT 6 thang 2012 2 2" xfId="7585"/>
    <cellStyle name="1_BC 8 thang 2009 ve CT trong diem 5nam_Bao cao doan cong tac cua Bo thang 4-2010_BC von DTPT 6 thang 2012 2 3" xfId="7586"/>
    <cellStyle name="1_BC 8 thang 2009 ve CT trong diem 5nam_Bao cao doan cong tac cua Bo thang 4-2010_BC von DTPT 6 thang 2012 2 4" xfId="7587"/>
    <cellStyle name="1_BC 8 thang 2009 ve CT trong diem 5nam_Bao cao doan cong tac cua Bo thang 4-2010_BC von DTPT 6 thang 2012 3" xfId="7588"/>
    <cellStyle name="1_BC 8 thang 2009 ve CT trong diem 5nam_Bao cao doan cong tac cua Bo thang 4-2010_BC von DTPT 6 thang 2012 4" xfId="7589"/>
    <cellStyle name="1_BC 8 thang 2009 ve CT trong diem 5nam_Bao cao doan cong tac cua Bo thang 4-2010_BC von DTPT 6 thang 2012 5" xfId="7590"/>
    <cellStyle name="1_BC 8 thang 2009 ve CT trong diem 5nam_Bao cao doan cong tac cua Bo thang 4-2010_Bieu du thao QD von ho tro co MT" xfId="7591"/>
    <cellStyle name="1_BC 8 thang 2009 ve CT trong diem 5nam_Bao cao doan cong tac cua Bo thang 4-2010_Bieu du thao QD von ho tro co MT 2" xfId="7592"/>
    <cellStyle name="1_BC 8 thang 2009 ve CT trong diem 5nam_Bao cao doan cong tac cua Bo thang 4-2010_Bieu du thao QD von ho tro co MT 2 2" xfId="7593"/>
    <cellStyle name="1_BC 8 thang 2009 ve CT trong diem 5nam_Bao cao doan cong tac cua Bo thang 4-2010_Bieu du thao QD von ho tro co MT 2 3" xfId="7594"/>
    <cellStyle name="1_BC 8 thang 2009 ve CT trong diem 5nam_Bao cao doan cong tac cua Bo thang 4-2010_Bieu du thao QD von ho tro co MT 2 4" xfId="7595"/>
    <cellStyle name="1_BC 8 thang 2009 ve CT trong diem 5nam_Bao cao doan cong tac cua Bo thang 4-2010_Bieu du thao QD von ho tro co MT 3" xfId="7596"/>
    <cellStyle name="1_BC 8 thang 2009 ve CT trong diem 5nam_Bao cao doan cong tac cua Bo thang 4-2010_Bieu du thao QD von ho tro co MT 4" xfId="7597"/>
    <cellStyle name="1_BC 8 thang 2009 ve CT trong diem 5nam_Bao cao doan cong tac cua Bo thang 4-2010_Bieu du thao QD von ho tro co MT 5" xfId="7598"/>
    <cellStyle name="1_BC 8 thang 2009 ve CT trong diem 5nam_Bao cao doan cong tac cua Bo thang 4-2010_Dang ky phan khai von ODA (gui Bo)" xfId="7599"/>
    <cellStyle name="1_BC 8 thang 2009 ve CT trong diem 5nam_Bao cao doan cong tac cua Bo thang 4-2010_Dang ky phan khai von ODA (gui Bo) 2" xfId="7600"/>
    <cellStyle name="1_BC 8 thang 2009 ve CT trong diem 5nam_Bao cao doan cong tac cua Bo thang 4-2010_Dang ky phan khai von ODA (gui Bo) 2 2" xfId="7601"/>
    <cellStyle name="1_BC 8 thang 2009 ve CT trong diem 5nam_Bao cao doan cong tac cua Bo thang 4-2010_Dang ky phan khai von ODA (gui Bo) 2 3" xfId="7602"/>
    <cellStyle name="1_BC 8 thang 2009 ve CT trong diem 5nam_Bao cao doan cong tac cua Bo thang 4-2010_Dang ky phan khai von ODA (gui Bo) 2 4" xfId="7603"/>
    <cellStyle name="1_BC 8 thang 2009 ve CT trong diem 5nam_Bao cao doan cong tac cua Bo thang 4-2010_Dang ky phan khai von ODA (gui Bo) 3" xfId="7604"/>
    <cellStyle name="1_BC 8 thang 2009 ve CT trong diem 5nam_Bao cao doan cong tac cua Bo thang 4-2010_Dang ky phan khai von ODA (gui Bo) 4" xfId="7605"/>
    <cellStyle name="1_BC 8 thang 2009 ve CT trong diem 5nam_Bao cao doan cong tac cua Bo thang 4-2010_Dang ky phan khai von ODA (gui Bo) 5" xfId="7606"/>
    <cellStyle name="1_BC 8 thang 2009 ve CT trong diem 5nam_Bao cao doan cong tac cua Bo thang 4-2010_Dang ky phan khai von ODA (gui Bo)_BC von DTPT 6 thang 2012" xfId="7607"/>
    <cellStyle name="1_BC 8 thang 2009 ve CT trong diem 5nam_Bao cao doan cong tac cua Bo thang 4-2010_Dang ky phan khai von ODA (gui Bo)_BC von DTPT 6 thang 2012 2" xfId="7608"/>
    <cellStyle name="1_BC 8 thang 2009 ve CT trong diem 5nam_Bao cao doan cong tac cua Bo thang 4-2010_Dang ky phan khai von ODA (gui Bo)_BC von DTPT 6 thang 2012 2 2" xfId="7609"/>
    <cellStyle name="1_BC 8 thang 2009 ve CT trong diem 5nam_Bao cao doan cong tac cua Bo thang 4-2010_Dang ky phan khai von ODA (gui Bo)_BC von DTPT 6 thang 2012 2 3" xfId="7610"/>
    <cellStyle name="1_BC 8 thang 2009 ve CT trong diem 5nam_Bao cao doan cong tac cua Bo thang 4-2010_Dang ky phan khai von ODA (gui Bo)_BC von DTPT 6 thang 2012 2 4" xfId="7611"/>
    <cellStyle name="1_BC 8 thang 2009 ve CT trong diem 5nam_Bao cao doan cong tac cua Bo thang 4-2010_Dang ky phan khai von ODA (gui Bo)_BC von DTPT 6 thang 2012 3" xfId="7612"/>
    <cellStyle name="1_BC 8 thang 2009 ve CT trong diem 5nam_Bao cao doan cong tac cua Bo thang 4-2010_Dang ky phan khai von ODA (gui Bo)_BC von DTPT 6 thang 2012 4" xfId="7613"/>
    <cellStyle name="1_BC 8 thang 2009 ve CT trong diem 5nam_Bao cao doan cong tac cua Bo thang 4-2010_Dang ky phan khai von ODA (gui Bo)_BC von DTPT 6 thang 2012 5" xfId="7614"/>
    <cellStyle name="1_BC 8 thang 2009 ve CT trong diem 5nam_Bao cao doan cong tac cua Bo thang 4-2010_Dang ky phan khai von ODA (gui Bo)_Bieu du thao QD von ho tro co MT" xfId="7615"/>
    <cellStyle name="1_BC 8 thang 2009 ve CT trong diem 5nam_Bao cao doan cong tac cua Bo thang 4-2010_Dang ky phan khai von ODA (gui Bo)_Bieu du thao QD von ho tro co MT 2" xfId="7616"/>
    <cellStyle name="1_BC 8 thang 2009 ve CT trong diem 5nam_Bao cao doan cong tac cua Bo thang 4-2010_Dang ky phan khai von ODA (gui Bo)_Bieu du thao QD von ho tro co MT 2 2" xfId="7617"/>
    <cellStyle name="1_BC 8 thang 2009 ve CT trong diem 5nam_Bao cao doan cong tac cua Bo thang 4-2010_Dang ky phan khai von ODA (gui Bo)_Bieu du thao QD von ho tro co MT 2 3" xfId="7618"/>
    <cellStyle name="1_BC 8 thang 2009 ve CT trong diem 5nam_Bao cao doan cong tac cua Bo thang 4-2010_Dang ky phan khai von ODA (gui Bo)_Bieu du thao QD von ho tro co MT 2 4" xfId="7619"/>
    <cellStyle name="1_BC 8 thang 2009 ve CT trong diem 5nam_Bao cao doan cong tac cua Bo thang 4-2010_Dang ky phan khai von ODA (gui Bo)_Bieu du thao QD von ho tro co MT 3" xfId="7620"/>
    <cellStyle name="1_BC 8 thang 2009 ve CT trong diem 5nam_Bao cao doan cong tac cua Bo thang 4-2010_Dang ky phan khai von ODA (gui Bo)_Bieu du thao QD von ho tro co MT 4" xfId="7621"/>
    <cellStyle name="1_BC 8 thang 2009 ve CT trong diem 5nam_Bao cao doan cong tac cua Bo thang 4-2010_Dang ky phan khai von ODA (gui Bo)_Bieu du thao QD von ho tro co MT 5" xfId="7622"/>
    <cellStyle name="1_BC 8 thang 2009 ve CT trong diem 5nam_Bao cao doan cong tac cua Bo thang 4-2010_Dang ky phan khai von ODA (gui Bo)_Ke hoach 2012 theo doi (giai ngan 30.6.12)" xfId="7623"/>
    <cellStyle name="1_BC 8 thang 2009 ve CT trong diem 5nam_Bao cao doan cong tac cua Bo thang 4-2010_Dang ky phan khai von ODA (gui Bo)_Ke hoach 2012 theo doi (giai ngan 30.6.12) 2" xfId="7624"/>
    <cellStyle name="1_BC 8 thang 2009 ve CT trong diem 5nam_Bao cao doan cong tac cua Bo thang 4-2010_Dang ky phan khai von ODA (gui Bo)_Ke hoach 2012 theo doi (giai ngan 30.6.12) 2 2" xfId="7625"/>
    <cellStyle name="1_BC 8 thang 2009 ve CT trong diem 5nam_Bao cao doan cong tac cua Bo thang 4-2010_Dang ky phan khai von ODA (gui Bo)_Ke hoach 2012 theo doi (giai ngan 30.6.12) 2 3" xfId="7626"/>
    <cellStyle name="1_BC 8 thang 2009 ve CT trong diem 5nam_Bao cao doan cong tac cua Bo thang 4-2010_Dang ky phan khai von ODA (gui Bo)_Ke hoach 2012 theo doi (giai ngan 30.6.12) 2 4" xfId="7627"/>
    <cellStyle name="1_BC 8 thang 2009 ve CT trong diem 5nam_Bao cao doan cong tac cua Bo thang 4-2010_Dang ky phan khai von ODA (gui Bo)_Ke hoach 2012 theo doi (giai ngan 30.6.12) 3" xfId="7628"/>
    <cellStyle name="1_BC 8 thang 2009 ve CT trong diem 5nam_Bao cao doan cong tac cua Bo thang 4-2010_Dang ky phan khai von ODA (gui Bo)_Ke hoach 2012 theo doi (giai ngan 30.6.12) 4" xfId="7629"/>
    <cellStyle name="1_BC 8 thang 2009 ve CT trong diem 5nam_Bao cao doan cong tac cua Bo thang 4-2010_Dang ky phan khai von ODA (gui Bo)_Ke hoach 2012 theo doi (giai ngan 30.6.12) 5" xfId="7630"/>
    <cellStyle name="1_BC 8 thang 2009 ve CT trong diem 5nam_Bao cao doan cong tac cua Bo thang 4-2010_Ke hoach 2012 (theo doi)" xfId="7631"/>
    <cellStyle name="1_BC 8 thang 2009 ve CT trong diem 5nam_Bao cao doan cong tac cua Bo thang 4-2010_Ke hoach 2012 (theo doi) 2" xfId="7632"/>
    <cellStyle name="1_BC 8 thang 2009 ve CT trong diem 5nam_Bao cao doan cong tac cua Bo thang 4-2010_Ke hoach 2012 (theo doi) 2 2" xfId="7633"/>
    <cellStyle name="1_BC 8 thang 2009 ve CT trong diem 5nam_Bao cao doan cong tac cua Bo thang 4-2010_Ke hoach 2012 (theo doi) 2 3" xfId="7634"/>
    <cellStyle name="1_BC 8 thang 2009 ve CT trong diem 5nam_Bao cao doan cong tac cua Bo thang 4-2010_Ke hoach 2012 (theo doi) 2 4" xfId="7635"/>
    <cellStyle name="1_BC 8 thang 2009 ve CT trong diem 5nam_Bao cao doan cong tac cua Bo thang 4-2010_Ke hoach 2012 (theo doi) 3" xfId="7636"/>
    <cellStyle name="1_BC 8 thang 2009 ve CT trong diem 5nam_Bao cao doan cong tac cua Bo thang 4-2010_Ke hoach 2012 (theo doi) 4" xfId="7637"/>
    <cellStyle name="1_BC 8 thang 2009 ve CT trong diem 5nam_Bao cao doan cong tac cua Bo thang 4-2010_Ke hoach 2012 (theo doi) 5" xfId="7638"/>
    <cellStyle name="1_BC 8 thang 2009 ve CT trong diem 5nam_Bao cao doan cong tac cua Bo thang 4-2010_Ke hoach 2012 theo doi (giai ngan 30.6.12)" xfId="7639"/>
    <cellStyle name="1_BC 8 thang 2009 ve CT trong diem 5nam_Bao cao doan cong tac cua Bo thang 4-2010_Ke hoach 2012 theo doi (giai ngan 30.6.12) 2" xfId="7640"/>
    <cellStyle name="1_BC 8 thang 2009 ve CT trong diem 5nam_Bao cao doan cong tac cua Bo thang 4-2010_Ke hoach 2012 theo doi (giai ngan 30.6.12) 2 2" xfId="7641"/>
    <cellStyle name="1_BC 8 thang 2009 ve CT trong diem 5nam_Bao cao doan cong tac cua Bo thang 4-2010_Ke hoach 2012 theo doi (giai ngan 30.6.12) 2 3" xfId="7642"/>
    <cellStyle name="1_BC 8 thang 2009 ve CT trong diem 5nam_Bao cao doan cong tac cua Bo thang 4-2010_Ke hoach 2012 theo doi (giai ngan 30.6.12) 2 4" xfId="7643"/>
    <cellStyle name="1_BC 8 thang 2009 ve CT trong diem 5nam_Bao cao doan cong tac cua Bo thang 4-2010_Ke hoach 2012 theo doi (giai ngan 30.6.12) 3" xfId="7644"/>
    <cellStyle name="1_BC 8 thang 2009 ve CT trong diem 5nam_Bao cao doan cong tac cua Bo thang 4-2010_Ke hoach 2012 theo doi (giai ngan 30.6.12) 4" xfId="7645"/>
    <cellStyle name="1_BC 8 thang 2009 ve CT trong diem 5nam_Bao cao doan cong tac cua Bo thang 4-2010_Ke hoach 2012 theo doi (giai ngan 30.6.12) 5" xfId="7646"/>
    <cellStyle name="1_BC 8 thang 2009 ve CT trong diem 5nam_BC cong trinh trong diem" xfId="7647"/>
    <cellStyle name="1_BC 8 thang 2009 ve CT trong diem 5nam_BC cong trinh trong diem 2" xfId="7648"/>
    <cellStyle name="1_BC 8 thang 2009 ve CT trong diem 5nam_BC cong trinh trong diem 2 2" xfId="7649"/>
    <cellStyle name="1_BC 8 thang 2009 ve CT trong diem 5nam_BC cong trinh trong diem 2 2 2" xfId="7650"/>
    <cellStyle name="1_BC 8 thang 2009 ve CT trong diem 5nam_BC cong trinh trong diem 2 2 3" xfId="7651"/>
    <cellStyle name="1_BC 8 thang 2009 ve CT trong diem 5nam_BC cong trinh trong diem 2 2 4" xfId="7652"/>
    <cellStyle name="1_BC 8 thang 2009 ve CT trong diem 5nam_BC cong trinh trong diem 2 3" xfId="7653"/>
    <cellStyle name="1_BC 8 thang 2009 ve CT trong diem 5nam_BC cong trinh trong diem 2 4" xfId="7654"/>
    <cellStyle name="1_BC 8 thang 2009 ve CT trong diem 5nam_BC cong trinh trong diem 2 5" xfId="7655"/>
    <cellStyle name="1_BC 8 thang 2009 ve CT trong diem 5nam_BC cong trinh trong diem 3" xfId="7656"/>
    <cellStyle name="1_BC 8 thang 2009 ve CT trong diem 5nam_BC cong trinh trong diem 3 2" xfId="7657"/>
    <cellStyle name="1_BC 8 thang 2009 ve CT trong diem 5nam_BC cong trinh trong diem 3 3" xfId="7658"/>
    <cellStyle name="1_BC 8 thang 2009 ve CT trong diem 5nam_BC cong trinh trong diem 3 4" xfId="7659"/>
    <cellStyle name="1_BC 8 thang 2009 ve CT trong diem 5nam_BC cong trinh trong diem 4" xfId="7660"/>
    <cellStyle name="1_BC 8 thang 2009 ve CT trong diem 5nam_BC cong trinh trong diem 5" xfId="7661"/>
    <cellStyle name="1_BC 8 thang 2009 ve CT trong diem 5nam_BC cong trinh trong diem 6" xfId="7662"/>
    <cellStyle name="1_BC 8 thang 2009 ve CT trong diem 5nam_BC cong trinh trong diem_BC von DTPT 6 thang 2012" xfId="7663"/>
    <cellStyle name="1_BC 8 thang 2009 ve CT trong diem 5nam_BC cong trinh trong diem_BC von DTPT 6 thang 2012 2" xfId="7664"/>
    <cellStyle name="1_BC 8 thang 2009 ve CT trong diem 5nam_BC cong trinh trong diem_BC von DTPT 6 thang 2012 2 2" xfId="7665"/>
    <cellStyle name="1_BC 8 thang 2009 ve CT trong diem 5nam_BC cong trinh trong diem_BC von DTPT 6 thang 2012 2 2 2" xfId="7666"/>
    <cellStyle name="1_BC 8 thang 2009 ve CT trong diem 5nam_BC cong trinh trong diem_BC von DTPT 6 thang 2012 2 2 3" xfId="7667"/>
    <cellStyle name="1_BC 8 thang 2009 ve CT trong diem 5nam_BC cong trinh trong diem_BC von DTPT 6 thang 2012 2 2 4" xfId="7668"/>
    <cellStyle name="1_BC 8 thang 2009 ve CT trong diem 5nam_BC cong trinh trong diem_BC von DTPT 6 thang 2012 2 3" xfId="7669"/>
    <cellStyle name="1_BC 8 thang 2009 ve CT trong diem 5nam_BC cong trinh trong diem_BC von DTPT 6 thang 2012 2 4" xfId="7670"/>
    <cellStyle name="1_BC 8 thang 2009 ve CT trong diem 5nam_BC cong trinh trong diem_BC von DTPT 6 thang 2012 2 5" xfId="7671"/>
    <cellStyle name="1_BC 8 thang 2009 ve CT trong diem 5nam_BC cong trinh trong diem_BC von DTPT 6 thang 2012 3" xfId="7672"/>
    <cellStyle name="1_BC 8 thang 2009 ve CT trong diem 5nam_BC cong trinh trong diem_BC von DTPT 6 thang 2012 3 2" xfId="7673"/>
    <cellStyle name="1_BC 8 thang 2009 ve CT trong diem 5nam_BC cong trinh trong diem_BC von DTPT 6 thang 2012 3 3" xfId="7674"/>
    <cellStyle name="1_BC 8 thang 2009 ve CT trong diem 5nam_BC cong trinh trong diem_BC von DTPT 6 thang 2012 3 4" xfId="7675"/>
    <cellStyle name="1_BC 8 thang 2009 ve CT trong diem 5nam_BC cong trinh trong diem_BC von DTPT 6 thang 2012 4" xfId="7676"/>
    <cellStyle name="1_BC 8 thang 2009 ve CT trong diem 5nam_BC cong trinh trong diem_BC von DTPT 6 thang 2012 5" xfId="7677"/>
    <cellStyle name="1_BC 8 thang 2009 ve CT trong diem 5nam_BC cong trinh trong diem_BC von DTPT 6 thang 2012 6" xfId="7678"/>
    <cellStyle name="1_BC 8 thang 2009 ve CT trong diem 5nam_BC cong trinh trong diem_Bieu du thao QD von ho tro co MT" xfId="7679"/>
    <cellStyle name="1_BC 8 thang 2009 ve CT trong diem 5nam_BC cong trinh trong diem_Bieu du thao QD von ho tro co MT 2" xfId="7680"/>
    <cellStyle name="1_BC 8 thang 2009 ve CT trong diem 5nam_BC cong trinh trong diem_Bieu du thao QD von ho tro co MT 2 2" xfId="7681"/>
    <cellStyle name="1_BC 8 thang 2009 ve CT trong diem 5nam_BC cong trinh trong diem_Bieu du thao QD von ho tro co MT 2 2 2" xfId="7682"/>
    <cellStyle name="1_BC 8 thang 2009 ve CT trong diem 5nam_BC cong trinh trong diem_Bieu du thao QD von ho tro co MT 2 2 3" xfId="7683"/>
    <cellStyle name="1_BC 8 thang 2009 ve CT trong diem 5nam_BC cong trinh trong diem_Bieu du thao QD von ho tro co MT 2 2 4" xfId="7684"/>
    <cellStyle name="1_BC 8 thang 2009 ve CT trong diem 5nam_BC cong trinh trong diem_Bieu du thao QD von ho tro co MT 2 3" xfId="7685"/>
    <cellStyle name="1_BC 8 thang 2009 ve CT trong diem 5nam_BC cong trinh trong diem_Bieu du thao QD von ho tro co MT 2 4" xfId="7686"/>
    <cellStyle name="1_BC 8 thang 2009 ve CT trong diem 5nam_BC cong trinh trong diem_Bieu du thao QD von ho tro co MT 2 5" xfId="7687"/>
    <cellStyle name="1_BC 8 thang 2009 ve CT trong diem 5nam_BC cong trinh trong diem_Bieu du thao QD von ho tro co MT 3" xfId="7688"/>
    <cellStyle name="1_BC 8 thang 2009 ve CT trong diem 5nam_BC cong trinh trong diem_Bieu du thao QD von ho tro co MT 3 2" xfId="7689"/>
    <cellStyle name="1_BC 8 thang 2009 ve CT trong diem 5nam_BC cong trinh trong diem_Bieu du thao QD von ho tro co MT 3 3" xfId="7690"/>
    <cellStyle name="1_BC 8 thang 2009 ve CT trong diem 5nam_BC cong trinh trong diem_Bieu du thao QD von ho tro co MT 3 4" xfId="7691"/>
    <cellStyle name="1_BC 8 thang 2009 ve CT trong diem 5nam_BC cong trinh trong diem_Bieu du thao QD von ho tro co MT 4" xfId="7692"/>
    <cellStyle name="1_BC 8 thang 2009 ve CT trong diem 5nam_BC cong trinh trong diem_Bieu du thao QD von ho tro co MT 5" xfId="7693"/>
    <cellStyle name="1_BC 8 thang 2009 ve CT trong diem 5nam_BC cong trinh trong diem_Bieu du thao QD von ho tro co MT 6" xfId="7694"/>
    <cellStyle name="1_BC 8 thang 2009 ve CT trong diem 5nam_BC cong trinh trong diem_Ke hoach 2012 (theo doi)" xfId="7695"/>
    <cellStyle name="1_BC 8 thang 2009 ve CT trong diem 5nam_BC cong trinh trong diem_Ke hoach 2012 (theo doi) 2" xfId="7696"/>
    <cellStyle name="1_BC 8 thang 2009 ve CT trong diem 5nam_BC cong trinh trong diem_Ke hoach 2012 (theo doi) 2 2" xfId="7697"/>
    <cellStyle name="1_BC 8 thang 2009 ve CT trong diem 5nam_BC cong trinh trong diem_Ke hoach 2012 (theo doi) 2 2 2" xfId="7698"/>
    <cellStyle name="1_BC 8 thang 2009 ve CT trong diem 5nam_BC cong trinh trong diem_Ke hoach 2012 (theo doi) 2 2 3" xfId="7699"/>
    <cellStyle name="1_BC 8 thang 2009 ve CT trong diem 5nam_BC cong trinh trong diem_Ke hoach 2012 (theo doi) 2 2 4" xfId="7700"/>
    <cellStyle name="1_BC 8 thang 2009 ve CT trong diem 5nam_BC cong trinh trong diem_Ke hoach 2012 (theo doi) 2 3" xfId="7701"/>
    <cellStyle name="1_BC 8 thang 2009 ve CT trong diem 5nam_BC cong trinh trong diem_Ke hoach 2012 (theo doi) 2 4" xfId="7702"/>
    <cellStyle name="1_BC 8 thang 2009 ve CT trong diem 5nam_BC cong trinh trong diem_Ke hoach 2012 (theo doi) 2 5" xfId="7703"/>
    <cellStyle name="1_BC 8 thang 2009 ve CT trong diem 5nam_BC cong trinh trong diem_Ke hoach 2012 (theo doi) 3" xfId="7704"/>
    <cellStyle name="1_BC 8 thang 2009 ve CT trong diem 5nam_BC cong trinh trong diem_Ke hoach 2012 (theo doi) 3 2" xfId="7705"/>
    <cellStyle name="1_BC 8 thang 2009 ve CT trong diem 5nam_BC cong trinh trong diem_Ke hoach 2012 (theo doi) 3 3" xfId="7706"/>
    <cellStyle name="1_BC 8 thang 2009 ve CT trong diem 5nam_BC cong trinh trong diem_Ke hoach 2012 (theo doi) 3 4" xfId="7707"/>
    <cellStyle name="1_BC 8 thang 2009 ve CT trong diem 5nam_BC cong trinh trong diem_Ke hoach 2012 (theo doi) 4" xfId="7708"/>
    <cellStyle name="1_BC 8 thang 2009 ve CT trong diem 5nam_BC cong trinh trong diem_Ke hoach 2012 (theo doi) 5" xfId="7709"/>
    <cellStyle name="1_BC 8 thang 2009 ve CT trong diem 5nam_BC cong trinh trong diem_Ke hoach 2012 (theo doi) 6" xfId="7710"/>
    <cellStyle name="1_BC 8 thang 2009 ve CT trong diem 5nam_BC cong trinh trong diem_Ke hoach 2012 theo doi (giai ngan 30.6.12)" xfId="7711"/>
    <cellStyle name="1_BC 8 thang 2009 ve CT trong diem 5nam_BC cong trinh trong diem_Ke hoach 2012 theo doi (giai ngan 30.6.12) 2" xfId="7712"/>
    <cellStyle name="1_BC 8 thang 2009 ve CT trong diem 5nam_BC cong trinh trong diem_Ke hoach 2012 theo doi (giai ngan 30.6.12) 2 2" xfId="7713"/>
    <cellStyle name="1_BC 8 thang 2009 ve CT trong diem 5nam_BC cong trinh trong diem_Ke hoach 2012 theo doi (giai ngan 30.6.12) 2 2 2" xfId="7714"/>
    <cellStyle name="1_BC 8 thang 2009 ve CT trong diem 5nam_BC cong trinh trong diem_Ke hoach 2012 theo doi (giai ngan 30.6.12) 2 2 3" xfId="7715"/>
    <cellStyle name="1_BC 8 thang 2009 ve CT trong diem 5nam_BC cong trinh trong diem_Ke hoach 2012 theo doi (giai ngan 30.6.12) 2 2 4" xfId="7716"/>
    <cellStyle name="1_BC 8 thang 2009 ve CT trong diem 5nam_BC cong trinh trong diem_Ke hoach 2012 theo doi (giai ngan 30.6.12) 2 3" xfId="7717"/>
    <cellStyle name="1_BC 8 thang 2009 ve CT trong diem 5nam_BC cong trinh trong diem_Ke hoach 2012 theo doi (giai ngan 30.6.12) 2 4" xfId="7718"/>
    <cellStyle name="1_BC 8 thang 2009 ve CT trong diem 5nam_BC cong trinh trong diem_Ke hoach 2012 theo doi (giai ngan 30.6.12) 2 5" xfId="7719"/>
    <cellStyle name="1_BC 8 thang 2009 ve CT trong diem 5nam_BC cong trinh trong diem_Ke hoach 2012 theo doi (giai ngan 30.6.12) 3" xfId="7720"/>
    <cellStyle name="1_BC 8 thang 2009 ve CT trong diem 5nam_BC cong trinh trong diem_Ke hoach 2012 theo doi (giai ngan 30.6.12) 3 2" xfId="7721"/>
    <cellStyle name="1_BC 8 thang 2009 ve CT trong diem 5nam_BC cong trinh trong diem_Ke hoach 2012 theo doi (giai ngan 30.6.12) 3 3" xfId="7722"/>
    <cellStyle name="1_BC 8 thang 2009 ve CT trong diem 5nam_BC cong trinh trong diem_Ke hoach 2012 theo doi (giai ngan 30.6.12) 3 4" xfId="7723"/>
    <cellStyle name="1_BC 8 thang 2009 ve CT trong diem 5nam_BC cong trinh trong diem_Ke hoach 2012 theo doi (giai ngan 30.6.12) 4" xfId="7724"/>
    <cellStyle name="1_BC 8 thang 2009 ve CT trong diem 5nam_BC cong trinh trong diem_Ke hoach 2012 theo doi (giai ngan 30.6.12) 5" xfId="7725"/>
    <cellStyle name="1_BC 8 thang 2009 ve CT trong diem 5nam_BC cong trinh trong diem_Ke hoach 2012 theo doi (giai ngan 30.6.12) 6" xfId="7726"/>
    <cellStyle name="1_BC 8 thang 2009 ve CT trong diem 5nam_BC von DTPT 6 thang 2012" xfId="7727"/>
    <cellStyle name="1_BC 8 thang 2009 ve CT trong diem 5nam_BC von DTPT 6 thang 2012 2" xfId="7728"/>
    <cellStyle name="1_BC 8 thang 2009 ve CT trong diem 5nam_BC von DTPT 6 thang 2012 2 2" xfId="7729"/>
    <cellStyle name="1_BC 8 thang 2009 ve CT trong diem 5nam_BC von DTPT 6 thang 2012 2 3" xfId="7730"/>
    <cellStyle name="1_BC 8 thang 2009 ve CT trong diem 5nam_BC von DTPT 6 thang 2012 2 4" xfId="7731"/>
    <cellStyle name="1_BC 8 thang 2009 ve CT trong diem 5nam_BC von DTPT 6 thang 2012 3" xfId="7732"/>
    <cellStyle name="1_BC 8 thang 2009 ve CT trong diem 5nam_BC von DTPT 6 thang 2012 4" xfId="7733"/>
    <cellStyle name="1_BC 8 thang 2009 ve CT trong diem 5nam_BC von DTPT 6 thang 2012 5" xfId="7734"/>
    <cellStyle name="1_BC 8 thang 2009 ve CT trong diem 5nam_bieu 01" xfId="7735"/>
    <cellStyle name="1_BC 8 thang 2009 ve CT trong diem 5nam_bieu 01 2" xfId="7736"/>
    <cellStyle name="1_BC 8 thang 2009 ve CT trong diem 5nam_bieu 01 2 2" xfId="7737"/>
    <cellStyle name="1_BC 8 thang 2009 ve CT trong diem 5nam_bieu 01 2 3" xfId="7738"/>
    <cellStyle name="1_BC 8 thang 2009 ve CT trong diem 5nam_bieu 01 2 4" xfId="7739"/>
    <cellStyle name="1_BC 8 thang 2009 ve CT trong diem 5nam_bieu 01 3" xfId="7740"/>
    <cellStyle name="1_BC 8 thang 2009 ve CT trong diem 5nam_bieu 01 4" xfId="7741"/>
    <cellStyle name="1_BC 8 thang 2009 ve CT trong diem 5nam_bieu 01 5" xfId="7742"/>
    <cellStyle name="1_BC 8 thang 2009 ve CT trong diem 5nam_Bieu 01 UB(hung)" xfId="7743"/>
    <cellStyle name="1_BC 8 thang 2009 ve CT trong diem 5nam_Bieu 01 UB(hung) 2" xfId="7744"/>
    <cellStyle name="1_BC 8 thang 2009 ve CT trong diem 5nam_Bieu 01 UB(hung) 2 2" xfId="7745"/>
    <cellStyle name="1_BC 8 thang 2009 ve CT trong diem 5nam_Bieu 01 UB(hung) 2 2 2" xfId="7746"/>
    <cellStyle name="1_BC 8 thang 2009 ve CT trong diem 5nam_Bieu 01 UB(hung) 2 2 3" xfId="7747"/>
    <cellStyle name="1_BC 8 thang 2009 ve CT trong diem 5nam_Bieu 01 UB(hung) 2 2 4" xfId="7748"/>
    <cellStyle name="1_BC 8 thang 2009 ve CT trong diem 5nam_Bieu 01 UB(hung) 2 3" xfId="7749"/>
    <cellStyle name="1_BC 8 thang 2009 ve CT trong diem 5nam_Bieu 01 UB(hung) 2 4" xfId="7750"/>
    <cellStyle name="1_BC 8 thang 2009 ve CT trong diem 5nam_Bieu 01 UB(hung) 2 5" xfId="7751"/>
    <cellStyle name="1_BC 8 thang 2009 ve CT trong diem 5nam_Bieu 01 UB(hung) 3" xfId="7752"/>
    <cellStyle name="1_BC 8 thang 2009 ve CT trong diem 5nam_Bieu 01 UB(hung) 3 2" xfId="7753"/>
    <cellStyle name="1_BC 8 thang 2009 ve CT trong diem 5nam_Bieu 01 UB(hung) 3 3" xfId="7754"/>
    <cellStyle name="1_BC 8 thang 2009 ve CT trong diem 5nam_Bieu 01 UB(hung) 3 4" xfId="7755"/>
    <cellStyle name="1_BC 8 thang 2009 ve CT trong diem 5nam_Bieu 01 UB(hung) 4" xfId="7756"/>
    <cellStyle name="1_BC 8 thang 2009 ve CT trong diem 5nam_Bieu 01 UB(hung) 5" xfId="7757"/>
    <cellStyle name="1_BC 8 thang 2009 ve CT trong diem 5nam_Bieu 01 UB(hung) 6" xfId="7758"/>
    <cellStyle name="1_BC 8 thang 2009 ve CT trong diem 5nam_bieu 01_Bao cao doan cong tac cua Bo thang 4-2010" xfId="7759"/>
    <cellStyle name="1_BC 8 thang 2009 ve CT trong diem 5nam_bieu 01_Bao cao doan cong tac cua Bo thang 4-2010 2" xfId="7760"/>
    <cellStyle name="1_BC 8 thang 2009 ve CT trong diem 5nam_bieu 01_Bao cao doan cong tac cua Bo thang 4-2010 2 2" xfId="7761"/>
    <cellStyle name="1_BC 8 thang 2009 ve CT trong diem 5nam_bieu 01_Bao cao doan cong tac cua Bo thang 4-2010 2 3" xfId="7762"/>
    <cellStyle name="1_BC 8 thang 2009 ve CT trong diem 5nam_bieu 01_Bao cao doan cong tac cua Bo thang 4-2010 2 4" xfId="7763"/>
    <cellStyle name="1_BC 8 thang 2009 ve CT trong diem 5nam_bieu 01_Bao cao doan cong tac cua Bo thang 4-2010 3" xfId="7764"/>
    <cellStyle name="1_BC 8 thang 2009 ve CT trong diem 5nam_bieu 01_Bao cao doan cong tac cua Bo thang 4-2010 4" xfId="7765"/>
    <cellStyle name="1_BC 8 thang 2009 ve CT trong diem 5nam_bieu 01_Bao cao doan cong tac cua Bo thang 4-2010 5" xfId="7766"/>
    <cellStyle name="1_BC 8 thang 2009 ve CT trong diem 5nam_bieu 01_Bao cao doan cong tac cua Bo thang 4-2010_BC von DTPT 6 thang 2012" xfId="7767"/>
    <cellStyle name="1_BC 8 thang 2009 ve CT trong diem 5nam_bieu 01_Bao cao doan cong tac cua Bo thang 4-2010_BC von DTPT 6 thang 2012 2" xfId="7768"/>
    <cellStyle name="1_BC 8 thang 2009 ve CT trong diem 5nam_bieu 01_Bao cao doan cong tac cua Bo thang 4-2010_BC von DTPT 6 thang 2012 2 2" xfId="7769"/>
    <cellStyle name="1_BC 8 thang 2009 ve CT trong diem 5nam_bieu 01_Bao cao doan cong tac cua Bo thang 4-2010_BC von DTPT 6 thang 2012 2 3" xfId="7770"/>
    <cellStyle name="1_BC 8 thang 2009 ve CT trong diem 5nam_bieu 01_Bao cao doan cong tac cua Bo thang 4-2010_BC von DTPT 6 thang 2012 2 4" xfId="7771"/>
    <cellStyle name="1_BC 8 thang 2009 ve CT trong diem 5nam_bieu 01_Bao cao doan cong tac cua Bo thang 4-2010_BC von DTPT 6 thang 2012 3" xfId="7772"/>
    <cellStyle name="1_BC 8 thang 2009 ve CT trong diem 5nam_bieu 01_Bao cao doan cong tac cua Bo thang 4-2010_BC von DTPT 6 thang 2012 4" xfId="7773"/>
    <cellStyle name="1_BC 8 thang 2009 ve CT trong diem 5nam_bieu 01_Bao cao doan cong tac cua Bo thang 4-2010_BC von DTPT 6 thang 2012 5" xfId="7774"/>
    <cellStyle name="1_BC 8 thang 2009 ve CT trong diem 5nam_bieu 01_Bao cao doan cong tac cua Bo thang 4-2010_Bieu du thao QD von ho tro co MT" xfId="7775"/>
    <cellStyle name="1_BC 8 thang 2009 ve CT trong diem 5nam_bieu 01_Bao cao doan cong tac cua Bo thang 4-2010_Bieu du thao QD von ho tro co MT 2" xfId="7776"/>
    <cellStyle name="1_BC 8 thang 2009 ve CT trong diem 5nam_bieu 01_Bao cao doan cong tac cua Bo thang 4-2010_Bieu du thao QD von ho tro co MT 2 2" xfId="7777"/>
    <cellStyle name="1_BC 8 thang 2009 ve CT trong diem 5nam_bieu 01_Bao cao doan cong tac cua Bo thang 4-2010_Bieu du thao QD von ho tro co MT 2 3" xfId="7778"/>
    <cellStyle name="1_BC 8 thang 2009 ve CT trong diem 5nam_bieu 01_Bao cao doan cong tac cua Bo thang 4-2010_Bieu du thao QD von ho tro co MT 2 4" xfId="7779"/>
    <cellStyle name="1_BC 8 thang 2009 ve CT trong diem 5nam_bieu 01_Bao cao doan cong tac cua Bo thang 4-2010_Bieu du thao QD von ho tro co MT 3" xfId="7780"/>
    <cellStyle name="1_BC 8 thang 2009 ve CT trong diem 5nam_bieu 01_Bao cao doan cong tac cua Bo thang 4-2010_Bieu du thao QD von ho tro co MT 4" xfId="7781"/>
    <cellStyle name="1_BC 8 thang 2009 ve CT trong diem 5nam_bieu 01_Bao cao doan cong tac cua Bo thang 4-2010_Bieu du thao QD von ho tro co MT 5" xfId="7782"/>
    <cellStyle name="1_BC 8 thang 2009 ve CT trong diem 5nam_bieu 01_Bao cao doan cong tac cua Bo thang 4-2010_Dang ky phan khai von ODA (gui Bo)" xfId="7783"/>
    <cellStyle name="1_BC 8 thang 2009 ve CT trong diem 5nam_bieu 01_Bao cao doan cong tac cua Bo thang 4-2010_Dang ky phan khai von ODA (gui Bo) 2" xfId="7784"/>
    <cellStyle name="1_BC 8 thang 2009 ve CT trong diem 5nam_bieu 01_Bao cao doan cong tac cua Bo thang 4-2010_Dang ky phan khai von ODA (gui Bo) 2 2" xfId="7785"/>
    <cellStyle name="1_BC 8 thang 2009 ve CT trong diem 5nam_bieu 01_Bao cao doan cong tac cua Bo thang 4-2010_Dang ky phan khai von ODA (gui Bo) 2 3" xfId="7786"/>
    <cellStyle name="1_BC 8 thang 2009 ve CT trong diem 5nam_bieu 01_Bao cao doan cong tac cua Bo thang 4-2010_Dang ky phan khai von ODA (gui Bo) 2 4" xfId="7787"/>
    <cellStyle name="1_BC 8 thang 2009 ve CT trong diem 5nam_bieu 01_Bao cao doan cong tac cua Bo thang 4-2010_Dang ky phan khai von ODA (gui Bo) 3" xfId="7788"/>
    <cellStyle name="1_BC 8 thang 2009 ve CT trong diem 5nam_bieu 01_Bao cao doan cong tac cua Bo thang 4-2010_Dang ky phan khai von ODA (gui Bo) 4" xfId="7789"/>
    <cellStyle name="1_BC 8 thang 2009 ve CT trong diem 5nam_bieu 01_Bao cao doan cong tac cua Bo thang 4-2010_Dang ky phan khai von ODA (gui Bo) 5" xfId="7790"/>
    <cellStyle name="1_BC 8 thang 2009 ve CT trong diem 5nam_bieu 01_Bao cao doan cong tac cua Bo thang 4-2010_Dang ky phan khai von ODA (gui Bo)_BC von DTPT 6 thang 2012" xfId="7791"/>
    <cellStyle name="1_BC 8 thang 2009 ve CT trong diem 5nam_bieu 01_Bao cao doan cong tac cua Bo thang 4-2010_Dang ky phan khai von ODA (gui Bo)_BC von DTPT 6 thang 2012 2" xfId="7792"/>
    <cellStyle name="1_BC 8 thang 2009 ve CT trong diem 5nam_bieu 01_Bao cao doan cong tac cua Bo thang 4-2010_Dang ky phan khai von ODA (gui Bo)_BC von DTPT 6 thang 2012 2 2" xfId="7793"/>
    <cellStyle name="1_BC 8 thang 2009 ve CT trong diem 5nam_bieu 01_Bao cao doan cong tac cua Bo thang 4-2010_Dang ky phan khai von ODA (gui Bo)_BC von DTPT 6 thang 2012 2 3" xfId="7794"/>
    <cellStyle name="1_BC 8 thang 2009 ve CT trong diem 5nam_bieu 01_Bao cao doan cong tac cua Bo thang 4-2010_Dang ky phan khai von ODA (gui Bo)_BC von DTPT 6 thang 2012 2 4" xfId="7795"/>
    <cellStyle name="1_BC 8 thang 2009 ve CT trong diem 5nam_bieu 01_Bao cao doan cong tac cua Bo thang 4-2010_Dang ky phan khai von ODA (gui Bo)_BC von DTPT 6 thang 2012 3" xfId="7796"/>
    <cellStyle name="1_BC 8 thang 2009 ve CT trong diem 5nam_bieu 01_Bao cao doan cong tac cua Bo thang 4-2010_Dang ky phan khai von ODA (gui Bo)_BC von DTPT 6 thang 2012 4" xfId="7797"/>
    <cellStyle name="1_BC 8 thang 2009 ve CT trong diem 5nam_bieu 01_Bao cao doan cong tac cua Bo thang 4-2010_Dang ky phan khai von ODA (gui Bo)_BC von DTPT 6 thang 2012 5" xfId="7798"/>
    <cellStyle name="1_BC 8 thang 2009 ve CT trong diem 5nam_bieu 01_Bao cao doan cong tac cua Bo thang 4-2010_Dang ky phan khai von ODA (gui Bo)_Bieu du thao QD von ho tro co MT" xfId="7799"/>
    <cellStyle name="1_BC 8 thang 2009 ve CT trong diem 5nam_bieu 01_Bao cao doan cong tac cua Bo thang 4-2010_Dang ky phan khai von ODA (gui Bo)_Bieu du thao QD von ho tro co MT 2" xfId="7800"/>
    <cellStyle name="1_BC 8 thang 2009 ve CT trong diem 5nam_bieu 01_Bao cao doan cong tac cua Bo thang 4-2010_Dang ky phan khai von ODA (gui Bo)_Bieu du thao QD von ho tro co MT 2 2" xfId="7801"/>
    <cellStyle name="1_BC 8 thang 2009 ve CT trong diem 5nam_bieu 01_Bao cao doan cong tac cua Bo thang 4-2010_Dang ky phan khai von ODA (gui Bo)_Bieu du thao QD von ho tro co MT 2 3" xfId="7802"/>
    <cellStyle name="1_BC 8 thang 2009 ve CT trong diem 5nam_bieu 01_Bao cao doan cong tac cua Bo thang 4-2010_Dang ky phan khai von ODA (gui Bo)_Bieu du thao QD von ho tro co MT 2 4" xfId="7803"/>
    <cellStyle name="1_BC 8 thang 2009 ve CT trong diem 5nam_bieu 01_Bao cao doan cong tac cua Bo thang 4-2010_Dang ky phan khai von ODA (gui Bo)_Bieu du thao QD von ho tro co MT 3" xfId="7804"/>
    <cellStyle name="1_BC 8 thang 2009 ve CT trong diem 5nam_bieu 01_Bao cao doan cong tac cua Bo thang 4-2010_Dang ky phan khai von ODA (gui Bo)_Bieu du thao QD von ho tro co MT 4" xfId="7805"/>
    <cellStyle name="1_BC 8 thang 2009 ve CT trong diem 5nam_bieu 01_Bao cao doan cong tac cua Bo thang 4-2010_Dang ky phan khai von ODA (gui Bo)_Bieu du thao QD von ho tro co MT 5" xfId="7806"/>
    <cellStyle name="1_BC 8 thang 2009 ve CT trong diem 5nam_bieu 01_Bao cao doan cong tac cua Bo thang 4-2010_Dang ky phan khai von ODA (gui Bo)_Ke hoach 2012 theo doi (giai ngan 30.6.12)" xfId="7807"/>
    <cellStyle name="1_BC 8 thang 2009 ve CT trong diem 5nam_bieu 01_Bao cao doan cong tac cua Bo thang 4-2010_Dang ky phan khai von ODA (gui Bo)_Ke hoach 2012 theo doi (giai ngan 30.6.12) 2" xfId="7808"/>
    <cellStyle name="1_BC 8 thang 2009 ve CT trong diem 5nam_bieu 01_Bao cao doan cong tac cua Bo thang 4-2010_Dang ky phan khai von ODA (gui Bo)_Ke hoach 2012 theo doi (giai ngan 30.6.12) 2 2" xfId="7809"/>
    <cellStyle name="1_BC 8 thang 2009 ve CT trong diem 5nam_bieu 01_Bao cao doan cong tac cua Bo thang 4-2010_Dang ky phan khai von ODA (gui Bo)_Ke hoach 2012 theo doi (giai ngan 30.6.12) 2 3" xfId="7810"/>
    <cellStyle name="1_BC 8 thang 2009 ve CT trong diem 5nam_bieu 01_Bao cao doan cong tac cua Bo thang 4-2010_Dang ky phan khai von ODA (gui Bo)_Ke hoach 2012 theo doi (giai ngan 30.6.12) 2 4" xfId="7811"/>
    <cellStyle name="1_BC 8 thang 2009 ve CT trong diem 5nam_bieu 01_Bao cao doan cong tac cua Bo thang 4-2010_Dang ky phan khai von ODA (gui Bo)_Ke hoach 2012 theo doi (giai ngan 30.6.12) 3" xfId="7812"/>
    <cellStyle name="1_BC 8 thang 2009 ve CT trong diem 5nam_bieu 01_Bao cao doan cong tac cua Bo thang 4-2010_Dang ky phan khai von ODA (gui Bo)_Ke hoach 2012 theo doi (giai ngan 30.6.12) 4" xfId="7813"/>
    <cellStyle name="1_BC 8 thang 2009 ve CT trong diem 5nam_bieu 01_Bao cao doan cong tac cua Bo thang 4-2010_Dang ky phan khai von ODA (gui Bo)_Ke hoach 2012 theo doi (giai ngan 30.6.12) 5" xfId="7814"/>
    <cellStyle name="1_BC 8 thang 2009 ve CT trong diem 5nam_bieu 01_Bao cao doan cong tac cua Bo thang 4-2010_Ke hoach 2012 (theo doi)" xfId="7815"/>
    <cellStyle name="1_BC 8 thang 2009 ve CT trong diem 5nam_bieu 01_Bao cao doan cong tac cua Bo thang 4-2010_Ke hoach 2012 (theo doi) 2" xfId="7816"/>
    <cellStyle name="1_BC 8 thang 2009 ve CT trong diem 5nam_bieu 01_Bao cao doan cong tac cua Bo thang 4-2010_Ke hoach 2012 (theo doi) 2 2" xfId="7817"/>
    <cellStyle name="1_BC 8 thang 2009 ve CT trong diem 5nam_bieu 01_Bao cao doan cong tac cua Bo thang 4-2010_Ke hoach 2012 (theo doi) 2 3" xfId="7818"/>
    <cellStyle name="1_BC 8 thang 2009 ve CT trong diem 5nam_bieu 01_Bao cao doan cong tac cua Bo thang 4-2010_Ke hoach 2012 (theo doi) 2 4" xfId="7819"/>
    <cellStyle name="1_BC 8 thang 2009 ve CT trong diem 5nam_bieu 01_Bao cao doan cong tac cua Bo thang 4-2010_Ke hoach 2012 (theo doi) 3" xfId="7820"/>
    <cellStyle name="1_BC 8 thang 2009 ve CT trong diem 5nam_bieu 01_Bao cao doan cong tac cua Bo thang 4-2010_Ke hoach 2012 (theo doi) 4" xfId="7821"/>
    <cellStyle name="1_BC 8 thang 2009 ve CT trong diem 5nam_bieu 01_Bao cao doan cong tac cua Bo thang 4-2010_Ke hoach 2012 (theo doi) 5" xfId="7822"/>
    <cellStyle name="1_BC 8 thang 2009 ve CT trong diem 5nam_bieu 01_Bao cao doan cong tac cua Bo thang 4-2010_Ke hoach 2012 theo doi (giai ngan 30.6.12)" xfId="7823"/>
    <cellStyle name="1_BC 8 thang 2009 ve CT trong diem 5nam_bieu 01_Bao cao doan cong tac cua Bo thang 4-2010_Ke hoach 2012 theo doi (giai ngan 30.6.12) 2" xfId="7824"/>
    <cellStyle name="1_BC 8 thang 2009 ve CT trong diem 5nam_bieu 01_Bao cao doan cong tac cua Bo thang 4-2010_Ke hoach 2012 theo doi (giai ngan 30.6.12) 2 2" xfId="7825"/>
    <cellStyle name="1_BC 8 thang 2009 ve CT trong diem 5nam_bieu 01_Bao cao doan cong tac cua Bo thang 4-2010_Ke hoach 2012 theo doi (giai ngan 30.6.12) 2 3" xfId="7826"/>
    <cellStyle name="1_BC 8 thang 2009 ve CT trong diem 5nam_bieu 01_Bao cao doan cong tac cua Bo thang 4-2010_Ke hoach 2012 theo doi (giai ngan 30.6.12) 2 4" xfId="7827"/>
    <cellStyle name="1_BC 8 thang 2009 ve CT trong diem 5nam_bieu 01_Bao cao doan cong tac cua Bo thang 4-2010_Ke hoach 2012 theo doi (giai ngan 30.6.12) 3" xfId="7828"/>
    <cellStyle name="1_BC 8 thang 2009 ve CT trong diem 5nam_bieu 01_Bao cao doan cong tac cua Bo thang 4-2010_Ke hoach 2012 theo doi (giai ngan 30.6.12) 4" xfId="7829"/>
    <cellStyle name="1_BC 8 thang 2009 ve CT trong diem 5nam_bieu 01_Bao cao doan cong tac cua Bo thang 4-2010_Ke hoach 2012 theo doi (giai ngan 30.6.12) 5" xfId="7830"/>
    <cellStyle name="1_BC 8 thang 2009 ve CT trong diem 5nam_bieu 01_BC von DTPT 6 thang 2012" xfId="7831"/>
    <cellStyle name="1_BC 8 thang 2009 ve CT trong diem 5nam_bieu 01_BC von DTPT 6 thang 2012 2" xfId="7832"/>
    <cellStyle name="1_BC 8 thang 2009 ve CT trong diem 5nam_bieu 01_BC von DTPT 6 thang 2012 2 2" xfId="7833"/>
    <cellStyle name="1_BC 8 thang 2009 ve CT trong diem 5nam_bieu 01_BC von DTPT 6 thang 2012 2 3" xfId="7834"/>
    <cellStyle name="1_BC 8 thang 2009 ve CT trong diem 5nam_bieu 01_BC von DTPT 6 thang 2012 2 4" xfId="7835"/>
    <cellStyle name="1_BC 8 thang 2009 ve CT trong diem 5nam_bieu 01_BC von DTPT 6 thang 2012 3" xfId="7836"/>
    <cellStyle name="1_BC 8 thang 2009 ve CT trong diem 5nam_bieu 01_BC von DTPT 6 thang 2012 4" xfId="7837"/>
    <cellStyle name="1_BC 8 thang 2009 ve CT trong diem 5nam_bieu 01_BC von DTPT 6 thang 2012 5" xfId="7838"/>
    <cellStyle name="1_BC 8 thang 2009 ve CT trong diem 5nam_bieu 01_Bieu du thao QD von ho tro co MT" xfId="7839"/>
    <cellStyle name="1_BC 8 thang 2009 ve CT trong diem 5nam_bieu 01_Bieu du thao QD von ho tro co MT 2" xfId="7840"/>
    <cellStyle name="1_BC 8 thang 2009 ve CT trong diem 5nam_bieu 01_Bieu du thao QD von ho tro co MT 2 2" xfId="7841"/>
    <cellStyle name="1_BC 8 thang 2009 ve CT trong diem 5nam_bieu 01_Bieu du thao QD von ho tro co MT 2 3" xfId="7842"/>
    <cellStyle name="1_BC 8 thang 2009 ve CT trong diem 5nam_bieu 01_Bieu du thao QD von ho tro co MT 2 4" xfId="7843"/>
    <cellStyle name="1_BC 8 thang 2009 ve CT trong diem 5nam_bieu 01_Bieu du thao QD von ho tro co MT 3" xfId="7844"/>
    <cellStyle name="1_BC 8 thang 2009 ve CT trong diem 5nam_bieu 01_Bieu du thao QD von ho tro co MT 4" xfId="7845"/>
    <cellStyle name="1_BC 8 thang 2009 ve CT trong diem 5nam_bieu 01_Bieu du thao QD von ho tro co MT 5" xfId="7846"/>
    <cellStyle name="1_BC 8 thang 2009 ve CT trong diem 5nam_bieu 01_Book1" xfId="7847"/>
    <cellStyle name="1_BC 8 thang 2009 ve CT trong diem 5nam_bieu 01_Book1 2" xfId="7848"/>
    <cellStyle name="1_BC 8 thang 2009 ve CT trong diem 5nam_bieu 01_Book1 2 2" xfId="7849"/>
    <cellStyle name="1_BC 8 thang 2009 ve CT trong diem 5nam_bieu 01_Book1 2 3" xfId="7850"/>
    <cellStyle name="1_BC 8 thang 2009 ve CT trong diem 5nam_bieu 01_Book1 2 4" xfId="7851"/>
    <cellStyle name="1_BC 8 thang 2009 ve CT trong diem 5nam_bieu 01_Book1 3" xfId="7852"/>
    <cellStyle name="1_BC 8 thang 2009 ve CT trong diem 5nam_bieu 01_Book1 3 2" xfId="7853"/>
    <cellStyle name="1_BC 8 thang 2009 ve CT trong diem 5nam_bieu 01_Book1 3 3" xfId="7854"/>
    <cellStyle name="1_BC 8 thang 2009 ve CT trong diem 5nam_bieu 01_Book1 3 4" xfId="7855"/>
    <cellStyle name="1_BC 8 thang 2009 ve CT trong diem 5nam_bieu 01_Book1 4" xfId="7856"/>
    <cellStyle name="1_BC 8 thang 2009 ve CT trong diem 5nam_bieu 01_Book1 5" xfId="7857"/>
    <cellStyle name="1_BC 8 thang 2009 ve CT trong diem 5nam_bieu 01_Book1 6" xfId="7858"/>
    <cellStyle name="1_BC 8 thang 2009 ve CT trong diem 5nam_bieu 01_Book1_BC von DTPT 6 thang 2012" xfId="7859"/>
    <cellStyle name="1_BC 8 thang 2009 ve CT trong diem 5nam_bieu 01_Book1_BC von DTPT 6 thang 2012 2" xfId="7860"/>
    <cellStyle name="1_BC 8 thang 2009 ve CT trong diem 5nam_bieu 01_Book1_BC von DTPT 6 thang 2012 2 2" xfId="7861"/>
    <cellStyle name="1_BC 8 thang 2009 ve CT trong diem 5nam_bieu 01_Book1_BC von DTPT 6 thang 2012 2 3" xfId="7862"/>
    <cellStyle name="1_BC 8 thang 2009 ve CT trong diem 5nam_bieu 01_Book1_BC von DTPT 6 thang 2012 2 4" xfId="7863"/>
    <cellStyle name="1_BC 8 thang 2009 ve CT trong diem 5nam_bieu 01_Book1_BC von DTPT 6 thang 2012 3" xfId="7864"/>
    <cellStyle name="1_BC 8 thang 2009 ve CT trong diem 5nam_bieu 01_Book1_BC von DTPT 6 thang 2012 3 2" xfId="7865"/>
    <cellStyle name="1_BC 8 thang 2009 ve CT trong diem 5nam_bieu 01_Book1_BC von DTPT 6 thang 2012 3 3" xfId="7866"/>
    <cellStyle name="1_BC 8 thang 2009 ve CT trong diem 5nam_bieu 01_Book1_BC von DTPT 6 thang 2012 3 4" xfId="7867"/>
    <cellStyle name="1_BC 8 thang 2009 ve CT trong diem 5nam_bieu 01_Book1_BC von DTPT 6 thang 2012 4" xfId="7868"/>
    <cellStyle name="1_BC 8 thang 2009 ve CT trong diem 5nam_bieu 01_Book1_BC von DTPT 6 thang 2012 5" xfId="7869"/>
    <cellStyle name="1_BC 8 thang 2009 ve CT trong diem 5nam_bieu 01_Book1_BC von DTPT 6 thang 2012 6" xfId="7870"/>
    <cellStyle name="1_BC 8 thang 2009 ve CT trong diem 5nam_bieu 01_Book1_Bieu du thao QD von ho tro co MT" xfId="7871"/>
    <cellStyle name="1_BC 8 thang 2009 ve CT trong diem 5nam_bieu 01_Book1_Bieu du thao QD von ho tro co MT 2" xfId="7872"/>
    <cellStyle name="1_BC 8 thang 2009 ve CT trong diem 5nam_bieu 01_Book1_Bieu du thao QD von ho tro co MT 2 2" xfId="7873"/>
    <cellStyle name="1_BC 8 thang 2009 ve CT trong diem 5nam_bieu 01_Book1_Bieu du thao QD von ho tro co MT 2 3" xfId="7874"/>
    <cellStyle name="1_BC 8 thang 2009 ve CT trong diem 5nam_bieu 01_Book1_Bieu du thao QD von ho tro co MT 2 4" xfId="7875"/>
    <cellStyle name="1_BC 8 thang 2009 ve CT trong diem 5nam_bieu 01_Book1_Bieu du thao QD von ho tro co MT 3" xfId="7876"/>
    <cellStyle name="1_BC 8 thang 2009 ve CT trong diem 5nam_bieu 01_Book1_Bieu du thao QD von ho tro co MT 3 2" xfId="7877"/>
    <cellStyle name="1_BC 8 thang 2009 ve CT trong diem 5nam_bieu 01_Book1_Bieu du thao QD von ho tro co MT 3 3" xfId="7878"/>
    <cellStyle name="1_BC 8 thang 2009 ve CT trong diem 5nam_bieu 01_Book1_Bieu du thao QD von ho tro co MT 3 4" xfId="7879"/>
    <cellStyle name="1_BC 8 thang 2009 ve CT trong diem 5nam_bieu 01_Book1_Bieu du thao QD von ho tro co MT 4" xfId="7880"/>
    <cellStyle name="1_BC 8 thang 2009 ve CT trong diem 5nam_bieu 01_Book1_Bieu du thao QD von ho tro co MT 5" xfId="7881"/>
    <cellStyle name="1_BC 8 thang 2009 ve CT trong diem 5nam_bieu 01_Book1_Bieu du thao QD von ho tro co MT 6" xfId="7882"/>
    <cellStyle name="1_BC 8 thang 2009 ve CT trong diem 5nam_bieu 01_Book1_Hoan chinh KH 2012 (o nha)" xfId="7883"/>
    <cellStyle name="1_BC 8 thang 2009 ve CT trong diem 5nam_bieu 01_Book1_Hoan chinh KH 2012 (o nha) 2" xfId="7884"/>
    <cellStyle name="1_BC 8 thang 2009 ve CT trong diem 5nam_bieu 01_Book1_Hoan chinh KH 2012 (o nha) 2 2" xfId="7885"/>
    <cellStyle name="1_BC 8 thang 2009 ve CT trong diem 5nam_bieu 01_Book1_Hoan chinh KH 2012 (o nha) 2 3" xfId="7886"/>
    <cellStyle name="1_BC 8 thang 2009 ve CT trong diem 5nam_bieu 01_Book1_Hoan chinh KH 2012 (o nha) 2 4" xfId="7887"/>
    <cellStyle name="1_BC 8 thang 2009 ve CT trong diem 5nam_bieu 01_Book1_Hoan chinh KH 2012 (o nha) 3" xfId="7888"/>
    <cellStyle name="1_BC 8 thang 2009 ve CT trong diem 5nam_bieu 01_Book1_Hoan chinh KH 2012 (o nha) 3 2" xfId="7889"/>
    <cellStyle name="1_BC 8 thang 2009 ve CT trong diem 5nam_bieu 01_Book1_Hoan chinh KH 2012 (o nha) 3 3" xfId="7890"/>
    <cellStyle name="1_BC 8 thang 2009 ve CT trong diem 5nam_bieu 01_Book1_Hoan chinh KH 2012 (o nha) 3 4" xfId="7891"/>
    <cellStyle name="1_BC 8 thang 2009 ve CT trong diem 5nam_bieu 01_Book1_Hoan chinh KH 2012 (o nha) 4" xfId="7892"/>
    <cellStyle name="1_BC 8 thang 2009 ve CT trong diem 5nam_bieu 01_Book1_Hoan chinh KH 2012 (o nha) 5" xfId="7893"/>
    <cellStyle name="1_BC 8 thang 2009 ve CT trong diem 5nam_bieu 01_Book1_Hoan chinh KH 2012 (o nha) 6" xfId="7894"/>
    <cellStyle name="1_BC 8 thang 2009 ve CT trong diem 5nam_bieu 01_Book1_Hoan chinh KH 2012 (o nha)_Bao cao giai ngan quy I" xfId="7895"/>
    <cellStyle name="1_BC 8 thang 2009 ve CT trong diem 5nam_bieu 01_Book1_Hoan chinh KH 2012 (o nha)_Bao cao giai ngan quy I 2" xfId="7896"/>
    <cellStyle name="1_BC 8 thang 2009 ve CT trong diem 5nam_bieu 01_Book1_Hoan chinh KH 2012 (o nha)_Bao cao giai ngan quy I 2 2" xfId="7897"/>
    <cellStyle name="1_BC 8 thang 2009 ve CT trong diem 5nam_bieu 01_Book1_Hoan chinh KH 2012 (o nha)_Bao cao giai ngan quy I 2 3" xfId="7898"/>
    <cellStyle name="1_BC 8 thang 2009 ve CT trong diem 5nam_bieu 01_Book1_Hoan chinh KH 2012 (o nha)_Bao cao giai ngan quy I 2 4" xfId="7899"/>
    <cellStyle name="1_BC 8 thang 2009 ve CT trong diem 5nam_bieu 01_Book1_Hoan chinh KH 2012 (o nha)_Bao cao giai ngan quy I 3" xfId="7900"/>
    <cellStyle name="1_BC 8 thang 2009 ve CT trong diem 5nam_bieu 01_Book1_Hoan chinh KH 2012 (o nha)_Bao cao giai ngan quy I 3 2" xfId="7901"/>
    <cellStyle name="1_BC 8 thang 2009 ve CT trong diem 5nam_bieu 01_Book1_Hoan chinh KH 2012 (o nha)_Bao cao giai ngan quy I 3 3" xfId="7902"/>
    <cellStyle name="1_BC 8 thang 2009 ve CT trong diem 5nam_bieu 01_Book1_Hoan chinh KH 2012 (o nha)_Bao cao giai ngan quy I 3 4" xfId="7903"/>
    <cellStyle name="1_BC 8 thang 2009 ve CT trong diem 5nam_bieu 01_Book1_Hoan chinh KH 2012 (o nha)_Bao cao giai ngan quy I 4" xfId="7904"/>
    <cellStyle name="1_BC 8 thang 2009 ve CT trong diem 5nam_bieu 01_Book1_Hoan chinh KH 2012 (o nha)_Bao cao giai ngan quy I 5" xfId="7905"/>
    <cellStyle name="1_BC 8 thang 2009 ve CT trong diem 5nam_bieu 01_Book1_Hoan chinh KH 2012 (o nha)_Bao cao giai ngan quy I 6" xfId="7906"/>
    <cellStyle name="1_BC 8 thang 2009 ve CT trong diem 5nam_bieu 01_Book1_Hoan chinh KH 2012 (o nha)_BC von DTPT 6 thang 2012" xfId="7907"/>
    <cellStyle name="1_BC 8 thang 2009 ve CT trong diem 5nam_bieu 01_Book1_Hoan chinh KH 2012 (o nha)_BC von DTPT 6 thang 2012 2" xfId="7908"/>
    <cellStyle name="1_BC 8 thang 2009 ve CT trong diem 5nam_bieu 01_Book1_Hoan chinh KH 2012 (o nha)_BC von DTPT 6 thang 2012 2 2" xfId="7909"/>
    <cellStyle name="1_BC 8 thang 2009 ve CT trong diem 5nam_bieu 01_Book1_Hoan chinh KH 2012 (o nha)_BC von DTPT 6 thang 2012 2 3" xfId="7910"/>
    <cellStyle name="1_BC 8 thang 2009 ve CT trong diem 5nam_bieu 01_Book1_Hoan chinh KH 2012 (o nha)_BC von DTPT 6 thang 2012 2 4" xfId="7911"/>
    <cellStyle name="1_BC 8 thang 2009 ve CT trong diem 5nam_bieu 01_Book1_Hoan chinh KH 2012 (o nha)_BC von DTPT 6 thang 2012 3" xfId="7912"/>
    <cellStyle name="1_BC 8 thang 2009 ve CT trong diem 5nam_bieu 01_Book1_Hoan chinh KH 2012 (o nha)_BC von DTPT 6 thang 2012 3 2" xfId="7913"/>
    <cellStyle name="1_BC 8 thang 2009 ve CT trong diem 5nam_bieu 01_Book1_Hoan chinh KH 2012 (o nha)_BC von DTPT 6 thang 2012 3 3" xfId="7914"/>
    <cellStyle name="1_BC 8 thang 2009 ve CT trong diem 5nam_bieu 01_Book1_Hoan chinh KH 2012 (o nha)_BC von DTPT 6 thang 2012 3 4" xfId="7915"/>
    <cellStyle name="1_BC 8 thang 2009 ve CT trong diem 5nam_bieu 01_Book1_Hoan chinh KH 2012 (o nha)_BC von DTPT 6 thang 2012 4" xfId="7916"/>
    <cellStyle name="1_BC 8 thang 2009 ve CT trong diem 5nam_bieu 01_Book1_Hoan chinh KH 2012 (o nha)_BC von DTPT 6 thang 2012 5" xfId="7917"/>
    <cellStyle name="1_BC 8 thang 2009 ve CT trong diem 5nam_bieu 01_Book1_Hoan chinh KH 2012 (o nha)_BC von DTPT 6 thang 2012 6" xfId="7918"/>
    <cellStyle name="1_BC 8 thang 2009 ve CT trong diem 5nam_bieu 01_Book1_Hoan chinh KH 2012 (o nha)_Bieu du thao QD von ho tro co MT" xfId="7919"/>
    <cellStyle name="1_BC 8 thang 2009 ve CT trong diem 5nam_bieu 01_Book1_Hoan chinh KH 2012 (o nha)_Bieu du thao QD von ho tro co MT 2" xfId="7920"/>
    <cellStyle name="1_BC 8 thang 2009 ve CT trong diem 5nam_bieu 01_Book1_Hoan chinh KH 2012 (o nha)_Bieu du thao QD von ho tro co MT 2 2" xfId="7921"/>
    <cellStyle name="1_BC 8 thang 2009 ve CT trong diem 5nam_bieu 01_Book1_Hoan chinh KH 2012 (o nha)_Bieu du thao QD von ho tro co MT 2 3" xfId="7922"/>
    <cellStyle name="1_BC 8 thang 2009 ve CT trong diem 5nam_bieu 01_Book1_Hoan chinh KH 2012 (o nha)_Bieu du thao QD von ho tro co MT 2 4" xfId="7923"/>
    <cellStyle name="1_BC 8 thang 2009 ve CT trong diem 5nam_bieu 01_Book1_Hoan chinh KH 2012 (o nha)_Bieu du thao QD von ho tro co MT 3" xfId="7924"/>
    <cellStyle name="1_BC 8 thang 2009 ve CT trong diem 5nam_bieu 01_Book1_Hoan chinh KH 2012 (o nha)_Bieu du thao QD von ho tro co MT 3 2" xfId="7925"/>
    <cellStyle name="1_BC 8 thang 2009 ve CT trong diem 5nam_bieu 01_Book1_Hoan chinh KH 2012 (o nha)_Bieu du thao QD von ho tro co MT 3 3" xfId="7926"/>
    <cellStyle name="1_BC 8 thang 2009 ve CT trong diem 5nam_bieu 01_Book1_Hoan chinh KH 2012 (o nha)_Bieu du thao QD von ho tro co MT 3 4" xfId="7927"/>
    <cellStyle name="1_BC 8 thang 2009 ve CT trong diem 5nam_bieu 01_Book1_Hoan chinh KH 2012 (o nha)_Bieu du thao QD von ho tro co MT 4" xfId="7928"/>
    <cellStyle name="1_BC 8 thang 2009 ve CT trong diem 5nam_bieu 01_Book1_Hoan chinh KH 2012 (o nha)_Bieu du thao QD von ho tro co MT 5" xfId="7929"/>
    <cellStyle name="1_BC 8 thang 2009 ve CT trong diem 5nam_bieu 01_Book1_Hoan chinh KH 2012 (o nha)_Bieu du thao QD von ho tro co MT 6" xfId="7930"/>
    <cellStyle name="1_BC 8 thang 2009 ve CT trong diem 5nam_bieu 01_Book1_Hoan chinh KH 2012 (o nha)_Ke hoach 2012 theo doi (giai ngan 30.6.12)" xfId="7931"/>
    <cellStyle name="1_BC 8 thang 2009 ve CT trong diem 5nam_bieu 01_Book1_Hoan chinh KH 2012 (o nha)_Ke hoach 2012 theo doi (giai ngan 30.6.12) 2" xfId="7932"/>
    <cellStyle name="1_BC 8 thang 2009 ve CT trong diem 5nam_bieu 01_Book1_Hoan chinh KH 2012 (o nha)_Ke hoach 2012 theo doi (giai ngan 30.6.12) 2 2" xfId="7933"/>
    <cellStyle name="1_BC 8 thang 2009 ve CT trong diem 5nam_bieu 01_Book1_Hoan chinh KH 2012 (o nha)_Ke hoach 2012 theo doi (giai ngan 30.6.12) 2 3" xfId="7934"/>
    <cellStyle name="1_BC 8 thang 2009 ve CT trong diem 5nam_bieu 01_Book1_Hoan chinh KH 2012 (o nha)_Ke hoach 2012 theo doi (giai ngan 30.6.12) 2 4" xfId="7935"/>
    <cellStyle name="1_BC 8 thang 2009 ve CT trong diem 5nam_bieu 01_Book1_Hoan chinh KH 2012 (o nha)_Ke hoach 2012 theo doi (giai ngan 30.6.12) 3" xfId="7936"/>
    <cellStyle name="1_BC 8 thang 2009 ve CT trong diem 5nam_bieu 01_Book1_Hoan chinh KH 2012 (o nha)_Ke hoach 2012 theo doi (giai ngan 30.6.12) 3 2" xfId="7937"/>
    <cellStyle name="1_BC 8 thang 2009 ve CT trong diem 5nam_bieu 01_Book1_Hoan chinh KH 2012 (o nha)_Ke hoach 2012 theo doi (giai ngan 30.6.12) 3 3" xfId="7938"/>
    <cellStyle name="1_BC 8 thang 2009 ve CT trong diem 5nam_bieu 01_Book1_Hoan chinh KH 2012 (o nha)_Ke hoach 2012 theo doi (giai ngan 30.6.12) 3 4" xfId="7939"/>
    <cellStyle name="1_BC 8 thang 2009 ve CT trong diem 5nam_bieu 01_Book1_Hoan chinh KH 2012 (o nha)_Ke hoach 2012 theo doi (giai ngan 30.6.12) 4" xfId="7940"/>
    <cellStyle name="1_BC 8 thang 2009 ve CT trong diem 5nam_bieu 01_Book1_Hoan chinh KH 2012 (o nha)_Ke hoach 2012 theo doi (giai ngan 30.6.12) 5" xfId="7941"/>
    <cellStyle name="1_BC 8 thang 2009 ve CT trong diem 5nam_bieu 01_Book1_Hoan chinh KH 2012 (o nha)_Ke hoach 2012 theo doi (giai ngan 30.6.12) 6" xfId="7942"/>
    <cellStyle name="1_BC 8 thang 2009 ve CT trong diem 5nam_bieu 01_Book1_Hoan chinh KH 2012 Von ho tro co MT" xfId="7943"/>
    <cellStyle name="1_BC 8 thang 2009 ve CT trong diem 5nam_bieu 01_Book1_Hoan chinh KH 2012 Von ho tro co MT (chi tiet)" xfId="7944"/>
    <cellStyle name="1_BC 8 thang 2009 ve CT trong diem 5nam_bieu 01_Book1_Hoan chinh KH 2012 Von ho tro co MT (chi tiet) 2" xfId="7945"/>
    <cellStyle name="1_BC 8 thang 2009 ve CT trong diem 5nam_bieu 01_Book1_Hoan chinh KH 2012 Von ho tro co MT (chi tiet) 2 2" xfId="7946"/>
    <cellStyle name="1_BC 8 thang 2009 ve CT trong diem 5nam_bieu 01_Book1_Hoan chinh KH 2012 Von ho tro co MT (chi tiet) 2 3" xfId="7947"/>
    <cellStyle name="1_BC 8 thang 2009 ve CT trong diem 5nam_bieu 01_Book1_Hoan chinh KH 2012 Von ho tro co MT (chi tiet) 2 4" xfId="7948"/>
    <cellStyle name="1_BC 8 thang 2009 ve CT trong diem 5nam_bieu 01_Book1_Hoan chinh KH 2012 Von ho tro co MT (chi tiet) 3" xfId="7949"/>
    <cellStyle name="1_BC 8 thang 2009 ve CT trong diem 5nam_bieu 01_Book1_Hoan chinh KH 2012 Von ho tro co MT (chi tiet) 3 2" xfId="7950"/>
    <cellStyle name="1_BC 8 thang 2009 ve CT trong diem 5nam_bieu 01_Book1_Hoan chinh KH 2012 Von ho tro co MT (chi tiet) 3 3" xfId="7951"/>
    <cellStyle name="1_BC 8 thang 2009 ve CT trong diem 5nam_bieu 01_Book1_Hoan chinh KH 2012 Von ho tro co MT (chi tiet) 3 4" xfId="7952"/>
    <cellStyle name="1_BC 8 thang 2009 ve CT trong diem 5nam_bieu 01_Book1_Hoan chinh KH 2012 Von ho tro co MT (chi tiet) 4" xfId="7953"/>
    <cellStyle name="1_BC 8 thang 2009 ve CT trong diem 5nam_bieu 01_Book1_Hoan chinh KH 2012 Von ho tro co MT (chi tiet) 5" xfId="7954"/>
    <cellStyle name="1_BC 8 thang 2009 ve CT trong diem 5nam_bieu 01_Book1_Hoan chinh KH 2012 Von ho tro co MT (chi tiet) 6" xfId="7955"/>
    <cellStyle name="1_BC 8 thang 2009 ve CT trong diem 5nam_bieu 01_Book1_Hoan chinh KH 2012 Von ho tro co MT 10" xfId="7956"/>
    <cellStyle name="1_BC 8 thang 2009 ve CT trong diem 5nam_bieu 01_Book1_Hoan chinh KH 2012 Von ho tro co MT 10 2" xfId="7957"/>
    <cellStyle name="1_BC 8 thang 2009 ve CT trong diem 5nam_bieu 01_Book1_Hoan chinh KH 2012 Von ho tro co MT 10 3" xfId="7958"/>
    <cellStyle name="1_BC 8 thang 2009 ve CT trong diem 5nam_bieu 01_Book1_Hoan chinh KH 2012 Von ho tro co MT 10 4" xfId="7959"/>
    <cellStyle name="1_BC 8 thang 2009 ve CT trong diem 5nam_bieu 01_Book1_Hoan chinh KH 2012 Von ho tro co MT 11" xfId="7960"/>
    <cellStyle name="1_BC 8 thang 2009 ve CT trong diem 5nam_bieu 01_Book1_Hoan chinh KH 2012 Von ho tro co MT 11 2" xfId="7961"/>
    <cellStyle name="1_BC 8 thang 2009 ve CT trong diem 5nam_bieu 01_Book1_Hoan chinh KH 2012 Von ho tro co MT 11 3" xfId="7962"/>
    <cellStyle name="1_BC 8 thang 2009 ve CT trong diem 5nam_bieu 01_Book1_Hoan chinh KH 2012 Von ho tro co MT 11 4" xfId="7963"/>
    <cellStyle name="1_BC 8 thang 2009 ve CT trong diem 5nam_bieu 01_Book1_Hoan chinh KH 2012 Von ho tro co MT 12" xfId="7964"/>
    <cellStyle name="1_BC 8 thang 2009 ve CT trong diem 5nam_bieu 01_Book1_Hoan chinh KH 2012 Von ho tro co MT 12 2" xfId="7965"/>
    <cellStyle name="1_BC 8 thang 2009 ve CT trong diem 5nam_bieu 01_Book1_Hoan chinh KH 2012 Von ho tro co MT 12 3" xfId="7966"/>
    <cellStyle name="1_BC 8 thang 2009 ve CT trong diem 5nam_bieu 01_Book1_Hoan chinh KH 2012 Von ho tro co MT 12 4" xfId="7967"/>
    <cellStyle name="1_BC 8 thang 2009 ve CT trong diem 5nam_bieu 01_Book1_Hoan chinh KH 2012 Von ho tro co MT 13" xfId="7968"/>
    <cellStyle name="1_BC 8 thang 2009 ve CT trong diem 5nam_bieu 01_Book1_Hoan chinh KH 2012 Von ho tro co MT 13 2" xfId="7969"/>
    <cellStyle name="1_BC 8 thang 2009 ve CT trong diem 5nam_bieu 01_Book1_Hoan chinh KH 2012 Von ho tro co MT 13 3" xfId="7970"/>
    <cellStyle name="1_BC 8 thang 2009 ve CT trong diem 5nam_bieu 01_Book1_Hoan chinh KH 2012 Von ho tro co MT 13 4" xfId="7971"/>
    <cellStyle name="1_BC 8 thang 2009 ve CT trong diem 5nam_bieu 01_Book1_Hoan chinh KH 2012 Von ho tro co MT 14" xfId="7972"/>
    <cellStyle name="1_BC 8 thang 2009 ve CT trong diem 5nam_bieu 01_Book1_Hoan chinh KH 2012 Von ho tro co MT 14 2" xfId="7973"/>
    <cellStyle name="1_BC 8 thang 2009 ve CT trong diem 5nam_bieu 01_Book1_Hoan chinh KH 2012 Von ho tro co MT 14 3" xfId="7974"/>
    <cellStyle name="1_BC 8 thang 2009 ve CT trong diem 5nam_bieu 01_Book1_Hoan chinh KH 2012 Von ho tro co MT 14 4" xfId="7975"/>
    <cellStyle name="1_BC 8 thang 2009 ve CT trong diem 5nam_bieu 01_Book1_Hoan chinh KH 2012 Von ho tro co MT 15" xfId="7976"/>
    <cellStyle name="1_BC 8 thang 2009 ve CT trong diem 5nam_bieu 01_Book1_Hoan chinh KH 2012 Von ho tro co MT 15 2" xfId="7977"/>
    <cellStyle name="1_BC 8 thang 2009 ve CT trong diem 5nam_bieu 01_Book1_Hoan chinh KH 2012 Von ho tro co MT 15 3" xfId="7978"/>
    <cellStyle name="1_BC 8 thang 2009 ve CT trong diem 5nam_bieu 01_Book1_Hoan chinh KH 2012 Von ho tro co MT 15 4" xfId="7979"/>
    <cellStyle name="1_BC 8 thang 2009 ve CT trong diem 5nam_bieu 01_Book1_Hoan chinh KH 2012 Von ho tro co MT 16" xfId="7980"/>
    <cellStyle name="1_BC 8 thang 2009 ve CT trong diem 5nam_bieu 01_Book1_Hoan chinh KH 2012 Von ho tro co MT 16 2" xfId="7981"/>
    <cellStyle name="1_BC 8 thang 2009 ve CT trong diem 5nam_bieu 01_Book1_Hoan chinh KH 2012 Von ho tro co MT 16 3" xfId="7982"/>
    <cellStyle name="1_BC 8 thang 2009 ve CT trong diem 5nam_bieu 01_Book1_Hoan chinh KH 2012 Von ho tro co MT 16 4" xfId="7983"/>
    <cellStyle name="1_BC 8 thang 2009 ve CT trong diem 5nam_bieu 01_Book1_Hoan chinh KH 2012 Von ho tro co MT 17" xfId="7984"/>
    <cellStyle name="1_BC 8 thang 2009 ve CT trong diem 5nam_bieu 01_Book1_Hoan chinh KH 2012 Von ho tro co MT 17 2" xfId="7985"/>
    <cellStyle name="1_BC 8 thang 2009 ve CT trong diem 5nam_bieu 01_Book1_Hoan chinh KH 2012 Von ho tro co MT 17 3" xfId="7986"/>
    <cellStyle name="1_BC 8 thang 2009 ve CT trong diem 5nam_bieu 01_Book1_Hoan chinh KH 2012 Von ho tro co MT 17 4" xfId="7987"/>
    <cellStyle name="1_BC 8 thang 2009 ve CT trong diem 5nam_bieu 01_Book1_Hoan chinh KH 2012 Von ho tro co MT 18" xfId="7988"/>
    <cellStyle name="1_BC 8 thang 2009 ve CT trong diem 5nam_bieu 01_Book1_Hoan chinh KH 2012 Von ho tro co MT 19" xfId="7989"/>
    <cellStyle name="1_BC 8 thang 2009 ve CT trong diem 5nam_bieu 01_Book1_Hoan chinh KH 2012 Von ho tro co MT 2" xfId="7990"/>
    <cellStyle name="1_BC 8 thang 2009 ve CT trong diem 5nam_bieu 01_Book1_Hoan chinh KH 2012 Von ho tro co MT 2 2" xfId="7991"/>
    <cellStyle name="1_BC 8 thang 2009 ve CT trong diem 5nam_bieu 01_Book1_Hoan chinh KH 2012 Von ho tro co MT 2 3" xfId="7992"/>
    <cellStyle name="1_BC 8 thang 2009 ve CT trong diem 5nam_bieu 01_Book1_Hoan chinh KH 2012 Von ho tro co MT 2 4" xfId="7993"/>
    <cellStyle name="1_BC 8 thang 2009 ve CT trong diem 5nam_bieu 01_Book1_Hoan chinh KH 2012 Von ho tro co MT 20" xfId="7994"/>
    <cellStyle name="1_BC 8 thang 2009 ve CT trong diem 5nam_bieu 01_Book1_Hoan chinh KH 2012 Von ho tro co MT 3" xfId="7995"/>
    <cellStyle name="1_BC 8 thang 2009 ve CT trong diem 5nam_bieu 01_Book1_Hoan chinh KH 2012 Von ho tro co MT 3 2" xfId="7996"/>
    <cellStyle name="1_BC 8 thang 2009 ve CT trong diem 5nam_bieu 01_Book1_Hoan chinh KH 2012 Von ho tro co MT 3 3" xfId="7997"/>
    <cellStyle name="1_BC 8 thang 2009 ve CT trong diem 5nam_bieu 01_Book1_Hoan chinh KH 2012 Von ho tro co MT 3 4" xfId="7998"/>
    <cellStyle name="1_BC 8 thang 2009 ve CT trong diem 5nam_bieu 01_Book1_Hoan chinh KH 2012 Von ho tro co MT 4" xfId="7999"/>
    <cellStyle name="1_BC 8 thang 2009 ve CT trong diem 5nam_bieu 01_Book1_Hoan chinh KH 2012 Von ho tro co MT 4 2" xfId="8000"/>
    <cellStyle name="1_BC 8 thang 2009 ve CT trong diem 5nam_bieu 01_Book1_Hoan chinh KH 2012 Von ho tro co MT 4 3" xfId="8001"/>
    <cellStyle name="1_BC 8 thang 2009 ve CT trong diem 5nam_bieu 01_Book1_Hoan chinh KH 2012 Von ho tro co MT 4 4" xfId="8002"/>
    <cellStyle name="1_BC 8 thang 2009 ve CT trong diem 5nam_bieu 01_Book1_Hoan chinh KH 2012 Von ho tro co MT 5" xfId="8003"/>
    <cellStyle name="1_BC 8 thang 2009 ve CT trong diem 5nam_bieu 01_Book1_Hoan chinh KH 2012 Von ho tro co MT 5 2" xfId="8004"/>
    <cellStyle name="1_BC 8 thang 2009 ve CT trong diem 5nam_bieu 01_Book1_Hoan chinh KH 2012 Von ho tro co MT 5 3" xfId="8005"/>
    <cellStyle name="1_BC 8 thang 2009 ve CT trong diem 5nam_bieu 01_Book1_Hoan chinh KH 2012 Von ho tro co MT 5 4" xfId="8006"/>
    <cellStyle name="1_BC 8 thang 2009 ve CT trong diem 5nam_bieu 01_Book1_Hoan chinh KH 2012 Von ho tro co MT 6" xfId="8007"/>
    <cellStyle name="1_BC 8 thang 2009 ve CT trong diem 5nam_bieu 01_Book1_Hoan chinh KH 2012 Von ho tro co MT 6 2" xfId="8008"/>
    <cellStyle name="1_BC 8 thang 2009 ve CT trong diem 5nam_bieu 01_Book1_Hoan chinh KH 2012 Von ho tro co MT 6 3" xfId="8009"/>
    <cellStyle name="1_BC 8 thang 2009 ve CT trong diem 5nam_bieu 01_Book1_Hoan chinh KH 2012 Von ho tro co MT 6 4" xfId="8010"/>
    <cellStyle name="1_BC 8 thang 2009 ve CT trong diem 5nam_bieu 01_Book1_Hoan chinh KH 2012 Von ho tro co MT 7" xfId="8011"/>
    <cellStyle name="1_BC 8 thang 2009 ve CT trong diem 5nam_bieu 01_Book1_Hoan chinh KH 2012 Von ho tro co MT 7 2" xfId="8012"/>
    <cellStyle name="1_BC 8 thang 2009 ve CT trong diem 5nam_bieu 01_Book1_Hoan chinh KH 2012 Von ho tro co MT 7 3" xfId="8013"/>
    <cellStyle name="1_BC 8 thang 2009 ve CT trong diem 5nam_bieu 01_Book1_Hoan chinh KH 2012 Von ho tro co MT 7 4" xfId="8014"/>
    <cellStyle name="1_BC 8 thang 2009 ve CT trong diem 5nam_bieu 01_Book1_Hoan chinh KH 2012 Von ho tro co MT 8" xfId="8015"/>
    <cellStyle name="1_BC 8 thang 2009 ve CT trong diem 5nam_bieu 01_Book1_Hoan chinh KH 2012 Von ho tro co MT 8 2" xfId="8016"/>
    <cellStyle name="1_BC 8 thang 2009 ve CT trong diem 5nam_bieu 01_Book1_Hoan chinh KH 2012 Von ho tro co MT 8 3" xfId="8017"/>
    <cellStyle name="1_BC 8 thang 2009 ve CT trong diem 5nam_bieu 01_Book1_Hoan chinh KH 2012 Von ho tro co MT 8 4" xfId="8018"/>
    <cellStyle name="1_BC 8 thang 2009 ve CT trong diem 5nam_bieu 01_Book1_Hoan chinh KH 2012 Von ho tro co MT 9" xfId="8019"/>
    <cellStyle name="1_BC 8 thang 2009 ve CT trong diem 5nam_bieu 01_Book1_Hoan chinh KH 2012 Von ho tro co MT 9 2" xfId="8020"/>
    <cellStyle name="1_BC 8 thang 2009 ve CT trong diem 5nam_bieu 01_Book1_Hoan chinh KH 2012 Von ho tro co MT 9 3" xfId="8021"/>
    <cellStyle name="1_BC 8 thang 2009 ve CT trong diem 5nam_bieu 01_Book1_Hoan chinh KH 2012 Von ho tro co MT 9 4" xfId="8022"/>
    <cellStyle name="1_BC 8 thang 2009 ve CT trong diem 5nam_bieu 01_Book1_Hoan chinh KH 2012 Von ho tro co MT_Bao cao giai ngan quy I" xfId="8023"/>
    <cellStyle name="1_BC 8 thang 2009 ve CT trong diem 5nam_bieu 01_Book1_Hoan chinh KH 2012 Von ho tro co MT_Bao cao giai ngan quy I 2" xfId="8024"/>
    <cellStyle name="1_BC 8 thang 2009 ve CT trong diem 5nam_bieu 01_Book1_Hoan chinh KH 2012 Von ho tro co MT_Bao cao giai ngan quy I 2 2" xfId="8025"/>
    <cellStyle name="1_BC 8 thang 2009 ve CT trong diem 5nam_bieu 01_Book1_Hoan chinh KH 2012 Von ho tro co MT_Bao cao giai ngan quy I 2 3" xfId="8026"/>
    <cellStyle name="1_BC 8 thang 2009 ve CT trong diem 5nam_bieu 01_Book1_Hoan chinh KH 2012 Von ho tro co MT_Bao cao giai ngan quy I 2 4" xfId="8027"/>
    <cellStyle name="1_BC 8 thang 2009 ve CT trong diem 5nam_bieu 01_Book1_Hoan chinh KH 2012 Von ho tro co MT_Bao cao giai ngan quy I 3" xfId="8028"/>
    <cellStyle name="1_BC 8 thang 2009 ve CT trong diem 5nam_bieu 01_Book1_Hoan chinh KH 2012 Von ho tro co MT_Bao cao giai ngan quy I 3 2" xfId="8029"/>
    <cellStyle name="1_BC 8 thang 2009 ve CT trong diem 5nam_bieu 01_Book1_Hoan chinh KH 2012 Von ho tro co MT_Bao cao giai ngan quy I 3 3" xfId="8030"/>
    <cellStyle name="1_BC 8 thang 2009 ve CT trong diem 5nam_bieu 01_Book1_Hoan chinh KH 2012 Von ho tro co MT_Bao cao giai ngan quy I 3 4" xfId="8031"/>
    <cellStyle name="1_BC 8 thang 2009 ve CT trong diem 5nam_bieu 01_Book1_Hoan chinh KH 2012 Von ho tro co MT_Bao cao giai ngan quy I 4" xfId="8032"/>
    <cellStyle name="1_BC 8 thang 2009 ve CT trong diem 5nam_bieu 01_Book1_Hoan chinh KH 2012 Von ho tro co MT_Bao cao giai ngan quy I 5" xfId="8033"/>
    <cellStyle name="1_BC 8 thang 2009 ve CT trong diem 5nam_bieu 01_Book1_Hoan chinh KH 2012 Von ho tro co MT_Bao cao giai ngan quy I 6" xfId="8034"/>
    <cellStyle name="1_BC 8 thang 2009 ve CT trong diem 5nam_bieu 01_Book1_Hoan chinh KH 2012 Von ho tro co MT_BC von DTPT 6 thang 2012" xfId="8035"/>
    <cellStyle name="1_BC 8 thang 2009 ve CT trong diem 5nam_bieu 01_Book1_Hoan chinh KH 2012 Von ho tro co MT_BC von DTPT 6 thang 2012 2" xfId="8036"/>
    <cellStyle name="1_BC 8 thang 2009 ve CT trong diem 5nam_bieu 01_Book1_Hoan chinh KH 2012 Von ho tro co MT_BC von DTPT 6 thang 2012 2 2" xfId="8037"/>
    <cellStyle name="1_BC 8 thang 2009 ve CT trong diem 5nam_bieu 01_Book1_Hoan chinh KH 2012 Von ho tro co MT_BC von DTPT 6 thang 2012 2 3" xfId="8038"/>
    <cellStyle name="1_BC 8 thang 2009 ve CT trong diem 5nam_bieu 01_Book1_Hoan chinh KH 2012 Von ho tro co MT_BC von DTPT 6 thang 2012 2 4" xfId="8039"/>
    <cellStyle name="1_BC 8 thang 2009 ve CT trong diem 5nam_bieu 01_Book1_Hoan chinh KH 2012 Von ho tro co MT_BC von DTPT 6 thang 2012 3" xfId="8040"/>
    <cellStyle name="1_BC 8 thang 2009 ve CT trong diem 5nam_bieu 01_Book1_Hoan chinh KH 2012 Von ho tro co MT_BC von DTPT 6 thang 2012 3 2" xfId="8041"/>
    <cellStyle name="1_BC 8 thang 2009 ve CT trong diem 5nam_bieu 01_Book1_Hoan chinh KH 2012 Von ho tro co MT_BC von DTPT 6 thang 2012 3 3" xfId="8042"/>
    <cellStyle name="1_BC 8 thang 2009 ve CT trong diem 5nam_bieu 01_Book1_Hoan chinh KH 2012 Von ho tro co MT_BC von DTPT 6 thang 2012 3 4" xfId="8043"/>
    <cellStyle name="1_BC 8 thang 2009 ve CT trong diem 5nam_bieu 01_Book1_Hoan chinh KH 2012 Von ho tro co MT_BC von DTPT 6 thang 2012 4" xfId="8044"/>
    <cellStyle name="1_BC 8 thang 2009 ve CT trong diem 5nam_bieu 01_Book1_Hoan chinh KH 2012 Von ho tro co MT_BC von DTPT 6 thang 2012 5" xfId="8045"/>
    <cellStyle name="1_BC 8 thang 2009 ve CT trong diem 5nam_bieu 01_Book1_Hoan chinh KH 2012 Von ho tro co MT_BC von DTPT 6 thang 2012 6" xfId="8046"/>
    <cellStyle name="1_BC 8 thang 2009 ve CT trong diem 5nam_bieu 01_Book1_Hoan chinh KH 2012 Von ho tro co MT_Bieu du thao QD von ho tro co MT" xfId="8047"/>
    <cellStyle name="1_BC 8 thang 2009 ve CT trong diem 5nam_bieu 01_Book1_Hoan chinh KH 2012 Von ho tro co MT_Bieu du thao QD von ho tro co MT 2" xfId="8048"/>
    <cellStyle name="1_BC 8 thang 2009 ve CT trong diem 5nam_bieu 01_Book1_Hoan chinh KH 2012 Von ho tro co MT_Bieu du thao QD von ho tro co MT 2 2" xfId="8049"/>
    <cellStyle name="1_BC 8 thang 2009 ve CT trong diem 5nam_bieu 01_Book1_Hoan chinh KH 2012 Von ho tro co MT_Bieu du thao QD von ho tro co MT 2 3" xfId="8050"/>
    <cellStyle name="1_BC 8 thang 2009 ve CT trong diem 5nam_bieu 01_Book1_Hoan chinh KH 2012 Von ho tro co MT_Bieu du thao QD von ho tro co MT 2 4" xfId="8051"/>
    <cellStyle name="1_BC 8 thang 2009 ve CT trong diem 5nam_bieu 01_Book1_Hoan chinh KH 2012 Von ho tro co MT_Bieu du thao QD von ho tro co MT 3" xfId="8052"/>
    <cellStyle name="1_BC 8 thang 2009 ve CT trong diem 5nam_bieu 01_Book1_Hoan chinh KH 2012 Von ho tro co MT_Bieu du thao QD von ho tro co MT 3 2" xfId="8053"/>
    <cellStyle name="1_BC 8 thang 2009 ve CT trong diem 5nam_bieu 01_Book1_Hoan chinh KH 2012 Von ho tro co MT_Bieu du thao QD von ho tro co MT 3 3" xfId="8054"/>
    <cellStyle name="1_BC 8 thang 2009 ve CT trong diem 5nam_bieu 01_Book1_Hoan chinh KH 2012 Von ho tro co MT_Bieu du thao QD von ho tro co MT 3 4" xfId="8055"/>
    <cellStyle name="1_BC 8 thang 2009 ve CT trong diem 5nam_bieu 01_Book1_Hoan chinh KH 2012 Von ho tro co MT_Bieu du thao QD von ho tro co MT 4" xfId="8056"/>
    <cellStyle name="1_BC 8 thang 2009 ve CT trong diem 5nam_bieu 01_Book1_Hoan chinh KH 2012 Von ho tro co MT_Bieu du thao QD von ho tro co MT 5" xfId="8057"/>
    <cellStyle name="1_BC 8 thang 2009 ve CT trong diem 5nam_bieu 01_Book1_Hoan chinh KH 2012 Von ho tro co MT_Bieu du thao QD von ho tro co MT 6" xfId="8058"/>
    <cellStyle name="1_BC 8 thang 2009 ve CT trong diem 5nam_bieu 01_Book1_Hoan chinh KH 2012 Von ho tro co MT_Ke hoach 2012 theo doi (giai ngan 30.6.12)" xfId="8059"/>
    <cellStyle name="1_BC 8 thang 2009 ve CT trong diem 5nam_bieu 01_Book1_Hoan chinh KH 2012 Von ho tro co MT_Ke hoach 2012 theo doi (giai ngan 30.6.12) 2" xfId="8060"/>
    <cellStyle name="1_BC 8 thang 2009 ve CT trong diem 5nam_bieu 01_Book1_Hoan chinh KH 2012 Von ho tro co MT_Ke hoach 2012 theo doi (giai ngan 30.6.12) 2 2" xfId="8061"/>
    <cellStyle name="1_BC 8 thang 2009 ve CT trong diem 5nam_bieu 01_Book1_Hoan chinh KH 2012 Von ho tro co MT_Ke hoach 2012 theo doi (giai ngan 30.6.12) 2 3" xfId="8062"/>
    <cellStyle name="1_BC 8 thang 2009 ve CT trong diem 5nam_bieu 01_Book1_Hoan chinh KH 2012 Von ho tro co MT_Ke hoach 2012 theo doi (giai ngan 30.6.12) 2 4" xfId="8063"/>
    <cellStyle name="1_BC 8 thang 2009 ve CT trong diem 5nam_bieu 01_Book1_Hoan chinh KH 2012 Von ho tro co MT_Ke hoach 2012 theo doi (giai ngan 30.6.12) 3" xfId="8064"/>
    <cellStyle name="1_BC 8 thang 2009 ve CT trong diem 5nam_bieu 01_Book1_Hoan chinh KH 2012 Von ho tro co MT_Ke hoach 2012 theo doi (giai ngan 30.6.12) 3 2" xfId="8065"/>
    <cellStyle name="1_BC 8 thang 2009 ve CT trong diem 5nam_bieu 01_Book1_Hoan chinh KH 2012 Von ho tro co MT_Ke hoach 2012 theo doi (giai ngan 30.6.12) 3 3" xfId="8066"/>
    <cellStyle name="1_BC 8 thang 2009 ve CT trong diem 5nam_bieu 01_Book1_Hoan chinh KH 2012 Von ho tro co MT_Ke hoach 2012 theo doi (giai ngan 30.6.12) 3 4" xfId="8067"/>
    <cellStyle name="1_BC 8 thang 2009 ve CT trong diem 5nam_bieu 01_Book1_Hoan chinh KH 2012 Von ho tro co MT_Ke hoach 2012 theo doi (giai ngan 30.6.12) 4" xfId="8068"/>
    <cellStyle name="1_BC 8 thang 2009 ve CT trong diem 5nam_bieu 01_Book1_Hoan chinh KH 2012 Von ho tro co MT_Ke hoach 2012 theo doi (giai ngan 30.6.12) 5" xfId="8069"/>
    <cellStyle name="1_BC 8 thang 2009 ve CT trong diem 5nam_bieu 01_Book1_Hoan chinh KH 2012 Von ho tro co MT_Ke hoach 2012 theo doi (giai ngan 30.6.12) 6" xfId="8070"/>
    <cellStyle name="1_BC 8 thang 2009 ve CT trong diem 5nam_bieu 01_Book1_Ke hoach 2012 (theo doi)" xfId="8071"/>
    <cellStyle name="1_BC 8 thang 2009 ve CT trong diem 5nam_bieu 01_Book1_Ke hoach 2012 (theo doi) 2" xfId="8072"/>
    <cellStyle name="1_BC 8 thang 2009 ve CT trong diem 5nam_bieu 01_Book1_Ke hoach 2012 (theo doi) 2 2" xfId="8073"/>
    <cellStyle name="1_BC 8 thang 2009 ve CT trong diem 5nam_bieu 01_Book1_Ke hoach 2012 (theo doi) 2 3" xfId="8074"/>
    <cellStyle name="1_BC 8 thang 2009 ve CT trong diem 5nam_bieu 01_Book1_Ke hoach 2012 (theo doi) 2 4" xfId="8075"/>
    <cellStyle name="1_BC 8 thang 2009 ve CT trong diem 5nam_bieu 01_Book1_Ke hoach 2012 (theo doi) 3" xfId="8076"/>
    <cellStyle name="1_BC 8 thang 2009 ve CT trong diem 5nam_bieu 01_Book1_Ke hoach 2012 (theo doi) 3 2" xfId="8077"/>
    <cellStyle name="1_BC 8 thang 2009 ve CT trong diem 5nam_bieu 01_Book1_Ke hoach 2012 (theo doi) 3 3" xfId="8078"/>
    <cellStyle name="1_BC 8 thang 2009 ve CT trong diem 5nam_bieu 01_Book1_Ke hoach 2012 (theo doi) 3 4" xfId="8079"/>
    <cellStyle name="1_BC 8 thang 2009 ve CT trong diem 5nam_bieu 01_Book1_Ke hoach 2012 (theo doi) 4" xfId="8080"/>
    <cellStyle name="1_BC 8 thang 2009 ve CT trong diem 5nam_bieu 01_Book1_Ke hoach 2012 (theo doi) 5" xfId="8081"/>
    <cellStyle name="1_BC 8 thang 2009 ve CT trong diem 5nam_bieu 01_Book1_Ke hoach 2012 (theo doi) 6" xfId="8082"/>
    <cellStyle name="1_BC 8 thang 2009 ve CT trong diem 5nam_bieu 01_Book1_Ke hoach 2012 theo doi (giai ngan 30.6.12)" xfId="8083"/>
    <cellStyle name="1_BC 8 thang 2009 ve CT trong diem 5nam_bieu 01_Book1_Ke hoach 2012 theo doi (giai ngan 30.6.12) 2" xfId="8084"/>
    <cellStyle name="1_BC 8 thang 2009 ve CT trong diem 5nam_bieu 01_Book1_Ke hoach 2012 theo doi (giai ngan 30.6.12) 2 2" xfId="8085"/>
    <cellStyle name="1_BC 8 thang 2009 ve CT trong diem 5nam_bieu 01_Book1_Ke hoach 2012 theo doi (giai ngan 30.6.12) 2 3" xfId="8086"/>
    <cellStyle name="1_BC 8 thang 2009 ve CT trong diem 5nam_bieu 01_Book1_Ke hoach 2012 theo doi (giai ngan 30.6.12) 2 4" xfId="8087"/>
    <cellStyle name="1_BC 8 thang 2009 ve CT trong diem 5nam_bieu 01_Book1_Ke hoach 2012 theo doi (giai ngan 30.6.12) 3" xfId="8088"/>
    <cellStyle name="1_BC 8 thang 2009 ve CT trong diem 5nam_bieu 01_Book1_Ke hoach 2012 theo doi (giai ngan 30.6.12) 3 2" xfId="8089"/>
    <cellStyle name="1_BC 8 thang 2009 ve CT trong diem 5nam_bieu 01_Book1_Ke hoach 2012 theo doi (giai ngan 30.6.12) 3 3" xfId="8090"/>
    <cellStyle name="1_BC 8 thang 2009 ve CT trong diem 5nam_bieu 01_Book1_Ke hoach 2012 theo doi (giai ngan 30.6.12) 3 4" xfId="8091"/>
    <cellStyle name="1_BC 8 thang 2009 ve CT trong diem 5nam_bieu 01_Book1_Ke hoach 2012 theo doi (giai ngan 30.6.12) 4" xfId="8092"/>
    <cellStyle name="1_BC 8 thang 2009 ve CT trong diem 5nam_bieu 01_Book1_Ke hoach 2012 theo doi (giai ngan 30.6.12) 5" xfId="8093"/>
    <cellStyle name="1_BC 8 thang 2009 ve CT trong diem 5nam_bieu 01_Book1_Ke hoach 2012 theo doi (giai ngan 30.6.12) 6" xfId="8094"/>
    <cellStyle name="1_BC 8 thang 2009 ve CT trong diem 5nam_bieu 01_Dang ky phan khai von ODA (gui Bo)" xfId="8095"/>
    <cellStyle name="1_BC 8 thang 2009 ve CT trong diem 5nam_bieu 01_Dang ky phan khai von ODA (gui Bo) 2" xfId="8096"/>
    <cellStyle name="1_BC 8 thang 2009 ve CT trong diem 5nam_bieu 01_Dang ky phan khai von ODA (gui Bo) 2 2" xfId="8097"/>
    <cellStyle name="1_BC 8 thang 2009 ve CT trong diem 5nam_bieu 01_Dang ky phan khai von ODA (gui Bo) 2 3" xfId="8098"/>
    <cellStyle name="1_BC 8 thang 2009 ve CT trong diem 5nam_bieu 01_Dang ky phan khai von ODA (gui Bo) 2 4" xfId="8099"/>
    <cellStyle name="1_BC 8 thang 2009 ve CT trong diem 5nam_bieu 01_Dang ky phan khai von ODA (gui Bo) 3" xfId="8100"/>
    <cellStyle name="1_BC 8 thang 2009 ve CT trong diem 5nam_bieu 01_Dang ky phan khai von ODA (gui Bo) 4" xfId="8101"/>
    <cellStyle name="1_BC 8 thang 2009 ve CT trong diem 5nam_bieu 01_Dang ky phan khai von ODA (gui Bo) 5" xfId="8102"/>
    <cellStyle name="1_BC 8 thang 2009 ve CT trong diem 5nam_bieu 01_Dang ky phan khai von ODA (gui Bo)_BC von DTPT 6 thang 2012" xfId="8103"/>
    <cellStyle name="1_BC 8 thang 2009 ve CT trong diem 5nam_bieu 01_Dang ky phan khai von ODA (gui Bo)_BC von DTPT 6 thang 2012 2" xfId="8104"/>
    <cellStyle name="1_BC 8 thang 2009 ve CT trong diem 5nam_bieu 01_Dang ky phan khai von ODA (gui Bo)_BC von DTPT 6 thang 2012 2 2" xfId="8105"/>
    <cellStyle name="1_BC 8 thang 2009 ve CT trong diem 5nam_bieu 01_Dang ky phan khai von ODA (gui Bo)_BC von DTPT 6 thang 2012 2 3" xfId="8106"/>
    <cellStyle name="1_BC 8 thang 2009 ve CT trong diem 5nam_bieu 01_Dang ky phan khai von ODA (gui Bo)_BC von DTPT 6 thang 2012 2 4" xfId="8107"/>
    <cellStyle name="1_BC 8 thang 2009 ve CT trong diem 5nam_bieu 01_Dang ky phan khai von ODA (gui Bo)_BC von DTPT 6 thang 2012 3" xfId="8108"/>
    <cellStyle name="1_BC 8 thang 2009 ve CT trong diem 5nam_bieu 01_Dang ky phan khai von ODA (gui Bo)_BC von DTPT 6 thang 2012 4" xfId="8109"/>
    <cellStyle name="1_BC 8 thang 2009 ve CT trong diem 5nam_bieu 01_Dang ky phan khai von ODA (gui Bo)_BC von DTPT 6 thang 2012 5" xfId="8110"/>
    <cellStyle name="1_BC 8 thang 2009 ve CT trong diem 5nam_bieu 01_Dang ky phan khai von ODA (gui Bo)_Bieu du thao QD von ho tro co MT" xfId="8111"/>
    <cellStyle name="1_BC 8 thang 2009 ve CT trong diem 5nam_bieu 01_Dang ky phan khai von ODA (gui Bo)_Bieu du thao QD von ho tro co MT 2" xfId="8112"/>
    <cellStyle name="1_BC 8 thang 2009 ve CT trong diem 5nam_bieu 01_Dang ky phan khai von ODA (gui Bo)_Bieu du thao QD von ho tro co MT 2 2" xfId="8113"/>
    <cellStyle name="1_BC 8 thang 2009 ve CT trong diem 5nam_bieu 01_Dang ky phan khai von ODA (gui Bo)_Bieu du thao QD von ho tro co MT 2 3" xfId="8114"/>
    <cellStyle name="1_BC 8 thang 2009 ve CT trong diem 5nam_bieu 01_Dang ky phan khai von ODA (gui Bo)_Bieu du thao QD von ho tro co MT 2 4" xfId="8115"/>
    <cellStyle name="1_BC 8 thang 2009 ve CT trong diem 5nam_bieu 01_Dang ky phan khai von ODA (gui Bo)_Bieu du thao QD von ho tro co MT 3" xfId="8116"/>
    <cellStyle name="1_BC 8 thang 2009 ve CT trong diem 5nam_bieu 01_Dang ky phan khai von ODA (gui Bo)_Bieu du thao QD von ho tro co MT 4" xfId="8117"/>
    <cellStyle name="1_BC 8 thang 2009 ve CT trong diem 5nam_bieu 01_Dang ky phan khai von ODA (gui Bo)_Bieu du thao QD von ho tro co MT 5" xfId="8118"/>
    <cellStyle name="1_BC 8 thang 2009 ve CT trong diem 5nam_bieu 01_Dang ky phan khai von ODA (gui Bo)_Ke hoach 2012 theo doi (giai ngan 30.6.12)" xfId="8119"/>
    <cellStyle name="1_BC 8 thang 2009 ve CT trong diem 5nam_bieu 01_Dang ky phan khai von ODA (gui Bo)_Ke hoach 2012 theo doi (giai ngan 30.6.12) 2" xfId="8120"/>
    <cellStyle name="1_BC 8 thang 2009 ve CT trong diem 5nam_bieu 01_Dang ky phan khai von ODA (gui Bo)_Ke hoach 2012 theo doi (giai ngan 30.6.12) 2 2" xfId="8121"/>
    <cellStyle name="1_BC 8 thang 2009 ve CT trong diem 5nam_bieu 01_Dang ky phan khai von ODA (gui Bo)_Ke hoach 2012 theo doi (giai ngan 30.6.12) 2 3" xfId="8122"/>
    <cellStyle name="1_BC 8 thang 2009 ve CT trong diem 5nam_bieu 01_Dang ky phan khai von ODA (gui Bo)_Ke hoach 2012 theo doi (giai ngan 30.6.12) 2 4" xfId="8123"/>
    <cellStyle name="1_BC 8 thang 2009 ve CT trong diem 5nam_bieu 01_Dang ky phan khai von ODA (gui Bo)_Ke hoach 2012 theo doi (giai ngan 30.6.12) 3" xfId="8124"/>
    <cellStyle name="1_BC 8 thang 2009 ve CT trong diem 5nam_bieu 01_Dang ky phan khai von ODA (gui Bo)_Ke hoach 2012 theo doi (giai ngan 30.6.12) 4" xfId="8125"/>
    <cellStyle name="1_BC 8 thang 2009 ve CT trong diem 5nam_bieu 01_Dang ky phan khai von ODA (gui Bo)_Ke hoach 2012 theo doi (giai ngan 30.6.12) 5" xfId="8126"/>
    <cellStyle name="1_BC 8 thang 2009 ve CT trong diem 5nam_bieu 01_Ke hoach 2010 (theo doi)" xfId="8127"/>
    <cellStyle name="1_BC 8 thang 2009 ve CT trong diem 5nam_bieu 01_Ke hoach 2010 (theo doi) 2" xfId="8128"/>
    <cellStyle name="1_BC 8 thang 2009 ve CT trong diem 5nam_bieu 01_Ke hoach 2010 (theo doi) 2 2" xfId="8129"/>
    <cellStyle name="1_BC 8 thang 2009 ve CT trong diem 5nam_bieu 01_Ke hoach 2010 (theo doi) 2 3" xfId="8130"/>
    <cellStyle name="1_BC 8 thang 2009 ve CT trong diem 5nam_bieu 01_Ke hoach 2010 (theo doi) 2 4" xfId="8131"/>
    <cellStyle name="1_BC 8 thang 2009 ve CT trong diem 5nam_bieu 01_Ke hoach 2010 (theo doi) 3" xfId="8132"/>
    <cellStyle name="1_BC 8 thang 2009 ve CT trong diem 5nam_bieu 01_Ke hoach 2010 (theo doi) 4" xfId="8133"/>
    <cellStyle name="1_BC 8 thang 2009 ve CT trong diem 5nam_bieu 01_Ke hoach 2010 (theo doi) 5" xfId="8134"/>
    <cellStyle name="1_BC 8 thang 2009 ve CT trong diem 5nam_bieu 01_Ke hoach 2010 (theo doi)_BC von DTPT 6 thang 2012" xfId="8135"/>
    <cellStyle name="1_BC 8 thang 2009 ve CT trong diem 5nam_bieu 01_Ke hoach 2010 (theo doi)_BC von DTPT 6 thang 2012 2" xfId="8136"/>
    <cellStyle name="1_BC 8 thang 2009 ve CT trong diem 5nam_bieu 01_Ke hoach 2010 (theo doi)_BC von DTPT 6 thang 2012 2 2" xfId="8137"/>
    <cellStyle name="1_BC 8 thang 2009 ve CT trong diem 5nam_bieu 01_Ke hoach 2010 (theo doi)_BC von DTPT 6 thang 2012 2 3" xfId="8138"/>
    <cellStyle name="1_BC 8 thang 2009 ve CT trong diem 5nam_bieu 01_Ke hoach 2010 (theo doi)_BC von DTPT 6 thang 2012 2 4" xfId="8139"/>
    <cellStyle name="1_BC 8 thang 2009 ve CT trong diem 5nam_bieu 01_Ke hoach 2010 (theo doi)_BC von DTPT 6 thang 2012 3" xfId="8140"/>
    <cellStyle name="1_BC 8 thang 2009 ve CT trong diem 5nam_bieu 01_Ke hoach 2010 (theo doi)_BC von DTPT 6 thang 2012 4" xfId="8141"/>
    <cellStyle name="1_BC 8 thang 2009 ve CT trong diem 5nam_bieu 01_Ke hoach 2010 (theo doi)_BC von DTPT 6 thang 2012 5" xfId="8142"/>
    <cellStyle name="1_BC 8 thang 2009 ve CT trong diem 5nam_bieu 01_Ke hoach 2010 (theo doi)_Bieu du thao QD von ho tro co MT" xfId="8143"/>
    <cellStyle name="1_BC 8 thang 2009 ve CT trong diem 5nam_bieu 01_Ke hoach 2010 (theo doi)_Bieu du thao QD von ho tro co MT 2" xfId="8144"/>
    <cellStyle name="1_BC 8 thang 2009 ve CT trong diem 5nam_bieu 01_Ke hoach 2010 (theo doi)_Bieu du thao QD von ho tro co MT 2 2" xfId="8145"/>
    <cellStyle name="1_BC 8 thang 2009 ve CT trong diem 5nam_bieu 01_Ke hoach 2010 (theo doi)_Bieu du thao QD von ho tro co MT 2 3" xfId="8146"/>
    <cellStyle name="1_BC 8 thang 2009 ve CT trong diem 5nam_bieu 01_Ke hoach 2010 (theo doi)_Bieu du thao QD von ho tro co MT 2 4" xfId="8147"/>
    <cellStyle name="1_BC 8 thang 2009 ve CT trong diem 5nam_bieu 01_Ke hoach 2010 (theo doi)_Bieu du thao QD von ho tro co MT 3" xfId="8148"/>
    <cellStyle name="1_BC 8 thang 2009 ve CT trong diem 5nam_bieu 01_Ke hoach 2010 (theo doi)_Bieu du thao QD von ho tro co MT 4" xfId="8149"/>
    <cellStyle name="1_BC 8 thang 2009 ve CT trong diem 5nam_bieu 01_Ke hoach 2010 (theo doi)_Bieu du thao QD von ho tro co MT 5" xfId="8150"/>
    <cellStyle name="1_BC 8 thang 2009 ve CT trong diem 5nam_bieu 01_Ke hoach 2010 (theo doi)_Ke hoach 2012 (theo doi)" xfId="8151"/>
    <cellStyle name="1_BC 8 thang 2009 ve CT trong diem 5nam_bieu 01_Ke hoach 2010 (theo doi)_Ke hoach 2012 (theo doi) 2" xfId="8152"/>
    <cellStyle name="1_BC 8 thang 2009 ve CT trong diem 5nam_bieu 01_Ke hoach 2010 (theo doi)_Ke hoach 2012 (theo doi) 2 2" xfId="8153"/>
    <cellStyle name="1_BC 8 thang 2009 ve CT trong diem 5nam_bieu 01_Ke hoach 2010 (theo doi)_Ke hoach 2012 (theo doi) 2 3" xfId="8154"/>
    <cellStyle name="1_BC 8 thang 2009 ve CT trong diem 5nam_bieu 01_Ke hoach 2010 (theo doi)_Ke hoach 2012 (theo doi) 2 4" xfId="8155"/>
    <cellStyle name="1_BC 8 thang 2009 ve CT trong diem 5nam_bieu 01_Ke hoach 2010 (theo doi)_Ke hoach 2012 (theo doi) 3" xfId="8156"/>
    <cellStyle name="1_BC 8 thang 2009 ve CT trong diem 5nam_bieu 01_Ke hoach 2010 (theo doi)_Ke hoach 2012 (theo doi) 4" xfId="8157"/>
    <cellStyle name="1_BC 8 thang 2009 ve CT trong diem 5nam_bieu 01_Ke hoach 2010 (theo doi)_Ke hoach 2012 (theo doi) 5" xfId="8158"/>
    <cellStyle name="1_BC 8 thang 2009 ve CT trong diem 5nam_bieu 01_Ke hoach 2010 (theo doi)_Ke hoach 2012 theo doi (giai ngan 30.6.12)" xfId="8159"/>
    <cellStyle name="1_BC 8 thang 2009 ve CT trong diem 5nam_bieu 01_Ke hoach 2010 (theo doi)_Ke hoach 2012 theo doi (giai ngan 30.6.12) 2" xfId="8160"/>
    <cellStyle name="1_BC 8 thang 2009 ve CT trong diem 5nam_bieu 01_Ke hoach 2010 (theo doi)_Ke hoach 2012 theo doi (giai ngan 30.6.12) 2 2" xfId="8161"/>
    <cellStyle name="1_BC 8 thang 2009 ve CT trong diem 5nam_bieu 01_Ke hoach 2010 (theo doi)_Ke hoach 2012 theo doi (giai ngan 30.6.12) 2 3" xfId="8162"/>
    <cellStyle name="1_BC 8 thang 2009 ve CT trong diem 5nam_bieu 01_Ke hoach 2010 (theo doi)_Ke hoach 2012 theo doi (giai ngan 30.6.12) 2 4" xfId="8163"/>
    <cellStyle name="1_BC 8 thang 2009 ve CT trong diem 5nam_bieu 01_Ke hoach 2010 (theo doi)_Ke hoach 2012 theo doi (giai ngan 30.6.12) 3" xfId="8164"/>
    <cellStyle name="1_BC 8 thang 2009 ve CT trong diem 5nam_bieu 01_Ke hoach 2010 (theo doi)_Ke hoach 2012 theo doi (giai ngan 30.6.12) 4" xfId="8165"/>
    <cellStyle name="1_BC 8 thang 2009 ve CT trong diem 5nam_bieu 01_Ke hoach 2010 (theo doi)_Ke hoach 2012 theo doi (giai ngan 30.6.12) 5" xfId="8166"/>
    <cellStyle name="1_BC 8 thang 2009 ve CT trong diem 5nam_bieu 01_Ke hoach 2012 (theo doi)" xfId="8167"/>
    <cellStyle name="1_BC 8 thang 2009 ve CT trong diem 5nam_bieu 01_Ke hoach 2012 (theo doi) 2" xfId="8168"/>
    <cellStyle name="1_BC 8 thang 2009 ve CT trong diem 5nam_bieu 01_Ke hoach 2012 (theo doi) 2 2" xfId="8169"/>
    <cellStyle name="1_BC 8 thang 2009 ve CT trong diem 5nam_bieu 01_Ke hoach 2012 (theo doi) 2 3" xfId="8170"/>
    <cellStyle name="1_BC 8 thang 2009 ve CT trong diem 5nam_bieu 01_Ke hoach 2012 (theo doi) 2 4" xfId="8171"/>
    <cellStyle name="1_BC 8 thang 2009 ve CT trong diem 5nam_bieu 01_Ke hoach 2012 (theo doi) 3" xfId="8172"/>
    <cellStyle name="1_BC 8 thang 2009 ve CT trong diem 5nam_bieu 01_Ke hoach 2012 (theo doi) 4" xfId="8173"/>
    <cellStyle name="1_BC 8 thang 2009 ve CT trong diem 5nam_bieu 01_Ke hoach 2012 (theo doi) 5" xfId="8174"/>
    <cellStyle name="1_BC 8 thang 2009 ve CT trong diem 5nam_bieu 01_Ke hoach 2012 theo doi (giai ngan 30.6.12)" xfId="8175"/>
    <cellStyle name="1_BC 8 thang 2009 ve CT trong diem 5nam_bieu 01_Ke hoach 2012 theo doi (giai ngan 30.6.12) 2" xfId="8176"/>
    <cellStyle name="1_BC 8 thang 2009 ve CT trong diem 5nam_bieu 01_Ke hoach 2012 theo doi (giai ngan 30.6.12) 2 2" xfId="8177"/>
    <cellStyle name="1_BC 8 thang 2009 ve CT trong diem 5nam_bieu 01_Ke hoach 2012 theo doi (giai ngan 30.6.12) 2 3" xfId="8178"/>
    <cellStyle name="1_BC 8 thang 2009 ve CT trong diem 5nam_bieu 01_Ke hoach 2012 theo doi (giai ngan 30.6.12) 2 4" xfId="8179"/>
    <cellStyle name="1_BC 8 thang 2009 ve CT trong diem 5nam_bieu 01_Ke hoach 2012 theo doi (giai ngan 30.6.12) 3" xfId="8180"/>
    <cellStyle name="1_BC 8 thang 2009 ve CT trong diem 5nam_bieu 01_Ke hoach 2012 theo doi (giai ngan 30.6.12) 4" xfId="8181"/>
    <cellStyle name="1_BC 8 thang 2009 ve CT trong diem 5nam_bieu 01_Ke hoach 2012 theo doi (giai ngan 30.6.12) 5" xfId="8182"/>
    <cellStyle name="1_BC 8 thang 2009 ve CT trong diem 5nam_bieu 01_Ke hoach nam 2013 nguon MT(theo doi) den 31-5-13" xfId="8183"/>
    <cellStyle name="1_BC 8 thang 2009 ve CT trong diem 5nam_bieu 01_Ke hoach nam 2013 nguon MT(theo doi) den 31-5-13 2" xfId="8184"/>
    <cellStyle name="1_BC 8 thang 2009 ve CT trong diem 5nam_bieu 01_Ke hoach nam 2013 nguon MT(theo doi) den 31-5-13 2 2" xfId="8185"/>
    <cellStyle name="1_BC 8 thang 2009 ve CT trong diem 5nam_bieu 01_Ke hoach nam 2013 nguon MT(theo doi) den 31-5-13 2 3" xfId="8186"/>
    <cellStyle name="1_BC 8 thang 2009 ve CT trong diem 5nam_bieu 01_Ke hoach nam 2013 nguon MT(theo doi) den 31-5-13 2 4" xfId="8187"/>
    <cellStyle name="1_BC 8 thang 2009 ve CT trong diem 5nam_bieu 01_Ke hoach nam 2013 nguon MT(theo doi) den 31-5-13 3" xfId="8188"/>
    <cellStyle name="1_BC 8 thang 2009 ve CT trong diem 5nam_bieu 01_Ke hoach nam 2013 nguon MT(theo doi) den 31-5-13 4" xfId="8189"/>
    <cellStyle name="1_BC 8 thang 2009 ve CT trong diem 5nam_bieu 01_Ke hoach nam 2013 nguon MT(theo doi) den 31-5-13 5" xfId="8190"/>
    <cellStyle name="1_BC 8 thang 2009 ve CT trong diem 5nam_bieu 01_Worksheet in D: My Documents Ke Hoach KH cac nam Nam 2014 Bao cao ve Ke hoach nam 2014 ( Hoan chinh sau TL voi Bo KH)" xfId="8191"/>
    <cellStyle name="1_BC 8 thang 2009 ve CT trong diem 5nam_bieu 01_Worksheet in D: My Documents Ke Hoach KH cac nam Nam 2014 Bao cao ve Ke hoach nam 2014 ( Hoan chinh sau TL voi Bo KH) 2" xfId="8192"/>
    <cellStyle name="1_BC 8 thang 2009 ve CT trong diem 5nam_bieu 01_Worksheet in D: My Documents Ke Hoach KH cac nam Nam 2014 Bao cao ve Ke hoach nam 2014 ( Hoan chinh sau TL voi Bo KH) 2 2" xfId="8193"/>
    <cellStyle name="1_BC 8 thang 2009 ve CT trong diem 5nam_bieu 01_Worksheet in D: My Documents Ke Hoach KH cac nam Nam 2014 Bao cao ve Ke hoach nam 2014 ( Hoan chinh sau TL voi Bo KH) 2 3" xfId="8194"/>
    <cellStyle name="1_BC 8 thang 2009 ve CT trong diem 5nam_bieu 01_Worksheet in D: My Documents Ke Hoach KH cac nam Nam 2014 Bao cao ve Ke hoach nam 2014 ( Hoan chinh sau TL voi Bo KH) 2 4" xfId="8195"/>
    <cellStyle name="1_BC 8 thang 2009 ve CT trong diem 5nam_bieu 01_Worksheet in D: My Documents Ke Hoach KH cac nam Nam 2014 Bao cao ve Ke hoach nam 2014 ( Hoan chinh sau TL voi Bo KH) 3" xfId="8196"/>
    <cellStyle name="1_BC 8 thang 2009 ve CT trong diem 5nam_bieu 01_Worksheet in D: My Documents Ke Hoach KH cac nam Nam 2014 Bao cao ve Ke hoach nam 2014 ( Hoan chinh sau TL voi Bo KH) 4" xfId="8197"/>
    <cellStyle name="1_BC 8 thang 2009 ve CT trong diem 5nam_bieu 01_Worksheet in D: My Documents Ke Hoach KH cac nam Nam 2014 Bao cao ve Ke hoach nam 2014 ( Hoan chinh sau TL voi Bo KH) 5" xfId="8198"/>
    <cellStyle name="1_BC 8 thang 2009 ve CT trong diem 5nam_Bieu du thao QD von ho tro co MT" xfId="8199"/>
    <cellStyle name="1_BC 8 thang 2009 ve CT trong diem 5nam_Bieu du thao QD von ho tro co MT 2" xfId="8200"/>
    <cellStyle name="1_BC 8 thang 2009 ve CT trong diem 5nam_Bieu du thao QD von ho tro co MT 2 2" xfId="8201"/>
    <cellStyle name="1_BC 8 thang 2009 ve CT trong diem 5nam_Bieu du thao QD von ho tro co MT 2 3" xfId="8202"/>
    <cellStyle name="1_BC 8 thang 2009 ve CT trong diem 5nam_Bieu du thao QD von ho tro co MT 2 4" xfId="8203"/>
    <cellStyle name="1_BC 8 thang 2009 ve CT trong diem 5nam_Bieu du thao QD von ho tro co MT 3" xfId="8204"/>
    <cellStyle name="1_BC 8 thang 2009 ve CT trong diem 5nam_Bieu du thao QD von ho tro co MT 4" xfId="8205"/>
    <cellStyle name="1_BC 8 thang 2009 ve CT trong diem 5nam_Bieu du thao QD von ho tro co MT 5" xfId="8206"/>
    <cellStyle name="1_BC 8 thang 2009 ve CT trong diem 5nam_Book1" xfId="8207"/>
    <cellStyle name="1_BC 8 thang 2009 ve CT trong diem 5nam_Book1 2" xfId="8208"/>
    <cellStyle name="1_BC 8 thang 2009 ve CT trong diem 5nam_Book1 2 2" xfId="8209"/>
    <cellStyle name="1_BC 8 thang 2009 ve CT trong diem 5nam_Book1 2 3" xfId="8210"/>
    <cellStyle name="1_BC 8 thang 2009 ve CT trong diem 5nam_Book1 2 4" xfId="8211"/>
    <cellStyle name="1_BC 8 thang 2009 ve CT trong diem 5nam_Book1 3" xfId="8212"/>
    <cellStyle name="1_BC 8 thang 2009 ve CT trong diem 5nam_Book1 3 2" xfId="8213"/>
    <cellStyle name="1_BC 8 thang 2009 ve CT trong diem 5nam_Book1 3 3" xfId="8214"/>
    <cellStyle name="1_BC 8 thang 2009 ve CT trong diem 5nam_Book1 3 4" xfId="8215"/>
    <cellStyle name="1_BC 8 thang 2009 ve CT trong diem 5nam_Book1 4" xfId="8216"/>
    <cellStyle name="1_BC 8 thang 2009 ve CT trong diem 5nam_Book1 5" xfId="8217"/>
    <cellStyle name="1_BC 8 thang 2009 ve CT trong diem 5nam_Book1 6" xfId="8218"/>
    <cellStyle name="1_BC 8 thang 2009 ve CT trong diem 5nam_Book1_BC von DTPT 6 thang 2012" xfId="8219"/>
    <cellStyle name="1_BC 8 thang 2009 ve CT trong diem 5nam_Book1_BC von DTPT 6 thang 2012 2" xfId="8220"/>
    <cellStyle name="1_BC 8 thang 2009 ve CT trong diem 5nam_Book1_BC von DTPT 6 thang 2012 2 2" xfId="8221"/>
    <cellStyle name="1_BC 8 thang 2009 ve CT trong diem 5nam_Book1_BC von DTPT 6 thang 2012 2 3" xfId="8222"/>
    <cellStyle name="1_BC 8 thang 2009 ve CT trong diem 5nam_Book1_BC von DTPT 6 thang 2012 2 4" xfId="8223"/>
    <cellStyle name="1_BC 8 thang 2009 ve CT trong diem 5nam_Book1_BC von DTPT 6 thang 2012 3" xfId="8224"/>
    <cellStyle name="1_BC 8 thang 2009 ve CT trong diem 5nam_Book1_BC von DTPT 6 thang 2012 3 2" xfId="8225"/>
    <cellStyle name="1_BC 8 thang 2009 ve CT trong diem 5nam_Book1_BC von DTPT 6 thang 2012 3 3" xfId="8226"/>
    <cellStyle name="1_BC 8 thang 2009 ve CT trong diem 5nam_Book1_BC von DTPT 6 thang 2012 3 4" xfId="8227"/>
    <cellStyle name="1_BC 8 thang 2009 ve CT trong diem 5nam_Book1_BC von DTPT 6 thang 2012 4" xfId="8228"/>
    <cellStyle name="1_BC 8 thang 2009 ve CT trong diem 5nam_Book1_BC von DTPT 6 thang 2012 5" xfId="8229"/>
    <cellStyle name="1_BC 8 thang 2009 ve CT trong diem 5nam_Book1_BC von DTPT 6 thang 2012 6" xfId="8230"/>
    <cellStyle name="1_BC 8 thang 2009 ve CT trong diem 5nam_Book1_Bieu du thao QD von ho tro co MT" xfId="8231"/>
    <cellStyle name="1_BC 8 thang 2009 ve CT trong diem 5nam_Book1_Bieu du thao QD von ho tro co MT 2" xfId="8232"/>
    <cellStyle name="1_BC 8 thang 2009 ve CT trong diem 5nam_Book1_Bieu du thao QD von ho tro co MT 2 2" xfId="8233"/>
    <cellStyle name="1_BC 8 thang 2009 ve CT trong diem 5nam_Book1_Bieu du thao QD von ho tro co MT 2 3" xfId="8234"/>
    <cellStyle name="1_BC 8 thang 2009 ve CT trong diem 5nam_Book1_Bieu du thao QD von ho tro co MT 2 4" xfId="8235"/>
    <cellStyle name="1_BC 8 thang 2009 ve CT trong diem 5nam_Book1_Bieu du thao QD von ho tro co MT 3" xfId="8236"/>
    <cellStyle name="1_BC 8 thang 2009 ve CT trong diem 5nam_Book1_Bieu du thao QD von ho tro co MT 3 2" xfId="8237"/>
    <cellStyle name="1_BC 8 thang 2009 ve CT trong diem 5nam_Book1_Bieu du thao QD von ho tro co MT 3 3" xfId="8238"/>
    <cellStyle name="1_BC 8 thang 2009 ve CT trong diem 5nam_Book1_Bieu du thao QD von ho tro co MT 3 4" xfId="8239"/>
    <cellStyle name="1_BC 8 thang 2009 ve CT trong diem 5nam_Book1_Bieu du thao QD von ho tro co MT 4" xfId="8240"/>
    <cellStyle name="1_BC 8 thang 2009 ve CT trong diem 5nam_Book1_Bieu du thao QD von ho tro co MT 5" xfId="8241"/>
    <cellStyle name="1_BC 8 thang 2009 ve CT trong diem 5nam_Book1_Bieu du thao QD von ho tro co MT 6" xfId="8242"/>
    <cellStyle name="1_BC 8 thang 2009 ve CT trong diem 5nam_Book1_Hoan chinh KH 2012 (o nha)" xfId="8243"/>
    <cellStyle name="1_BC 8 thang 2009 ve CT trong diem 5nam_Book1_Hoan chinh KH 2012 (o nha) 2" xfId="8244"/>
    <cellStyle name="1_BC 8 thang 2009 ve CT trong diem 5nam_Book1_Hoan chinh KH 2012 (o nha) 2 2" xfId="8245"/>
    <cellStyle name="1_BC 8 thang 2009 ve CT trong diem 5nam_Book1_Hoan chinh KH 2012 (o nha) 2 3" xfId="8246"/>
    <cellStyle name="1_BC 8 thang 2009 ve CT trong diem 5nam_Book1_Hoan chinh KH 2012 (o nha) 2 4" xfId="8247"/>
    <cellStyle name="1_BC 8 thang 2009 ve CT trong diem 5nam_Book1_Hoan chinh KH 2012 (o nha) 3" xfId="8248"/>
    <cellStyle name="1_BC 8 thang 2009 ve CT trong diem 5nam_Book1_Hoan chinh KH 2012 (o nha) 3 2" xfId="8249"/>
    <cellStyle name="1_BC 8 thang 2009 ve CT trong diem 5nam_Book1_Hoan chinh KH 2012 (o nha) 3 3" xfId="8250"/>
    <cellStyle name="1_BC 8 thang 2009 ve CT trong diem 5nam_Book1_Hoan chinh KH 2012 (o nha) 3 4" xfId="8251"/>
    <cellStyle name="1_BC 8 thang 2009 ve CT trong diem 5nam_Book1_Hoan chinh KH 2012 (o nha) 4" xfId="8252"/>
    <cellStyle name="1_BC 8 thang 2009 ve CT trong diem 5nam_Book1_Hoan chinh KH 2012 (o nha) 5" xfId="8253"/>
    <cellStyle name="1_BC 8 thang 2009 ve CT trong diem 5nam_Book1_Hoan chinh KH 2012 (o nha) 6" xfId="8254"/>
    <cellStyle name="1_BC 8 thang 2009 ve CT trong diem 5nam_Book1_Hoan chinh KH 2012 (o nha)_Bao cao giai ngan quy I" xfId="8255"/>
    <cellStyle name="1_BC 8 thang 2009 ve CT trong diem 5nam_Book1_Hoan chinh KH 2012 (o nha)_Bao cao giai ngan quy I 2" xfId="8256"/>
    <cellStyle name="1_BC 8 thang 2009 ve CT trong diem 5nam_Book1_Hoan chinh KH 2012 (o nha)_Bao cao giai ngan quy I 2 2" xfId="8257"/>
    <cellStyle name="1_BC 8 thang 2009 ve CT trong diem 5nam_Book1_Hoan chinh KH 2012 (o nha)_Bao cao giai ngan quy I 2 3" xfId="8258"/>
    <cellStyle name="1_BC 8 thang 2009 ve CT trong diem 5nam_Book1_Hoan chinh KH 2012 (o nha)_Bao cao giai ngan quy I 2 4" xfId="8259"/>
    <cellStyle name="1_BC 8 thang 2009 ve CT trong diem 5nam_Book1_Hoan chinh KH 2012 (o nha)_Bao cao giai ngan quy I 3" xfId="8260"/>
    <cellStyle name="1_BC 8 thang 2009 ve CT trong diem 5nam_Book1_Hoan chinh KH 2012 (o nha)_Bao cao giai ngan quy I 3 2" xfId="8261"/>
    <cellStyle name="1_BC 8 thang 2009 ve CT trong diem 5nam_Book1_Hoan chinh KH 2012 (o nha)_Bao cao giai ngan quy I 3 3" xfId="8262"/>
    <cellStyle name="1_BC 8 thang 2009 ve CT trong diem 5nam_Book1_Hoan chinh KH 2012 (o nha)_Bao cao giai ngan quy I 3 4" xfId="8263"/>
    <cellStyle name="1_BC 8 thang 2009 ve CT trong diem 5nam_Book1_Hoan chinh KH 2012 (o nha)_Bao cao giai ngan quy I 4" xfId="8264"/>
    <cellStyle name="1_BC 8 thang 2009 ve CT trong diem 5nam_Book1_Hoan chinh KH 2012 (o nha)_Bao cao giai ngan quy I 5" xfId="8265"/>
    <cellStyle name="1_BC 8 thang 2009 ve CT trong diem 5nam_Book1_Hoan chinh KH 2012 (o nha)_Bao cao giai ngan quy I 6" xfId="8266"/>
    <cellStyle name="1_BC 8 thang 2009 ve CT trong diem 5nam_Book1_Hoan chinh KH 2012 (o nha)_BC von DTPT 6 thang 2012" xfId="8267"/>
    <cellStyle name="1_BC 8 thang 2009 ve CT trong diem 5nam_Book1_Hoan chinh KH 2012 (o nha)_BC von DTPT 6 thang 2012 2" xfId="8268"/>
    <cellStyle name="1_BC 8 thang 2009 ve CT trong diem 5nam_Book1_Hoan chinh KH 2012 (o nha)_BC von DTPT 6 thang 2012 2 2" xfId="8269"/>
    <cellStyle name="1_BC 8 thang 2009 ve CT trong diem 5nam_Book1_Hoan chinh KH 2012 (o nha)_BC von DTPT 6 thang 2012 2 3" xfId="8270"/>
    <cellStyle name="1_BC 8 thang 2009 ve CT trong diem 5nam_Book1_Hoan chinh KH 2012 (o nha)_BC von DTPT 6 thang 2012 2 4" xfId="8271"/>
    <cellStyle name="1_BC 8 thang 2009 ve CT trong diem 5nam_Book1_Hoan chinh KH 2012 (o nha)_BC von DTPT 6 thang 2012 3" xfId="8272"/>
    <cellStyle name="1_BC 8 thang 2009 ve CT trong diem 5nam_Book1_Hoan chinh KH 2012 (o nha)_BC von DTPT 6 thang 2012 3 2" xfId="8273"/>
    <cellStyle name="1_BC 8 thang 2009 ve CT trong diem 5nam_Book1_Hoan chinh KH 2012 (o nha)_BC von DTPT 6 thang 2012 3 3" xfId="8274"/>
    <cellStyle name="1_BC 8 thang 2009 ve CT trong diem 5nam_Book1_Hoan chinh KH 2012 (o nha)_BC von DTPT 6 thang 2012 3 4" xfId="8275"/>
    <cellStyle name="1_BC 8 thang 2009 ve CT trong diem 5nam_Book1_Hoan chinh KH 2012 (o nha)_BC von DTPT 6 thang 2012 4" xfId="8276"/>
    <cellStyle name="1_BC 8 thang 2009 ve CT trong diem 5nam_Book1_Hoan chinh KH 2012 (o nha)_BC von DTPT 6 thang 2012 5" xfId="8277"/>
    <cellStyle name="1_BC 8 thang 2009 ve CT trong diem 5nam_Book1_Hoan chinh KH 2012 (o nha)_BC von DTPT 6 thang 2012 6" xfId="8278"/>
    <cellStyle name="1_BC 8 thang 2009 ve CT trong diem 5nam_Book1_Hoan chinh KH 2012 (o nha)_Bieu du thao QD von ho tro co MT" xfId="8279"/>
    <cellStyle name="1_BC 8 thang 2009 ve CT trong diem 5nam_Book1_Hoan chinh KH 2012 (o nha)_Bieu du thao QD von ho tro co MT 2" xfId="8280"/>
    <cellStyle name="1_BC 8 thang 2009 ve CT trong diem 5nam_Book1_Hoan chinh KH 2012 (o nha)_Bieu du thao QD von ho tro co MT 2 2" xfId="8281"/>
    <cellStyle name="1_BC 8 thang 2009 ve CT trong diem 5nam_Book1_Hoan chinh KH 2012 (o nha)_Bieu du thao QD von ho tro co MT 2 3" xfId="8282"/>
    <cellStyle name="1_BC 8 thang 2009 ve CT trong diem 5nam_Book1_Hoan chinh KH 2012 (o nha)_Bieu du thao QD von ho tro co MT 2 4" xfId="8283"/>
    <cellStyle name="1_BC 8 thang 2009 ve CT trong diem 5nam_Book1_Hoan chinh KH 2012 (o nha)_Bieu du thao QD von ho tro co MT 3" xfId="8284"/>
    <cellStyle name="1_BC 8 thang 2009 ve CT trong diem 5nam_Book1_Hoan chinh KH 2012 (o nha)_Bieu du thao QD von ho tro co MT 3 2" xfId="8285"/>
    <cellStyle name="1_BC 8 thang 2009 ve CT trong diem 5nam_Book1_Hoan chinh KH 2012 (o nha)_Bieu du thao QD von ho tro co MT 3 3" xfId="8286"/>
    <cellStyle name="1_BC 8 thang 2009 ve CT trong diem 5nam_Book1_Hoan chinh KH 2012 (o nha)_Bieu du thao QD von ho tro co MT 3 4" xfId="8287"/>
    <cellStyle name="1_BC 8 thang 2009 ve CT trong diem 5nam_Book1_Hoan chinh KH 2012 (o nha)_Bieu du thao QD von ho tro co MT 4" xfId="8288"/>
    <cellStyle name="1_BC 8 thang 2009 ve CT trong diem 5nam_Book1_Hoan chinh KH 2012 (o nha)_Bieu du thao QD von ho tro co MT 5" xfId="8289"/>
    <cellStyle name="1_BC 8 thang 2009 ve CT trong diem 5nam_Book1_Hoan chinh KH 2012 (o nha)_Bieu du thao QD von ho tro co MT 6" xfId="8290"/>
    <cellStyle name="1_BC 8 thang 2009 ve CT trong diem 5nam_Book1_Hoan chinh KH 2012 (o nha)_Ke hoach 2012 theo doi (giai ngan 30.6.12)" xfId="8291"/>
    <cellStyle name="1_BC 8 thang 2009 ve CT trong diem 5nam_Book1_Hoan chinh KH 2012 (o nha)_Ke hoach 2012 theo doi (giai ngan 30.6.12) 2" xfId="8292"/>
    <cellStyle name="1_BC 8 thang 2009 ve CT trong diem 5nam_Book1_Hoan chinh KH 2012 (o nha)_Ke hoach 2012 theo doi (giai ngan 30.6.12) 2 2" xfId="8293"/>
    <cellStyle name="1_BC 8 thang 2009 ve CT trong diem 5nam_Book1_Hoan chinh KH 2012 (o nha)_Ke hoach 2012 theo doi (giai ngan 30.6.12) 2 3" xfId="8294"/>
    <cellStyle name="1_BC 8 thang 2009 ve CT trong diem 5nam_Book1_Hoan chinh KH 2012 (o nha)_Ke hoach 2012 theo doi (giai ngan 30.6.12) 2 4" xfId="8295"/>
    <cellStyle name="1_BC 8 thang 2009 ve CT trong diem 5nam_Book1_Hoan chinh KH 2012 (o nha)_Ke hoach 2012 theo doi (giai ngan 30.6.12) 3" xfId="8296"/>
    <cellStyle name="1_BC 8 thang 2009 ve CT trong diem 5nam_Book1_Hoan chinh KH 2012 (o nha)_Ke hoach 2012 theo doi (giai ngan 30.6.12) 3 2" xfId="8297"/>
    <cellStyle name="1_BC 8 thang 2009 ve CT trong diem 5nam_Book1_Hoan chinh KH 2012 (o nha)_Ke hoach 2012 theo doi (giai ngan 30.6.12) 3 3" xfId="8298"/>
    <cellStyle name="1_BC 8 thang 2009 ve CT trong diem 5nam_Book1_Hoan chinh KH 2012 (o nha)_Ke hoach 2012 theo doi (giai ngan 30.6.12) 3 4" xfId="8299"/>
    <cellStyle name="1_BC 8 thang 2009 ve CT trong diem 5nam_Book1_Hoan chinh KH 2012 (o nha)_Ke hoach 2012 theo doi (giai ngan 30.6.12) 4" xfId="8300"/>
    <cellStyle name="1_BC 8 thang 2009 ve CT trong diem 5nam_Book1_Hoan chinh KH 2012 (o nha)_Ke hoach 2012 theo doi (giai ngan 30.6.12) 5" xfId="8301"/>
    <cellStyle name="1_BC 8 thang 2009 ve CT trong diem 5nam_Book1_Hoan chinh KH 2012 (o nha)_Ke hoach 2012 theo doi (giai ngan 30.6.12) 6" xfId="8302"/>
    <cellStyle name="1_BC 8 thang 2009 ve CT trong diem 5nam_Book1_Hoan chinh KH 2012 Von ho tro co MT" xfId="8303"/>
    <cellStyle name="1_BC 8 thang 2009 ve CT trong diem 5nam_Book1_Hoan chinh KH 2012 Von ho tro co MT (chi tiet)" xfId="8304"/>
    <cellStyle name="1_BC 8 thang 2009 ve CT trong diem 5nam_Book1_Hoan chinh KH 2012 Von ho tro co MT (chi tiet) 2" xfId="8305"/>
    <cellStyle name="1_BC 8 thang 2009 ve CT trong diem 5nam_Book1_Hoan chinh KH 2012 Von ho tro co MT (chi tiet) 2 2" xfId="8306"/>
    <cellStyle name="1_BC 8 thang 2009 ve CT trong diem 5nam_Book1_Hoan chinh KH 2012 Von ho tro co MT (chi tiet) 2 3" xfId="8307"/>
    <cellStyle name="1_BC 8 thang 2009 ve CT trong diem 5nam_Book1_Hoan chinh KH 2012 Von ho tro co MT (chi tiet) 2 4" xfId="8308"/>
    <cellStyle name="1_BC 8 thang 2009 ve CT trong diem 5nam_Book1_Hoan chinh KH 2012 Von ho tro co MT (chi tiet) 3" xfId="8309"/>
    <cellStyle name="1_BC 8 thang 2009 ve CT trong diem 5nam_Book1_Hoan chinh KH 2012 Von ho tro co MT (chi tiet) 3 2" xfId="8310"/>
    <cellStyle name="1_BC 8 thang 2009 ve CT trong diem 5nam_Book1_Hoan chinh KH 2012 Von ho tro co MT (chi tiet) 3 3" xfId="8311"/>
    <cellStyle name="1_BC 8 thang 2009 ve CT trong diem 5nam_Book1_Hoan chinh KH 2012 Von ho tro co MT (chi tiet) 3 4" xfId="8312"/>
    <cellStyle name="1_BC 8 thang 2009 ve CT trong diem 5nam_Book1_Hoan chinh KH 2012 Von ho tro co MT (chi tiet) 4" xfId="8313"/>
    <cellStyle name="1_BC 8 thang 2009 ve CT trong diem 5nam_Book1_Hoan chinh KH 2012 Von ho tro co MT (chi tiet) 5" xfId="8314"/>
    <cellStyle name="1_BC 8 thang 2009 ve CT trong diem 5nam_Book1_Hoan chinh KH 2012 Von ho tro co MT (chi tiet) 6" xfId="8315"/>
    <cellStyle name="1_BC 8 thang 2009 ve CT trong diem 5nam_Book1_Hoan chinh KH 2012 Von ho tro co MT 10" xfId="8316"/>
    <cellStyle name="1_BC 8 thang 2009 ve CT trong diem 5nam_Book1_Hoan chinh KH 2012 Von ho tro co MT 10 2" xfId="8317"/>
    <cellStyle name="1_BC 8 thang 2009 ve CT trong diem 5nam_Book1_Hoan chinh KH 2012 Von ho tro co MT 10 3" xfId="8318"/>
    <cellStyle name="1_BC 8 thang 2009 ve CT trong diem 5nam_Book1_Hoan chinh KH 2012 Von ho tro co MT 10 4" xfId="8319"/>
    <cellStyle name="1_BC 8 thang 2009 ve CT trong diem 5nam_Book1_Hoan chinh KH 2012 Von ho tro co MT 11" xfId="8320"/>
    <cellStyle name="1_BC 8 thang 2009 ve CT trong diem 5nam_Book1_Hoan chinh KH 2012 Von ho tro co MT 11 2" xfId="8321"/>
    <cellStyle name="1_BC 8 thang 2009 ve CT trong diem 5nam_Book1_Hoan chinh KH 2012 Von ho tro co MT 11 3" xfId="8322"/>
    <cellStyle name="1_BC 8 thang 2009 ve CT trong diem 5nam_Book1_Hoan chinh KH 2012 Von ho tro co MT 11 4" xfId="8323"/>
    <cellStyle name="1_BC 8 thang 2009 ve CT trong diem 5nam_Book1_Hoan chinh KH 2012 Von ho tro co MT 12" xfId="8324"/>
    <cellStyle name="1_BC 8 thang 2009 ve CT trong diem 5nam_Book1_Hoan chinh KH 2012 Von ho tro co MT 12 2" xfId="8325"/>
    <cellStyle name="1_BC 8 thang 2009 ve CT trong diem 5nam_Book1_Hoan chinh KH 2012 Von ho tro co MT 12 3" xfId="8326"/>
    <cellStyle name="1_BC 8 thang 2009 ve CT trong diem 5nam_Book1_Hoan chinh KH 2012 Von ho tro co MT 12 4" xfId="8327"/>
    <cellStyle name="1_BC 8 thang 2009 ve CT trong diem 5nam_Book1_Hoan chinh KH 2012 Von ho tro co MT 13" xfId="8328"/>
    <cellStyle name="1_BC 8 thang 2009 ve CT trong diem 5nam_Book1_Hoan chinh KH 2012 Von ho tro co MT 13 2" xfId="8329"/>
    <cellStyle name="1_BC 8 thang 2009 ve CT trong diem 5nam_Book1_Hoan chinh KH 2012 Von ho tro co MT 13 3" xfId="8330"/>
    <cellStyle name="1_BC 8 thang 2009 ve CT trong diem 5nam_Book1_Hoan chinh KH 2012 Von ho tro co MT 13 4" xfId="8331"/>
    <cellStyle name="1_BC 8 thang 2009 ve CT trong diem 5nam_Book1_Hoan chinh KH 2012 Von ho tro co MT 14" xfId="8332"/>
    <cellStyle name="1_BC 8 thang 2009 ve CT trong diem 5nam_Book1_Hoan chinh KH 2012 Von ho tro co MT 14 2" xfId="8333"/>
    <cellStyle name="1_BC 8 thang 2009 ve CT trong diem 5nam_Book1_Hoan chinh KH 2012 Von ho tro co MT 14 3" xfId="8334"/>
    <cellStyle name="1_BC 8 thang 2009 ve CT trong diem 5nam_Book1_Hoan chinh KH 2012 Von ho tro co MT 14 4" xfId="8335"/>
    <cellStyle name="1_BC 8 thang 2009 ve CT trong diem 5nam_Book1_Hoan chinh KH 2012 Von ho tro co MT 15" xfId="8336"/>
    <cellStyle name="1_BC 8 thang 2009 ve CT trong diem 5nam_Book1_Hoan chinh KH 2012 Von ho tro co MT 15 2" xfId="8337"/>
    <cellStyle name="1_BC 8 thang 2009 ve CT trong diem 5nam_Book1_Hoan chinh KH 2012 Von ho tro co MT 15 3" xfId="8338"/>
    <cellStyle name="1_BC 8 thang 2009 ve CT trong diem 5nam_Book1_Hoan chinh KH 2012 Von ho tro co MT 15 4" xfId="8339"/>
    <cellStyle name="1_BC 8 thang 2009 ve CT trong diem 5nam_Book1_Hoan chinh KH 2012 Von ho tro co MT 16" xfId="8340"/>
    <cellStyle name="1_BC 8 thang 2009 ve CT trong diem 5nam_Book1_Hoan chinh KH 2012 Von ho tro co MT 16 2" xfId="8341"/>
    <cellStyle name="1_BC 8 thang 2009 ve CT trong diem 5nam_Book1_Hoan chinh KH 2012 Von ho tro co MT 16 3" xfId="8342"/>
    <cellStyle name="1_BC 8 thang 2009 ve CT trong diem 5nam_Book1_Hoan chinh KH 2012 Von ho tro co MT 16 4" xfId="8343"/>
    <cellStyle name="1_BC 8 thang 2009 ve CT trong diem 5nam_Book1_Hoan chinh KH 2012 Von ho tro co MT 17" xfId="8344"/>
    <cellStyle name="1_BC 8 thang 2009 ve CT trong diem 5nam_Book1_Hoan chinh KH 2012 Von ho tro co MT 17 2" xfId="8345"/>
    <cellStyle name="1_BC 8 thang 2009 ve CT trong diem 5nam_Book1_Hoan chinh KH 2012 Von ho tro co MT 17 3" xfId="8346"/>
    <cellStyle name="1_BC 8 thang 2009 ve CT trong diem 5nam_Book1_Hoan chinh KH 2012 Von ho tro co MT 17 4" xfId="8347"/>
    <cellStyle name="1_BC 8 thang 2009 ve CT trong diem 5nam_Book1_Hoan chinh KH 2012 Von ho tro co MT 18" xfId="8348"/>
    <cellStyle name="1_BC 8 thang 2009 ve CT trong diem 5nam_Book1_Hoan chinh KH 2012 Von ho tro co MT 19" xfId="8349"/>
    <cellStyle name="1_BC 8 thang 2009 ve CT trong diem 5nam_Book1_Hoan chinh KH 2012 Von ho tro co MT 2" xfId="8350"/>
    <cellStyle name="1_BC 8 thang 2009 ve CT trong diem 5nam_Book1_Hoan chinh KH 2012 Von ho tro co MT 2 2" xfId="8351"/>
    <cellStyle name="1_BC 8 thang 2009 ve CT trong diem 5nam_Book1_Hoan chinh KH 2012 Von ho tro co MT 2 3" xfId="8352"/>
    <cellStyle name="1_BC 8 thang 2009 ve CT trong diem 5nam_Book1_Hoan chinh KH 2012 Von ho tro co MT 2 4" xfId="8353"/>
    <cellStyle name="1_BC 8 thang 2009 ve CT trong diem 5nam_Book1_Hoan chinh KH 2012 Von ho tro co MT 20" xfId="8354"/>
    <cellStyle name="1_BC 8 thang 2009 ve CT trong diem 5nam_Book1_Hoan chinh KH 2012 Von ho tro co MT 3" xfId="8355"/>
    <cellStyle name="1_BC 8 thang 2009 ve CT trong diem 5nam_Book1_Hoan chinh KH 2012 Von ho tro co MT 3 2" xfId="8356"/>
    <cellStyle name="1_BC 8 thang 2009 ve CT trong diem 5nam_Book1_Hoan chinh KH 2012 Von ho tro co MT 3 3" xfId="8357"/>
    <cellStyle name="1_BC 8 thang 2009 ve CT trong diem 5nam_Book1_Hoan chinh KH 2012 Von ho tro co MT 3 4" xfId="8358"/>
    <cellStyle name="1_BC 8 thang 2009 ve CT trong diem 5nam_Book1_Hoan chinh KH 2012 Von ho tro co MT 4" xfId="8359"/>
    <cellStyle name="1_BC 8 thang 2009 ve CT trong diem 5nam_Book1_Hoan chinh KH 2012 Von ho tro co MT 4 2" xfId="8360"/>
    <cellStyle name="1_BC 8 thang 2009 ve CT trong diem 5nam_Book1_Hoan chinh KH 2012 Von ho tro co MT 4 3" xfId="8361"/>
    <cellStyle name="1_BC 8 thang 2009 ve CT trong diem 5nam_Book1_Hoan chinh KH 2012 Von ho tro co MT 4 4" xfId="8362"/>
    <cellStyle name="1_BC 8 thang 2009 ve CT trong diem 5nam_Book1_Hoan chinh KH 2012 Von ho tro co MT 5" xfId="8363"/>
    <cellStyle name="1_BC 8 thang 2009 ve CT trong diem 5nam_Book1_Hoan chinh KH 2012 Von ho tro co MT 5 2" xfId="8364"/>
    <cellStyle name="1_BC 8 thang 2009 ve CT trong diem 5nam_Book1_Hoan chinh KH 2012 Von ho tro co MT 5 3" xfId="8365"/>
    <cellStyle name="1_BC 8 thang 2009 ve CT trong diem 5nam_Book1_Hoan chinh KH 2012 Von ho tro co MT 5 4" xfId="8366"/>
    <cellStyle name="1_BC 8 thang 2009 ve CT trong diem 5nam_Book1_Hoan chinh KH 2012 Von ho tro co MT 6" xfId="8367"/>
    <cellStyle name="1_BC 8 thang 2009 ve CT trong diem 5nam_Book1_Hoan chinh KH 2012 Von ho tro co MT 6 2" xfId="8368"/>
    <cellStyle name="1_BC 8 thang 2009 ve CT trong diem 5nam_Book1_Hoan chinh KH 2012 Von ho tro co MT 6 3" xfId="8369"/>
    <cellStyle name="1_BC 8 thang 2009 ve CT trong diem 5nam_Book1_Hoan chinh KH 2012 Von ho tro co MT 6 4" xfId="8370"/>
    <cellStyle name="1_BC 8 thang 2009 ve CT trong diem 5nam_Book1_Hoan chinh KH 2012 Von ho tro co MT 7" xfId="8371"/>
    <cellStyle name="1_BC 8 thang 2009 ve CT trong diem 5nam_Book1_Hoan chinh KH 2012 Von ho tro co MT 7 2" xfId="8372"/>
    <cellStyle name="1_BC 8 thang 2009 ve CT trong diem 5nam_Book1_Hoan chinh KH 2012 Von ho tro co MT 7 3" xfId="8373"/>
    <cellStyle name="1_BC 8 thang 2009 ve CT trong diem 5nam_Book1_Hoan chinh KH 2012 Von ho tro co MT 7 4" xfId="8374"/>
    <cellStyle name="1_BC 8 thang 2009 ve CT trong diem 5nam_Book1_Hoan chinh KH 2012 Von ho tro co MT 8" xfId="8375"/>
    <cellStyle name="1_BC 8 thang 2009 ve CT trong diem 5nam_Book1_Hoan chinh KH 2012 Von ho tro co MT 8 2" xfId="8376"/>
    <cellStyle name="1_BC 8 thang 2009 ve CT trong diem 5nam_Book1_Hoan chinh KH 2012 Von ho tro co MT 8 3" xfId="8377"/>
    <cellStyle name="1_BC 8 thang 2009 ve CT trong diem 5nam_Book1_Hoan chinh KH 2012 Von ho tro co MT 8 4" xfId="8378"/>
    <cellStyle name="1_BC 8 thang 2009 ve CT trong diem 5nam_Book1_Hoan chinh KH 2012 Von ho tro co MT 9" xfId="8379"/>
    <cellStyle name="1_BC 8 thang 2009 ve CT trong diem 5nam_Book1_Hoan chinh KH 2012 Von ho tro co MT 9 2" xfId="8380"/>
    <cellStyle name="1_BC 8 thang 2009 ve CT trong diem 5nam_Book1_Hoan chinh KH 2012 Von ho tro co MT 9 3" xfId="8381"/>
    <cellStyle name="1_BC 8 thang 2009 ve CT trong diem 5nam_Book1_Hoan chinh KH 2012 Von ho tro co MT 9 4" xfId="8382"/>
    <cellStyle name="1_BC 8 thang 2009 ve CT trong diem 5nam_Book1_Hoan chinh KH 2012 Von ho tro co MT_Bao cao giai ngan quy I" xfId="8383"/>
    <cellStyle name="1_BC 8 thang 2009 ve CT trong diem 5nam_Book1_Hoan chinh KH 2012 Von ho tro co MT_Bao cao giai ngan quy I 2" xfId="8384"/>
    <cellStyle name="1_BC 8 thang 2009 ve CT trong diem 5nam_Book1_Hoan chinh KH 2012 Von ho tro co MT_Bao cao giai ngan quy I 2 2" xfId="8385"/>
    <cellStyle name="1_BC 8 thang 2009 ve CT trong diem 5nam_Book1_Hoan chinh KH 2012 Von ho tro co MT_Bao cao giai ngan quy I 2 3" xfId="8386"/>
    <cellStyle name="1_BC 8 thang 2009 ve CT trong diem 5nam_Book1_Hoan chinh KH 2012 Von ho tro co MT_Bao cao giai ngan quy I 2 4" xfId="8387"/>
    <cellStyle name="1_BC 8 thang 2009 ve CT trong diem 5nam_Book1_Hoan chinh KH 2012 Von ho tro co MT_Bao cao giai ngan quy I 3" xfId="8388"/>
    <cellStyle name="1_BC 8 thang 2009 ve CT trong diem 5nam_Book1_Hoan chinh KH 2012 Von ho tro co MT_Bao cao giai ngan quy I 3 2" xfId="8389"/>
    <cellStyle name="1_BC 8 thang 2009 ve CT trong diem 5nam_Book1_Hoan chinh KH 2012 Von ho tro co MT_Bao cao giai ngan quy I 3 3" xfId="8390"/>
    <cellStyle name="1_BC 8 thang 2009 ve CT trong diem 5nam_Book1_Hoan chinh KH 2012 Von ho tro co MT_Bao cao giai ngan quy I 3 4" xfId="8391"/>
    <cellStyle name="1_BC 8 thang 2009 ve CT trong diem 5nam_Book1_Hoan chinh KH 2012 Von ho tro co MT_Bao cao giai ngan quy I 4" xfId="8392"/>
    <cellStyle name="1_BC 8 thang 2009 ve CT trong diem 5nam_Book1_Hoan chinh KH 2012 Von ho tro co MT_Bao cao giai ngan quy I 5" xfId="8393"/>
    <cellStyle name="1_BC 8 thang 2009 ve CT trong diem 5nam_Book1_Hoan chinh KH 2012 Von ho tro co MT_Bao cao giai ngan quy I 6" xfId="8394"/>
    <cellStyle name="1_BC 8 thang 2009 ve CT trong diem 5nam_Book1_Hoan chinh KH 2012 Von ho tro co MT_BC von DTPT 6 thang 2012" xfId="8395"/>
    <cellStyle name="1_BC 8 thang 2009 ve CT trong diem 5nam_Book1_Hoan chinh KH 2012 Von ho tro co MT_BC von DTPT 6 thang 2012 2" xfId="8396"/>
    <cellStyle name="1_BC 8 thang 2009 ve CT trong diem 5nam_Book1_Hoan chinh KH 2012 Von ho tro co MT_BC von DTPT 6 thang 2012 2 2" xfId="8397"/>
    <cellStyle name="1_BC 8 thang 2009 ve CT trong diem 5nam_Book1_Hoan chinh KH 2012 Von ho tro co MT_BC von DTPT 6 thang 2012 2 3" xfId="8398"/>
    <cellStyle name="1_BC 8 thang 2009 ve CT trong diem 5nam_Book1_Hoan chinh KH 2012 Von ho tro co MT_BC von DTPT 6 thang 2012 2 4" xfId="8399"/>
    <cellStyle name="1_BC 8 thang 2009 ve CT trong diem 5nam_Book1_Hoan chinh KH 2012 Von ho tro co MT_BC von DTPT 6 thang 2012 3" xfId="8400"/>
    <cellStyle name="1_BC 8 thang 2009 ve CT trong diem 5nam_Book1_Hoan chinh KH 2012 Von ho tro co MT_BC von DTPT 6 thang 2012 3 2" xfId="8401"/>
    <cellStyle name="1_BC 8 thang 2009 ve CT trong diem 5nam_Book1_Hoan chinh KH 2012 Von ho tro co MT_BC von DTPT 6 thang 2012 3 3" xfId="8402"/>
    <cellStyle name="1_BC 8 thang 2009 ve CT trong diem 5nam_Book1_Hoan chinh KH 2012 Von ho tro co MT_BC von DTPT 6 thang 2012 3 4" xfId="8403"/>
    <cellStyle name="1_BC 8 thang 2009 ve CT trong diem 5nam_Book1_Hoan chinh KH 2012 Von ho tro co MT_BC von DTPT 6 thang 2012 4" xfId="8404"/>
    <cellStyle name="1_BC 8 thang 2009 ve CT trong diem 5nam_Book1_Hoan chinh KH 2012 Von ho tro co MT_BC von DTPT 6 thang 2012 5" xfId="8405"/>
    <cellStyle name="1_BC 8 thang 2009 ve CT trong diem 5nam_Book1_Hoan chinh KH 2012 Von ho tro co MT_BC von DTPT 6 thang 2012 6" xfId="8406"/>
    <cellStyle name="1_BC 8 thang 2009 ve CT trong diem 5nam_Book1_Hoan chinh KH 2012 Von ho tro co MT_Bieu du thao QD von ho tro co MT" xfId="8407"/>
    <cellStyle name="1_BC 8 thang 2009 ve CT trong diem 5nam_Book1_Hoan chinh KH 2012 Von ho tro co MT_Bieu du thao QD von ho tro co MT 2" xfId="8408"/>
    <cellStyle name="1_BC 8 thang 2009 ve CT trong diem 5nam_Book1_Hoan chinh KH 2012 Von ho tro co MT_Bieu du thao QD von ho tro co MT 2 2" xfId="8409"/>
    <cellStyle name="1_BC 8 thang 2009 ve CT trong diem 5nam_Book1_Hoan chinh KH 2012 Von ho tro co MT_Bieu du thao QD von ho tro co MT 2 3" xfId="8410"/>
    <cellStyle name="1_BC 8 thang 2009 ve CT trong diem 5nam_Book1_Hoan chinh KH 2012 Von ho tro co MT_Bieu du thao QD von ho tro co MT 2 4" xfId="8411"/>
    <cellStyle name="1_BC 8 thang 2009 ve CT trong diem 5nam_Book1_Hoan chinh KH 2012 Von ho tro co MT_Bieu du thao QD von ho tro co MT 3" xfId="8412"/>
    <cellStyle name="1_BC 8 thang 2009 ve CT trong diem 5nam_Book1_Hoan chinh KH 2012 Von ho tro co MT_Bieu du thao QD von ho tro co MT 3 2" xfId="8413"/>
    <cellStyle name="1_BC 8 thang 2009 ve CT trong diem 5nam_Book1_Hoan chinh KH 2012 Von ho tro co MT_Bieu du thao QD von ho tro co MT 3 3" xfId="8414"/>
    <cellStyle name="1_BC 8 thang 2009 ve CT trong diem 5nam_Book1_Hoan chinh KH 2012 Von ho tro co MT_Bieu du thao QD von ho tro co MT 3 4" xfId="8415"/>
    <cellStyle name="1_BC 8 thang 2009 ve CT trong diem 5nam_Book1_Hoan chinh KH 2012 Von ho tro co MT_Bieu du thao QD von ho tro co MT 4" xfId="8416"/>
    <cellStyle name="1_BC 8 thang 2009 ve CT trong diem 5nam_Book1_Hoan chinh KH 2012 Von ho tro co MT_Bieu du thao QD von ho tro co MT 5" xfId="8417"/>
    <cellStyle name="1_BC 8 thang 2009 ve CT trong diem 5nam_Book1_Hoan chinh KH 2012 Von ho tro co MT_Bieu du thao QD von ho tro co MT 6" xfId="8418"/>
    <cellStyle name="1_BC 8 thang 2009 ve CT trong diem 5nam_Book1_Hoan chinh KH 2012 Von ho tro co MT_Ke hoach 2012 theo doi (giai ngan 30.6.12)" xfId="8419"/>
    <cellStyle name="1_BC 8 thang 2009 ve CT trong diem 5nam_Book1_Hoan chinh KH 2012 Von ho tro co MT_Ke hoach 2012 theo doi (giai ngan 30.6.12) 2" xfId="8420"/>
    <cellStyle name="1_BC 8 thang 2009 ve CT trong diem 5nam_Book1_Hoan chinh KH 2012 Von ho tro co MT_Ke hoach 2012 theo doi (giai ngan 30.6.12) 2 2" xfId="8421"/>
    <cellStyle name="1_BC 8 thang 2009 ve CT trong diem 5nam_Book1_Hoan chinh KH 2012 Von ho tro co MT_Ke hoach 2012 theo doi (giai ngan 30.6.12) 2 3" xfId="8422"/>
    <cellStyle name="1_BC 8 thang 2009 ve CT trong diem 5nam_Book1_Hoan chinh KH 2012 Von ho tro co MT_Ke hoach 2012 theo doi (giai ngan 30.6.12) 2 4" xfId="8423"/>
    <cellStyle name="1_BC 8 thang 2009 ve CT trong diem 5nam_Book1_Hoan chinh KH 2012 Von ho tro co MT_Ke hoach 2012 theo doi (giai ngan 30.6.12) 3" xfId="8424"/>
    <cellStyle name="1_BC 8 thang 2009 ve CT trong diem 5nam_Book1_Hoan chinh KH 2012 Von ho tro co MT_Ke hoach 2012 theo doi (giai ngan 30.6.12) 3 2" xfId="8425"/>
    <cellStyle name="1_BC 8 thang 2009 ve CT trong diem 5nam_Book1_Hoan chinh KH 2012 Von ho tro co MT_Ke hoach 2012 theo doi (giai ngan 30.6.12) 3 3" xfId="8426"/>
    <cellStyle name="1_BC 8 thang 2009 ve CT trong diem 5nam_Book1_Hoan chinh KH 2012 Von ho tro co MT_Ke hoach 2012 theo doi (giai ngan 30.6.12) 3 4" xfId="8427"/>
    <cellStyle name="1_BC 8 thang 2009 ve CT trong diem 5nam_Book1_Hoan chinh KH 2012 Von ho tro co MT_Ke hoach 2012 theo doi (giai ngan 30.6.12) 4" xfId="8428"/>
    <cellStyle name="1_BC 8 thang 2009 ve CT trong diem 5nam_Book1_Hoan chinh KH 2012 Von ho tro co MT_Ke hoach 2012 theo doi (giai ngan 30.6.12) 5" xfId="8429"/>
    <cellStyle name="1_BC 8 thang 2009 ve CT trong diem 5nam_Book1_Hoan chinh KH 2012 Von ho tro co MT_Ke hoach 2012 theo doi (giai ngan 30.6.12) 6" xfId="8430"/>
    <cellStyle name="1_BC 8 thang 2009 ve CT trong diem 5nam_Book1_Ke hoach 2012 (theo doi)" xfId="8431"/>
    <cellStyle name="1_BC 8 thang 2009 ve CT trong diem 5nam_Book1_Ke hoach 2012 (theo doi) 2" xfId="8432"/>
    <cellStyle name="1_BC 8 thang 2009 ve CT trong diem 5nam_Book1_Ke hoach 2012 (theo doi) 2 2" xfId="8433"/>
    <cellStyle name="1_BC 8 thang 2009 ve CT trong diem 5nam_Book1_Ke hoach 2012 (theo doi) 2 3" xfId="8434"/>
    <cellStyle name="1_BC 8 thang 2009 ve CT trong diem 5nam_Book1_Ke hoach 2012 (theo doi) 2 4" xfId="8435"/>
    <cellStyle name="1_BC 8 thang 2009 ve CT trong diem 5nam_Book1_Ke hoach 2012 (theo doi) 3" xfId="8436"/>
    <cellStyle name="1_BC 8 thang 2009 ve CT trong diem 5nam_Book1_Ke hoach 2012 (theo doi) 3 2" xfId="8437"/>
    <cellStyle name="1_BC 8 thang 2009 ve CT trong diem 5nam_Book1_Ke hoach 2012 (theo doi) 3 3" xfId="8438"/>
    <cellStyle name="1_BC 8 thang 2009 ve CT trong diem 5nam_Book1_Ke hoach 2012 (theo doi) 3 4" xfId="8439"/>
    <cellStyle name="1_BC 8 thang 2009 ve CT trong diem 5nam_Book1_Ke hoach 2012 (theo doi) 4" xfId="8440"/>
    <cellStyle name="1_BC 8 thang 2009 ve CT trong diem 5nam_Book1_Ke hoach 2012 (theo doi) 5" xfId="8441"/>
    <cellStyle name="1_BC 8 thang 2009 ve CT trong diem 5nam_Book1_Ke hoach 2012 (theo doi) 6" xfId="8442"/>
    <cellStyle name="1_BC 8 thang 2009 ve CT trong diem 5nam_Book1_Ke hoach 2012 theo doi (giai ngan 30.6.12)" xfId="8443"/>
    <cellStyle name="1_BC 8 thang 2009 ve CT trong diem 5nam_Book1_Ke hoach 2012 theo doi (giai ngan 30.6.12) 2" xfId="8444"/>
    <cellStyle name="1_BC 8 thang 2009 ve CT trong diem 5nam_Book1_Ke hoach 2012 theo doi (giai ngan 30.6.12) 2 2" xfId="8445"/>
    <cellStyle name="1_BC 8 thang 2009 ve CT trong diem 5nam_Book1_Ke hoach 2012 theo doi (giai ngan 30.6.12) 2 3" xfId="8446"/>
    <cellStyle name="1_BC 8 thang 2009 ve CT trong diem 5nam_Book1_Ke hoach 2012 theo doi (giai ngan 30.6.12) 2 4" xfId="8447"/>
    <cellStyle name="1_BC 8 thang 2009 ve CT trong diem 5nam_Book1_Ke hoach 2012 theo doi (giai ngan 30.6.12) 3" xfId="8448"/>
    <cellStyle name="1_BC 8 thang 2009 ve CT trong diem 5nam_Book1_Ke hoach 2012 theo doi (giai ngan 30.6.12) 3 2" xfId="8449"/>
    <cellStyle name="1_BC 8 thang 2009 ve CT trong diem 5nam_Book1_Ke hoach 2012 theo doi (giai ngan 30.6.12) 3 3" xfId="8450"/>
    <cellStyle name="1_BC 8 thang 2009 ve CT trong diem 5nam_Book1_Ke hoach 2012 theo doi (giai ngan 30.6.12) 3 4" xfId="8451"/>
    <cellStyle name="1_BC 8 thang 2009 ve CT trong diem 5nam_Book1_Ke hoach 2012 theo doi (giai ngan 30.6.12) 4" xfId="8452"/>
    <cellStyle name="1_BC 8 thang 2009 ve CT trong diem 5nam_Book1_Ke hoach 2012 theo doi (giai ngan 30.6.12) 5" xfId="8453"/>
    <cellStyle name="1_BC 8 thang 2009 ve CT trong diem 5nam_Book1_Ke hoach 2012 theo doi (giai ngan 30.6.12) 6" xfId="8454"/>
    <cellStyle name="1_BC 8 thang 2009 ve CT trong diem 5nam_Dang ky phan khai von ODA (gui Bo)" xfId="8455"/>
    <cellStyle name="1_BC 8 thang 2009 ve CT trong diem 5nam_Dang ky phan khai von ODA (gui Bo) 2" xfId="8456"/>
    <cellStyle name="1_BC 8 thang 2009 ve CT trong diem 5nam_Dang ky phan khai von ODA (gui Bo) 2 2" xfId="8457"/>
    <cellStyle name="1_BC 8 thang 2009 ve CT trong diem 5nam_Dang ky phan khai von ODA (gui Bo) 2 3" xfId="8458"/>
    <cellStyle name="1_BC 8 thang 2009 ve CT trong diem 5nam_Dang ky phan khai von ODA (gui Bo) 2 4" xfId="8459"/>
    <cellStyle name="1_BC 8 thang 2009 ve CT trong diem 5nam_Dang ky phan khai von ODA (gui Bo) 3" xfId="8460"/>
    <cellStyle name="1_BC 8 thang 2009 ve CT trong diem 5nam_Dang ky phan khai von ODA (gui Bo) 4" xfId="8461"/>
    <cellStyle name="1_BC 8 thang 2009 ve CT trong diem 5nam_Dang ky phan khai von ODA (gui Bo) 5" xfId="8462"/>
    <cellStyle name="1_BC 8 thang 2009 ve CT trong diem 5nam_Dang ky phan khai von ODA (gui Bo)_BC von DTPT 6 thang 2012" xfId="8463"/>
    <cellStyle name="1_BC 8 thang 2009 ve CT trong diem 5nam_Dang ky phan khai von ODA (gui Bo)_BC von DTPT 6 thang 2012 2" xfId="8464"/>
    <cellStyle name="1_BC 8 thang 2009 ve CT trong diem 5nam_Dang ky phan khai von ODA (gui Bo)_BC von DTPT 6 thang 2012 2 2" xfId="8465"/>
    <cellStyle name="1_BC 8 thang 2009 ve CT trong diem 5nam_Dang ky phan khai von ODA (gui Bo)_BC von DTPT 6 thang 2012 2 3" xfId="8466"/>
    <cellStyle name="1_BC 8 thang 2009 ve CT trong diem 5nam_Dang ky phan khai von ODA (gui Bo)_BC von DTPT 6 thang 2012 2 4" xfId="8467"/>
    <cellStyle name="1_BC 8 thang 2009 ve CT trong diem 5nam_Dang ky phan khai von ODA (gui Bo)_BC von DTPT 6 thang 2012 3" xfId="8468"/>
    <cellStyle name="1_BC 8 thang 2009 ve CT trong diem 5nam_Dang ky phan khai von ODA (gui Bo)_BC von DTPT 6 thang 2012 4" xfId="8469"/>
    <cellStyle name="1_BC 8 thang 2009 ve CT trong diem 5nam_Dang ky phan khai von ODA (gui Bo)_BC von DTPT 6 thang 2012 5" xfId="8470"/>
    <cellStyle name="1_BC 8 thang 2009 ve CT trong diem 5nam_Dang ky phan khai von ODA (gui Bo)_Bieu du thao QD von ho tro co MT" xfId="8471"/>
    <cellStyle name="1_BC 8 thang 2009 ve CT trong diem 5nam_Dang ky phan khai von ODA (gui Bo)_Bieu du thao QD von ho tro co MT 2" xfId="8472"/>
    <cellStyle name="1_BC 8 thang 2009 ve CT trong diem 5nam_Dang ky phan khai von ODA (gui Bo)_Bieu du thao QD von ho tro co MT 2 2" xfId="8473"/>
    <cellStyle name="1_BC 8 thang 2009 ve CT trong diem 5nam_Dang ky phan khai von ODA (gui Bo)_Bieu du thao QD von ho tro co MT 2 3" xfId="8474"/>
    <cellStyle name="1_BC 8 thang 2009 ve CT trong diem 5nam_Dang ky phan khai von ODA (gui Bo)_Bieu du thao QD von ho tro co MT 2 4" xfId="8475"/>
    <cellStyle name="1_BC 8 thang 2009 ve CT trong diem 5nam_Dang ky phan khai von ODA (gui Bo)_Bieu du thao QD von ho tro co MT 3" xfId="8476"/>
    <cellStyle name="1_BC 8 thang 2009 ve CT trong diem 5nam_Dang ky phan khai von ODA (gui Bo)_Bieu du thao QD von ho tro co MT 4" xfId="8477"/>
    <cellStyle name="1_BC 8 thang 2009 ve CT trong diem 5nam_Dang ky phan khai von ODA (gui Bo)_Bieu du thao QD von ho tro co MT 5" xfId="8478"/>
    <cellStyle name="1_BC 8 thang 2009 ve CT trong diem 5nam_Dang ky phan khai von ODA (gui Bo)_Ke hoach 2012 theo doi (giai ngan 30.6.12)" xfId="8479"/>
    <cellStyle name="1_BC 8 thang 2009 ve CT trong diem 5nam_Dang ky phan khai von ODA (gui Bo)_Ke hoach 2012 theo doi (giai ngan 30.6.12) 2" xfId="8480"/>
    <cellStyle name="1_BC 8 thang 2009 ve CT trong diem 5nam_Dang ky phan khai von ODA (gui Bo)_Ke hoach 2012 theo doi (giai ngan 30.6.12) 2 2" xfId="8481"/>
    <cellStyle name="1_BC 8 thang 2009 ve CT trong diem 5nam_Dang ky phan khai von ODA (gui Bo)_Ke hoach 2012 theo doi (giai ngan 30.6.12) 2 3" xfId="8482"/>
    <cellStyle name="1_BC 8 thang 2009 ve CT trong diem 5nam_Dang ky phan khai von ODA (gui Bo)_Ke hoach 2012 theo doi (giai ngan 30.6.12) 2 4" xfId="8483"/>
    <cellStyle name="1_BC 8 thang 2009 ve CT trong diem 5nam_Dang ky phan khai von ODA (gui Bo)_Ke hoach 2012 theo doi (giai ngan 30.6.12) 3" xfId="8484"/>
    <cellStyle name="1_BC 8 thang 2009 ve CT trong diem 5nam_Dang ky phan khai von ODA (gui Bo)_Ke hoach 2012 theo doi (giai ngan 30.6.12) 4" xfId="8485"/>
    <cellStyle name="1_BC 8 thang 2009 ve CT trong diem 5nam_Dang ky phan khai von ODA (gui Bo)_Ke hoach 2012 theo doi (giai ngan 30.6.12) 5" xfId="8486"/>
    <cellStyle name="1_BC 8 thang 2009 ve CT trong diem 5nam_Ke hoach 2010 (theo doi)" xfId="8487"/>
    <cellStyle name="1_BC 8 thang 2009 ve CT trong diem 5nam_Ke hoach 2010 (theo doi) 2" xfId="8488"/>
    <cellStyle name="1_BC 8 thang 2009 ve CT trong diem 5nam_Ke hoach 2010 (theo doi) 2 2" xfId="8489"/>
    <cellStyle name="1_BC 8 thang 2009 ve CT trong diem 5nam_Ke hoach 2010 (theo doi) 2 3" xfId="8490"/>
    <cellStyle name="1_BC 8 thang 2009 ve CT trong diem 5nam_Ke hoach 2010 (theo doi) 2 4" xfId="8491"/>
    <cellStyle name="1_BC 8 thang 2009 ve CT trong diem 5nam_Ke hoach 2010 (theo doi) 3" xfId="8492"/>
    <cellStyle name="1_BC 8 thang 2009 ve CT trong diem 5nam_Ke hoach 2010 (theo doi) 4" xfId="8493"/>
    <cellStyle name="1_BC 8 thang 2009 ve CT trong diem 5nam_Ke hoach 2010 (theo doi) 5" xfId="8494"/>
    <cellStyle name="1_BC 8 thang 2009 ve CT trong diem 5nam_Ke hoach 2010 (theo doi)_BC von DTPT 6 thang 2012" xfId="8495"/>
    <cellStyle name="1_BC 8 thang 2009 ve CT trong diem 5nam_Ke hoach 2010 (theo doi)_BC von DTPT 6 thang 2012 2" xfId="8496"/>
    <cellStyle name="1_BC 8 thang 2009 ve CT trong diem 5nam_Ke hoach 2010 (theo doi)_BC von DTPT 6 thang 2012 2 2" xfId="8497"/>
    <cellStyle name="1_BC 8 thang 2009 ve CT trong diem 5nam_Ke hoach 2010 (theo doi)_BC von DTPT 6 thang 2012 2 3" xfId="8498"/>
    <cellStyle name="1_BC 8 thang 2009 ve CT trong diem 5nam_Ke hoach 2010 (theo doi)_BC von DTPT 6 thang 2012 2 4" xfId="8499"/>
    <cellStyle name="1_BC 8 thang 2009 ve CT trong diem 5nam_Ke hoach 2010 (theo doi)_BC von DTPT 6 thang 2012 3" xfId="8500"/>
    <cellStyle name="1_BC 8 thang 2009 ve CT trong diem 5nam_Ke hoach 2010 (theo doi)_BC von DTPT 6 thang 2012 4" xfId="8501"/>
    <cellStyle name="1_BC 8 thang 2009 ve CT trong diem 5nam_Ke hoach 2010 (theo doi)_BC von DTPT 6 thang 2012 5" xfId="8502"/>
    <cellStyle name="1_BC 8 thang 2009 ve CT trong diem 5nam_Ke hoach 2010 (theo doi)_Bieu du thao QD von ho tro co MT" xfId="8503"/>
    <cellStyle name="1_BC 8 thang 2009 ve CT trong diem 5nam_Ke hoach 2010 (theo doi)_Bieu du thao QD von ho tro co MT 2" xfId="8504"/>
    <cellStyle name="1_BC 8 thang 2009 ve CT trong diem 5nam_Ke hoach 2010 (theo doi)_Bieu du thao QD von ho tro co MT 2 2" xfId="8505"/>
    <cellStyle name="1_BC 8 thang 2009 ve CT trong diem 5nam_Ke hoach 2010 (theo doi)_Bieu du thao QD von ho tro co MT 2 3" xfId="8506"/>
    <cellStyle name="1_BC 8 thang 2009 ve CT trong diem 5nam_Ke hoach 2010 (theo doi)_Bieu du thao QD von ho tro co MT 2 4" xfId="8507"/>
    <cellStyle name="1_BC 8 thang 2009 ve CT trong diem 5nam_Ke hoach 2010 (theo doi)_Bieu du thao QD von ho tro co MT 3" xfId="8508"/>
    <cellStyle name="1_BC 8 thang 2009 ve CT trong diem 5nam_Ke hoach 2010 (theo doi)_Bieu du thao QD von ho tro co MT 4" xfId="8509"/>
    <cellStyle name="1_BC 8 thang 2009 ve CT trong diem 5nam_Ke hoach 2010 (theo doi)_Bieu du thao QD von ho tro co MT 5" xfId="8510"/>
    <cellStyle name="1_BC 8 thang 2009 ve CT trong diem 5nam_Ke hoach 2010 (theo doi)_Ke hoach 2012 (theo doi)" xfId="8511"/>
    <cellStyle name="1_BC 8 thang 2009 ve CT trong diem 5nam_Ke hoach 2010 (theo doi)_Ke hoach 2012 (theo doi) 2" xfId="8512"/>
    <cellStyle name="1_BC 8 thang 2009 ve CT trong diem 5nam_Ke hoach 2010 (theo doi)_Ke hoach 2012 (theo doi) 2 2" xfId="8513"/>
    <cellStyle name="1_BC 8 thang 2009 ve CT trong diem 5nam_Ke hoach 2010 (theo doi)_Ke hoach 2012 (theo doi) 2 3" xfId="8514"/>
    <cellStyle name="1_BC 8 thang 2009 ve CT trong diem 5nam_Ke hoach 2010 (theo doi)_Ke hoach 2012 (theo doi) 2 4" xfId="8515"/>
    <cellStyle name="1_BC 8 thang 2009 ve CT trong diem 5nam_Ke hoach 2010 (theo doi)_Ke hoach 2012 (theo doi) 3" xfId="8516"/>
    <cellStyle name="1_BC 8 thang 2009 ve CT trong diem 5nam_Ke hoach 2010 (theo doi)_Ke hoach 2012 (theo doi) 4" xfId="8517"/>
    <cellStyle name="1_BC 8 thang 2009 ve CT trong diem 5nam_Ke hoach 2010 (theo doi)_Ke hoach 2012 (theo doi) 5" xfId="8518"/>
    <cellStyle name="1_BC 8 thang 2009 ve CT trong diem 5nam_Ke hoach 2010 (theo doi)_Ke hoach 2012 theo doi (giai ngan 30.6.12)" xfId="8519"/>
    <cellStyle name="1_BC 8 thang 2009 ve CT trong diem 5nam_Ke hoach 2010 (theo doi)_Ke hoach 2012 theo doi (giai ngan 30.6.12) 2" xfId="8520"/>
    <cellStyle name="1_BC 8 thang 2009 ve CT trong diem 5nam_Ke hoach 2010 (theo doi)_Ke hoach 2012 theo doi (giai ngan 30.6.12) 2 2" xfId="8521"/>
    <cellStyle name="1_BC 8 thang 2009 ve CT trong diem 5nam_Ke hoach 2010 (theo doi)_Ke hoach 2012 theo doi (giai ngan 30.6.12) 2 3" xfId="8522"/>
    <cellStyle name="1_BC 8 thang 2009 ve CT trong diem 5nam_Ke hoach 2010 (theo doi)_Ke hoach 2012 theo doi (giai ngan 30.6.12) 2 4" xfId="8523"/>
    <cellStyle name="1_BC 8 thang 2009 ve CT trong diem 5nam_Ke hoach 2010 (theo doi)_Ke hoach 2012 theo doi (giai ngan 30.6.12) 3" xfId="8524"/>
    <cellStyle name="1_BC 8 thang 2009 ve CT trong diem 5nam_Ke hoach 2010 (theo doi)_Ke hoach 2012 theo doi (giai ngan 30.6.12) 4" xfId="8525"/>
    <cellStyle name="1_BC 8 thang 2009 ve CT trong diem 5nam_Ke hoach 2010 (theo doi)_Ke hoach 2012 theo doi (giai ngan 30.6.12) 5" xfId="8526"/>
    <cellStyle name="1_BC 8 thang 2009 ve CT trong diem 5nam_Ke hoach 2012 (theo doi)" xfId="8527"/>
    <cellStyle name="1_BC 8 thang 2009 ve CT trong diem 5nam_Ke hoach 2012 (theo doi) 2" xfId="8528"/>
    <cellStyle name="1_BC 8 thang 2009 ve CT trong diem 5nam_Ke hoach 2012 (theo doi) 2 2" xfId="8529"/>
    <cellStyle name="1_BC 8 thang 2009 ve CT trong diem 5nam_Ke hoach 2012 (theo doi) 2 3" xfId="8530"/>
    <cellStyle name="1_BC 8 thang 2009 ve CT trong diem 5nam_Ke hoach 2012 (theo doi) 2 4" xfId="8531"/>
    <cellStyle name="1_BC 8 thang 2009 ve CT trong diem 5nam_Ke hoach 2012 (theo doi) 3" xfId="8532"/>
    <cellStyle name="1_BC 8 thang 2009 ve CT trong diem 5nam_Ke hoach 2012 (theo doi) 4" xfId="8533"/>
    <cellStyle name="1_BC 8 thang 2009 ve CT trong diem 5nam_Ke hoach 2012 (theo doi) 5" xfId="8534"/>
    <cellStyle name="1_BC 8 thang 2009 ve CT trong diem 5nam_Ke hoach 2012 theo doi (giai ngan 30.6.12)" xfId="8535"/>
    <cellStyle name="1_BC 8 thang 2009 ve CT trong diem 5nam_Ke hoach 2012 theo doi (giai ngan 30.6.12) 2" xfId="8536"/>
    <cellStyle name="1_BC 8 thang 2009 ve CT trong diem 5nam_Ke hoach 2012 theo doi (giai ngan 30.6.12) 2 2" xfId="8537"/>
    <cellStyle name="1_BC 8 thang 2009 ve CT trong diem 5nam_Ke hoach 2012 theo doi (giai ngan 30.6.12) 2 3" xfId="8538"/>
    <cellStyle name="1_BC 8 thang 2009 ve CT trong diem 5nam_Ke hoach 2012 theo doi (giai ngan 30.6.12) 2 4" xfId="8539"/>
    <cellStyle name="1_BC 8 thang 2009 ve CT trong diem 5nam_Ke hoach 2012 theo doi (giai ngan 30.6.12) 3" xfId="8540"/>
    <cellStyle name="1_BC 8 thang 2009 ve CT trong diem 5nam_Ke hoach 2012 theo doi (giai ngan 30.6.12) 4" xfId="8541"/>
    <cellStyle name="1_BC 8 thang 2009 ve CT trong diem 5nam_Ke hoach 2012 theo doi (giai ngan 30.6.12) 5" xfId="8542"/>
    <cellStyle name="1_BC 8 thang 2009 ve CT trong diem 5nam_Ke hoach nam 2013 nguon MT(theo doi) den 31-5-13" xfId="8543"/>
    <cellStyle name="1_BC 8 thang 2009 ve CT trong diem 5nam_Ke hoach nam 2013 nguon MT(theo doi) den 31-5-13 2" xfId="8544"/>
    <cellStyle name="1_BC 8 thang 2009 ve CT trong diem 5nam_Ke hoach nam 2013 nguon MT(theo doi) den 31-5-13 2 2" xfId="8545"/>
    <cellStyle name="1_BC 8 thang 2009 ve CT trong diem 5nam_Ke hoach nam 2013 nguon MT(theo doi) den 31-5-13 2 3" xfId="8546"/>
    <cellStyle name="1_BC 8 thang 2009 ve CT trong diem 5nam_Ke hoach nam 2013 nguon MT(theo doi) den 31-5-13 2 4" xfId="8547"/>
    <cellStyle name="1_BC 8 thang 2009 ve CT trong diem 5nam_Ke hoach nam 2013 nguon MT(theo doi) den 31-5-13 3" xfId="8548"/>
    <cellStyle name="1_BC 8 thang 2009 ve CT trong diem 5nam_Ke hoach nam 2013 nguon MT(theo doi) den 31-5-13 4" xfId="8549"/>
    <cellStyle name="1_BC 8 thang 2009 ve CT trong diem 5nam_Ke hoach nam 2013 nguon MT(theo doi) den 31-5-13 5" xfId="8550"/>
    <cellStyle name="1_BC 8 thang 2009 ve CT trong diem 5nam_Phu vuc LV bo" xfId="8551"/>
    <cellStyle name="1_BC 8 thang 2009 ve CT trong diem 5nam_Phu vuc LV bo 2" xfId="8552"/>
    <cellStyle name="1_BC 8 thang 2009 ve CT trong diem 5nam_Phu vuc LV bo 2 2" xfId="8553"/>
    <cellStyle name="1_BC 8 thang 2009 ve CT trong diem 5nam_Phu vuc LV bo 2 3" xfId="8554"/>
    <cellStyle name="1_BC 8 thang 2009 ve CT trong diem 5nam_Phu vuc LV bo 2 4" xfId="8555"/>
    <cellStyle name="1_BC 8 thang 2009 ve CT trong diem 5nam_Phu vuc LV bo 3" xfId="8556"/>
    <cellStyle name="1_BC 8 thang 2009 ve CT trong diem 5nam_Phu vuc LV bo 4" xfId="8557"/>
    <cellStyle name="1_BC 8 thang 2009 ve CT trong diem 5nam_Phu vuc LV bo 5" xfId="8558"/>
    <cellStyle name="1_BC 8 thang 2009 ve CT trong diem 5nam_Phu vuc LV bo_BC cong trinh trong diem" xfId="8559"/>
    <cellStyle name="1_BC 8 thang 2009 ve CT trong diem 5nam_Phu vuc LV bo_BC cong trinh trong diem 2" xfId="8560"/>
    <cellStyle name="1_BC 8 thang 2009 ve CT trong diem 5nam_Phu vuc LV bo_BC cong trinh trong diem 2 2" xfId="8561"/>
    <cellStyle name="1_BC 8 thang 2009 ve CT trong diem 5nam_Phu vuc LV bo_BC cong trinh trong diem 2 3" xfId="8562"/>
    <cellStyle name="1_BC 8 thang 2009 ve CT trong diem 5nam_Phu vuc LV bo_BC cong trinh trong diem 2 4" xfId="8563"/>
    <cellStyle name="1_BC 8 thang 2009 ve CT trong diem 5nam_Phu vuc LV bo_BC cong trinh trong diem 3" xfId="8564"/>
    <cellStyle name="1_BC 8 thang 2009 ve CT trong diem 5nam_Phu vuc LV bo_BC cong trinh trong diem 4" xfId="8565"/>
    <cellStyle name="1_BC 8 thang 2009 ve CT trong diem 5nam_Phu vuc LV bo_BC cong trinh trong diem 5" xfId="8566"/>
    <cellStyle name="1_BC 8 thang 2009 ve CT trong diem 5nam_Phu vuc LV bo_BC cong trinh trong diem_BC von DTPT 6 thang 2012" xfId="8567"/>
    <cellStyle name="1_BC 8 thang 2009 ve CT trong diem 5nam_Phu vuc LV bo_BC cong trinh trong diem_BC von DTPT 6 thang 2012 2" xfId="8568"/>
    <cellStyle name="1_BC 8 thang 2009 ve CT trong diem 5nam_Phu vuc LV bo_BC cong trinh trong diem_BC von DTPT 6 thang 2012 2 2" xfId="8569"/>
    <cellStyle name="1_BC 8 thang 2009 ve CT trong diem 5nam_Phu vuc LV bo_BC cong trinh trong diem_BC von DTPT 6 thang 2012 2 3" xfId="8570"/>
    <cellStyle name="1_BC 8 thang 2009 ve CT trong diem 5nam_Phu vuc LV bo_BC cong trinh trong diem_BC von DTPT 6 thang 2012 2 4" xfId="8571"/>
    <cellStyle name="1_BC 8 thang 2009 ve CT trong diem 5nam_Phu vuc LV bo_BC cong trinh trong diem_BC von DTPT 6 thang 2012 3" xfId="8572"/>
    <cellStyle name="1_BC 8 thang 2009 ve CT trong diem 5nam_Phu vuc LV bo_BC cong trinh trong diem_BC von DTPT 6 thang 2012 4" xfId="8573"/>
    <cellStyle name="1_BC 8 thang 2009 ve CT trong diem 5nam_Phu vuc LV bo_BC cong trinh trong diem_BC von DTPT 6 thang 2012 5" xfId="8574"/>
    <cellStyle name="1_BC 8 thang 2009 ve CT trong diem 5nam_Phu vuc LV bo_BC cong trinh trong diem_Bieu du thao QD von ho tro co MT" xfId="8575"/>
    <cellStyle name="1_BC 8 thang 2009 ve CT trong diem 5nam_Phu vuc LV bo_BC cong trinh trong diem_Bieu du thao QD von ho tro co MT 2" xfId="8576"/>
    <cellStyle name="1_BC 8 thang 2009 ve CT trong diem 5nam_Phu vuc LV bo_BC cong trinh trong diem_Bieu du thao QD von ho tro co MT 2 2" xfId="8577"/>
    <cellStyle name="1_BC 8 thang 2009 ve CT trong diem 5nam_Phu vuc LV bo_BC cong trinh trong diem_Bieu du thao QD von ho tro co MT 2 3" xfId="8578"/>
    <cellStyle name="1_BC 8 thang 2009 ve CT trong diem 5nam_Phu vuc LV bo_BC cong trinh trong diem_Bieu du thao QD von ho tro co MT 2 4" xfId="8579"/>
    <cellStyle name="1_BC 8 thang 2009 ve CT trong diem 5nam_Phu vuc LV bo_BC cong trinh trong diem_Bieu du thao QD von ho tro co MT 3" xfId="8580"/>
    <cellStyle name="1_BC 8 thang 2009 ve CT trong diem 5nam_Phu vuc LV bo_BC cong trinh trong diem_Bieu du thao QD von ho tro co MT 4" xfId="8581"/>
    <cellStyle name="1_BC 8 thang 2009 ve CT trong diem 5nam_Phu vuc LV bo_BC cong trinh trong diem_Bieu du thao QD von ho tro co MT 5" xfId="8582"/>
    <cellStyle name="1_BC 8 thang 2009 ve CT trong diem 5nam_Phu vuc LV bo_BC cong trinh trong diem_Ke hoach 2012 (theo doi)" xfId="8583"/>
    <cellStyle name="1_BC 8 thang 2009 ve CT trong diem 5nam_Phu vuc LV bo_BC cong trinh trong diem_Ke hoach 2012 (theo doi) 2" xfId="8584"/>
    <cellStyle name="1_BC 8 thang 2009 ve CT trong diem 5nam_Phu vuc LV bo_BC cong trinh trong diem_Ke hoach 2012 (theo doi) 2 2" xfId="8585"/>
    <cellStyle name="1_BC 8 thang 2009 ve CT trong diem 5nam_Phu vuc LV bo_BC cong trinh trong diem_Ke hoach 2012 (theo doi) 2 3" xfId="8586"/>
    <cellStyle name="1_BC 8 thang 2009 ve CT trong diem 5nam_Phu vuc LV bo_BC cong trinh trong diem_Ke hoach 2012 (theo doi) 2 4" xfId="8587"/>
    <cellStyle name="1_BC 8 thang 2009 ve CT trong diem 5nam_Phu vuc LV bo_BC cong trinh trong diem_Ke hoach 2012 (theo doi) 3" xfId="8588"/>
    <cellStyle name="1_BC 8 thang 2009 ve CT trong diem 5nam_Phu vuc LV bo_BC cong trinh trong diem_Ke hoach 2012 (theo doi) 4" xfId="8589"/>
    <cellStyle name="1_BC 8 thang 2009 ve CT trong diem 5nam_Phu vuc LV bo_BC cong trinh trong diem_Ke hoach 2012 (theo doi) 5" xfId="8590"/>
    <cellStyle name="1_BC 8 thang 2009 ve CT trong diem 5nam_Phu vuc LV bo_BC cong trinh trong diem_Ke hoach 2012 theo doi (giai ngan 30.6.12)" xfId="8591"/>
    <cellStyle name="1_BC 8 thang 2009 ve CT trong diem 5nam_Phu vuc LV bo_BC cong trinh trong diem_Ke hoach 2012 theo doi (giai ngan 30.6.12) 2" xfId="8592"/>
    <cellStyle name="1_BC 8 thang 2009 ve CT trong diem 5nam_Phu vuc LV bo_BC cong trinh trong diem_Ke hoach 2012 theo doi (giai ngan 30.6.12) 2 2" xfId="8593"/>
    <cellStyle name="1_BC 8 thang 2009 ve CT trong diem 5nam_Phu vuc LV bo_BC cong trinh trong diem_Ke hoach 2012 theo doi (giai ngan 30.6.12) 2 3" xfId="8594"/>
    <cellStyle name="1_BC 8 thang 2009 ve CT trong diem 5nam_Phu vuc LV bo_BC cong trinh trong diem_Ke hoach 2012 theo doi (giai ngan 30.6.12) 2 4" xfId="8595"/>
    <cellStyle name="1_BC 8 thang 2009 ve CT trong diem 5nam_Phu vuc LV bo_BC cong trinh trong diem_Ke hoach 2012 theo doi (giai ngan 30.6.12) 3" xfId="8596"/>
    <cellStyle name="1_BC 8 thang 2009 ve CT trong diem 5nam_Phu vuc LV bo_BC cong trinh trong diem_Ke hoach 2012 theo doi (giai ngan 30.6.12) 4" xfId="8597"/>
    <cellStyle name="1_BC 8 thang 2009 ve CT trong diem 5nam_Phu vuc LV bo_BC cong trinh trong diem_Ke hoach 2012 theo doi (giai ngan 30.6.12) 5" xfId="8598"/>
    <cellStyle name="1_BC 8 thang 2009 ve CT trong diem 5nam_Phu vuc LV bo_BC von DTPT 6 thang 2012" xfId="8599"/>
    <cellStyle name="1_BC 8 thang 2009 ve CT trong diem 5nam_Phu vuc LV bo_BC von DTPT 6 thang 2012 2" xfId="8600"/>
    <cellStyle name="1_BC 8 thang 2009 ve CT trong diem 5nam_Phu vuc LV bo_BC von DTPT 6 thang 2012 2 2" xfId="8601"/>
    <cellStyle name="1_BC 8 thang 2009 ve CT trong diem 5nam_Phu vuc LV bo_BC von DTPT 6 thang 2012 2 3" xfId="8602"/>
    <cellStyle name="1_BC 8 thang 2009 ve CT trong diem 5nam_Phu vuc LV bo_BC von DTPT 6 thang 2012 2 4" xfId="8603"/>
    <cellStyle name="1_BC 8 thang 2009 ve CT trong diem 5nam_Phu vuc LV bo_BC von DTPT 6 thang 2012 3" xfId="8604"/>
    <cellStyle name="1_BC 8 thang 2009 ve CT trong diem 5nam_Phu vuc LV bo_BC von DTPT 6 thang 2012 4" xfId="8605"/>
    <cellStyle name="1_BC 8 thang 2009 ve CT trong diem 5nam_Phu vuc LV bo_BC von DTPT 6 thang 2012 5" xfId="8606"/>
    <cellStyle name="1_BC 8 thang 2009 ve CT trong diem 5nam_Phu vuc LV bo_Bieu du thao QD von ho tro co MT" xfId="8607"/>
    <cellStyle name="1_BC 8 thang 2009 ve CT trong diem 5nam_Phu vuc LV bo_Bieu du thao QD von ho tro co MT 2" xfId="8608"/>
    <cellStyle name="1_BC 8 thang 2009 ve CT trong diem 5nam_Phu vuc LV bo_Bieu du thao QD von ho tro co MT 2 2" xfId="8609"/>
    <cellStyle name="1_BC 8 thang 2009 ve CT trong diem 5nam_Phu vuc LV bo_Bieu du thao QD von ho tro co MT 2 3" xfId="8610"/>
    <cellStyle name="1_BC 8 thang 2009 ve CT trong diem 5nam_Phu vuc LV bo_Bieu du thao QD von ho tro co MT 2 4" xfId="8611"/>
    <cellStyle name="1_BC 8 thang 2009 ve CT trong diem 5nam_Phu vuc LV bo_Bieu du thao QD von ho tro co MT 3" xfId="8612"/>
    <cellStyle name="1_BC 8 thang 2009 ve CT trong diem 5nam_Phu vuc LV bo_Bieu du thao QD von ho tro co MT 4" xfId="8613"/>
    <cellStyle name="1_BC 8 thang 2009 ve CT trong diem 5nam_Phu vuc LV bo_Bieu du thao QD von ho tro co MT 5" xfId="8614"/>
    <cellStyle name="1_BC 8 thang 2009 ve CT trong diem 5nam_Phu vuc LV bo_Ke hoach 2012 (theo doi)" xfId="8615"/>
    <cellStyle name="1_BC 8 thang 2009 ve CT trong diem 5nam_Phu vuc LV bo_Ke hoach 2012 (theo doi) 2" xfId="8616"/>
    <cellStyle name="1_BC 8 thang 2009 ve CT trong diem 5nam_Phu vuc LV bo_Ke hoach 2012 (theo doi) 2 2" xfId="8617"/>
    <cellStyle name="1_BC 8 thang 2009 ve CT trong diem 5nam_Phu vuc LV bo_Ke hoach 2012 (theo doi) 2 3" xfId="8618"/>
    <cellStyle name="1_BC 8 thang 2009 ve CT trong diem 5nam_Phu vuc LV bo_Ke hoach 2012 (theo doi) 2 4" xfId="8619"/>
    <cellStyle name="1_BC 8 thang 2009 ve CT trong diem 5nam_Phu vuc LV bo_Ke hoach 2012 (theo doi) 3" xfId="8620"/>
    <cellStyle name="1_BC 8 thang 2009 ve CT trong diem 5nam_Phu vuc LV bo_Ke hoach 2012 (theo doi) 4" xfId="8621"/>
    <cellStyle name="1_BC 8 thang 2009 ve CT trong diem 5nam_Phu vuc LV bo_Ke hoach 2012 (theo doi) 5" xfId="8622"/>
    <cellStyle name="1_BC 8 thang 2009 ve CT trong diem 5nam_Phu vuc LV bo_Ke hoach 2012 theo doi (giai ngan 30.6.12)" xfId="8623"/>
    <cellStyle name="1_BC 8 thang 2009 ve CT trong diem 5nam_Phu vuc LV bo_Ke hoach 2012 theo doi (giai ngan 30.6.12) 2" xfId="8624"/>
    <cellStyle name="1_BC 8 thang 2009 ve CT trong diem 5nam_Phu vuc LV bo_Ke hoach 2012 theo doi (giai ngan 30.6.12) 2 2" xfId="8625"/>
    <cellStyle name="1_BC 8 thang 2009 ve CT trong diem 5nam_Phu vuc LV bo_Ke hoach 2012 theo doi (giai ngan 30.6.12) 2 3" xfId="8626"/>
    <cellStyle name="1_BC 8 thang 2009 ve CT trong diem 5nam_Phu vuc LV bo_Ke hoach 2012 theo doi (giai ngan 30.6.12) 2 4" xfId="8627"/>
    <cellStyle name="1_BC 8 thang 2009 ve CT trong diem 5nam_Phu vuc LV bo_Ke hoach 2012 theo doi (giai ngan 30.6.12) 3" xfId="8628"/>
    <cellStyle name="1_BC 8 thang 2009 ve CT trong diem 5nam_Phu vuc LV bo_Ke hoach 2012 theo doi (giai ngan 30.6.12) 4" xfId="8629"/>
    <cellStyle name="1_BC 8 thang 2009 ve CT trong diem 5nam_Phu vuc LV bo_Ke hoach 2012 theo doi (giai ngan 30.6.12) 5" xfId="8630"/>
    <cellStyle name="1_BC 8 thang 2009 ve CT trong diem 5nam_Phu vuc LV bo_pvhung.skhdt 20117113152041 Danh muc cong trinh trong diem" xfId="8631"/>
    <cellStyle name="1_BC 8 thang 2009 ve CT trong diem 5nam_Phu vuc LV bo_pvhung.skhdt 20117113152041 Danh muc cong trinh trong diem 2" xfId="8632"/>
    <cellStyle name="1_BC 8 thang 2009 ve CT trong diem 5nam_Phu vuc LV bo_pvhung.skhdt 20117113152041 Danh muc cong trinh trong diem 2 2" xfId="8633"/>
    <cellStyle name="1_BC 8 thang 2009 ve CT trong diem 5nam_Phu vuc LV bo_pvhung.skhdt 20117113152041 Danh muc cong trinh trong diem 2 3" xfId="8634"/>
    <cellStyle name="1_BC 8 thang 2009 ve CT trong diem 5nam_Phu vuc LV bo_pvhung.skhdt 20117113152041 Danh muc cong trinh trong diem 2 4" xfId="8635"/>
    <cellStyle name="1_BC 8 thang 2009 ve CT trong diem 5nam_Phu vuc LV bo_pvhung.skhdt 20117113152041 Danh muc cong trinh trong diem 3" xfId="8636"/>
    <cellStyle name="1_BC 8 thang 2009 ve CT trong diem 5nam_Phu vuc LV bo_pvhung.skhdt 20117113152041 Danh muc cong trinh trong diem 4" xfId="8637"/>
    <cellStyle name="1_BC 8 thang 2009 ve CT trong diem 5nam_Phu vuc LV bo_pvhung.skhdt 20117113152041 Danh muc cong trinh trong diem 5" xfId="8638"/>
    <cellStyle name="1_BC 8 thang 2009 ve CT trong diem 5nam_Phu vuc LV bo_pvhung.skhdt 20117113152041 Danh muc cong trinh trong diem_BC von DTPT 6 thang 2012" xfId="8639"/>
    <cellStyle name="1_BC 8 thang 2009 ve CT trong diem 5nam_Phu vuc LV bo_pvhung.skhdt 20117113152041 Danh muc cong trinh trong diem_BC von DTPT 6 thang 2012 2" xfId="8640"/>
    <cellStyle name="1_BC 8 thang 2009 ve CT trong diem 5nam_Phu vuc LV bo_pvhung.skhdt 20117113152041 Danh muc cong trinh trong diem_BC von DTPT 6 thang 2012 2 2" xfId="8641"/>
    <cellStyle name="1_BC 8 thang 2009 ve CT trong diem 5nam_Phu vuc LV bo_pvhung.skhdt 20117113152041 Danh muc cong trinh trong diem_BC von DTPT 6 thang 2012 2 3" xfId="8642"/>
    <cellStyle name="1_BC 8 thang 2009 ve CT trong diem 5nam_Phu vuc LV bo_pvhung.skhdt 20117113152041 Danh muc cong trinh trong diem_BC von DTPT 6 thang 2012 2 4" xfId="8643"/>
    <cellStyle name="1_BC 8 thang 2009 ve CT trong diem 5nam_Phu vuc LV bo_pvhung.skhdt 20117113152041 Danh muc cong trinh trong diem_BC von DTPT 6 thang 2012 3" xfId="8644"/>
    <cellStyle name="1_BC 8 thang 2009 ve CT trong diem 5nam_Phu vuc LV bo_pvhung.skhdt 20117113152041 Danh muc cong trinh trong diem_BC von DTPT 6 thang 2012 4" xfId="8645"/>
    <cellStyle name="1_BC 8 thang 2009 ve CT trong diem 5nam_Phu vuc LV bo_pvhung.skhdt 20117113152041 Danh muc cong trinh trong diem_BC von DTPT 6 thang 2012 5" xfId="8646"/>
    <cellStyle name="1_BC 8 thang 2009 ve CT trong diem 5nam_Phu vuc LV bo_pvhung.skhdt 20117113152041 Danh muc cong trinh trong diem_Bieu du thao QD von ho tro co MT" xfId="8647"/>
    <cellStyle name="1_BC 8 thang 2009 ve CT trong diem 5nam_Phu vuc LV bo_pvhung.skhdt 20117113152041 Danh muc cong trinh trong diem_Bieu du thao QD von ho tro co MT 2" xfId="8648"/>
    <cellStyle name="1_BC 8 thang 2009 ve CT trong diem 5nam_Phu vuc LV bo_pvhung.skhdt 20117113152041 Danh muc cong trinh trong diem_Bieu du thao QD von ho tro co MT 2 2" xfId="8649"/>
    <cellStyle name="1_BC 8 thang 2009 ve CT trong diem 5nam_Phu vuc LV bo_pvhung.skhdt 20117113152041 Danh muc cong trinh trong diem_Bieu du thao QD von ho tro co MT 2 3" xfId="8650"/>
    <cellStyle name="1_BC 8 thang 2009 ve CT trong diem 5nam_Phu vuc LV bo_pvhung.skhdt 20117113152041 Danh muc cong trinh trong diem_Bieu du thao QD von ho tro co MT 2 4" xfId="8651"/>
    <cellStyle name="1_BC 8 thang 2009 ve CT trong diem 5nam_Phu vuc LV bo_pvhung.skhdt 20117113152041 Danh muc cong trinh trong diem_Bieu du thao QD von ho tro co MT 3" xfId="8652"/>
    <cellStyle name="1_BC 8 thang 2009 ve CT trong diem 5nam_Phu vuc LV bo_pvhung.skhdt 20117113152041 Danh muc cong trinh trong diem_Bieu du thao QD von ho tro co MT 4" xfId="8653"/>
    <cellStyle name="1_BC 8 thang 2009 ve CT trong diem 5nam_Phu vuc LV bo_pvhung.skhdt 20117113152041 Danh muc cong trinh trong diem_Bieu du thao QD von ho tro co MT 5" xfId="8654"/>
    <cellStyle name="1_BC 8 thang 2009 ve CT trong diem 5nam_Phu vuc LV bo_pvhung.skhdt 20117113152041 Danh muc cong trinh trong diem_Ke hoach 2012 (theo doi)" xfId="8655"/>
    <cellStyle name="1_BC 8 thang 2009 ve CT trong diem 5nam_Phu vuc LV bo_pvhung.skhdt 20117113152041 Danh muc cong trinh trong diem_Ke hoach 2012 (theo doi) 2" xfId="8656"/>
    <cellStyle name="1_BC 8 thang 2009 ve CT trong diem 5nam_Phu vuc LV bo_pvhung.skhdt 20117113152041 Danh muc cong trinh trong diem_Ke hoach 2012 (theo doi) 2 2" xfId="8657"/>
    <cellStyle name="1_BC 8 thang 2009 ve CT trong diem 5nam_Phu vuc LV bo_pvhung.skhdt 20117113152041 Danh muc cong trinh trong diem_Ke hoach 2012 (theo doi) 2 3" xfId="8658"/>
    <cellStyle name="1_BC 8 thang 2009 ve CT trong diem 5nam_Phu vuc LV bo_pvhung.skhdt 20117113152041 Danh muc cong trinh trong diem_Ke hoach 2012 (theo doi) 2 4" xfId="8659"/>
    <cellStyle name="1_BC 8 thang 2009 ve CT trong diem 5nam_Phu vuc LV bo_pvhung.skhdt 20117113152041 Danh muc cong trinh trong diem_Ke hoach 2012 (theo doi) 3" xfId="8660"/>
    <cellStyle name="1_BC 8 thang 2009 ve CT trong diem 5nam_Phu vuc LV bo_pvhung.skhdt 20117113152041 Danh muc cong trinh trong diem_Ke hoach 2012 (theo doi) 4" xfId="8661"/>
    <cellStyle name="1_BC 8 thang 2009 ve CT trong diem 5nam_Phu vuc LV bo_pvhung.skhdt 20117113152041 Danh muc cong trinh trong diem_Ke hoach 2012 (theo doi) 5" xfId="8662"/>
    <cellStyle name="1_BC 8 thang 2009 ve CT trong diem 5nam_Phu vuc LV bo_pvhung.skhdt 20117113152041 Danh muc cong trinh trong diem_Ke hoach 2012 theo doi (giai ngan 30.6.12)" xfId="8663"/>
    <cellStyle name="1_BC 8 thang 2009 ve CT trong diem 5nam_Phu vuc LV bo_pvhung.skhdt 20117113152041 Danh muc cong trinh trong diem_Ke hoach 2012 theo doi (giai ngan 30.6.12) 2" xfId="8664"/>
    <cellStyle name="1_BC 8 thang 2009 ve CT trong diem 5nam_Phu vuc LV bo_pvhung.skhdt 20117113152041 Danh muc cong trinh trong diem_Ke hoach 2012 theo doi (giai ngan 30.6.12) 2 2" xfId="8665"/>
    <cellStyle name="1_BC 8 thang 2009 ve CT trong diem 5nam_Phu vuc LV bo_pvhung.skhdt 20117113152041 Danh muc cong trinh trong diem_Ke hoach 2012 theo doi (giai ngan 30.6.12) 2 3" xfId="8666"/>
    <cellStyle name="1_BC 8 thang 2009 ve CT trong diem 5nam_Phu vuc LV bo_pvhung.skhdt 20117113152041 Danh muc cong trinh trong diem_Ke hoach 2012 theo doi (giai ngan 30.6.12) 2 4" xfId="8667"/>
    <cellStyle name="1_BC 8 thang 2009 ve CT trong diem 5nam_Phu vuc LV bo_pvhung.skhdt 20117113152041 Danh muc cong trinh trong diem_Ke hoach 2012 theo doi (giai ngan 30.6.12) 3" xfId="8668"/>
    <cellStyle name="1_BC 8 thang 2009 ve CT trong diem 5nam_Phu vuc LV bo_pvhung.skhdt 20117113152041 Danh muc cong trinh trong diem_Ke hoach 2012 theo doi (giai ngan 30.6.12) 4" xfId="8669"/>
    <cellStyle name="1_BC 8 thang 2009 ve CT trong diem 5nam_Phu vuc LV bo_pvhung.skhdt 20117113152041 Danh muc cong trinh trong diem_Ke hoach 2012 theo doi (giai ngan 30.6.12) 5" xfId="8670"/>
    <cellStyle name="1_BC 8 thang 2009 ve CT trong diem 5nam_pvhung.skhdt 20117113152041 Danh muc cong trinh trong diem" xfId="8671"/>
    <cellStyle name="1_BC 8 thang 2009 ve CT trong diem 5nam_pvhung.skhdt 20117113152041 Danh muc cong trinh trong diem 2" xfId="8672"/>
    <cellStyle name="1_BC 8 thang 2009 ve CT trong diem 5nam_pvhung.skhdt 20117113152041 Danh muc cong trinh trong diem 2 2" xfId="8673"/>
    <cellStyle name="1_BC 8 thang 2009 ve CT trong diem 5nam_pvhung.skhdt 20117113152041 Danh muc cong trinh trong diem 2 2 2" xfId="8674"/>
    <cellStyle name="1_BC 8 thang 2009 ve CT trong diem 5nam_pvhung.skhdt 20117113152041 Danh muc cong trinh trong diem 2 2 3" xfId="8675"/>
    <cellStyle name="1_BC 8 thang 2009 ve CT trong diem 5nam_pvhung.skhdt 20117113152041 Danh muc cong trinh trong diem 2 2 4" xfId="8676"/>
    <cellStyle name="1_BC 8 thang 2009 ve CT trong diem 5nam_pvhung.skhdt 20117113152041 Danh muc cong trinh trong diem 2 3" xfId="8677"/>
    <cellStyle name="1_BC 8 thang 2009 ve CT trong diem 5nam_pvhung.skhdt 20117113152041 Danh muc cong trinh trong diem 2 4" xfId="8678"/>
    <cellStyle name="1_BC 8 thang 2009 ve CT trong diem 5nam_pvhung.skhdt 20117113152041 Danh muc cong trinh trong diem 2 5" xfId="8679"/>
    <cellStyle name="1_BC 8 thang 2009 ve CT trong diem 5nam_pvhung.skhdt 20117113152041 Danh muc cong trinh trong diem 3" xfId="8680"/>
    <cellStyle name="1_BC 8 thang 2009 ve CT trong diem 5nam_pvhung.skhdt 20117113152041 Danh muc cong trinh trong diem 3 2" xfId="8681"/>
    <cellStyle name="1_BC 8 thang 2009 ve CT trong diem 5nam_pvhung.skhdt 20117113152041 Danh muc cong trinh trong diem 3 3" xfId="8682"/>
    <cellStyle name="1_BC 8 thang 2009 ve CT trong diem 5nam_pvhung.skhdt 20117113152041 Danh muc cong trinh trong diem 3 4" xfId="8683"/>
    <cellStyle name="1_BC 8 thang 2009 ve CT trong diem 5nam_pvhung.skhdt 20117113152041 Danh muc cong trinh trong diem 4" xfId="8684"/>
    <cellStyle name="1_BC 8 thang 2009 ve CT trong diem 5nam_pvhung.skhdt 20117113152041 Danh muc cong trinh trong diem 5" xfId="8685"/>
    <cellStyle name="1_BC 8 thang 2009 ve CT trong diem 5nam_pvhung.skhdt 20117113152041 Danh muc cong trinh trong diem 6" xfId="8686"/>
    <cellStyle name="1_BC 8 thang 2009 ve CT trong diem 5nam_pvhung.skhdt 20117113152041 Danh muc cong trinh trong diem_BC von DTPT 6 thang 2012" xfId="8687"/>
    <cellStyle name="1_BC 8 thang 2009 ve CT trong diem 5nam_pvhung.skhdt 20117113152041 Danh muc cong trinh trong diem_BC von DTPT 6 thang 2012 2" xfId="8688"/>
    <cellStyle name="1_BC 8 thang 2009 ve CT trong diem 5nam_pvhung.skhdt 20117113152041 Danh muc cong trinh trong diem_BC von DTPT 6 thang 2012 2 2" xfId="8689"/>
    <cellStyle name="1_BC 8 thang 2009 ve CT trong diem 5nam_pvhung.skhdt 20117113152041 Danh muc cong trinh trong diem_BC von DTPT 6 thang 2012 2 2 2" xfId="8690"/>
    <cellStyle name="1_BC 8 thang 2009 ve CT trong diem 5nam_pvhung.skhdt 20117113152041 Danh muc cong trinh trong diem_BC von DTPT 6 thang 2012 2 2 3" xfId="8691"/>
    <cellStyle name="1_BC 8 thang 2009 ve CT trong diem 5nam_pvhung.skhdt 20117113152041 Danh muc cong trinh trong diem_BC von DTPT 6 thang 2012 2 2 4" xfId="8692"/>
    <cellStyle name="1_BC 8 thang 2009 ve CT trong diem 5nam_pvhung.skhdt 20117113152041 Danh muc cong trinh trong diem_BC von DTPT 6 thang 2012 2 3" xfId="8693"/>
    <cellStyle name="1_BC 8 thang 2009 ve CT trong diem 5nam_pvhung.skhdt 20117113152041 Danh muc cong trinh trong diem_BC von DTPT 6 thang 2012 2 4" xfId="8694"/>
    <cellStyle name="1_BC 8 thang 2009 ve CT trong diem 5nam_pvhung.skhdt 20117113152041 Danh muc cong trinh trong diem_BC von DTPT 6 thang 2012 2 5" xfId="8695"/>
    <cellStyle name="1_BC 8 thang 2009 ve CT trong diem 5nam_pvhung.skhdt 20117113152041 Danh muc cong trinh trong diem_BC von DTPT 6 thang 2012 3" xfId="8696"/>
    <cellStyle name="1_BC 8 thang 2009 ve CT trong diem 5nam_pvhung.skhdt 20117113152041 Danh muc cong trinh trong diem_BC von DTPT 6 thang 2012 3 2" xfId="8697"/>
    <cellStyle name="1_BC 8 thang 2009 ve CT trong diem 5nam_pvhung.skhdt 20117113152041 Danh muc cong trinh trong diem_BC von DTPT 6 thang 2012 3 3" xfId="8698"/>
    <cellStyle name="1_BC 8 thang 2009 ve CT trong diem 5nam_pvhung.skhdt 20117113152041 Danh muc cong trinh trong diem_BC von DTPT 6 thang 2012 3 4" xfId="8699"/>
    <cellStyle name="1_BC 8 thang 2009 ve CT trong diem 5nam_pvhung.skhdt 20117113152041 Danh muc cong trinh trong diem_BC von DTPT 6 thang 2012 4" xfId="8700"/>
    <cellStyle name="1_BC 8 thang 2009 ve CT trong diem 5nam_pvhung.skhdt 20117113152041 Danh muc cong trinh trong diem_BC von DTPT 6 thang 2012 5" xfId="8701"/>
    <cellStyle name="1_BC 8 thang 2009 ve CT trong diem 5nam_pvhung.skhdt 20117113152041 Danh muc cong trinh trong diem_BC von DTPT 6 thang 2012 6" xfId="8702"/>
    <cellStyle name="1_BC 8 thang 2009 ve CT trong diem 5nam_pvhung.skhdt 20117113152041 Danh muc cong trinh trong diem_Bieu du thao QD von ho tro co MT" xfId="8703"/>
    <cellStyle name="1_BC 8 thang 2009 ve CT trong diem 5nam_pvhung.skhdt 20117113152041 Danh muc cong trinh trong diem_Bieu du thao QD von ho tro co MT 2" xfId="8704"/>
    <cellStyle name="1_BC 8 thang 2009 ve CT trong diem 5nam_pvhung.skhdt 20117113152041 Danh muc cong trinh trong diem_Bieu du thao QD von ho tro co MT 2 2" xfId="8705"/>
    <cellStyle name="1_BC 8 thang 2009 ve CT trong diem 5nam_pvhung.skhdt 20117113152041 Danh muc cong trinh trong diem_Bieu du thao QD von ho tro co MT 2 2 2" xfId="8706"/>
    <cellStyle name="1_BC 8 thang 2009 ve CT trong diem 5nam_pvhung.skhdt 20117113152041 Danh muc cong trinh trong diem_Bieu du thao QD von ho tro co MT 2 2 3" xfId="8707"/>
    <cellStyle name="1_BC 8 thang 2009 ve CT trong diem 5nam_pvhung.skhdt 20117113152041 Danh muc cong trinh trong diem_Bieu du thao QD von ho tro co MT 2 2 4" xfId="8708"/>
    <cellStyle name="1_BC 8 thang 2009 ve CT trong diem 5nam_pvhung.skhdt 20117113152041 Danh muc cong trinh trong diem_Bieu du thao QD von ho tro co MT 2 3" xfId="8709"/>
    <cellStyle name="1_BC 8 thang 2009 ve CT trong diem 5nam_pvhung.skhdt 20117113152041 Danh muc cong trinh trong diem_Bieu du thao QD von ho tro co MT 2 4" xfId="8710"/>
    <cellStyle name="1_BC 8 thang 2009 ve CT trong diem 5nam_pvhung.skhdt 20117113152041 Danh muc cong trinh trong diem_Bieu du thao QD von ho tro co MT 2 5" xfId="8711"/>
    <cellStyle name="1_BC 8 thang 2009 ve CT trong diem 5nam_pvhung.skhdt 20117113152041 Danh muc cong trinh trong diem_Bieu du thao QD von ho tro co MT 3" xfId="8712"/>
    <cellStyle name="1_BC 8 thang 2009 ve CT trong diem 5nam_pvhung.skhdt 20117113152041 Danh muc cong trinh trong diem_Bieu du thao QD von ho tro co MT 3 2" xfId="8713"/>
    <cellStyle name="1_BC 8 thang 2009 ve CT trong diem 5nam_pvhung.skhdt 20117113152041 Danh muc cong trinh trong diem_Bieu du thao QD von ho tro co MT 3 3" xfId="8714"/>
    <cellStyle name="1_BC 8 thang 2009 ve CT trong diem 5nam_pvhung.skhdt 20117113152041 Danh muc cong trinh trong diem_Bieu du thao QD von ho tro co MT 3 4" xfId="8715"/>
    <cellStyle name="1_BC 8 thang 2009 ve CT trong diem 5nam_pvhung.skhdt 20117113152041 Danh muc cong trinh trong diem_Bieu du thao QD von ho tro co MT 4" xfId="8716"/>
    <cellStyle name="1_BC 8 thang 2009 ve CT trong diem 5nam_pvhung.skhdt 20117113152041 Danh muc cong trinh trong diem_Bieu du thao QD von ho tro co MT 5" xfId="8717"/>
    <cellStyle name="1_BC 8 thang 2009 ve CT trong diem 5nam_pvhung.skhdt 20117113152041 Danh muc cong trinh trong diem_Bieu du thao QD von ho tro co MT 6" xfId="8718"/>
    <cellStyle name="1_BC 8 thang 2009 ve CT trong diem 5nam_pvhung.skhdt 20117113152041 Danh muc cong trinh trong diem_Ke hoach 2012 (theo doi)" xfId="8719"/>
    <cellStyle name="1_BC 8 thang 2009 ve CT trong diem 5nam_pvhung.skhdt 20117113152041 Danh muc cong trinh trong diem_Ke hoach 2012 (theo doi) 2" xfId="8720"/>
    <cellStyle name="1_BC 8 thang 2009 ve CT trong diem 5nam_pvhung.skhdt 20117113152041 Danh muc cong trinh trong diem_Ke hoach 2012 (theo doi) 2 2" xfId="8721"/>
    <cellStyle name="1_BC 8 thang 2009 ve CT trong diem 5nam_pvhung.skhdt 20117113152041 Danh muc cong trinh trong diem_Ke hoach 2012 (theo doi) 2 2 2" xfId="8722"/>
    <cellStyle name="1_BC 8 thang 2009 ve CT trong diem 5nam_pvhung.skhdt 20117113152041 Danh muc cong trinh trong diem_Ke hoach 2012 (theo doi) 2 2 3" xfId="8723"/>
    <cellStyle name="1_BC 8 thang 2009 ve CT trong diem 5nam_pvhung.skhdt 20117113152041 Danh muc cong trinh trong diem_Ke hoach 2012 (theo doi) 2 2 4" xfId="8724"/>
    <cellStyle name="1_BC 8 thang 2009 ve CT trong diem 5nam_pvhung.skhdt 20117113152041 Danh muc cong trinh trong diem_Ke hoach 2012 (theo doi) 2 3" xfId="8725"/>
    <cellStyle name="1_BC 8 thang 2009 ve CT trong diem 5nam_pvhung.skhdt 20117113152041 Danh muc cong trinh trong diem_Ke hoach 2012 (theo doi) 2 4" xfId="8726"/>
    <cellStyle name="1_BC 8 thang 2009 ve CT trong diem 5nam_pvhung.skhdt 20117113152041 Danh muc cong trinh trong diem_Ke hoach 2012 (theo doi) 2 5" xfId="8727"/>
    <cellStyle name="1_BC 8 thang 2009 ve CT trong diem 5nam_pvhung.skhdt 20117113152041 Danh muc cong trinh trong diem_Ke hoach 2012 (theo doi) 3" xfId="8728"/>
    <cellStyle name="1_BC 8 thang 2009 ve CT trong diem 5nam_pvhung.skhdt 20117113152041 Danh muc cong trinh trong diem_Ke hoach 2012 (theo doi) 3 2" xfId="8729"/>
    <cellStyle name="1_BC 8 thang 2009 ve CT trong diem 5nam_pvhung.skhdt 20117113152041 Danh muc cong trinh trong diem_Ke hoach 2012 (theo doi) 3 3" xfId="8730"/>
    <cellStyle name="1_BC 8 thang 2009 ve CT trong diem 5nam_pvhung.skhdt 20117113152041 Danh muc cong trinh trong diem_Ke hoach 2012 (theo doi) 3 4" xfId="8731"/>
    <cellStyle name="1_BC 8 thang 2009 ve CT trong diem 5nam_pvhung.skhdt 20117113152041 Danh muc cong trinh trong diem_Ke hoach 2012 (theo doi) 4" xfId="8732"/>
    <cellStyle name="1_BC 8 thang 2009 ve CT trong diem 5nam_pvhung.skhdt 20117113152041 Danh muc cong trinh trong diem_Ke hoach 2012 (theo doi) 5" xfId="8733"/>
    <cellStyle name="1_BC 8 thang 2009 ve CT trong diem 5nam_pvhung.skhdt 20117113152041 Danh muc cong trinh trong diem_Ke hoach 2012 (theo doi) 6" xfId="8734"/>
    <cellStyle name="1_BC 8 thang 2009 ve CT trong diem 5nam_pvhung.skhdt 20117113152041 Danh muc cong trinh trong diem_Ke hoach 2012 theo doi (giai ngan 30.6.12)" xfId="8735"/>
    <cellStyle name="1_BC 8 thang 2009 ve CT trong diem 5nam_pvhung.skhdt 20117113152041 Danh muc cong trinh trong diem_Ke hoach 2012 theo doi (giai ngan 30.6.12) 2" xfId="8736"/>
    <cellStyle name="1_BC 8 thang 2009 ve CT trong diem 5nam_pvhung.skhdt 20117113152041 Danh muc cong trinh trong diem_Ke hoach 2012 theo doi (giai ngan 30.6.12) 2 2" xfId="8737"/>
    <cellStyle name="1_BC 8 thang 2009 ve CT trong diem 5nam_pvhung.skhdt 20117113152041 Danh muc cong trinh trong diem_Ke hoach 2012 theo doi (giai ngan 30.6.12) 2 2 2" xfId="8738"/>
    <cellStyle name="1_BC 8 thang 2009 ve CT trong diem 5nam_pvhung.skhdt 20117113152041 Danh muc cong trinh trong diem_Ke hoach 2012 theo doi (giai ngan 30.6.12) 2 2 3" xfId="8739"/>
    <cellStyle name="1_BC 8 thang 2009 ve CT trong diem 5nam_pvhung.skhdt 20117113152041 Danh muc cong trinh trong diem_Ke hoach 2012 theo doi (giai ngan 30.6.12) 2 2 4" xfId="8740"/>
    <cellStyle name="1_BC 8 thang 2009 ve CT trong diem 5nam_pvhung.skhdt 20117113152041 Danh muc cong trinh trong diem_Ke hoach 2012 theo doi (giai ngan 30.6.12) 2 3" xfId="8741"/>
    <cellStyle name="1_BC 8 thang 2009 ve CT trong diem 5nam_pvhung.skhdt 20117113152041 Danh muc cong trinh trong diem_Ke hoach 2012 theo doi (giai ngan 30.6.12) 2 4" xfId="8742"/>
    <cellStyle name="1_BC 8 thang 2009 ve CT trong diem 5nam_pvhung.skhdt 20117113152041 Danh muc cong trinh trong diem_Ke hoach 2012 theo doi (giai ngan 30.6.12) 2 5" xfId="8743"/>
    <cellStyle name="1_BC 8 thang 2009 ve CT trong diem 5nam_pvhung.skhdt 20117113152041 Danh muc cong trinh trong diem_Ke hoach 2012 theo doi (giai ngan 30.6.12) 3" xfId="8744"/>
    <cellStyle name="1_BC 8 thang 2009 ve CT trong diem 5nam_pvhung.skhdt 20117113152041 Danh muc cong trinh trong diem_Ke hoach 2012 theo doi (giai ngan 30.6.12) 3 2" xfId="8745"/>
    <cellStyle name="1_BC 8 thang 2009 ve CT trong diem 5nam_pvhung.skhdt 20117113152041 Danh muc cong trinh trong diem_Ke hoach 2012 theo doi (giai ngan 30.6.12) 3 3" xfId="8746"/>
    <cellStyle name="1_BC 8 thang 2009 ve CT trong diem 5nam_pvhung.skhdt 20117113152041 Danh muc cong trinh trong diem_Ke hoach 2012 theo doi (giai ngan 30.6.12) 3 4" xfId="8747"/>
    <cellStyle name="1_BC 8 thang 2009 ve CT trong diem 5nam_pvhung.skhdt 20117113152041 Danh muc cong trinh trong diem_Ke hoach 2012 theo doi (giai ngan 30.6.12) 4" xfId="8748"/>
    <cellStyle name="1_BC 8 thang 2009 ve CT trong diem 5nam_pvhung.skhdt 20117113152041 Danh muc cong trinh trong diem_Ke hoach 2012 theo doi (giai ngan 30.6.12) 5" xfId="8749"/>
    <cellStyle name="1_BC 8 thang 2009 ve CT trong diem 5nam_pvhung.skhdt 20117113152041 Danh muc cong trinh trong diem_Ke hoach 2012 theo doi (giai ngan 30.6.12) 6" xfId="8750"/>
    <cellStyle name="1_BC 8 thang 2009 ve CT trong diem 5nam_Tong hop so lieu" xfId="8751"/>
    <cellStyle name="1_BC 8 thang 2009 ve CT trong diem 5nam_Tong hop so lieu 2" xfId="8752"/>
    <cellStyle name="1_BC 8 thang 2009 ve CT trong diem 5nam_Tong hop so lieu 2 2" xfId="8753"/>
    <cellStyle name="1_BC 8 thang 2009 ve CT trong diem 5nam_Tong hop so lieu 2 3" xfId="8754"/>
    <cellStyle name="1_BC 8 thang 2009 ve CT trong diem 5nam_Tong hop so lieu 2 4" xfId="8755"/>
    <cellStyle name="1_BC 8 thang 2009 ve CT trong diem 5nam_Tong hop so lieu 3" xfId="8756"/>
    <cellStyle name="1_BC 8 thang 2009 ve CT trong diem 5nam_Tong hop so lieu 4" xfId="8757"/>
    <cellStyle name="1_BC 8 thang 2009 ve CT trong diem 5nam_Tong hop so lieu 5" xfId="8758"/>
    <cellStyle name="1_BC 8 thang 2009 ve CT trong diem 5nam_Tong hop so lieu_BC cong trinh trong diem" xfId="8759"/>
    <cellStyle name="1_BC 8 thang 2009 ve CT trong diem 5nam_Tong hop so lieu_BC cong trinh trong diem 2" xfId="8760"/>
    <cellStyle name="1_BC 8 thang 2009 ve CT trong diem 5nam_Tong hop so lieu_BC cong trinh trong diem 2 2" xfId="8761"/>
    <cellStyle name="1_BC 8 thang 2009 ve CT trong diem 5nam_Tong hop so lieu_BC cong trinh trong diem 2 3" xfId="8762"/>
    <cellStyle name="1_BC 8 thang 2009 ve CT trong diem 5nam_Tong hop so lieu_BC cong trinh trong diem 2 4" xfId="8763"/>
    <cellStyle name="1_BC 8 thang 2009 ve CT trong diem 5nam_Tong hop so lieu_BC cong trinh trong diem 3" xfId="8764"/>
    <cellStyle name="1_BC 8 thang 2009 ve CT trong diem 5nam_Tong hop so lieu_BC cong trinh trong diem 4" xfId="8765"/>
    <cellStyle name="1_BC 8 thang 2009 ve CT trong diem 5nam_Tong hop so lieu_BC cong trinh trong diem 5" xfId="8766"/>
    <cellStyle name="1_BC 8 thang 2009 ve CT trong diem 5nam_Tong hop so lieu_BC cong trinh trong diem_BC von DTPT 6 thang 2012" xfId="8767"/>
    <cellStyle name="1_BC 8 thang 2009 ve CT trong diem 5nam_Tong hop so lieu_BC cong trinh trong diem_BC von DTPT 6 thang 2012 2" xfId="8768"/>
    <cellStyle name="1_BC 8 thang 2009 ve CT trong diem 5nam_Tong hop so lieu_BC cong trinh trong diem_BC von DTPT 6 thang 2012 2 2" xfId="8769"/>
    <cellStyle name="1_BC 8 thang 2009 ve CT trong diem 5nam_Tong hop so lieu_BC cong trinh trong diem_BC von DTPT 6 thang 2012 2 3" xfId="8770"/>
    <cellStyle name="1_BC 8 thang 2009 ve CT trong diem 5nam_Tong hop so lieu_BC cong trinh trong diem_BC von DTPT 6 thang 2012 2 4" xfId="8771"/>
    <cellStyle name="1_BC 8 thang 2009 ve CT trong diem 5nam_Tong hop so lieu_BC cong trinh trong diem_BC von DTPT 6 thang 2012 3" xfId="8772"/>
    <cellStyle name="1_BC 8 thang 2009 ve CT trong diem 5nam_Tong hop so lieu_BC cong trinh trong diem_BC von DTPT 6 thang 2012 4" xfId="8773"/>
    <cellStyle name="1_BC 8 thang 2009 ve CT trong diem 5nam_Tong hop so lieu_BC cong trinh trong diem_BC von DTPT 6 thang 2012 5" xfId="8774"/>
    <cellStyle name="1_BC 8 thang 2009 ve CT trong diem 5nam_Tong hop so lieu_BC cong trinh trong diem_Bieu du thao QD von ho tro co MT" xfId="8775"/>
    <cellStyle name="1_BC 8 thang 2009 ve CT trong diem 5nam_Tong hop so lieu_BC cong trinh trong diem_Bieu du thao QD von ho tro co MT 2" xfId="8776"/>
    <cellStyle name="1_BC 8 thang 2009 ve CT trong diem 5nam_Tong hop so lieu_BC cong trinh trong diem_Bieu du thao QD von ho tro co MT 2 2" xfId="8777"/>
    <cellStyle name="1_BC 8 thang 2009 ve CT trong diem 5nam_Tong hop so lieu_BC cong trinh trong diem_Bieu du thao QD von ho tro co MT 2 3" xfId="8778"/>
    <cellStyle name="1_BC 8 thang 2009 ve CT trong diem 5nam_Tong hop so lieu_BC cong trinh trong diem_Bieu du thao QD von ho tro co MT 2 4" xfId="8779"/>
    <cellStyle name="1_BC 8 thang 2009 ve CT trong diem 5nam_Tong hop so lieu_BC cong trinh trong diem_Bieu du thao QD von ho tro co MT 3" xfId="8780"/>
    <cellStyle name="1_BC 8 thang 2009 ve CT trong diem 5nam_Tong hop so lieu_BC cong trinh trong diem_Bieu du thao QD von ho tro co MT 4" xfId="8781"/>
    <cellStyle name="1_BC 8 thang 2009 ve CT trong diem 5nam_Tong hop so lieu_BC cong trinh trong diem_Bieu du thao QD von ho tro co MT 5" xfId="8782"/>
    <cellStyle name="1_BC 8 thang 2009 ve CT trong diem 5nam_Tong hop so lieu_BC cong trinh trong diem_Ke hoach 2012 (theo doi)" xfId="8783"/>
    <cellStyle name="1_BC 8 thang 2009 ve CT trong diem 5nam_Tong hop so lieu_BC cong trinh trong diem_Ke hoach 2012 (theo doi) 2" xfId="8784"/>
    <cellStyle name="1_BC 8 thang 2009 ve CT trong diem 5nam_Tong hop so lieu_BC cong trinh trong diem_Ke hoach 2012 (theo doi) 2 2" xfId="8785"/>
    <cellStyle name="1_BC 8 thang 2009 ve CT trong diem 5nam_Tong hop so lieu_BC cong trinh trong diem_Ke hoach 2012 (theo doi) 2 3" xfId="8786"/>
    <cellStyle name="1_BC 8 thang 2009 ve CT trong diem 5nam_Tong hop so lieu_BC cong trinh trong diem_Ke hoach 2012 (theo doi) 2 4" xfId="8787"/>
    <cellStyle name="1_BC 8 thang 2009 ve CT trong diem 5nam_Tong hop so lieu_BC cong trinh trong diem_Ke hoach 2012 (theo doi) 3" xfId="8788"/>
    <cellStyle name="1_BC 8 thang 2009 ve CT trong diem 5nam_Tong hop so lieu_BC cong trinh trong diem_Ke hoach 2012 (theo doi) 4" xfId="8789"/>
    <cellStyle name="1_BC 8 thang 2009 ve CT trong diem 5nam_Tong hop so lieu_BC cong trinh trong diem_Ke hoach 2012 (theo doi) 5" xfId="8790"/>
    <cellStyle name="1_BC 8 thang 2009 ve CT trong diem 5nam_Tong hop so lieu_BC cong trinh trong diem_Ke hoach 2012 theo doi (giai ngan 30.6.12)" xfId="8791"/>
    <cellStyle name="1_BC 8 thang 2009 ve CT trong diem 5nam_Tong hop so lieu_BC cong trinh trong diem_Ke hoach 2012 theo doi (giai ngan 30.6.12) 2" xfId="8792"/>
    <cellStyle name="1_BC 8 thang 2009 ve CT trong diem 5nam_Tong hop so lieu_BC cong trinh trong diem_Ke hoach 2012 theo doi (giai ngan 30.6.12) 2 2" xfId="8793"/>
    <cellStyle name="1_BC 8 thang 2009 ve CT trong diem 5nam_Tong hop so lieu_BC cong trinh trong diem_Ke hoach 2012 theo doi (giai ngan 30.6.12) 2 3" xfId="8794"/>
    <cellStyle name="1_BC 8 thang 2009 ve CT trong diem 5nam_Tong hop so lieu_BC cong trinh trong diem_Ke hoach 2012 theo doi (giai ngan 30.6.12) 2 4" xfId="8795"/>
    <cellStyle name="1_BC 8 thang 2009 ve CT trong diem 5nam_Tong hop so lieu_BC cong trinh trong diem_Ke hoach 2012 theo doi (giai ngan 30.6.12) 3" xfId="8796"/>
    <cellStyle name="1_BC 8 thang 2009 ve CT trong diem 5nam_Tong hop so lieu_BC cong trinh trong diem_Ke hoach 2012 theo doi (giai ngan 30.6.12) 4" xfId="8797"/>
    <cellStyle name="1_BC 8 thang 2009 ve CT trong diem 5nam_Tong hop so lieu_BC cong trinh trong diem_Ke hoach 2012 theo doi (giai ngan 30.6.12) 5" xfId="8798"/>
    <cellStyle name="1_BC 8 thang 2009 ve CT trong diem 5nam_Tong hop so lieu_BC von DTPT 6 thang 2012" xfId="8799"/>
    <cellStyle name="1_BC 8 thang 2009 ve CT trong diem 5nam_Tong hop so lieu_BC von DTPT 6 thang 2012 2" xfId="8800"/>
    <cellStyle name="1_BC 8 thang 2009 ve CT trong diem 5nam_Tong hop so lieu_BC von DTPT 6 thang 2012 2 2" xfId="8801"/>
    <cellStyle name="1_BC 8 thang 2009 ve CT trong diem 5nam_Tong hop so lieu_BC von DTPT 6 thang 2012 2 3" xfId="8802"/>
    <cellStyle name="1_BC 8 thang 2009 ve CT trong diem 5nam_Tong hop so lieu_BC von DTPT 6 thang 2012 2 4" xfId="8803"/>
    <cellStyle name="1_BC 8 thang 2009 ve CT trong diem 5nam_Tong hop so lieu_BC von DTPT 6 thang 2012 3" xfId="8804"/>
    <cellStyle name="1_BC 8 thang 2009 ve CT trong diem 5nam_Tong hop so lieu_BC von DTPT 6 thang 2012 4" xfId="8805"/>
    <cellStyle name="1_BC 8 thang 2009 ve CT trong diem 5nam_Tong hop so lieu_BC von DTPT 6 thang 2012 5" xfId="8806"/>
    <cellStyle name="1_BC 8 thang 2009 ve CT trong diem 5nam_Tong hop so lieu_Bieu du thao QD von ho tro co MT" xfId="8807"/>
    <cellStyle name="1_BC 8 thang 2009 ve CT trong diem 5nam_Tong hop so lieu_Bieu du thao QD von ho tro co MT 2" xfId="8808"/>
    <cellStyle name="1_BC 8 thang 2009 ve CT trong diem 5nam_Tong hop so lieu_Bieu du thao QD von ho tro co MT 2 2" xfId="8809"/>
    <cellStyle name="1_BC 8 thang 2009 ve CT trong diem 5nam_Tong hop so lieu_Bieu du thao QD von ho tro co MT 2 3" xfId="8810"/>
    <cellStyle name="1_BC 8 thang 2009 ve CT trong diem 5nam_Tong hop so lieu_Bieu du thao QD von ho tro co MT 2 4" xfId="8811"/>
    <cellStyle name="1_BC 8 thang 2009 ve CT trong diem 5nam_Tong hop so lieu_Bieu du thao QD von ho tro co MT 3" xfId="8812"/>
    <cellStyle name="1_BC 8 thang 2009 ve CT trong diem 5nam_Tong hop so lieu_Bieu du thao QD von ho tro co MT 4" xfId="8813"/>
    <cellStyle name="1_BC 8 thang 2009 ve CT trong diem 5nam_Tong hop so lieu_Bieu du thao QD von ho tro co MT 5" xfId="8814"/>
    <cellStyle name="1_BC 8 thang 2009 ve CT trong diem 5nam_Tong hop so lieu_Ke hoach 2012 (theo doi)" xfId="8815"/>
    <cellStyle name="1_BC 8 thang 2009 ve CT trong diem 5nam_Tong hop so lieu_Ke hoach 2012 (theo doi) 2" xfId="8816"/>
    <cellStyle name="1_BC 8 thang 2009 ve CT trong diem 5nam_Tong hop so lieu_Ke hoach 2012 (theo doi) 2 2" xfId="8817"/>
    <cellStyle name="1_BC 8 thang 2009 ve CT trong diem 5nam_Tong hop so lieu_Ke hoach 2012 (theo doi) 2 3" xfId="8818"/>
    <cellStyle name="1_BC 8 thang 2009 ve CT trong diem 5nam_Tong hop so lieu_Ke hoach 2012 (theo doi) 2 4" xfId="8819"/>
    <cellStyle name="1_BC 8 thang 2009 ve CT trong diem 5nam_Tong hop so lieu_Ke hoach 2012 (theo doi) 3" xfId="8820"/>
    <cellStyle name="1_BC 8 thang 2009 ve CT trong diem 5nam_Tong hop so lieu_Ke hoach 2012 (theo doi) 4" xfId="8821"/>
    <cellStyle name="1_BC 8 thang 2009 ve CT trong diem 5nam_Tong hop so lieu_Ke hoach 2012 (theo doi) 5" xfId="8822"/>
    <cellStyle name="1_BC 8 thang 2009 ve CT trong diem 5nam_Tong hop so lieu_Ke hoach 2012 theo doi (giai ngan 30.6.12)" xfId="8823"/>
    <cellStyle name="1_BC 8 thang 2009 ve CT trong diem 5nam_Tong hop so lieu_Ke hoach 2012 theo doi (giai ngan 30.6.12) 2" xfId="8824"/>
    <cellStyle name="1_BC 8 thang 2009 ve CT trong diem 5nam_Tong hop so lieu_Ke hoach 2012 theo doi (giai ngan 30.6.12) 2 2" xfId="8825"/>
    <cellStyle name="1_BC 8 thang 2009 ve CT trong diem 5nam_Tong hop so lieu_Ke hoach 2012 theo doi (giai ngan 30.6.12) 2 3" xfId="8826"/>
    <cellStyle name="1_BC 8 thang 2009 ve CT trong diem 5nam_Tong hop so lieu_Ke hoach 2012 theo doi (giai ngan 30.6.12) 2 4" xfId="8827"/>
    <cellStyle name="1_BC 8 thang 2009 ve CT trong diem 5nam_Tong hop so lieu_Ke hoach 2012 theo doi (giai ngan 30.6.12) 3" xfId="8828"/>
    <cellStyle name="1_BC 8 thang 2009 ve CT trong diem 5nam_Tong hop so lieu_Ke hoach 2012 theo doi (giai ngan 30.6.12) 4" xfId="8829"/>
    <cellStyle name="1_BC 8 thang 2009 ve CT trong diem 5nam_Tong hop so lieu_Ke hoach 2012 theo doi (giai ngan 30.6.12) 5" xfId="8830"/>
    <cellStyle name="1_BC 8 thang 2009 ve CT trong diem 5nam_Tong hop so lieu_pvhung.skhdt 20117113152041 Danh muc cong trinh trong diem" xfId="8831"/>
    <cellStyle name="1_BC 8 thang 2009 ve CT trong diem 5nam_Tong hop so lieu_pvhung.skhdt 20117113152041 Danh muc cong trinh trong diem 2" xfId="8832"/>
    <cellStyle name="1_BC 8 thang 2009 ve CT trong diem 5nam_Tong hop so lieu_pvhung.skhdt 20117113152041 Danh muc cong trinh trong diem 2 2" xfId="8833"/>
    <cellStyle name="1_BC 8 thang 2009 ve CT trong diem 5nam_Tong hop so lieu_pvhung.skhdt 20117113152041 Danh muc cong trinh trong diem 2 3" xfId="8834"/>
    <cellStyle name="1_BC 8 thang 2009 ve CT trong diem 5nam_Tong hop so lieu_pvhung.skhdt 20117113152041 Danh muc cong trinh trong diem 2 4" xfId="8835"/>
    <cellStyle name="1_BC 8 thang 2009 ve CT trong diem 5nam_Tong hop so lieu_pvhung.skhdt 20117113152041 Danh muc cong trinh trong diem 3" xfId="8836"/>
    <cellStyle name="1_BC 8 thang 2009 ve CT trong diem 5nam_Tong hop so lieu_pvhung.skhdt 20117113152041 Danh muc cong trinh trong diem 4" xfId="8837"/>
    <cellStyle name="1_BC 8 thang 2009 ve CT trong diem 5nam_Tong hop so lieu_pvhung.skhdt 20117113152041 Danh muc cong trinh trong diem 5" xfId="8838"/>
    <cellStyle name="1_BC 8 thang 2009 ve CT trong diem 5nam_Tong hop so lieu_pvhung.skhdt 20117113152041 Danh muc cong trinh trong diem_BC von DTPT 6 thang 2012" xfId="8839"/>
    <cellStyle name="1_BC 8 thang 2009 ve CT trong diem 5nam_Tong hop so lieu_pvhung.skhdt 20117113152041 Danh muc cong trinh trong diem_BC von DTPT 6 thang 2012 2" xfId="8840"/>
    <cellStyle name="1_BC 8 thang 2009 ve CT trong diem 5nam_Tong hop so lieu_pvhung.skhdt 20117113152041 Danh muc cong trinh trong diem_BC von DTPT 6 thang 2012 2 2" xfId="8841"/>
    <cellStyle name="1_BC 8 thang 2009 ve CT trong diem 5nam_Tong hop so lieu_pvhung.skhdt 20117113152041 Danh muc cong trinh trong diem_BC von DTPT 6 thang 2012 2 3" xfId="8842"/>
    <cellStyle name="1_BC 8 thang 2009 ve CT trong diem 5nam_Tong hop so lieu_pvhung.skhdt 20117113152041 Danh muc cong trinh trong diem_BC von DTPT 6 thang 2012 2 4" xfId="8843"/>
    <cellStyle name="1_BC 8 thang 2009 ve CT trong diem 5nam_Tong hop so lieu_pvhung.skhdt 20117113152041 Danh muc cong trinh trong diem_BC von DTPT 6 thang 2012 3" xfId="8844"/>
    <cellStyle name="1_BC 8 thang 2009 ve CT trong diem 5nam_Tong hop so lieu_pvhung.skhdt 20117113152041 Danh muc cong trinh trong diem_BC von DTPT 6 thang 2012 4" xfId="8845"/>
    <cellStyle name="1_BC 8 thang 2009 ve CT trong diem 5nam_Tong hop so lieu_pvhung.skhdt 20117113152041 Danh muc cong trinh trong diem_BC von DTPT 6 thang 2012 5" xfId="8846"/>
    <cellStyle name="1_BC 8 thang 2009 ve CT trong diem 5nam_Tong hop so lieu_pvhung.skhdt 20117113152041 Danh muc cong trinh trong diem_Bieu du thao QD von ho tro co MT" xfId="8847"/>
    <cellStyle name="1_BC 8 thang 2009 ve CT trong diem 5nam_Tong hop so lieu_pvhung.skhdt 20117113152041 Danh muc cong trinh trong diem_Bieu du thao QD von ho tro co MT 2" xfId="8848"/>
    <cellStyle name="1_BC 8 thang 2009 ve CT trong diem 5nam_Tong hop so lieu_pvhung.skhdt 20117113152041 Danh muc cong trinh trong diem_Bieu du thao QD von ho tro co MT 2 2" xfId="8849"/>
    <cellStyle name="1_BC 8 thang 2009 ve CT trong diem 5nam_Tong hop so lieu_pvhung.skhdt 20117113152041 Danh muc cong trinh trong diem_Bieu du thao QD von ho tro co MT 2 3" xfId="8850"/>
    <cellStyle name="1_BC 8 thang 2009 ve CT trong diem 5nam_Tong hop so lieu_pvhung.skhdt 20117113152041 Danh muc cong trinh trong diem_Bieu du thao QD von ho tro co MT 2 4" xfId="8851"/>
    <cellStyle name="1_BC 8 thang 2009 ve CT trong diem 5nam_Tong hop so lieu_pvhung.skhdt 20117113152041 Danh muc cong trinh trong diem_Bieu du thao QD von ho tro co MT 3" xfId="8852"/>
    <cellStyle name="1_BC 8 thang 2009 ve CT trong diem 5nam_Tong hop so lieu_pvhung.skhdt 20117113152041 Danh muc cong trinh trong diem_Bieu du thao QD von ho tro co MT 4" xfId="8853"/>
    <cellStyle name="1_BC 8 thang 2009 ve CT trong diem 5nam_Tong hop so lieu_pvhung.skhdt 20117113152041 Danh muc cong trinh trong diem_Bieu du thao QD von ho tro co MT 5" xfId="8854"/>
    <cellStyle name="1_BC 8 thang 2009 ve CT trong diem 5nam_Tong hop so lieu_pvhung.skhdt 20117113152041 Danh muc cong trinh trong diem_Ke hoach 2012 (theo doi)" xfId="8855"/>
    <cellStyle name="1_BC 8 thang 2009 ve CT trong diem 5nam_Tong hop so lieu_pvhung.skhdt 20117113152041 Danh muc cong trinh trong diem_Ke hoach 2012 (theo doi) 2" xfId="8856"/>
    <cellStyle name="1_BC 8 thang 2009 ve CT trong diem 5nam_Tong hop so lieu_pvhung.skhdt 20117113152041 Danh muc cong trinh trong diem_Ke hoach 2012 (theo doi) 2 2" xfId="8857"/>
    <cellStyle name="1_BC 8 thang 2009 ve CT trong diem 5nam_Tong hop so lieu_pvhung.skhdt 20117113152041 Danh muc cong trinh trong diem_Ke hoach 2012 (theo doi) 2 3" xfId="8858"/>
    <cellStyle name="1_BC 8 thang 2009 ve CT trong diem 5nam_Tong hop so lieu_pvhung.skhdt 20117113152041 Danh muc cong trinh trong diem_Ke hoach 2012 (theo doi) 2 4" xfId="8859"/>
    <cellStyle name="1_BC 8 thang 2009 ve CT trong diem 5nam_Tong hop so lieu_pvhung.skhdt 20117113152041 Danh muc cong trinh trong diem_Ke hoach 2012 (theo doi) 3" xfId="8860"/>
    <cellStyle name="1_BC 8 thang 2009 ve CT trong diem 5nam_Tong hop so lieu_pvhung.skhdt 20117113152041 Danh muc cong trinh trong diem_Ke hoach 2012 (theo doi) 4" xfId="8861"/>
    <cellStyle name="1_BC 8 thang 2009 ve CT trong diem 5nam_Tong hop so lieu_pvhung.skhdt 20117113152041 Danh muc cong trinh trong diem_Ke hoach 2012 (theo doi) 5" xfId="8862"/>
    <cellStyle name="1_BC 8 thang 2009 ve CT trong diem 5nam_Tong hop so lieu_pvhung.skhdt 20117113152041 Danh muc cong trinh trong diem_Ke hoach 2012 theo doi (giai ngan 30.6.12)" xfId="8863"/>
    <cellStyle name="1_BC 8 thang 2009 ve CT trong diem 5nam_Tong hop so lieu_pvhung.skhdt 20117113152041 Danh muc cong trinh trong diem_Ke hoach 2012 theo doi (giai ngan 30.6.12) 2" xfId="8864"/>
    <cellStyle name="1_BC 8 thang 2009 ve CT trong diem 5nam_Tong hop so lieu_pvhung.skhdt 20117113152041 Danh muc cong trinh trong diem_Ke hoach 2012 theo doi (giai ngan 30.6.12) 2 2" xfId="8865"/>
    <cellStyle name="1_BC 8 thang 2009 ve CT trong diem 5nam_Tong hop so lieu_pvhung.skhdt 20117113152041 Danh muc cong trinh trong diem_Ke hoach 2012 theo doi (giai ngan 30.6.12) 2 3" xfId="8866"/>
    <cellStyle name="1_BC 8 thang 2009 ve CT trong diem 5nam_Tong hop so lieu_pvhung.skhdt 20117113152041 Danh muc cong trinh trong diem_Ke hoach 2012 theo doi (giai ngan 30.6.12) 2 4" xfId="8867"/>
    <cellStyle name="1_BC 8 thang 2009 ve CT trong diem 5nam_Tong hop so lieu_pvhung.skhdt 20117113152041 Danh muc cong trinh trong diem_Ke hoach 2012 theo doi (giai ngan 30.6.12) 3" xfId="8868"/>
    <cellStyle name="1_BC 8 thang 2009 ve CT trong diem 5nam_Tong hop so lieu_pvhung.skhdt 20117113152041 Danh muc cong trinh trong diem_Ke hoach 2012 theo doi (giai ngan 30.6.12) 4" xfId="8869"/>
    <cellStyle name="1_BC 8 thang 2009 ve CT trong diem 5nam_Tong hop so lieu_pvhung.skhdt 20117113152041 Danh muc cong trinh trong diem_Ke hoach 2012 theo doi (giai ngan 30.6.12) 5" xfId="8870"/>
    <cellStyle name="1_BC 8 thang 2009 ve CT trong diem 5nam_Worksheet in D: My Documents Ke Hoach KH cac nam Nam 2014 Bao cao ve Ke hoach nam 2014 ( Hoan chinh sau TL voi Bo KH)" xfId="8871"/>
    <cellStyle name="1_BC 8 thang 2009 ve CT trong diem 5nam_Worksheet in D: My Documents Ke Hoach KH cac nam Nam 2014 Bao cao ve Ke hoach nam 2014 ( Hoan chinh sau TL voi Bo KH) 2" xfId="8872"/>
    <cellStyle name="1_BC 8 thang 2009 ve CT trong diem 5nam_Worksheet in D: My Documents Ke Hoach KH cac nam Nam 2014 Bao cao ve Ke hoach nam 2014 ( Hoan chinh sau TL voi Bo KH) 2 2" xfId="8873"/>
    <cellStyle name="1_BC 8 thang 2009 ve CT trong diem 5nam_Worksheet in D: My Documents Ke Hoach KH cac nam Nam 2014 Bao cao ve Ke hoach nam 2014 ( Hoan chinh sau TL voi Bo KH) 2 3" xfId="8874"/>
    <cellStyle name="1_BC 8 thang 2009 ve CT trong diem 5nam_Worksheet in D: My Documents Ke Hoach KH cac nam Nam 2014 Bao cao ve Ke hoach nam 2014 ( Hoan chinh sau TL voi Bo KH) 2 4" xfId="8875"/>
    <cellStyle name="1_BC 8 thang 2009 ve CT trong diem 5nam_Worksheet in D: My Documents Ke Hoach KH cac nam Nam 2014 Bao cao ve Ke hoach nam 2014 ( Hoan chinh sau TL voi Bo KH) 3" xfId="8876"/>
    <cellStyle name="1_BC 8 thang 2009 ve CT trong diem 5nam_Worksheet in D: My Documents Ke Hoach KH cac nam Nam 2014 Bao cao ve Ke hoach nam 2014 ( Hoan chinh sau TL voi Bo KH) 4" xfId="8877"/>
    <cellStyle name="1_BC 8 thang 2009 ve CT trong diem 5nam_Worksheet in D: My Documents Ke Hoach KH cac nam Nam 2014 Bao cao ve Ke hoach nam 2014 ( Hoan chinh sau TL voi Bo KH) 5" xfId="8878"/>
    <cellStyle name="1_BC cong trinh trong diem" xfId="8879"/>
    <cellStyle name="1_BC cong trinh trong diem 2" xfId="8880"/>
    <cellStyle name="1_BC cong trinh trong diem 2 2" xfId="8881"/>
    <cellStyle name="1_BC cong trinh trong diem 2 2 2" xfId="8882"/>
    <cellStyle name="1_BC cong trinh trong diem 2 2 3" xfId="8883"/>
    <cellStyle name="1_BC cong trinh trong diem 2 2 4" xfId="8884"/>
    <cellStyle name="1_BC cong trinh trong diem 2 3" xfId="8885"/>
    <cellStyle name="1_BC cong trinh trong diem 2 4" xfId="8886"/>
    <cellStyle name="1_BC cong trinh trong diem 2 5" xfId="8887"/>
    <cellStyle name="1_BC cong trinh trong diem 3" xfId="8888"/>
    <cellStyle name="1_BC cong trinh trong diem 3 2" xfId="8889"/>
    <cellStyle name="1_BC cong trinh trong diem 3 3" xfId="8890"/>
    <cellStyle name="1_BC cong trinh trong diem 3 4" xfId="8891"/>
    <cellStyle name="1_BC cong trinh trong diem 4" xfId="8892"/>
    <cellStyle name="1_BC cong trinh trong diem 5" xfId="8893"/>
    <cellStyle name="1_BC cong trinh trong diem 6" xfId="8894"/>
    <cellStyle name="1_BC cong trinh trong diem_BC von DTPT 6 thang 2012" xfId="8895"/>
    <cellStyle name="1_BC cong trinh trong diem_BC von DTPT 6 thang 2012 2" xfId="8896"/>
    <cellStyle name="1_BC cong trinh trong diem_BC von DTPT 6 thang 2012 2 2" xfId="8897"/>
    <cellStyle name="1_BC cong trinh trong diem_BC von DTPT 6 thang 2012 2 2 2" xfId="8898"/>
    <cellStyle name="1_BC cong trinh trong diem_BC von DTPT 6 thang 2012 2 2 3" xfId="8899"/>
    <cellStyle name="1_BC cong trinh trong diem_BC von DTPT 6 thang 2012 2 2 4" xfId="8900"/>
    <cellStyle name="1_BC cong trinh trong diem_BC von DTPT 6 thang 2012 2 3" xfId="8901"/>
    <cellStyle name="1_BC cong trinh trong diem_BC von DTPT 6 thang 2012 2 4" xfId="8902"/>
    <cellStyle name="1_BC cong trinh trong diem_BC von DTPT 6 thang 2012 2 5" xfId="8903"/>
    <cellStyle name="1_BC cong trinh trong diem_BC von DTPT 6 thang 2012 3" xfId="8904"/>
    <cellStyle name="1_BC cong trinh trong diem_BC von DTPT 6 thang 2012 3 2" xfId="8905"/>
    <cellStyle name="1_BC cong trinh trong diem_BC von DTPT 6 thang 2012 3 3" xfId="8906"/>
    <cellStyle name="1_BC cong trinh trong diem_BC von DTPT 6 thang 2012 3 4" xfId="8907"/>
    <cellStyle name="1_BC cong trinh trong diem_BC von DTPT 6 thang 2012 4" xfId="8908"/>
    <cellStyle name="1_BC cong trinh trong diem_BC von DTPT 6 thang 2012 5" xfId="8909"/>
    <cellStyle name="1_BC cong trinh trong diem_BC von DTPT 6 thang 2012 6" xfId="8910"/>
    <cellStyle name="1_BC cong trinh trong diem_Bieu du thao QD von ho tro co MT" xfId="8911"/>
    <cellStyle name="1_BC cong trinh trong diem_Bieu du thao QD von ho tro co MT 2" xfId="8912"/>
    <cellStyle name="1_BC cong trinh trong diem_Bieu du thao QD von ho tro co MT 2 2" xfId="8913"/>
    <cellStyle name="1_BC cong trinh trong diem_Bieu du thao QD von ho tro co MT 2 2 2" xfId="8914"/>
    <cellStyle name="1_BC cong trinh trong diem_Bieu du thao QD von ho tro co MT 2 2 3" xfId="8915"/>
    <cellStyle name="1_BC cong trinh trong diem_Bieu du thao QD von ho tro co MT 2 2 4" xfId="8916"/>
    <cellStyle name="1_BC cong trinh trong diem_Bieu du thao QD von ho tro co MT 2 3" xfId="8917"/>
    <cellStyle name="1_BC cong trinh trong diem_Bieu du thao QD von ho tro co MT 2 4" xfId="8918"/>
    <cellStyle name="1_BC cong trinh trong diem_Bieu du thao QD von ho tro co MT 2 5" xfId="8919"/>
    <cellStyle name="1_BC cong trinh trong diem_Bieu du thao QD von ho tro co MT 3" xfId="8920"/>
    <cellStyle name="1_BC cong trinh trong diem_Bieu du thao QD von ho tro co MT 3 2" xfId="8921"/>
    <cellStyle name="1_BC cong trinh trong diem_Bieu du thao QD von ho tro co MT 3 3" xfId="8922"/>
    <cellStyle name="1_BC cong trinh trong diem_Bieu du thao QD von ho tro co MT 3 4" xfId="8923"/>
    <cellStyle name="1_BC cong trinh trong diem_Bieu du thao QD von ho tro co MT 4" xfId="8924"/>
    <cellStyle name="1_BC cong trinh trong diem_Bieu du thao QD von ho tro co MT 5" xfId="8925"/>
    <cellStyle name="1_BC cong trinh trong diem_Bieu du thao QD von ho tro co MT 6" xfId="8926"/>
    <cellStyle name="1_BC cong trinh trong diem_Ke hoach 2012 (theo doi)" xfId="8927"/>
    <cellStyle name="1_BC cong trinh trong diem_Ke hoach 2012 (theo doi) 2" xfId="8928"/>
    <cellStyle name="1_BC cong trinh trong diem_Ke hoach 2012 (theo doi) 2 2" xfId="8929"/>
    <cellStyle name="1_BC cong trinh trong diem_Ke hoach 2012 (theo doi) 2 2 2" xfId="8930"/>
    <cellStyle name="1_BC cong trinh trong diem_Ke hoach 2012 (theo doi) 2 2 3" xfId="8931"/>
    <cellStyle name="1_BC cong trinh trong diem_Ke hoach 2012 (theo doi) 2 2 4" xfId="8932"/>
    <cellStyle name="1_BC cong trinh trong diem_Ke hoach 2012 (theo doi) 2 3" xfId="8933"/>
    <cellStyle name="1_BC cong trinh trong diem_Ke hoach 2012 (theo doi) 2 4" xfId="8934"/>
    <cellStyle name="1_BC cong trinh trong diem_Ke hoach 2012 (theo doi) 2 5" xfId="8935"/>
    <cellStyle name="1_BC cong trinh trong diem_Ke hoach 2012 (theo doi) 3" xfId="8936"/>
    <cellStyle name="1_BC cong trinh trong diem_Ke hoach 2012 (theo doi) 3 2" xfId="8937"/>
    <cellStyle name="1_BC cong trinh trong diem_Ke hoach 2012 (theo doi) 3 3" xfId="8938"/>
    <cellStyle name="1_BC cong trinh trong diem_Ke hoach 2012 (theo doi) 3 4" xfId="8939"/>
    <cellStyle name="1_BC cong trinh trong diem_Ke hoach 2012 (theo doi) 4" xfId="8940"/>
    <cellStyle name="1_BC cong trinh trong diem_Ke hoach 2012 (theo doi) 5" xfId="8941"/>
    <cellStyle name="1_BC cong trinh trong diem_Ke hoach 2012 (theo doi) 6" xfId="8942"/>
    <cellStyle name="1_BC cong trinh trong diem_Ke hoach 2012 theo doi (giai ngan 30.6.12)" xfId="8943"/>
    <cellStyle name="1_BC cong trinh trong diem_Ke hoach 2012 theo doi (giai ngan 30.6.12) 2" xfId="8944"/>
    <cellStyle name="1_BC cong trinh trong diem_Ke hoach 2012 theo doi (giai ngan 30.6.12) 2 2" xfId="8945"/>
    <cellStyle name="1_BC cong trinh trong diem_Ke hoach 2012 theo doi (giai ngan 30.6.12) 2 2 2" xfId="8946"/>
    <cellStyle name="1_BC cong trinh trong diem_Ke hoach 2012 theo doi (giai ngan 30.6.12) 2 2 3" xfId="8947"/>
    <cellStyle name="1_BC cong trinh trong diem_Ke hoach 2012 theo doi (giai ngan 30.6.12) 2 2 4" xfId="8948"/>
    <cellStyle name="1_BC cong trinh trong diem_Ke hoach 2012 theo doi (giai ngan 30.6.12) 2 3" xfId="8949"/>
    <cellStyle name="1_BC cong trinh trong diem_Ke hoach 2012 theo doi (giai ngan 30.6.12) 2 4" xfId="8950"/>
    <cellStyle name="1_BC cong trinh trong diem_Ke hoach 2012 theo doi (giai ngan 30.6.12) 2 5" xfId="8951"/>
    <cellStyle name="1_BC cong trinh trong diem_Ke hoach 2012 theo doi (giai ngan 30.6.12) 3" xfId="8952"/>
    <cellStyle name="1_BC cong trinh trong diem_Ke hoach 2012 theo doi (giai ngan 30.6.12) 3 2" xfId="8953"/>
    <cellStyle name="1_BC cong trinh trong diem_Ke hoach 2012 theo doi (giai ngan 30.6.12) 3 3" xfId="8954"/>
    <cellStyle name="1_BC cong trinh trong diem_Ke hoach 2012 theo doi (giai ngan 30.6.12) 3 4" xfId="8955"/>
    <cellStyle name="1_BC cong trinh trong diem_Ke hoach 2012 theo doi (giai ngan 30.6.12) 4" xfId="8956"/>
    <cellStyle name="1_BC cong trinh trong diem_Ke hoach 2012 theo doi (giai ngan 30.6.12) 5" xfId="8957"/>
    <cellStyle name="1_BC cong trinh trong diem_Ke hoach 2012 theo doi (giai ngan 30.6.12) 6" xfId="8958"/>
    <cellStyle name="1_BC nam 2007 (UB)" xfId="8959"/>
    <cellStyle name="1_BC nam 2007 (UB) 2" xfId="8960"/>
    <cellStyle name="1_BC nam 2007 (UB) 2 2" xfId="8961"/>
    <cellStyle name="1_BC nam 2007 (UB) 2 3" xfId="8962"/>
    <cellStyle name="1_BC nam 2007 (UB) 2 4" xfId="8963"/>
    <cellStyle name="1_BC nam 2007 (UB) 3" xfId="8964"/>
    <cellStyle name="1_BC nam 2007 (UB) 4" xfId="8965"/>
    <cellStyle name="1_BC nam 2007 (UB) 5" xfId="8966"/>
    <cellStyle name="1_BC nam 2007 (UB)_1 Bieu 6 thang nam 2011" xfId="8967"/>
    <cellStyle name="1_BC nam 2007 (UB)_1 Bieu 6 thang nam 2011 2" xfId="8968"/>
    <cellStyle name="1_BC nam 2007 (UB)_1 Bieu 6 thang nam 2011 2 2" xfId="8969"/>
    <cellStyle name="1_BC nam 2007 (UB)_1 Bieu 6 thang nam 2011 2 2 2" xfId="8970"/>
    <cellStyle name="1_BC nam 2007 (UB)_1 Bieu 6 thang nam 2011 2 2 3" xfId="8971"/>
    <cellStyle name="1_BC nam 2007 (UB)_1 Bieu 6 thang nam 2011 2 2 4" xfId="8972"/>
    <cellStyle name="1_BC nam 2007 (UB)_1 Bieu 6 thang nam 2011 2 3" xfId="8973"/>
    <cellStyle name="1_BC nam 2007 (UB)_1 Bieu 6 thang nam 2011 2 4" xfId="8974"/>
    <cellStyle name="1_BC nam 2007 (UB)_1 Bieu 6 thang nam 2011 2 5" xfId="8975"/>
    <cellStyle name="1_BC nam 2007 (UB)_1 Bieu 6 thang nam 2011 3" xfId="8976"/>
    <cellStyle name="1_BC nam 2007 (UB)_1 Bieu 6 thang nam 2011 3 2" xfId="8977"/>
    <cellStyle name="1_BC nam 2007 (UB)_1 Bieu 6 thang nam 2011 3 3" xfId="8978"/>
    <cellStyle name="1_BC nam 2007 (UB)_1 Bieu 6 thang nam 2011 3 4" xfId="8979"/>
    <cellStyle name="1_BC nam 2007 (UB)_1 Bieu 6 thang nam 2011 4" xfId="8980"/>
    <cellStyle name="1_BC nam 2007 (UB)_1 Bieu 6 thang nam 2011 5" xfId="8981"/>
    <cellStyle name="1_BC nam 2007 (UB)_1 Bieu 6 thang nam 2011 6" xfId="8982"/>
    <cellStyle name="1_BC nam 2007 (UB)_1 Bieu 6 thang nam 2011_BC von DTPT 6 thang 2012" xfId="8983"/>
    <cellStyle name="1_BC nam 2007 (UB)_1 Bieu 6 thang nam 2011_BC von DTPT 6 thang 2012 2" xfId="8984"/>
    <cellStyle name="1_BC nam 2007 (UB)_1 Bieu 6 thang nam 2011_BC von DTPT 6 thang 2012 2 2" xfId="8985"/>
    <cellStyle name="1_BC nam 2007 (UB)_1 Bieu 6 thang nam 2011_BC von DTPT 6 thang 2012 2 2 2" xfId="8986"/>
    <cellStyle name="1_BC nam 2007 (UB)_1 Bieu 6 thang nam 2011_BC von DTPT 6 thang 2012 2 2 3" xfId="8987"/>
    <cellStyle name="1_BC nam 2007 (UB)_1 Bieu 6 thang nam 2011_BC von DTPT 6 thang 2012 2 2 4" xfId="8988"/>
    <cellStyle name="1_BC nam 2007 (UB)_1 Bieu 6 thang nam 2011_BC von DTPT 6 thang 2012 2 3" xfId="8989"/>
    <cellStyle name="1_BC nam 2007 (UB)_1 Bieu 6 thang nam 2011_BC von DTPT 6 thang 2012 2 4" xfId="8990"/>
    <cellStyle name="1_BC nam 2007 (UB)_1 Bieu 6 thang nam 2011_BC von DTPT 6 thang 2012 2 5" xfId="8991"/>
    <cellStyle name="1_BC nam 2007 (UB)_1 Bieu 6 thang nam 2011_BC von DTPT 6 thang 2012 3" xfId="8992"/>
    <cellStyle name="1_BC nam 2007 (UB)_1 Bieu 6 thang nam 2011_BC von DTPT 6 thang 2012 3 2" xfId="8993"/>
    <cellStyle name="1_BC nam 2007 (UB)_1 Bieu 6 thang nam 2011_BC von DTPT 6 thang 2012 3 3" xfId="8994"/>
    <cellStyle name="1_BC nam 2007 (UB)_1 Bieu 6 thang nam 2011_BC von DTPT 6 thang 2012 3 4" xfId="8995"/>
    <cellStyle name="1_BC nam 2007 (UB)_1 Bieu 6 thang nam 2011_BC von DTPT 6 thang 2012 4" xfId="8996"/>
    <cellStyle name="1_BC nam 2007 (UB)_1 Bieu 6 thang nam 2011_BC von DTPT 6 thang 2012 5" xfId="8997"/>
    <cellStyle name="1_BC nam 2007 (UB)_1 Bieu 6 thang nam 2011_BC von DTPT 6 thang 2012 6" xfId="8998"/>
    <cellStyle name="1_BC nam 2007 (UB)_1 Bieu 6 thang nam 2011_Bieu du thao QD von ho tro co MT" xfId="8999"/>
    <cellStyle name="1_BC nam 2007 (UB)_1 Bieu 6 thang nam 2011_Bieu du thao QD von ho tro co MT 2" xfId="9000"/>
    <cellStyle name="1_BC nam 2007 (UB)_1 Bieu 6 thang nam 2011_Bieu du thao QD von ho tro co MT 2 2" xfId="9001"/>
    <cellStyle name="1_BC nam 2007 (UB)_1 Bieu 6 thang nam 2011_Bieu du thao QD von ho tro co MT 2 2 2" xfId="9002"/>
    <cellStyle name="1_BC nam 2007 (UB)_1 Bieu 6 thang nam 2011_Bieu du thao QD von ho tro co MT 2 2 3" xfId="9003"/>
    <cellStyle name="1_BC nam 2007 (UB)_1 Bieu 6 thang nam 2011_Bieu du thao QD von ho tro co MT 2 2 4" xfId="9004"/>
    <cellStyle name="1_BC nam 2007 (UB)_1 Bieu 6 thang nam 2011_Bieu du thao QD von ho tro co MT 2 3" xfId="9005"/>
    <cellStyle name="1_BC nam 2007 (UB)_1 Bieu 6 thang nam 2011_Bieu du thao QD von ho tro co MT 2 4" xfId="9006"/>
    <cellStyle name="1_BC nam 2007 (UB)_1 Bieu 6 thang nam 2011_Bieu du thao QD von ho tro co MT 2 5" xfId="9007"/>
    <cellStyle name="1_BC nam 2007 (UB)_1 Bieu 6 thang nam 2011_Bieu du thao QD von ho tro co MT 3" xfId="9008"/>
    <cellStyle name="1_BC nam 2007 (UB)_1 Bieu 6 thang nam 2011_Bieu du thao QD von ho tro co MT 3 2" xfId="9009"/>
    <cellStyle name="1_BC nam 2007 (UB)_1 Bieu 6 thang nam 2011_Bieu du thao QD von ho tro co MT 3 3" xfId="9010"/>
    <cellStyle name="1_BC nam 2007 (UB)_1 Bieu 6 thang nam 2011_Bieu du thao QD von ho tro co MT 3 4" xfId="9011"/>
    <cellStyle name="1_BC nam 2007 (UB)_1 Bieu 6 thang nam 2011_Bieu du thao QD von ho tro co MT 4" xfId="9012"/>
    <cellStyle name="1_BC nam 2007 (UB)_1 Bieu 6 thang nam 2011_Bieu du thao QD von ho tro co MT 5" xfId="9013"/>
    <cellStyle name="1_BC nam 2007 (UB)_1 Bieu 6 thang nam 2011_Bieu du thao QD von ho tro co MT 6" xfId="9014"/>
    <cellStyle name="1_BC nam 2007 (UB)_1 Bieu 6 thang nam 2011_Ke hoach 2012 (theo doi)" xfId="9015"/>
    <cellStyle name="1_BC nam 2007 (UB)_1 Bieu 6 thang nam 2011_Ke hoach 2012 (theo doi) 2" xfId="9016"/>
    <cellStyle name="1_BC nam 2007 (UB)_1 Bieu 6 thang nam 2011_Ke hoach 2012 (theo doi) 2 2" xfId="9017"/>
    <cellStyle name="1_BC nam 2007 (UB)_1 Bieu 6 thang nam 2011_Ke hoach 2012 (theo doi) 2 2 2" xfId="9018"/>
    <cellStyle name="1_BC nam 2007 (UB)_1 Bieu 6 thang nam 2011_Ke hoach 2012 (theo doi) 2 2 3" xfId="9019"/>
    <cellStyle name="1_BC nam 2007 (UB)_1 Bieu 6 thang nam 2011_Ke hoach 2012 (theo doi) 2 2 4" xfId="9020"/>
    <cellStyle name="1_BC nam 2007 (UB)_1 Bieu 6 thang nam 2011_Ke hoach 2012 (theo doi) 2 3" xfId="9021"/>
    <cellStyle name="1_BC nam 2007 (UB)_1 Bieu 6 thang nam 2011_Ke hoach 2012 (theo doi) 2 4" xfId="9022"/>
    <cellStyle name="1_BC nam 2007 (UB)_1 Bieu 6 thang nam 2011_Ke hoach 2012 (theo doi) 2 5" xfId="9023"/>
    <cellStyle name="1_BC nam 2007 (UB)_1 Bieu 6 thang nam 2011_Ke hoach 2012 (theo doi) 3" xfId="9024"/>
    <cellStyle name="1_BC nam 2007 (UB)_1 Bieu 6 thang nam 2011_Ke hoach 2012 (theo doi) 3 2" xfId="9025"/>
    <cellStyle name="1_BC nam 2007 (UB)_1 Bieu 6 thang nam 2011_Ke hoach 2012 (theo doi) 3 3" xfId="9026"/>
    <cellStyle name="1_BC nam 2007 (UB)_1 Bieu 6 thang nam 2011_Ke hoach 2012 (theo doi) 3 4" xfId="9027"/>
    <cellStyle name="1_BC nam 2007 (UB)_1 Bieu 6 thang nam 2011_Ke hoach 2012 (theo doi) 4" xfId="9028"/>
    <cellStyle name="1_BC nam 2007 (UB)_1 Bieu 6 thang nam 2011_Ke hoach 2012 (theo doi) 5" xfId="9029"/>
    <cellStyle name="1_BC nam 2007 (UB)_1 Bieu 6 thang nam 2011_Ke hoach 2012 (theo doi) 6" xfId="9030"/>
    <cellStyle name="1_BC nam 2007 (UB)_1 Bieu 6 thang nam 2011_Ke hoach 2012 theo doi (giai ngan 30.6.12)" xfId="9031"/>
    <cellStyle name="1_BC nam 2007 (UB)_1 Bieu 6 thang nam 2011_Ke hoach 2012 theo doi (giai ngan 30.6.12) 2" xfId="9032"/>
    <cellStyle name="1_BC nam 2007 (UB)_1 Bieu 6 thang nam 2011_Ke hoach 2012 theo doi (giai ngan 30.6.12) 2 2" xfId="9033"/>
    <cellStyle name="1_BC nam 2007 (UB)_1 Bieu 6 thang nam 2011_Ke hoach 2012 theo doi (giai ngan 30.6.12) 2 2 2" xfId="9034"/>
    <cellStyle name="1_BC nam 2007 (UB)_1 Bieu 6 thang nam 2011_Ke hoach 2012 theo doi (giai ngan 30.6.12) 2 2 3" xfId="9035"/>
    <cellStyle name="1_BC nam 2007 (UB)_1 Bieu 6 thang nam 2011_Ke hoach 2012 theo doi (giai ngan 30.6.12) 2 2 4" xfId="9036"/>
    <cellStyle name="1_BC nam 2007 (UB)_1 Bieu 6 thang nam 2011_Ke hoach 2012 theo doi (giai ngan 30.6.12) 2 3" xfId="9037"/>
    <cellStyle name="1_BC nam 2007 (UB)_1 Bieu 6 thang nam 2011_Ke hoach 2012 theo doi (giai ngan 30.6.12) 2 4" xfId="9038"/>
    <cellStyle name="1_BC nam 2007 (UB)_1 Bieu 6 thang nam 2011_Ke hoach 2012 theo doi (giai ngan 30.6.12) 2 5" xfId="9039"/>
    <cellStyle name="1_BC nam 2007 (UB)_1 Bieu 6 thang nam 2011_Ke hoach 2012 theo doi (giai ngan 30.6.12) 3" xfId="9040"/>
    <cellStyle name="1_BC nam 2007 (UB)_1 Bieu 6 thang nam 2011_Ke hoach 2012 theo doi (giai ngan 30.6.12) 3 2" xfId="9041"/>
    <cellStyle name="1_BC nam 2007 (UB)_1 Bieu 6 thang nam 2011_Ke hoach 2012 theo doi (giai ngan 30.6.12) 3 3" xfId="9042"/>
    <cellStyle name="1_BC nam 2007 (UB)_1 Bieu 6 thang nam 2011_Ke hoach 2012 theo doi (giai ngan 30.6.12) 3 4" xfId="9043"/>
    <cellStyle name="1_BC nam 2007 (UB)_1 Bieu 6 thang nam 2011_Ke hoach 2012 theo doi (giai ngan 30.6.12) 4" xfId="9044"/>
    <cellStyle name="1_BC nam 2007 (UB)_1 Bieu 6 thang nam 2011_Ke hoach 2012 theo doi (giai ngan 30.6.12) 5" xfId="9045"/>
    <cellStyle name="1_BC nam 2007 (UB)_1 Bieu 6 thang nam 2011_Ke hoach 2012 theo doi (giai ngan 30.6.12) 6" xfId="9046"/>
    <cellStyle name="1_BC nam 2007 (UB)_Bao cao doan cong tac cua Bo thang 4-2010" xfId="9047"/>
    <cellStyle name="1_BC nam 2007 (UB)_Bao cao doan cong tac cua Bo thang 4-2010 2" xfId="9048"/>
    <cellStyle name="1_BC nam 2007 (UB)_Bao cao doan cong tac cua Bo thang 4-2010 2 2" xfId="9049"/>
    <cellStyle name="1_BC nam 2007 (UB)_Bao cao doan cong tac cua Bo thang 4-2010 2 3" xfId="9050"/>
    <cellStyle name="1_BC nam 2007 (UB)_Bao cao doan cong tac cua Bo thang 4-2010 2 4" xfId="9051"/>
    <cellStyle name="1_BC nam 2007 (UB)_Bao cao doan cong tac cua Bo thang 4-2010 3" xfId="9052"/>
    <cellStyle name="1_BC nam 2007 (UB)_Bao cao doan cong tac cua Bo thang 4-2010 4" xfId="9053"/>
    <cellStyle name="1_BC nam 2007 (UB)_Bao cao doan cong tac cua Bo thang 4-2010 5" xfId="9054"/>
    <cellStyle name="1_BC nam 2007 (UB)_Bao cao doan cong tac cua Bo thang 4-2010_BC von DTPT 6 thang 2012" xfId="9055"/>
    <cellStyle name="1_BC nam 2007 (UB)_Bao cao doan cong tac cua Bo thang 4-2010_BC von DTPT 6 thang 2012 2" xfId="9056"/>
    <cellStyle name="1_BC nam 2007 (UB)_Bao cao doan cong tac cua Bo thang 4-2010_BC von DTPT 6 thang 2012 2 2" xfId="9057"/>
    <cellStyle name="1_BC nam 2007 (UB)_Bao cao doan cong tac cua Bo thang 4-2010_BC von DTPT 6 thang 2012 2 3" xfId="9058"/>
    <cellStyle name="1_BC nam 2007 (UB)_Bao cao doan cong tac cua Bo thang 4-2010_BC von DTPT 6 thang 2012 2 4" xfId="9059"/>
    <cellStyle name="1_BC nam 2007 (UB)_Bao cao doan cong tac cua Bo thang 4-2010_BC von DTPT 6 thang 2012 3" xfId="9060"/>
    <cellStyle name="1_BC nam 2007 (UB)_Bao cao doan cong tac cua Bo thang 4-2010_BC von DTPT 6 thang 2012 4" xfId="9061"/>
    <cellStyle name="1_BC nam 2007 (UB)_Bao cao doan cong tac cua Bo thang 4-2010_BC von DTPT 6 thang 2012 5" xfId="9062"/>
    <cellStyle name="1_BC nam 2007 (UB)_Bao cao doan cong tac cua Bo thang 4-2010_Bieu du thao QD von ho tro co MT" xfId="9063"/>
    <cellStyle name="1_BC nam 2007 (UB)_Bao cao doan cong tac cua Bo thang 4-2010_Bieu du thao QD von ho tro co MT 2" xfId="9064"/>
    <cellStyle name="1_BC nam 2007 (UB)_Bao cao doan cong tac cua Bo thang 4-2010_Bieu du thao QD von ho tro co MT 2 2" xfId="9065"/>
    <cellStyle name="1_BC nam 2007 (UB)_Bao cao doan cong tac cua Bo thang 4-2010_Bieu du thao QD von ho tro co MT 2 3" xfId="9066"/>
    <cellStyle name="1_BC nam 2007 (UB)_Bao cao doan cong tac cua Bo thang 4-2010_Bieu du thao QD von ho tro co MT 2 4" xfId="9067"/>
    <cellStyle name="1_BC nam 2007 (UB)_Bao cao doan cong tac cua Bo thang 4-2010_Bieu du thao QD von ho tro co MT 3" xfId="9068"/>
    <cellStyle name="1_BC nam 2007 (UB)_Bao cao doan cong tac cua Bo thang 4-2010_Bieu du thao QD von ho tro co MT 4" xfId="9069"/>
    <cellStyle name="1_BC nam 2007 (UB)_Bao cao doan cong tac cua Bo thang 4-2010_Bieu du thao QD von ho tro co MT 5" xfId="9070"/>
    <cellStyle name="1_BC nam 2007 (UB)_Bao cao doan cong tac cua Bo thang 4-2010_Dang ky phan khai von ODA (gui Bo)" xfId="9071"/>
    <cellStyle name="1_BC nam 2007 (UB)_Bao cao doan cong tac cua Bo thang 4-2010_Dang ky phan khai von ODA (gui Bo) 2" xfId="9072"/>
    <cellStyle name="1_BC nam 2007 (UB)_Bao cao doan cong tac cua Bo thang 4-2010_Dang ky phan khai von ODA (gui Bo) 2 2" xfId="9073"/>
    <cellStyle name="1_BC nam 2007 (UB)_Bao cao doan cong tac cua Bo thang 4-2010_Dang ky phan khai von ODA (gui Bo) 2 3" xfId="9074"/>
    <cellStyle name="1_BC nam 2007 (UB)_Bao cao doan cong tac cua Bo thang 4-2010_Dang ky phan khai von ODA (gui Bo) 2 4" xfId="9075"/>
    <cellStyle name="1_BC nam 2007 (UB)_Bao cao doan cong tac cua Bo thang 4-2010_Dang ky phan khai von ODA (gui Bo) 3" xfId="9076"/>
    <cellStyle name="1_BC nam 2007 (UB)_Bao cao doan cong tac cua Bo thang 4-2010_Dang ky phan khai von ODA (gui Bo) 4" xfId="9077"/>
    <cellStyle name="1_BC nam 2007 (UB)_Bao cao doan cong tac cua Bo thang 4-2010_Dang ky phan khai von ODA (gui Bo) 5" xfId="9078"/>
    <cellStyle name="1_BC nam 2007 (UB)_Bao cao doan cong tac cua Bo thang 4-2010_Dang ky phan khai von ODA (gui Bo)_BC von DTPT 6 thang 2012" xfId="9079"/>
    <cellStyle name="1_BC nam 2007 (UB)_Bao cao doan cong tac cua Bo thang 4-2010_Dang ky phan khai von ODA (gui Bo)_BC von DTPT 6 thang 2012 2" xfId="9080"/>
    <cellStyle name="1_BC nam 2007 (UB)_Bao cao doan cong tac cua Bo thang 4-2010_Dang ky phan khai von ODA (gui Bo)_BC von DTPT 6 thang 2012 2 2" xfId="9081"/>
    <cellStyle name="1_BC nam 2007 (UB)_Bao cao doan cong tac cua Bo thang 4-2010_Dang ky phan khai von ODA (gui Bo)_BC von DTPT 6 thang 2012 2 3" xfId="9082"/>
    <cellStyle name="1_BC nam 2007 (UB)_Bao cao doan cong tac cua Bo thang 4-2010_Dang ky phan khai von ODA (gui Bo)_BC von DTPT 6 thang 2012 2 4" xfId="9083"/>
    <cellStyle name="1_BC nam 2007 (UB)_Bao cao doan cong tac cua Bo thang 4-2010_Dang ky phan khai von ODA (gui Bo)_BC von DTPT 6 thang 2012 3" xfId="9084"/>
    <cellStyle name="1_BC nam 2007 (UB)_Bao cao doan cong tac cua Bo thang 4-2010_Dang ky phan khai von ODA (gui Bo)_BC von DTPT 6 thang 2012 4" xfId="9085"/>
    <cellStyle name="1_BC nam 2007 (UB)_Bao cao doan cong tac cua Bo thang 4-2010_Dang ky phan khai von ODA (gui Bo)_BC von DTPT 6 thang 2012 5" xfId="9086"/>
    <cellStyle name="1_BC nam 2007 (UB)_Bao cao doan cong tac cua Bo thang 4-2010_Dang ky phan khai von ODA (gui Bo)_Bieu du thao QD von ho tro co MT" xfId="9087"/>
    <cellStyle name="1_BC nam 2007 (UB)_Bao cao doan cong tac cua Bo thang 4-2010_Dang ky phan khai von ODA (gui Bo)_Bieu du thao QD von ho tro co MT 2" xfId="9088"/>
    <cellStyle name="1_BC nam 2007 (UB)_Bao cao doan cong tac cua Bo thang 4-2010_Dang ky phan khai von ODA (gui Bo)_Bieu du thao QD von ho tro co MT 2 2" xfId="9089"/>
    <cellStyle name="1_BC nam 2007 (UB)_Bao cao doan cong tac cua Bo thang 4-2010_Dang ky phan khai von ODA (gui Bo)_Bieu du thao QD von ho tro co MT 2 3" xfId="9090"/>
    <cellStyle name="1_BC nam 2007 (UB)_Bao cao doan cong tac cua Bo thang 4-2010_Dang ky phan khai von ODA (gui Bo)_Bieu du thao QD von ho tro co MT 2 4" xfId="9091"/>
    <cellStyle name="1_BC nam 2007 (UB)_Bao cao doan cong tac cua Bo thang 4-2010_Dang ky phan khai von ODA (gui Bo)_Bieu du thao QD von ho tro co MT 3" xfId="9092"/>
    <cellStyle name="1_BC nam 2007 (UB)_Bao cao doan cong tac cua Bo thang 4-2010_Dang ky phan khai von ODA (gui Bo)_Bieu du thao QD von ho tro co MT 4" xfId="9093"/>
    <cellStyle name="1_BC nam 2007 (UB)_Bao cao doan cong tac cua Bo thang 4-2010_Dang ky phan khai von ODA (gui Bo)_Bieu du thao QD von ho tro co MT 5" xfId="9094"/>
    <cellStyle name="1_BC nam 2007 (UB)_Bao cao doan cong tac cua Bo thang 4-2010_Dang ky phan khai von ODA (gui Bo)_Ke hoach 2012 theo doi (giai ngan 30.6.12)" xfId="9095"/>
    <cellStyle name="1_BC nam 2007 (UB)_Bao cao doan cong tac cua Bo thang 4-2010_Dang ky phan khai von ODA (gui Bo)_Ke hoach 2012 theo doi (giai ngan 30.6.12) 2" xfId="9096"/>
    <cellStyle name="1_BC nam 2007 (UB)_Bao cao doan cong tac cua Bo thang 4-2010_Dang ky phan khai von ODA (gui Bo)_Ke hoach 2012 theo doi (giai ngan 30.6.12) 2 2" xfId="9097"/>
    <cellStyle name="1_BC nam 2007 (UB)_Bao cao doan cong tac cua Bo thang 4-2010_Dang ky phan khai von ODA (gui Bo)_Ke hoach 2012 theo doi (giai ngan 30.6.12) 2 3" xfId="9098"/>
    <cellStyle name="1_BC nam 2007 (UB)_Bao cao doan cong tac cua Bo thang 4-2010_Dang ky phan khai von ODA (gui Bo)_Ke hoach 2012 theo doi (giai ngan 30.6.12) 2 4" xfId="9099"/>
    <cellStyle name="1_BC nam 2007 (UB)_Bao cao doan cong tac cua Bo thang 4-2010_Dang ky phan khai von ODA (gui Bo)_Ke hoach 2012 theo doi (giai ngan 30.6.12) 3" xfId="9100"/>
    <cellStyle name="1_BC nam 2007 (UB)_Bao cao doan cong tac cua Bo thang 4-2010_Dang ky phan khai von ODA (gui Bo)_Ke hoach 2012 theo doi (giai ngan 30.6.12) 4" xfId="9101"/>
    <cellStyle name="1_BC nam 2007 (UB)_Bao cao doan cong tac cua Bo thang 4-2010_Dang ky phan khai von ODA (gui Bo)_Ke hoach 2012 theo doi (giai ngan 30.6.12) 5" xfId="9102"/>
    <cellStyle name="1_BC nam 2007 (UB)_Bao cao doan cong tac cua Bo thang 4-2010_Ke hoach 2012 (theo doi)" xfId="9103"/>
    <cellStyle name="1_BC nam 2007 (UB)_Bao cao doan cong tac cua Bo thang 4-2010_Ke hoach 2012 (theo doi) 2" xfId="9104"/>
    <cellStyle name="1_BC nam 2007 (UB)_Bao cao doan cong tac cua Bo thang 4-2010_Ke hoach 2012 (theo doi) 2 2" xfId="9105"/>
    <cellStyle name="1_BC nam 2007 (UB)_Bao cao doan cong tac cua Bo thang 4-2010_Ke hoach 2012 (theo doi) 2 3" xfId="9106"/>
    <cellStyle name="1_BC nam 2007 (UB)_Bao cao doan cong tac cua Bo thang 4-2010_Ke hoach 2012 (theo doi) 2 4" xfId="9107"/>
    <cellStyle name="1_BC nam 2007 (UB)_Bao cao doan cong tac cua Bo thang 4-2010_Ke hoach 2012 (theo doi) 3" xfId="9108"/>
    <cellStyle name="1_BC nam 2007 (UB)_Bao cao doan cong tac cua Bo thang 4-2010_Ke hoach 2012 (theo doi) 4" xfId="9109"/>
    <cellStyle name="1_BC nam 2007 (UB)_Bao cao doan cong tac cua Bo thang 4-2010_Ke hoach 2012 (theo doi) 5" xfId="9110"/>
    <cellStyle name="1_BC nam 2007 (UB)_Bao cao doan cong tac cua Bo thang 4-2010_Ke hoach 2012 theo doi (giai ngan 30.6.12)" xfId="9111"/>
    <cellStyle name="1_BC nam 2007 (UB)_Bao cao doan cong tac cua Bo thang 4-2010_Ke hoach 2012 theo doi (giai ngan 30.6.12) 2" xfId="9112"/>
    <cellStyle name="1_BC nam 2007 (UB)_Bao cao doan cong tac cua Bo thang 4-2010_Ke hoach 2012 theo doi (giai ngan 30.6.12) 2 2" xfId="9113"/>
    <cellStyle name="1_BC nam 2007 (UB)_Bao cao doan cong tac cua Bo thang 4-2010_Ke hoach 2012 theo doi (giai ngan 30.6.12) 2 3" xfId="9114"/>
    <cellStyle name="1_BC nam 2007 (UB)_Bao cao doan cong tac cua Bo thang 4-2010_Ke hoach 2012 theo doi (giai ngan 30.6.12) 2 4" xfId="9115"/>
    <cellStyle name="1_BC nam 2007 (UB)_Bao cao doan cong tac cua Bo thang 4-2010_Ke hoach 2012 theo doi (giai ngan 30.6.12) 3" xfId="9116"/>
    <cellStyle name="1_BC nam 2007 (UB)_Bao cao doan cong tac cua Bo thang 4-2010_Ke hoach 2012 theo doi (giai ngan 30.6.12) 4" xfId="9117"/>
    <cellStyle name="1_BC nam 2007 (UB)_Bao cao doan cong tac cua Bo thang 4-2010_Ke hoach 2012 theo doi (giai ngan 30.6.12) 5" xfId="9118"/>
    <cellStyle name="1_BC nam 2007 (UB)_Bao cao tinh hinh thuc hien KH 2009 den 31-01-10" xfId="9119"/>
    <cellStyle name="1_BC nam 2007 (UB)_Bao cao tinh hinh thuc hien KH 2009 den 31-01-10 2" xfId="9120"/>
    <cellStyle name="1_BC nam 2007 (UB)_Bao cao tinh hinh thuc hien KH 2009 den 31-01-10 2 2" xfId="9121"/>
    <cellStyle name="1_BC nam 2007 (UB)_Bao cao tinh hinh thuc hien KH 2009 den 31-01-10 2 2 2" xfId="9122"/>
    <cellStyle name="1_BC nam 2007 (UB)_Bao cao tinh hinh thuc hien KH 2009 den 31-01-10 2 2 3" xfId="9123"/>
    <cellStyle name="1_BC nam 2007 (UB)_Bao cao tinh hinh thuc hien KH 2009 den 31-01-10 2 2 4" xfId="9124"/>
    <cellStyle name="1_BC nam 2007 (UB)_Bao cao tinh hinh thuc hien KH 2009 den 31-01-10 2 3" xfId="9125"/>
    <cellStyle name="1_BC nam 2007 (UB)_Bao cao tinh hinh thuc hien KH 2009 den 31-01-10 2 4" xfId="9126"/>
    <cellStyle name="1_BC nam 2007 (UB)_Bao cao tinh hinh thuc hien KH 2009 den 31-01-10 2 5" xfId="9127"/>
    <cellStyle name="1_BC nam 2007 (UB)_Bao cao tinh hinh thuc hien KH 2009 den 31-01-10 3" xfId="9128"/>
    <cellStyle name="1_BC nam 2007 (UB)_Bao cao tinh hinh thuc hien KH 2009 den 31-01-10 3 2" xfId="9129"/>
    <cellStyle name="1_BC nam 2007 (UB)_Bao cao tinh hinh thuc hien KH 2009 den 31-01-10 3 3" xfId="9130"/>
    <cellStyle name="1_BC nam 2007 (UB)_Bao cao tinh hinh thuc hien KH 2009 den 31-01-10 3 4" xfId="9131"/>
    <cellStyle name="1_BC nam 2007 (UB)_Bao cao tinh hinh thuc hien KH 2009 den 31-01-10 4" xfId="9132"/>
    <cellStyle name="1_BC nam 2007 (UB)_Bao cao tinh hinh thuc hien KH 2009 den 31-01-10 5" xfId="9133"/>
    <cellStyle name="1_BC nam 2007 (UB)_Bao cao tinh hinh thuc hien KH 2009 den 31-01-10 6" xfId="9134"/>
    <cellStyle name="1_BC nam 2007 (UB)_Bao cao tinh hinh thuc hien KH 2009 den 31-01-10_BC von DTPT 6 thang 2012" xfId="9135"/>
    <cellStyle name="1_BC nam 2007 (UB)_Bao cao tinh hinh thuc hien KH 2009 den 31-01-10_BC von DTPT 6 thang 2012 2" xfId="9136"/>
    <cellStyle name="1_BC nam 2007 (UB)_Bao cao tinh hinh thuc hien KH 2009 den 31-01-10_BC von DTPT 6 thang 2012 2 2" xfId="9137"/>
    <cellStyle name="1_BC nam 2007 (UB)_Bao cao tinh hinh thuc hien KH 2009 den 31-01-10_BC von DTPT 6 thang 2012 2 2 2" xfId="9138"/>
    <cellStyle name="1_BC nam 2007 (UB)_Bao cao tinh hinh thuc hien KH 2009 den 31-01-10_BC von DTPT 6 thang 2012 2 2 3" xfId="9139"/>
    <cellStyle name="1_BC nam 2007 (UB)_Bao cao tinh hinh thuc hien KH 2009 den 31-01-10_BC von DTPT 6 thang 2012 2 2 4" xfId="9140"/>
    <cellStyle name="1_BC nam 2007 (UB)_Bao cao tinh hinh thuc hien KH 2009 den 31-01-10_BC von DTPT 6 thang 2012 2 3" xfId="9141"/>
    <cellStyle name="1_BC nam 2007 (UB)_Bao cao tinh hinh thuc hien KH 2009 den 31-01-10_BC von DTPT 6 thang 2012 2 4" xfId="9142"/>
    <cellStyle name="1_BC nam 2007 (UB)_Bao cao tinh hinh thuc hien KH 2009 den 31-01-10_BC von DTPT 6 thang 2012 2 5" xfId="9143"/>
    <cellStyle name="1_BC nam 2007 (UB)_Bao cao tinh hinh thuc hien KH 2009 den 31-01-10_BC von DTPT 6 thang 2012 3" xfId="9144"/>
    <cellStyle name="1_BC nam 2007 (UB)_Bao cao tinh hinh thuc hien KH 2009 den 31-01-10_BC von DTPT 6 thang 2012 3 2" xfId="9145"/>
    <cellStyle name="1_BC nam 2007 (UB)_Bao cao tinh hinh thuc hien KH 2009 den 31-01-10_BC von DTPT 6 thang 2012 3 3" xfId="9146"/>
    <cellStyle name="1_BC nam 2007 (UB)_Bao cao tinh hinh thuc hien KH 2009 den 31-01-10_BC von DTPT 6 thang 2012 3 4" xfId="9147"/>
    <cellStyle name="1_BC nam 2007 (UB)_Bao cao tinh hinh thuc hien KH 2009 den 31-01-10_BC von DTPT 6 thang 2012 4" xfId="9148"/>
    <cellStyle name="1_BC nam 2007 (UB)_Bao cao tinh hinh thuc hien KH 2009 den 31-01-10_BC von DTPT 6 thang 2012 5" xfId="9149"/>
    <cellStyle name="1_BC nam 2007 (UB)_Bao cao tinh hinh thuc hien KH 2009 den 31-01-10_BC von DTPT 6 thang 2012 6" xfId="9150"/>
    <cellStyle name="1_BC nam 2007 (UB)_Bao cao tinh hinh thuc hien KH 2009 den 31-01-10_Bieu du thao QD von ho tro co MT" xfId="9151"/>
    <cellStyle name="1_BC nam 2007 (UB)_Bao cao tinh hinh thuc hien KH 2009 den 31-01-10_Bieu du thao QD von ho tro co MT 2" xfId="9152"/>
    <cellStyle name="1_BC nam 2007 (UB)_Bao cao tinh hinh thuc hien KH 2009 den 31-01-10_Bieu du thao QD von ho tro co MT 2 2" xfId="9153"/>
    <cellStyle name="1_BC nam 2007 (UB)_Bao cao tinh hinh thuc hien KH 2009 den 31-01-10_Bieu du thao QD von ho tro co MT 2 2 2" xfId="9154"/>
    <cellStyle name="1_BC nam 2007 (UB)_Bao cao tinh hinh thuc hien KH 2009 den 31-01-10_Bieu du thao QD von ho tro co MT 2 2 3" xfId="9155"/>
    <cellStyle name="1_BC nam 2007 (UB)_Bao cao tinh hinh thuc hien KH 2009 den 31-01-10_Bieu du thao QD von ho tro co MT 2 2 4" xfId="9156"/>
    <cellStyle name="1_BC nam 2007 (UB)_Bao cao tinh hinh thuc hien KH 2009 den 31-01-10_Bieu du thao QD von ho tro co MT 2 3" xfId="9157"/>
    <cellStyle name="1_BC nam 2007 (UB)_Bao cao tinh hinh thuc hien KH 2009 den 31-01-10_Bieu du thao QD von ho tro co MT 2 4" xfId="9158"/>
    <cellStyle name="1_BC nam 2007 (UB)_Bao cao tinh hinh thuc hien KH 2009 den 31-01-10_Bieu du thao QD von ho tro co MT 2 5" xfId="9159"/>
    <cellStyle name="1_BC nam 2007 (UB)_Bao cao tinh hinh thuc hien KH 2009 den 31-01-10_Bieu du thao QD von ho tro co MT 3" xfId="9160"/>
    <cellStyle name="1_BC nam 2007 (UB)_Bao cao tinh hinh thuc hien KH 2009 den 31-01-10_Bieu du thao QD von ho tro co MT 3 2" xfId="9161"/>
    <cellStyle name="1_BC nam 2007 (UB)_Bao cao tinh hinh thuc hien KH 2009 den 31-01-10_Bieu du thao QD von ho tro co MT 3 3" xfId="9162"/>
    <cellStyle name="1_BC nam 2007 (UB)_Bao cao tinh hinh thuc hien KH 2009 den 31-01-10_Bieu du thao QD von ho tro co MT 3 4" xfId="9163"/>
    <cellStyle name="1_BC nam 2007 (UB)_Bao cao tinh hinh thuc hien KH 2009 den 31-01-10_Bieu du thao QD von ho tro co MT 4" xfId="9164"/>
    <cellStyle name="1_BC nam 2007 (UB)_Bao cao tinh hinh thuc hien KH 2009 den 31-01-10_Bieu du thao QD von ho tro co MT 5" xfId="9165"/>
    <cellStyle name="1_BC nam 2007 (UB)_Bao cao tinh hinh thuc hien KH 2009 den 31-01-10_Bieu du thao QD von ho tro co MT 6" xfId="9166"/>
    <cellStyle name="1_BC nam 2007 (UB)_Bao cao tinh hinh thuc hien KH 2009 den 31-01-10_Ke hoach 2012 (theo doi)" xfId="9167"/>
    <cellStyle name="1_BC nam 2007 (UB)_Bao cao tinh hinh thuc hien KH 2009 den 31-01-10_Ke hoach 2012 (theo doi) 2" xfId="9168"/>
    <cellStyle name="1_BC nam 2007 (UB)_Bao cao tinh hinh thuc hien KH 2009 den 31-01-10_Ke hoach 2012 (theo doi) 2 2" xfId="9169"/>
    <cellStyle name="1_BC nam 2007 (UB)_Bao cao tinh hinh thuc hien KH 2009 den 31-01-10_Ke hoach 2012 (theo doi) 2 2 2" xfId="9170"/>
    <cellStyle name="1_BC nam 2007 (UB)_Bao cao tinh hinh thuc hien KH 2009 den 31-01-10_Ke hoach 2012 (theo doi) 2 2 3" xfId="9171"/>
    <cellStyle name="1_BC nam 2007 (UB)_Bao cao tinh hinh thuc hien KH 2009 den 31-01-10_Ke hoach 2012 (theo doi) 2 2 4" xfId="9172"/>
    <cellStyle name="1_BC nam 2007 (UB)_Bao cao tinh hinh thuc hien KH 2009 den 31-01-10_Ke hoach 2012 (theo doi) 2 3" xfId="9173"/>
    <cellStyle name="1_BC nam 2007 (UB)_Bao cao tinh hinh thuc hien KH 2009 den 31-01-10_Ke hoach 2012 (theo doi) 2 4" xfId="9174"/>
    <cellStyle name="1_BC nam 2007 (UB)_Bao cao tinh hinh thuc hien KH 2009 den 31-01-10_Ke hoach 2012 (theo doi) 2 5" xfId="9175"/>
    <cellStyle name="1_BC nam 2007 (UB)_Bao cao tinh hinh thuc hien KH 2009 den 31-01-10_Ke hoach 2012 (theo doi) 3" xfId="9176"/>
    <cellStyle name="1_BC nam 2007 (UB)_Bao cao tinh hinh thuc hien KH 2009 den 31-01-10_Ke hoach 2012 (theo doi) 3 2" xfId="9177"/>
    <cellStyle name="1_BC nam 2007 (UB)_Bao cao tinh hinh thuc hien KH 2009 den 31-01-10_Ke hoach 2012 (theo doi) 3 3" xfId="9178"/>
    <cellStyle name="1_BC nam 2007 (UB)_Bao cao tinh hinh thuc hien KH 2009 den 31-01-10_Ke hoach 2012 (theo doi) 3 4" xfId="9179"/>
    <cellStyle name="1_BC nam 2007 (UB)_Bao cao tinh hinh thuc hien KH 2009 den 31-01-10_Ke hoach 2012 (theo doi) 4" xfId="9180"/>
    <cellStyle name="1_BC nam 2007 (UB)_Bao cao tinh hinh thuc hien KH 2009 den 31-01-10_Ke hoach 2012 (theo doi) 5" xfId="9181"/>
    <cellStyle name="1_BC nam 2007 (UB)_Bao cao tinh hinh thuc hien KH 2009 den 31-01-10_Ke hoach 2012 (theo doi) 6" xfId="9182"/>
    <cellStyle name="1_BC nam 2007 (UB)_Bao cao tinh hinh thuc hien KH 2009 den 31-01-10_Ke hoach 2012 theo doi (giai ngan 30.6.12)" xfId="9183"/>
    <cellStyle name="1_BC nam 2007 (UB)_Bao cao tinh hinh thuc hien KH 2009 den 31-01-10_Ke hoach 2012 theo doi (giai ngan 30.6.12) 2" xfId="9184"/>
    <cellStyle name="1_BC nam 2007 (UB)_Bao cao tinh hinh thuc hien KH 2009 den 31-01-10_Ke hoach 2012 theo doi (giai ngan 30.6.12) 2 2" xfId="9185"/>
    <cellStyle name="1_BC nam 2007 (UB)_Bao cao tinh hinh thuc hien KH 2009 den 31-01-10_Ke hoach 2012 theo doi (giai ngan 30.6.12) 2 2 2" xfId="9186"/>
    <cellStyle name="1_BC nam 2007 (UB)_Bao cao tinh hinh thuc hien KH 2009 den 31-01-10_Ke hoach 2012 theo doi (giai ngan 30.6.12) 2 2 3" xfId="9187"/>
    <cellStyle name="1_BC nam 2007 (UB)_Bao cao tinh hinh thuc hien KH 2009 den 31-01-10_Ke hoach 2012 theo doi (giai ngan 30.6.12) 2 2 4" xfId="9188"/>
    <cellStyle name="1_BC nam 2007 (UB)_Bao cao tinh hinh thuc hien KH 2009 den 31-01-10_Ke hoach 2012 theo doi (giai ngan 30.6.12) 2 3" xfId="9189"/>
    <cellStyle name="1_BC nam 2007 (UB)_Bao cao tinh hinh thuc hien KH 2009 den 31-01-10_Ke hoach 2012 theo doi (giai ngan 30.6.12) 2 4" xfId="9190"/>
    <cellStyle name="1_BC nam 2007 (UB)_Bao cao tinh hinh thuc hien KH 2009 den 31-01-10_Ke hoach 2012 theo doi (giai ngan 30.6.12) 2 5" xfId="9191"/>
    <cellStyle name="1_BC nam 2007 (UB)_Bao cao tinh hinh thuc hien KH 2009 den 31-01-10_Ke hoach 2012 theo doi (giai ngan 30.6.12) 3" xfId="9192"/>
    <cellStyle name="1_BC nam 2007 (UB)_Bao cao tinh hinh thuc hien KH 2009 den 31-01-10_Ke hoach 2012 theo doi (giai ngan 30.6.12) 3 2" xfId="9193"/>
    <cellStyle name="1_BC nam 2007 (UB)_Bao cao tinh hinh thuc hien KH 2009 den 31-01-10_Ke hoach 2012 theo doi (giai ngan 30.6.12) 3 3" xfId="9194"/>
    <cellStyle name="1_BC nam 2007 (UB)_Bao cao tinh hinh thuc hien KH 2009 den 31-01-10_Ke hoach 2012 theo doi (giai ngan 30.6.12) 3 4" xfId="9195"/>
    <cellStyle name="1_BC nam 2007 (UB)_Bao cao tinh hinh thuc hien KH 2009 den 31-01-10_Ke hoach 2012 theo doi (giai ngan 30.6.12) 4" xfId="9196"/>
    <cellStyle name="1_BC nam 2007 (UB)_Bao cao tinh hinh thuc hien KH 2009 den 31-01-10_Ke hoach 2012 theo doi (giai ngan 30.6.12) 5" xfId="9197"/>
    <cellStyle name="1_BC nam 2007 (UB)_Bao cao tinh hinh thuc hien KH 2009 den 31-01-10_Ke hoach 2012 theo doi (giai ngan 30.6.12) 6" xfId="9198"/>
    <cellStyle name="1_BC nam 2007 (UB)_BC cong trinh trong diem" xfId="9199"/>
    <cellStyle name="1_BC nam 2007 (UB)_BC cong trinh trong diem 2" xfId="9200"/>
    <cellStyle name="1_BC nam 2007 (UB)_BC cong trinh trong diem 2 2" xfId="9201"/>
    <cellStyle name="1_BC nam 2007 (UB)_BC cong trinh trong diem 2 2 2" xfId="9202"/>
    <cellStyle name="1_BC nam 2007 (UB)_BC cong trinh trong diem 2 2 3" xfId="9203"/>
    <cellStyle name="1_BC nam 2007 (UB)_BC cong trinh trong diem 2 2 4" xfId="9204"/>
    <cellStyle name="1_BC nam 2007 (UB)_BC cong trinh trong diem 2 3" xfId="9205"/>
    <cellStyle name="1_BC nam 2007 (UB)_BC cong trinh trong diem 2 4" xfId="9206"/>
    <cellStyle name="1_BC nam 2007 (UB)_BC cong trinh trong diem 2 5" xfId="9207"/>
    <cellStyle name="1_BC nam 2007 (UB)_BC cong trinh trong diem 3" xfId="9208"/>
    <cellStyle name="1_BC nam 2007 (UB)_BC cong trinh trong diem 3 2" xfId="9209"/>
    <cellStyle name="1_BC nam 2007 (UB)_BC cong trinh trong diem 3 3" xfId="9210"/>
    <cellStyle name="1_BC nam 2007 (UB)_BC cong trinh trong diem 3 4" xfId="9211"/>
    <cellStyle name="1_BC nam 2007 (UB)_BC cong trinh trong diem 4" xfId="9212"/>
    <cellStyle name="1_BC nam 2007 (UB)_BC cong trinh trong diem 5" xfId="9213"/>
    <cellStyle name="1_BC nam 2007 (UB)_BC cong trinh trong diem 6" xfId="9214"/>
    <cellStyle name="1_BC nam 2007 (UB)_BC cong trinh trong diem_BC von DTPT 6 thang 2012" xfId="9215"/>
    <cellStyle name="1_BC nam 2007 (UB)_BC cong trinh trong diem_BC von DTPT 6 thang 2012 2" xfId="9216"/>
    <cellStyle name="1_BC nam 2007 (UB)_BC cong trinh trong diem_BC von DTPT 6 thang 2012 2 2" xfId="9217"/>
    <cellStyle name="1_BC nam 2007 (UB)_BC cong trinh trong diem_BC von DTPT 6 thang 2012 2 2 2" xfId="9218"/>
    <cellStyle name="1_BC nam 2007 (UB)_BC cong trinh trong diem_BC von DTPT 6 thang 2012 2 2 3" xfId="9219"/>
    <cellStyle name="1_BC nam 2007 (UB)_BC cong trinh trong diem_BC von DTPT 6 thang 2012 2 2 4" xfId="9220"/>
    <cellStyle name="1_BC nam 2007 (UB)_BC cong trinh trong diem_BC von DTPT 6 thang 2012 2 3" xfId="9221"/>
    <cellStyle name="1_BC nam 2007 (UB)_BC cong trinh trong diem_BC von DTPT 6 thang 2012 2 4" xfId="9222"/>
    <cellStyle name="1_BC nam 2007 (UB)_BC cong trinh trong diem_BC von DTPT 6 thang 2012 2 5" xfId="9223"/>
    <cellStyle name="1_BC nam 2007 (UB)_BC cong trinh trong diem_BC von DTPT 6 thang 2012 3" xfId="9224"/>
    <cellStyle name="1_BC nam 2007 (UB)_BC cong trinh trong diem_BC von DTPT 6 thang 2012 3 2" xfId="9225"/>
    <cellStyle name="1_BC nam 2007 (UB)_BC cong trinh trong diem_BC von DTPT 6 thang 2012 3 3" xfId="9226"/>
    <cellStyle name="1_BC nam 2007 (UB)_BC cong trinh trong diem_BC von DTPT 6 thang 2012 3 4" xfId="9227"/>
    <cellStyle name="1_BC nam 2007 (UB)_BC cong trinh trong diem_BC von DTPT 6 thang 2012 4" xfId="9228"/>
    <cellStyle name="1_BC nam 2007 (UB)_BC cong trinh trong diem_BC von DTPT 6 thang 2012 5" xfId="9229"/>
    <cellStyle name="1_BC nam 2007 (UB)_BC cong trinh trong diem_BC von DTPT 6 thang 2012 6" xfId="9230"/>
    <cellStyle name="1_BC nam 2007 (UB)_BC cong trinh trong diem_Bieu du thao QD von ho tro co MT" xfId="9231"/>
    <cellStyle name="1_BC nam 2007 (UB)_BC cong trinh trong diem_Bieu du thao QD von ho tro co MT 2" xfId="9232"/>
    <cellStyle name="1_BC nam 2007 (UB)_BC cong trinh trong diem_Bieu du thao QD von ho tro co MT 2 2" xfId="9233"/>
    <cellStyle name="1_BC nam 2007 (UB)_BC cong trinh trong diem_Bieu du thao QD von ho tro co MT 2 2 2" xfId="9234"/>
    <cellStyle name="1_BC nam 2007 (UB)_BC cong trinh trong diem_Bieu du thao QD von ho tro co MT 2 2 3" xfId="9235"/>
    <cellStyle name="1_BC nam 2007 (UB)_BC cong trinh trong diem_Bieu du thao QD von ho tro co MT 2 2 4" xfId="9236"/>
    <cellStyle name="1_BC nam 2007 (UB)_BC cong trinh trong diem_Bieu du thao QD von ho tro co MT 2 3" xfId="9237"/>
    <cellStyle name="1_BC nam 2007 (UB)_BC cong trinh trong diem_Bieu du thao QD von ho tro co MT 2 4" xfId="9238"/>
    <cellStyle name="1_BC nam 2007 (UB)_BC cong trinh trong diem_Bieu du thao QD von ho tro co MT 2 5" xfId="9239"/>
    <cellStyle name="1_BC nam 2007 (UB)_BC cong trinh trong diem_Bieu du thao QD von ho tro co MT 3" xfId="9240"/>
    <cellStyle name="1_BC nam 2007 (UB)_BC cong trinh trong diem_Bieu du thao QD von ho tro co MT 3 2" xfId="9241"/>
    <cellStyle name="1_BC nam 2007 (UB)_BC cong trinh trong diem_Bieu du thao QD von ho tro co MT 3 3" xfId="9242"/>
    <cellStyle name="1_BC nam 2007 (UB)_BC cong trinh trong diem_Bieu du thao QD von ho tro co MT 3 4" xfId="9243"/>
    <cellStyle name="1_BC nam 2007 (UB)_BC cong trinh trong diem_Bieu du thao QD von ho tro co MT 4" xfId="9244"/>
    <cellStyle name="1_BC nam 2007 (UB)_BC cong trinh trong diem_Bieu du thao QD von ho tro co MT 5" xfId="9245"/>
    <cellStyle name="1_BC nam 2007 (UB)_BC cong trinh trong diem_Bieu du thao QD von ho tro co MT 6" xfId="9246"/>
    <cellStyle name="1_BC nam 2007 (UB)_BC cong trinh trong diem_Ke hoach 2012 (theo doi)" xfId="9247"/>
    <cellStyle name="1_BC nam 2007 (UB)_BC cong trinh trong diem_Ke hoach 2012 (theo doi) 2" xfId="9248"/>
    <cellStyle name="1_BC nam 2007 (UB)_BC cong trinh trong diem_Ke hoach 2012 (theo doi) 2 2" xfId="9249"/>
    <cellStyle name="1_BC nam 2007 (UB)_BC cong trinh trong diem_Ke hoach 2012 (theo doi) 2 2 2" xfId="9250"/>
    <cellStyle name="1_BC nam 2007 (UB)_BC cong trinh trong diem_Ke hoach 2012 (theo doi) 2 2 3" xfId="9251"/>
    <cellStyle name="1_BC nam 2007 (UB)_BC cong trinh trong diem_Ke hoach 2012 (theo doi) 2 2 4" xfId="9252"/>
    <cellStyle name="1_BC nam 2007 (UB)_BC cong trinh trong diem_Ke hoach 2012 (theo doi) 2 3" xfId="9253"/>
    <cellStyle name="1_BC nam 2007 (UB)_BC cong trinh trong diem_Ke hoach 2012 (theo doi) 2 4" xfId="9254"/>
    <cellStyle name="1_BC nam 2007 (UB)_BC cong trinh trong diem_Ke hoach 2012 (theo doi) 2 5" xfId="9255"/>
    <cellStyle name="1_BC nam 2007 (UB)_BC cong trinh trong diem_Ke hoach 2012 (theo doi) 3" xfId="9256"/>
    <cellStyle name="1_BC nam 2007 (UB)_BC cong trinh trong diem_Ke hoach 2012 (theo doi) 3 2" xfId="9257"/>
    <cellStyle name="1_BC nam 2007 (UB)_BC cong trinh trong diem_Ke hoach 2012 (theo doi) 3 3" xfId="9258"/>
    <cellStyle name="1_BC nam 2007 (UB)_BC cong trinh trong diem_Ke hoach 2012 (theo doi) 3 4" xfId="9259"/>
    <cellStyle name="1_BC nam 2007 (UB)_BC cong trinh trong diem_Ke hoach 2012 (theo doi) 4" xfId="9260"/>
    <cellStyle name="1_BC nam 2007 (UB)_BC cong trinh trong diem_Ke hoach 2012 (theo doi) 5" xfId="9261"/>
    <cellStyle name="1_BC nam 2007 (UB)_BC cong trinh trong diem_Ke hoach 2012 (theo doi) 6" xfId="9262"/>
    <cellStyle name="1_BC nam 2007 (UB)_BC cong trinh trong diem_Ke hoach 2012 theo doi (giai ngan 30.6.12)" xfId="9263"/>
    <cellStyle name="1_BC nam 2007 (UB)_BC cong trinh trong diem_Ke hoach 2012 theo doi (giai ngan 30.6.12) 2" xfId="9264"/>
    <cellStyle name="1_BC nam 2007 (UB)_BC cong trinh trong diem_Ke hoach 2012 theo doi (giai ngan 30.6.12) 2 2" xfId="9265"/>
    <cellStyle name="1_BC nam 2007 (UB)_BC cong trinh trong diem_Ke hoach 2012 theo doi (giai ngan 30.6.12) 2 2 2" xfId="9266"/>
    <cellStyle name="1_BC nam 2007 (UB)_BC cong trinh trong diem_Ke hoach 2012 theo doi (giai ngan 30.6.12) 2 2 3" xfId="9267"/>
    <cellStyle name="1_BC nam 2007 (UB)_BC cong trinh trong diem_Ke hoach 2012 theo doi (giai ngan 30.6.12) 2 2 4" xfId="9268"/>
    <cellStyle name="1_BC nam 2007 (UB)_BC cong trinh trong diem_Ke hoach 2012 theo doi (giai ngan 30.6.12) 2 3" xfId="9269"/>
    <cellStyle name="1_BC nam 2007 (UB)_BC cong trinh trong diem_Ke hoach 2012 theo doi (giai ngan 30.6.12) 2 4" xfId="9270"/>
    <cellStyle name="1_BC nam 2007 (UB)_BC cong trinh trong diem_Ke hoach 2012 theo doi (giai ngan 30.6.12) 2 5" xfId="9271"/>
    <cellStyle name="1_BC nam 2007 (UB)_BC cong trinh trong diem_Ke hoach 2012 theo doi (giai ngan 30.6.12) 3" xfId="9272"/>
    <cellStyle name="1_BC nam 2007 (UB)_BC cong trinh trong diem_Ke hoach 2012 theo doi (giai ngan 30.6.12) 3 2" xfId="9273"/>
    <cellStyle name="1_BC nam 2007 (UB)_BC cong trinh trong diem_Ke hoach 2012 theo doi (giai ngan 30.6.12) 3 3" xfId="9274"/>
    <cellStyle name="1_BC nam 2007 (UB)_BC cong trinh trong diem_Ke hoach 2012 theo doi (giai ngan 30.6.12) 3 4" xfId="9275"/>
    <cellStyle name="1_BC nam 2007 (UB)_BC cong trinh trong diem_Ke hoach 2012 theo doi (giai ngan 30.6.12) 4" xfId="9276"/>
    <cellStyle name="1_BC nam 2007 (UB)_BC cong trinh trong diem_Ke hoach 2012 theo doi (giai ngan 30.6.12) 5" xfId="9277"/>
    <cellStyle name="1_BC nam 2007 (UB)_BC cong trinh trong diem_Ke hoach 2012 theo doi (giai ngan 30.6.12) 6" xfId="9278"/>
    <cellStyle name="1_BC nam 2007 (UB)_BC von DTPT 6 thang 2012" xfId="9279"/>
    <cellStyle name="1_BC nam 2007 (UB)_BC von DTPT 6 thang 2012 2" xfId="9280"/>
    <cellStyle name="1_BC nam 2007 (UB)_BC von DTPT 6 thang 2012 2 2" xfId="9281"/>
    <cellStyle name="1_BC nam 2007 (UB)_BC von DTPT 6 thang 2012 2 3" xfId="9282"/>
    <cellStyle name="1_BC nam 2007 (UB)_BC von DTPT 6 thang 2012 2 4" xfId="9283"/>
    <cellStyle name="1_BC nam 2007 (UB)_BC von DTPT 6 thang 2012 3" xfId="9284"/>
    <cellStyle name="1_BC nam 2007 (UB)_BC von DTPT 6 thang 2012 4" xfId="9285"/>
    <cellStyle name="1_BC nam 2007 (UB)_BC von DTPT 6 thang 2012 5" xfId="9286"/>
    <cellStyle name="1_BC nam 2007 (UB)_Bieu 01 UB(hung)" xfId="9287"/>
    <cellStyle name="1_BC nam 2007 (UB)_Bieu 01 UB(hung) 2" xfId="9288"/>
    <cellStyle name="1_BC nam 2007 (UB)_Bieu 01 UB(hung) 2 2" xfId="9289"/>
    <cellStyle name="1_BC nam 2007 (UB)_Bieu 01 UB(hung) 2 2 2" xfId="9290"/>
    <cellStyle name="1_BC nam 2007 (UB)_Bieu 01 UB(hung) 2 2 3" xfId="9291"/>
    <cellStyle name="1_BC nam 2007 (UB)_Bieu 01 UB(hung) 2 2 4" xfId="9292"/>
    <cellStyle name="1_BC nam 2007 (UB)_Bieu 01 UB(hung) 2 3" xfId="9293"/>
    <cellStyle name="1_BC nam 2007 (UB)_Bieu 01 UB(hung) 2 4" xfId="9294"/>
    <cellStyle name="1_BC nam 2007 (UB)_Bieu 01 UB(hung) 2 5" xfId="9295"/>
    <cellStyle name="1_BC nam 2007 (UB)_Bieu 01 UB(hung) 3" xfId="9296"/>
    <cellStyle name="1_BC nam 2007 (UB)_Bieu 01 UB(hung) 3 2" xfId="9297"/>
    <cellStyle name="1_BC nam 2007 (UB)_Bieu 01 UB(hung) 3 3" xfId="9298"/>
    <cellStyle name="1_BC nam 2007 (UB)_Bieu 01 UB(hung) 3 4" xfId="9299"/>
    <cellStyle name="1_BC nam 2007 (UB)_Bieu 01 UB(hung) 4" xfId="9300"/>
    <cellStyle name="1_BC nam 2007 (UB)_Bieu 01 UB(hung) 5" xfId="9301"/>
    <cellStyle name="1_BC nam 2007 (UB)_Bieu 01 UB(hung) 6" xfId="9302"/>
    <cellStyle name="1_BC nam 2007 (UB)_Bieu du thao QD von ho tro co MT" xfId="9303"/>
    <cellStyle name="1_BC nam 2007 (UB)_Bieu du thao QD von ho tro co MT 2" xfId="9304"/>
    <cellStyle name="1_BC nam 2007 (UB)_Bieu du thao QD von ho tro co MT 2 2" xfId="9305"/>
    <cellStyle name="1_BC nam 2007 (UB)_Bieu du thao QD von ho tro co MT 2 3" xfId="9306"/>
    <cellStyle name="1_BC nam 2007 (UB)_Bieu du thao QD von ho tro co MT 2 4" xfId="9307"/>
    <cellStyle name="1_BC nam 2007 (UB)_Bieu du thao QD von ho tro co MT 3" xfId="9308"/>
    <cellStyle name="1_BC nam 2007 (UB)_Bieu du thao QD von ho tro co MT 4" xfId="9309"/>
    <cellStyle name="1_BC nam 2007 (UB)_Bieu du thao QD von ho tro co MT 5" xfId="9310"/>
    <cellStyle name="1_BC nam 2007 (UB)_Book1" xfId="9311"/>
    <cellStyle name="1_BC nam 2007 (UB)_Book1 2" xfId="9312"/>
    <cellStyle name="1_BC nam 2007 (UB)_Book1 2 2" xfId="9313"/>
    <cellStyle name="1_BC nam 2007 (UB)_Book1 2 3" xfId="9314"/>
    <cellStyle name="1_BC nam 2007 (UB)_Book1 2 4" xfId="9315"/>
    <cellStyle name="1_BC nam 2007 (UB)_Book1 3" xfId="9316"/>
    <cellStyle name="1_BC nam 2007 (UB)_Book1 3 2" xfId="9317"/>
    <cellStyle name="1_BC nam 2007 (UB)_Book1 3 3" xfId="9318"/>
    <cellStyle name="1_BC nam 2007 (UB)_Book1 3 4" xfId="9319"/>
    <cellStyle name="1_BC nam 2007 (UB)_Book1 4" xfId="9320"/>
    <cellStyle name="1_BC nam 2007 (UB)_Book1 5" xfId="9321"/>
    <cellStyle name="1_BC nam 2007 (UB)_Book1 6" xfId="9322"/>
    <cellStyle name="1_BC nam 2007 (UB)_Book1_BC von DTPT 6 thang 2012" xfId="9323"/>
    <cellStyle name="1_BC nam 2007 (UB)_Book1_BC von DTPT 6 thang 2012 2" xfId="9324"/>
    <cellStyle name="1_BC nam 2007 (UB)_Book1_BC von DTPT 6 thang 2012 2 2" xfId="9325"/>
    <cellStyle name="1_BC nam 2007 (UB)_Book1_BC von DTPT 6 thang 2012 2 3" xfId="9326"/>
    <cellStyle name="1_BC nam 2007 (UB)_Book1_BC von DTPT 6 thang 2012 2 4" xfId="9327"/>
    <cellStyle name="1_BC nam 2007 (UB)_Book1_BC von DTPT 6 thang 2012 3" xfId="9328"/>
    <cellStyle name="1_BC nam 2007 (UB)_Book1_BC von DTPT 6 thang 2012 3 2" xfId="9329"/>
    <cellStyle name="1_BC nam 2007 (UB)_Book1_BC von DTPT 6 thang 2012 3 3" xfId="9330"/>
    <cellStyle name="1_BC nam 2007 (UB)_Book1_BC von DTPT 6 thang 2012 3 4" xfId="9331"/>
    <cellStyle name="1_BC nam 2007 (UB)_Book1_BC von DTPT 6 thang 2012 4" xfId="9332"/>
    <cellStyle name="1_BC nam 2007 (UB)_Book1_BC von DTPT 6 thang 2012 5" xfId="9333"/>
    <cellStyle name="1_BC nam 2007 (UB)_Book1_BC von DTPT 6 thang 2012 6" xfId="9334"/>
    <cellStyle name="1_BC nam 2007 (UB)_Book1_Bieu du thao QD von ho tro co MT" xfId="9335"/>
    <cellStyle name="1_BC nam 2007 (UB)_Book1_Bieu du thao QD von ho tro co MT 2" xfId="9336"/>
    <cellStyle name="1_BC nam 2007 (UB)_Book1_Bieu du thao QD von ho tro co MT 2 2" xfId="9337"/>
    <cellStyle name="1_BC nam 2007 (UB)_Book1_Bieu du thao QD von ho tro co MT 2 3" xfId="9338"/>
    <cellStyle name="1_BC nam 2007 (UB)_Book1_Bieu du thao QD von ho tro co MT 2 4" xfId="9339"/>
    <cellStyle name="1_BC nam 2007 (UB)_Book1_Bieu du thao QD von ho tro co MT 3" xfId="9340"/>
    <cellStyle name="1_BC nam 2007 (UB)_Book1_Bieu du thao QD von ho tro co MT 3 2" xfId="9341"/>
    <cellStyle name="1_BC nam 2007 (UB)_Book1_Bieu du thao QD von ho tro co MT 3 3" xfId="9342"/>
    <cellStyle name="1_BC nam 2007 (UB)_Book1_Bieu du thao QD von ho tro co MT 3 4" xfId="9343"/>
    <cellStyle name="1_BC nam 2007 (UB)_Book1_Bieu du thao QD von ho tro co MT 4" xfId="9344"/>
    <cellStyle name="1_BC nam 2007 (UB)_Book1_Bieu du thao QD von ho tro co MT 5" xfId="9345"/>
    <cellStyle name="1_BC nam 2007 (UB)_Book1_Bieu du thao QD von ho tro co MT 6" xfId="9346"/>
    <cellStyle name="1_BC nam 2007 (UB)_Book1_Hoan chinh KH 2012 (o nha)" xfId="9347"/>
    <cellStyle name="1_BC nam 2007 (UB)_Book1_Hoan chinh KH 2012 (o nha) 2" xfId="9348"/>
    <cellStyle name="1_BC nam 2007 (UB)_Book1_Hoan chinh KH 2012 (o nha) 2 2" xfId="9349"/>
    <cellStyle name="1_BC nam 2007 (UB)_Book1_Hoan chinh KH 2012 (o nha) 2 3" xfId="9350"/>
    <cellStyle name="1_BC nam 2007 (UB)_Book1_Hoan chinh KH 2012 (o nha) 2 4" xfId="9351"/>
    <cellStyle name="1_BC nam 2007 (UB)_Book1_Hoan chinh KH 2012 (o nha) 3" xfId="9352"/>
    <cellStyle name="1_BC nam 2007 (UB)_Book1_Hoan chinh KH 2012 (o nha) 3 2" xfId="9353"/>
    <cellStyle name="1_BC nam 2007 (UB)_Book1_Hoan chinh KH 2012 (o nha) 3 3" xfId="9354"/>
    <cellStyle name="1_BC nam 2007 (UB)_Book1_Hoan chinh KH 2012 (o nha) 3 4" xfId="9355"/>
    <cellStyle name="1_BC nam 2007 (UB)_Book1_Hoan chinh KH 2012 (o nha) 4" xfId="9356"/>
    <cellStyle name="1_BC nam 2007 (UB)_Book1_Hoan chinh KH 2012 (o nha) 5" xfId="9357"/>
    <cellStyle name="1_BC nam 2007 (UB)_Book1_Hoan chinh KH 2012 (o nha) 6" xfId="9358"/>
    <cellStyle name="1_BC nam 2007 (UB)_Book1_Hoan chinh KH 2012 (o nha)_Bao cao giai ngan quy I" xfId="9359"/>
    <cellStyle name="1_BC nam 2007 (UB)_Book1_Hoan chinh KH 2012 (o nha)_Bao cao giai ngan quy I 2" xfId="9360"/>
    <cellStyle name="1_BC nam 2007 (UB)_Book1_Hoan chinh KH 2012 (o nha)_Bao cao giai ngan quy I 2 2" xfId="9361"/>
    <cellStyle name="1_BC nam 2007 (UB)_Book1_Hoan chinh KH 2012 (o nha)_Bao cao giai ngan quy I 2 3" xfId="9362"/>
    <cellStyle name="1_BC nam 2007 (UB)_Book1_Hoan chinh KH 2012 (o nha)_Bao cao giai ngan quy I 2 4" xfId="9363"/>
    <cellStyle name="1_BC nam 2007 (UB)_Book1_Hoan chinh KH 2012 (o nha)_Bao cao giai ngan quy I 3" xfId="9364"/>
    <cellStyle name="1_BC nam 2007 (UB)_Book1_Hoan chinh KH 2012 (o nha)_Bao cao giai ngan quy I 3 2" xfId="9365"/>
    <cellStyle name="1_BC nam 2007 (UB)_Book1_Hoan chinh KH 2012 (o nha)_Bao cao giai ngan quy I 3 3" xfId="9366"/>
    <cellStyle name="1_BC nam 2007 (UB)_Book1_Hoan chinh KH 2012 (o nha)_Bao cao giai ngan quy I 3 4" xfId="9367"/>
    <cellStyle name="1_BC nam 2007 (UB)_Book1_Hoan chinh KH 2012 (o nha)_Bao cao giai ngan quy I 4" xfId="9368"/>
    <cellStyle name="1_BC nam 2007 (UB)_Book1_Hoan chinh KH 2012 (o nha)_Bao cao giai ngan quy I 5" xfId="9369"/>
    <cellStyle name="1_BC nam 2007 (UB)_Book1_Hoan chinh KH 2012 (o nha)_Bao cao giai ngan quy I 6" xfId="9370"/>
    <cellStyle name="1_BC nam 2007 (UB)_Book1_Hoan chinh KH 2012 (o nha)_BC von DTPT 6 thang 2012" xfId="9371"/>
    <cellStyle name="1_BC nam 2007 (UB)_Book1_Hoan chinh KH 2012 (o nha)_BC von DTPT 6 thang 2012 2" xfId="9372"/>
    <cellStyle name="1_BC nam 2007 (UB)_Book1_Hoan chinh KH 2012 (o nha)_BC von DTPT 6 thang 2012 2 2" xfId="9373"/>
    <cellStyle name="1_BC nam 2007 (UB)_Book1_Hoan chinh KH 2012 (o nha)_BC von DTPT 6 thang 2012 2 3" xfId="9374"/>
    <cellStyle name="1_BC nam 2007 (UB)_Book1_Hoan chinh KH 2012 (o nha)_BC von DTPT 6 thang 2012 2 4" xfId="9375"/>
    <cellStyle name="1_BC nam 2007 (UB)_Book1_Hoan chinh KH 2012 (o nha)_BC von DTPT 6 thang 2012 3" xfId="9376"/>
    <cellStyle name="1_BC nam 2007 (UB)_Book1_Hoan chinh KH 2012 (o nha)_BC von DTPT 6 thang 2012 3 2" xfId="9377"/>
    <cellStyle name="1_BC nam 2007 (UB)_Book1_Hoan chinh KH 2012 (o nha)_BC von DTPT 6 thang 2012 3 3" xfId="9378"/>
    <cellStyle name="1_BC nam 2007 (UB)_Book1_Hoan chinh KH 2012 (o nha)_BC von DTPT 6 thang 2012 3 4" xfId="9379"/>
    <cellStyle name="1_BC nam 2007 (UB)_Book1_Hoan chinh KH 2012 (o nha)_BC von DTPT 6 thang 2012 4" xfId="9380"/>
    <cellStyle name="1_BC nam 2007 (UB)_Book1_Hoan chinh KH 2012 (o nha)_BC von DTPT 6 thang 2012 5" xfId="9381"/>
    <cellStyle name="1_BC nam 2007 (UB)_Book1_Hoan chinh KH 2012 (o nha)_BC von DTPT 6 thang 2012 6" xfId="9382"/>
    <cellStyle name="1_BC nam 2007 (UB)_Book1_Hoan chinh KH 2012 (o nha)_Bieu du thao QD von ho tro co MT" xfId="9383"/>
    <cellStyle name="1_BC nam 2007 (UB)_Book1_Hoan chinh KH 2012 (o nha)_Bieu du thao QD von ho tro co MT 2" xfId="9384"/>
    <cellStyle name="1_BC nam 2007 (UB)_Book1_Hoan chinh KH 2012 (o nha)_Bieu du thao QD von ho tro co MT 2 2" xfId="9385"/>
    <cellStyle name="1_BC nam 2007 (UB)_Book1_Hoan chinh KH 2012 (o nha)_Bieu du thao QD von ho tro co MT 2 3" xfId="9386"/>
    <cellStyle name="1_BC nam 2007 (UB)_Book1_Hoan chinh KH 2012 (o nha)_Bieu du thao QD von ho tro co MT 2 4" xfId="9387"/>
    <cellStyle name="1_BC nam 2007 (UB)_Book1_Hoan chinh KH 2012 (o nha)_Bieu du thao QD von ho tro co MT 3" xfId="9388"/>
    <cellStyle name="1_BC nam 2007 (UB)_Book1_Hoan chinh KH 2012 (o nha)_Bieu du thao QD von ho tro co MT 3 2" xfId="9389"/>
    <cellStyle name="1_BC nam 2007 (UB)_Book1_Hoan chinh KH 2012 (o nha)_Bieu du thao QD von ho tro co MT 3 3" xfId="9390"/>
    <cellStyle name="1_BC nam 2007 (UB)_Book1_Hoan chinh KH 2012 (o nha)_Bieu du thao QD von ho tro co MT 3 4" xfId="9391"/>
    <cellStyle name="1_BC nam 2007 (UB)_Book1_Hoan chinh KH 2012 (o nha)_Bieu du thao QD von ho tro co MT 4" xfId="9392"/>
    <cellStyle name="1_BC nam 2007 (UB)_Book1_Hoan chinh KH 2012 (o nha)_Bieu du thao QD von ho tro co MT 5" xfId="9393"/>
    <cellStyle name="1_BC nam 2007 (UB)_Book1_Hoan chinh KH 2012 (o nha)_Bieu du thao QD von ho tro co MT 6" xfId="9394"/>
    <cellStyle name="1_BC nam 2007 (UB)_Book1_Hoan chinh KH 2012 (o nha)_Ke hoach 2012 theo doi (giai ngan 30.6.12)" xfId="9395"/>
    <cellStyle name="1_BC nam 2007 (UB)_Book1_Hoan chinh KH 2012 (o nha)_Ke hoach 2012 theo doi (giai ngan 30.6.12) 2" xfId="9396"/>
    <cellStyle name="1_BC nam 2007 (UB)_Book1_Hoan chinh KH 2012 (o nha)_Ke hoach 2012 theo doi (giai ngan 30.6.12) 2 2" xfId="9397"/>
    <cellStyle name="1_BC nam 2007 (UB)_Book1_Hoan chinh KH 2012 (o nha)_Ke hoach 2012 theo doi (giai ngan 30.6.12) 2 3" xfId="9398"/>
    <cellStyle name="1_BC nam 2007 (UB)_Book1_Hoan chinh KH 2012 (o nha)_Ke hoach 2012 theo doi (giai ngan 30.6.12) 2 4" xfId="9399"/>
    <cellStyle name="1_BC nam 2007 (UB)_Book1_Hoan chinh KH 2012 (o nha)_Ke hoach 2012 theo doi (giai ngan 30.6.12) 3" xfId="9400"/>
    <cellStyle name="1_BC nam 2007 (UB)_Book1_Hoan chinh KH 2012 (o nha)_Ke hoach 2012 theo doi (giai ngan 30.6.12) 3 2" xfId="9401"/>
    <cellStyle name="1_BC nam 2007 (UB)_Book1_Hoan chinh KH 2012 (o nha)_Ke hoach 2012 theo doi (giai ngan 30.6.12) 3 3" xfId="9402"/>
    <cellStyle name="1_BC nam 2007 (UB)_Book1_Hoan chinh KH 2012 (o nha)_Ke hoach 2012 theo doi (giai ngan 30.6.12) 3 4" xfId="9403"/>
    <cellStyle name="1_BC nam 2007 (UB)_Book1_Hoan chinh KH 2012 (o nha)_Ke hoach 2012 theo doi (giai ngan 30.6.12) 4" xfId="9404"/>
    <cellStyle name="1_BC nam 2007 (UB)_Book1_Hoan chinh KH 2012 (o nha)_Ke hoach 2012 theo doi (giai ngan 30.6.12) 5" xfId="9405"/>
    <cellStyle name="1_BC nam 2007 (UB)_Book1_Hoan chinh KH 2012 (o nha)_Ke hoach 2012 theo doi (giai ngan 30.6.12) 6" xfId="9406"/>
    <cellStyle name="1_BC nam 2007 (UB)_Book1_Hoan chinh KH 2012 Von ho tro co MT" xfId="9407"/>
    <cellStyle name="1_BC nam 2007 (UB)_Book1_Hoan chinh KH 2012 Von ho tro co MT (chi tiet)" xfId="9408"/>
    <cellStyle name="1_BC nam 2007 (UB)_Book1_Hoan chinh KH 2012 Von ho tro co MT (chi tiet) 2" xfId="9409"/>
    <cellStyle name="1_BC nam 2007 (UB)_Book1_Hoan chinh KH 2012 Von ho tro co MT (chi tiet) 2 2" xfId="9410"/>
    <cellStyle name="1_BC nam 2007 (UB)_Book1_Hoan chinh KH 2012 Von ho tro co MT (chi tiet) 2 3" xfId="9411"/>
    <cellStyle name="1_BC nam 2007 (UB)_Book1_Hoan chinh KH 2012 Von ho tro co MT (chi tiet) 2 4" xfId="9412"/>
    <cellStyle name="1_BC nam 2007 (UB)_Book1_Hoan chinh KH 2012 Von ho tro co MT (chi tiet) 3" xfId="9413"/>
    <cellStyle name="1_BC nam 2007 (UB)_Book1_Hoan chinh KH 2012 Von ho tro co MT (chi tiet) 3 2" xfId="9414"/>
    <cellStyle name="1_BC nam 2007 (UB)_Book1_Hoan chinh KH 2012 Von ho tro co MT (chi tiet) 3 3" xfId="9415"/>
    <cellStyle name="1_BC nam 2007 (UB)_Book1_Hoan chinh KH 2012 Von ho tro co MT (chi tiet) 3 4" xfId="9416"/>
    <cellStyle name="1_BC nam 2007 (UB)_Book1_Hoan chinh KH 2012 Von ho tro co MT (chi tiet) 4" xfId="9417"/>
    <cellStyle name="1_BC nam 2007 (UB)_Book1_Hoan chinh KH 2012 Von ho tro co MT (chi tiet) 5" xfId="9418"/>
    <cellStyle name="1_BC nam 2007 (UB)_Book1_Hoan chinh KH 2012 Von ho tro co MT (chi tiet) 6" xfId="9419"/>
    <cellStyle name="1_BC nam 2007 (UB)_Book1_Hoan chinh KH 2012 Von ho tro co MT 10" xfId="9420"/>
    <cellStyle name="1_BC nam 2007 (UB)_Book1_Hoan chinh KH 2012 Von ho tro co MT 10 2" xfId="9421"/>
    <cellStyle name="1_BC nam 2007 (UB)_Book1_Hoan chinh KH 2012 Von ho tro co MT 10 3" xfId="9422"/>
    <cellStyle name="1_BC nam 2007 (UB)_Book1_Hoan chinh KH 2012 Von ho tro co MT 10 4" xfId="9423"/>
    <cellStyle name="1_BC nam 2007 (UB)_Book1_Hoan chinh KH 2012 Von ho tro co MT 11" xfId="9424"/>
    <cellStyle name="1_BC nam 2007 (UB)_Book1_Hoan chinh KH 2012 Von ho tro co MT 11 2" xfId="9425"/>
    <cellStyle name="1_BC nam 2007 (UB)_Book1_Hoan chinh KH 2012 Von ho tro co MT 11 3" xfId="9426"/>
    <cellStyle name="1_BC nam 2007 (UB)_Book1_Hoan chinh KH 2012 Von ho tro co MT 11 4" xfId="9427"/>
    <cellStyle name="1_BC nam 2007 (UB)_Book1_Hoan chinh KH 2012 Von ho tro co MT 12" xfId="9428"/>
    <cellStyle name="1_BC nam 2007 (UB)_Book1_Hoan chinh KH 2012 Von ho tro co MT 12 2" xfId="9429"/>
    <cellStyle name="1_BC nam 2007 (UB)_Book1_Hoan chinh KH 2012 Von ho tro co MT 12 3" xfId="9430"/>
    <cellStyle name="1_BC nam 2007 (UB)_Book1_Hoan chinh KH 2012 Von ho tro co MT 12 4" xfId="9431"/>
    <cellStyle name="1_BC nam 2007 (UB)_Book1_Hoan chinh KH 2012 Von ho tro co MT 13" xfId="9432"/>
    <cellStyle name="1_BC nam 2007 (UB)_Book1_Hoan chinh KH 2012 Von ho tro co MT 13 2" xfId="9433"/>
    <cellStyle name="1_BC nam 2007 (UB)_Book1_Hoan chinh KH 2012 Von ho tro co MT 13 3" xfId="9434"/>
    <cellStyle name="1_BC nam 2007 (UB)_Book1_Hoan chinh KH 2012 Von ho tro co MT 13 4" xfId="9435"/>
    <cellStyle name="1_BC nam 2007 (UB)_Book1_Hoan chinh KH 2012 Von ho tro co MT 14" xfId="9436"/>
    <cellStyle name="1_BC nam 2007 (UB)_Book1_Hoan chinh KH 2012 Von ho tro co MT 14 2" xfId="9437"/>
    <cellStyle name="1_BC nam 2007 (UB)_Book1_Hoan chinh KH 2012 Von ho tro co MT 14 3" xfId="9438"/>
    <cellStyle name="1_BC nam 2007 (UB)_Book1_Hoan chinh KH 2012 Von ho tro co MT 14 4" xfId="9439"/>
    <cellStyle name="1_BC nam 2007 (UB)_Book1_Hoan chinh KH 2012 Von ho tro co MT 15" xfId="9440"/>
    <cellStyle name="1_BC nam 2007 (UB)_Book1_Hoan chinh KH 2012 Von ho tro co MT 15 2" xfId="9441"/>
    <cellStyle name="1_BC nam 2007 (UB)_Book1_Hoan chinh KH 2012 Von ho tro co MT 15 3" xfId="9442"/>
    <cellStyle name="1_BC nam 2007 (UB)_Book1_Hoan chinh KH 2012 Von ho tro co MT 15 4" xfId="9443"/>
    <cellStyle name="1_BC nam 2007 (UB)_Book1_Hoan chinh KH 2012 Von ho tro co MT 16" xfId="9444"/>
    <cellStyle name="1_BC nam 2007 (UB)_Book1_Hoan chinh KH 2012 Von ho tro co MT 16 2" xfId="9445"/>
    <cellStyle name="1_BC nam 2007 (UB)_Book1_Hoan chinh KH 2012 Von ho tro co MT 16 3" xfId="9446"/>
    <cellStyle name="1_BC nam 2007 (UB)_Book1_Hoan chinh KH 2012 Von ho tro co MT 16 4" xfId="9447"/>
    <cellStyle name="1_BC nam 2007 (UB)_Book1_Hoan chinh KH 2012 Von ho tro co MT 17" xfId="9448"/>
    <cellStyle name="1_BC nam 2007 (UB)_Book1_Hoan chinh KH 2012 Von ho tro co MT 17 2" xfId="9449"/>
    <cellStyle name="1_BC nam 2007 (UB)_Book1_Hoan chinh KH 2012 Von ho tro co MT 17 3" xfId="9450"/>
    <cellStyle name="1_BC nam 2007 (UB)_Book1_Hoan chinh KH 2012 Von ho tro co MT 17 4" xfId="9451"/>
    <cellStyle name="1_BC nam 2007 (UB)_Book1_Hoan chinh KH 2012 Von ho tro co MT 18" xfId="9452"/>
    <cellStyle name="1_BC nam 2007 (UB)_Book1_Hoan chinh KH 2012 Von ho tro co MT 19" xfId="9453"/>
    <cellStyle name="1_BC nam 2007 (UB)_Book1_Hoan chinh KH 2012 Von ho tro co MT 2" xfId="9454"/>
    <cellStyle name="1_BC nam 2007 (UB)_Book1_Hoan chinh KH 2012 Von ho tro co MT 2 2" xfId="9455"/>
    <cellStyle name="1_BC nam 2007 (UB)_Book1_Hoan chinh KH 2012 Von ho tro co MT 2 3" xfId="9456"/>
    <cellStyle name="1_BC nam 2007 (UB)_Book1_Hoan chinh KH 2012 Von ho tro co MT 2 4" xfId="9457"/>
    <cellStyle name="1_BC nam 2007 (UB)_Book1_Hoan chinh KH 2012 Von ho tro co MT 20" xfId="9458"/>
    <cellStyle name="1_BC nam 2007 (UB)_Book1_Hoan chinh KH 2012 Von ho tro co MT 3" xfId="9459"/>
    <cellStyle name="1_BC nam 2007 (UB)_Book1_Hoan chinh KH 2012 Von ho tro co MT 3 2" xfId="9460"/>
    <cellStyle name="1_BC nam 2007 (UB)_Book1_Hoan chinh KH 2012 Von ho tro co MT 3 3" xfId="9461"/>
    <cellStyle name="1_BC nam 2007 (UB)_Book1_Hoan chinh KH 2012 Von ho tro co MT 3 4" xfId="9462"/>
    <cellStyle name="1_BC nam 2007 (UB)_Book1_Hoan chinh KH 2012 Von ho tro co MT 4" xfId="9463"/>
    <cellStyle name="1_BC nam 2007 (UB)_Book1_Hoan chinh KH 2012 Von ho tro co MT 4 2" xfId="9464"/>
    <cellStyle name="1_BC nam 2007 (UB)_Book1_Hoan chinh KH 2012 Von ho tro co MT 4 3" xfId="9465"/>
    <cellStyle name="1_BC nam 2007 (UB)_Book1_Hoan chinh KH 2012 Von ho tro co MT 4 4" xfId="9466"/>
    <cellStyle name="1_BC nam 2007 (UB)_Book1_Hoan chinh KH 2012 Von ho tro co MT 5" xfId="9467"/>
    <cellStyle name="1_BC nam 2007 (UB)_Book1_Hoan chinh KH 2012 Von ho tro co MT 5 2" xfId="9468"/>
    <cellStyle name="1_BC nam 2007 (UB)_Book1_Hoan chinh KH 2012 Von ho tro co MT 5 3" xfId="9469"/>
    <cellStyle name="1_BC nam 2007 (UB)_Book1_Hoan chinh KH 2012 Von ho tro co MT 5 4" xfId="9470"/>
    <cellStyle name="1_BC nam 2007 (UB)_Book1_Hoan chinh KH 2012 Von ho tro co MT 6" xfId="9471"/>
    <cellStyle name="1_BC nam 2007 (UB)_Book1_Hoan chinh KH 2012 Von ho tro co MT 6 2" xfId="9472"/>
    <cellStyle name="1_BC nam 2007 (UB)_Book1_Hoan chinh KH 2012 Von ho tro co MT 6 3" xfId="9473"/>
    <cellStyle name="1_BC nam 2007 (UB)_Book1_Hoan chinh KH 2012 Von ho tro co MT 6 4" xfId="9474"/>
    <cellStyle name="1_BC nam 2007 (UB)_Book1_Hoan chinh KH 2012 Von ho tro co MT 7" xfId="9475"/>
    <cellStyle name="1_BC nam 2007 (UB)_Book1_Hoan chinh KH 2012 Von ho tro co MT 7 2" xfId="9476"/>
    <cellStyle name="1_BC nam 2007 (UB)_Book1_Hoan chinh KH 2012 Von ho tro co MT 7 3" xfId="9477"/>
    <cellStyle name="1_BC nam 2007 (UB)_Book1_Hoan chinh KH 2012 Von ho tro co MT 7 4" xfId="9478"/>
    <cellStyle name="1_BC nam 2007 (UB)_Book1_Hoan chinh KH 2012 Von ho tro co MT 8" xfId="9479"/>
    <cellStyle name="1_BC nam 2007 (UB)_Book1_Hoan chinh KH 2012 Von ho tro co MT 8 2" xfId="9480"/>
    <cellStyle name="1_BC nam 2007 (UB)_Book1_Hoan chinh KH 2012 Von ho tro co MT 8 3" xfId="9481"/>
    <cellStyle name="1_BC nam 2007 (UB)_Book1_Hoan chinh KH 2012 Von ho tro co MT 8 4" xfId="9482"/>
    <cellStyle name="1_BC nam 2007 (UB)_Book1_Hoan chinh KH 2012 Von ho tro co MT 9" xfId="9483"/>
    <cellStyle name="1_BC nam 2007 (UB)_Book1_Hoan chinh KH 2012 Von ho tro co MT 9 2" xfId="9484"/>
    <cellStyle name="1_BC nam 2007 (UB)_Book1_Hoan chinh KH 2012 Von ho tro co MT 9 3" xfId="9485"/>
    <cellStyle name="1_BC nam 2007 (UB)_Book1_Hoan chinh KH 2012 Von ho tro co MT 9 4" xfId="9486"/>
    <cellStyle name="1_BC nam 2007 (UB)_Book1_Hoan chinh KH 2012 Von ho tro co MT_Bao cao giai ngan quy I" xfId="9487"/>
    <cellStyle name="1_BC nam 2007 (UB)_Book1_Hoan chinh KH 2012 Von ho tro co MT_Bao cao giai ngan quy I 2" xfId="9488"/>
    <cellStyle name="1_BC nam 2007 (UB)_Book1_Hoan chinh KH 2012 Von ho tro co MT_Bao cao giai ngan quy I 2 2" xfId="9489"/>
    <cellStyle name="1_BC nam 2007 (UB)_Book1_Hoan chinh KH 2012 Von ho tro co MT_Bao cao giai ngan quy I 2 3" xfId="9490"/>
    <cellStyle name="1_BC nam 2007 (UB)_Book1_Hoan chinh KH 2012 Von ho tro co MT_Bao cao giai ngan quy I 2 4" xfId="9491"/>
    <cellStyle name="1_BC nam 2007 (UB)_Book1_Hoan chinh KH 2012 Von ho tro co MT_Bao cao giai ngan quy I 3" xfId="9492"/>
    <cellStyle name="1_BC nam 2007 (UB)_Book1_Hoan chinh KH 2012 Von ho tro co MT_Bao cao giai ngan quy I 3 2" xfId="9493"/>
    <cellStyle name="1_BC nam 2007 (UB)_Book1_Hoan chinh KH 2012 Von ho tro co MT_Bao cao giai ngan quy I 3 3" xfId="9494"/>
    <cellStyle name="1_BC nam 2007 (UB)_Book1_Hoan chinh KH 2012 Von ho tro co MT_Bao cao giai ngan quy I 3 4" xfId="9495"/>
    <cellStyle name="1_BC nam 2007 (UB)_Book1_Hoan chinh KH 2012 Von ho tro co MT_Bao cao giai ngan quy I 4" xfId="9496"/>
    <cellStyle name="1_BC nam 2007 (UB)_Book1_Hoan chinh KH 2012 Von ho tro co MT_Bao cao giai ngan quy I 5" xfId="9497"/>
    <cellStyle name="1_BC nam 2007 (UB)_Book1_Hoan chinh KH 2012 Von ho tro co MT_Bao cao giai ngan quy I 6" xfId="9498"/>
    <cellStyle name="1_BC nam 2007 (UB)_Book1_Hoan chinh KH 2012 Von ho tro co MT_BC von DTPT 6 thang 2012" xfId="9499"/>
    <cellStyle name="1_BC nam 2007 (UB)_Book1_Hoan chinh KH 2012 Von ho tro co MT_BC von DTPT 6 thang 2012 2" xfId="9500"/>
    <cellStyle name="1_BC nam 2007 (UB)_Book1_Hoan chinh KH 2012 Von ho tro co MT_BC von DTPT 6 thang 2012 2 2" xfId="9501"/>
    <cellStyle name="1_BC nam 2007 (UB)_Book1_Hoan chinh KH 2012 Von ho tro co MT_BC von DTPT 6 thang 2012 2 3" xfId="9502"/>
    <cellStyle name="1_BC nam 2007 (UB)_Book1_Hoan chinh KH 2012 Von ho tro co MT_BC von DTPT 6 thang 2012 2 4" xfId="9503"/>
    <cellStyle name="1_BC nam 2007 (UB)_Book1_Hoan chinh KH 2012 Von ho tro co MT_BC von DTPT 6 thang 2012 3" xfId="9504"/>
    <cellStyle name="1_BC nam 2007 (UB)_Book1_Hoan chinh KH 2012 Von ho tro co MT_BC von DTPT 6 thang 2012 3 2" xfId="9505"/>
    <cellStyle name="1_BC nam 2007 (UB)_Book1_Hoan chinh KH 2012 Von ho tro co MT_BC von DTPT 6 thang 2012 3 3" xfId="9506"/>
    <cellStyle name="1_BC nam 2007 (UB)_Book1_Hoan chinh KH 2012 Von ho tro co MT_BC von DTPT 6 thang 2012 3 4" xfId="9507"/>
    <cellStyle name="1_BC nam 2007 (UB)_Book1_Hoan chinh KH 2012 Von ho tro co MT_BC von DTPT 6 thang 2012 4" xfId="9508"/>
    <cellStyle name="1_BC nam 2007 (UB)_Book1_Hoan chinh KH 2012 Von ho tro co MT_BC von DTPT 6 thang 2012 5" xfId="9509"/>
    <cellStyle name="1_BC nam 2007 (UB)_Book1_Hoan chinh KH 2012 Von ho tro co MT_BC von DTPT 6 thang 2012 6" xfId="9510"/>
    <cellStyle name="1_BC nam 2007 (UB)_Book1_Hoan chinh KH 2012 Von ho tro co MT_Bieu du thao QD von ho tro co MT" xfId="9511"/>
    <cellStyle name="1_BC nam 2007 (UB)_Book1_Hoan chinh KH 2012 Von ho tro co MT_Bieu du thao QD von ho tro co MT 2" xfId="9512"/>
    <cellStyle name="1_BC nam 2007 (UB)_Book1_Hoan chinh KH 2012 Von ho tro co MT_Bieu du thao QD von ho tro co MT 2 2" xfId="9513"/>
    <cellStyle name="1_BC nam 2007 (UB)_Book1_Hoan chinh KH 2012 Von ho tro co MT_Bieu du thao QD von ho tro co MT 2 3" xfId="9514"/>
    <cellStyle name="1_BC nam 2007 (UB)_Book1_Hoan chinh KH 2012 Von ho tro co MT_Bieu du thao QD von ho tro co MT 2 4" xfId="9515"/>
    <cellStyle name="1_BC nam 2007 (UB)_Book1_Hoan chinh KH 2012 Von ho tro co MT_Bieu du thao QD von ho tro co MT 3" xfId="9516"/>
    <cellStyle name="1_BC nam 2007 (UB)_Book1_Hoan chinh KH 2012 Von ho tro co MT_Bieu du thao QD von ho tro co MT 3 2" xfId="9517"/>
    <cellStyle name="1_BC nam 2007 (UB)_Book1_Hoan chinh KH 2012 Von ho tro co MT_Bieu du thao QD von ho tro co MT 3 3" xfId="9518"/>
    <cellStyle name="1_BC nam 2007 (UB)_Book1_Hoan chinh KH 2012 Von ho tro co MT_Bieu du thao QD von ho tro co MT 3 4" xfId="9519"/>
    <cellStyle name="1_BC nam 2007 (UB)_Book1_Hoan chinh KH 2012 Von ho tro co MT_Bieu du thao QD von ho tro co MT 4" xfId="9520"/>
    <cellStyle name="1_BC nam 2007 (UB)_Book1_Hoan chinh KH 2012 Von ho tro co MT_Bieu du thao QD von ho tro co MT 5" xfId="9521"/>
    <cellStyle name="1_BC nam 2007 (UB)_Book1_Hoan chinh KH 2012 Von ho tro co MT_Bieu du thao QD von ho tro co MT 6" xfId="9522"/>
    <cellStyle name="1_BC nam 2007 (UB)_Book1_Hoan chinh KH 2012 Von ho tro co MT_Ke hoach 2012 theo doi (giai ngan 30.6.12)" xfId="9523"/>
    <cellStyle name="1_BC nam 2007 (UB)_Book1_Hoan chinh KH 2012 Von ho tro co MT_Ke hoach 2012 theo doi (giai ngan 30.6.12) 2" xfId="9524"/>
    <cellStyle name="1_BC nam 2007 (UB)_Book1_Hoan chinh KH 2012 Von ho tro co MT_Ke hoach 2012 theo doi (giai ngan 30.6.12) 2 2" xfId="9525"/>
    <cellStyle name="1_BC nam 2007 (UB)_Book1_Hoan chinh KH 2012 Von ho tro co MT_Ke hoach 2012 theo doi (giai ngan 30.6.12) 2 3" xfId="9526"/>
    <cellStyle name="1_BC nam 2007 (UB)_Book1_Hoan chinh KH 2012 Von ho tro co MT_Ke hoach 2012 theo doi (giai ngan 30.6.12) 2 4" xfId="9527"/>
    <cellStyle name="1_BC nam 2007 (UB)_Book1_Hoan chinh KH 2012 Von ho tro co MT_Ke hoach 2012 theo doi (giai ngan 30.6.12) 3" xfId="9528"/>
    <cellStyle name="1_BC nam 2007 (UB)_Book1_Hoan chinh KH 2012 Von ho tro co MT_Ke hoach 2012 theo doi (giai ngan 30.6.12) 3 2" xfId="9529"/>
    <cellStyle name="1_BC nam 2007 (UB)_Book1_Hoan chinh KH 2012 Von ho tro co MT_Ke hoach 2012 theo doi (giai ngan 30.6.12) 3 3" xfId="9530"/>
    <cellStyle name="1_BC nam 2007 (UB)_Book1_Hoan chinh KH 2012 Von ho tro co MT_Ke hoach 2012 theo doi (giai ngan 30.6.12) 3 4" xfId="9531"/>
    <cellStyle name="1_BC nam 2007 (UB)_Book1_Hoan chinh KH 2012 Von ho tro co MT_Ke hoach 2012 theo doi (giai ngan 30.6.12) 4" xfId="9532"/>
    <cellStyle name="1_BC nam 2007 (UB)_Book1_Hoan chinh KH 2012 Von ho tro co MT_Ke hoach 2012 theo doi (giai ngan 30.6.12) 5" xfId="9533"/>
    <cellStyle name="1_BC nam 2007 (UB)_Book1_Hoan chinh KH 2012 Von ho tro co MT_Ke hoach 2012 theo doi (giai ngan 30.6.12) 6" xfId="9534"/>
    <cellStyle name="1_BC nam 2007 (UB)_Book1_Ke hoach 2012 (theo doi)" xfId="9535"/>
    <cellStyle name="1_BC nam 2007 (UB)_Book1_Ke hoach 2012 (theo doi) 2" xfId="9536"/>
    <cellStyle name="1_BC nam 2007 (UB)_Book1_Ke hoach 2012 (theo doi) 2 2" xfId="9537"/>
    <cellStyle name="1_BC nam 2007 (UB)_Book1_Ke hoach 2012 (theo doi) 2 3" xfId="9538"/>
    <cellStyle name="1_BC nam 2007 (UB)_Book1_Ke hoach 2012 (theo doi) 2 4" xfId="9539"/>
    <cellStyle name="1_BC nam 2007 (UB)_Book1_Ke hoach 2012 (theo doi) 3" xfId="9540"/>
    <cellStyle name="1_BC nam 2007 (UB)_Book1_Ke hoach 2012 (theo doi) 3 2" xfId="9541"/>
    <cellStyle name="1_BC nam 2007 (UB)_Book1_Ke hoach 2012 (theo doi) 3 3" xfId="9542"/>
    <cellStyle name="1_BC nam 2007 (UB)_Book1_Ke hoach 2012 (theo doi) 3 4" xfId="9543"/>
    <cellStyle name="1_BC nam 2007 (UB)_Book1_Ke hoach 2012 (theo doi) 4" xfId="9544"/>
    <cellStyle name="1_BC nam 2007 (UB)_Book1_Ke hoach 2012 (theo doi) 5" xfId="9545"/>
    <cellStyle name="1_BC nam 2007 (UB)_Book1_Ke hoach 2012 (theo doi) 6" xfId="9546"/>
    <cellStyle name="1_BC nam 2007 (UB)_Book1_Ke hoach 2012 theo doi (giai ngan 30.6.12)" xfId="9547"/>
    <cellStyle name="1_BC nam 2007 (UB)_Book1_Ke hoach 2012 theo doi (giai ngan 30.6.12) 2" xfId="9548"/>
    <cellStyle name="1_BC nam 2007 (UB)_Book1_Ke hoach 2012 theo doi (giai ngan 30.6.12) 2 2" xfId="9549"/>
    <cellStyle name="1_BC nam 2007 (UB)_Book1_Ke hoach 2012 theo doi (giai ngan 30.6.12) 2 3" xfId="9550"/>
    <cellStyle name="1_BC nam 2007 (UB)_Book1_Ke hoach 2012 theo doi (giai ngan 30.6.12) 2 4" xfId="9551"/>
    <cellStyle name="1_BC nam 2007 (UB)_Book1_Ke hoach 2012 theo doi (giai ngan 30.6.12) 3" xfId="9552"/>
    <cellStyle name="1_BC nam 2007 (UB)_Book1_Ke hoach 2012 theo doi (giai ngan 30.6.12) 3 2" xfId="9553"/>
    <cellStyle name="1_BC nam 2007 (UB)_Book1_Ke hoach 2012 theo doi (giai ngan 30.6.12) 3 3" xfId="9554"/>
    <cellStyle name="1_BC nam 2007 (UB)_Book1_Ke hoach 2012 theo doi (giai ngan 30.6.12) 3 4" xfId="9555"/>
    <cellStyle name="1_BC nam 2007 (UB)_Book1_Ke hoach 2012 theo doi (giai ngan 30.6.12) 4" xfId="9556"/>
    <cellStyle name="1_BC nam 2007 (UB)_Book1_Ke hoach 2012 theo doi (giai ngan 30.6.12) 5" xfId="9557"/>
    <cellStyle name="1_BC nam 2007 (UB)_Book1_Ke hoach 2012 theo doi (giai ngan 30.6.12) 6" xfId="9558"/>
    <cellStyle name="1_BC nam 2007 (UB)_Chi tieu 5 nam" xfId="9559"/>
    <cellStyle name="1_BC nam 2007 (UB)_Chi tieu 5 nam 2" xfId="9560"/>
    <cellStyle name="1_BC nam 2007 (UB)_Chi tieu 5 nam 2 2" xfId="9561"/>
    <cellStyle name="1_BC nam 2007 (UB)_Chi tieu 5 nam 2 3" xfId="9562"/>
    <cellStyle name="1_BC nam 2007 (UB)_Chi tieu 5 nam 2 4" xfId="9563"/>
    <cellStyle name="1_BC nam 2007 (UB)_Chi tieu 5 nam 3" xfId="9564"/>
    <cellStyle name="1_BC nam 2007 (UB)_Chi tieu 5 nam 4" xfId="9565"/>
    <cellStyle name="1_BC nam 2007 (UB)_Chi tieu 5 nam 5" xfId="9566"/>
    <cellStyle name="1_BC nam 2007 (UB)_Chi tieu 5 nam_BC cong trinh trong diem" xfId="9567"/>
    <cellStyle name="1_BC nam 2007 (UB)_Chi tieu 5 nam_BC cong trinh trong diem 2" xfId="9568"/>
    <cellStyle name="1_BC nam 2007 (UB)_Chi tieu 5 nam_BC cong trinh trong diem 2 2" xfId="9569"/>
    <cellStyle name="1_BC nam 2007 (UB)_Chi tieu 5 nam_BC cong trinh trong diem 2 3" xfId="9570"/>
    <cellStyle name="1_BC nam 2007 (UB)_Chi tieu 5 nam_BC cong trinh trong diem 2 4" xfId="9571"/>
    <cellStyle name="1_BC nam 2007 (UB)_Chi tieu 5 nam_BC cong trinh trong diem 3" xfId="9572"/>
    <cellStyle name="1_BC nam 2007 (UB)_Chi tieu 5 nam_BC cong trinh trong diem 4" xfId="9573"/>
    <cellStyle name="1_BC nam 2007 (UB)_Chi tieu 5 nam_BC cong trinh trong diem 5" xfId="9574"/>
    <cellStyle name="1_BC nam 2007 (UB)_Chi tieu 5 nam_BC cong trinh trong diem_BC von DTPT 6 thang 2012" xfId="9575"/>
    <cellStyle name="1_BC nam 2007 (UB)_Chi tieu 5 nam_BC cong trinh trong diem_BC von DTPT 6 thang 2012 2" xfId="9576"/>
    <cellStyle name="1_BC nam 2007 (UB)_Chi tieu 5 nam_BC cong trinh trong diem_BC von DTPT 6 thang 2012 2 2" xfId="9577"/>
    <cellStyle name="1_BC nam 2007 (UB)_Chi tieu 5 nam_BC cong trinh trong diem_BC von DTPT 6 thang 2012 2 3" xfId="9578"/>
    <cellStyle name="1_BC nam 2007 (UB)_Chi tieu 5 nam_BC cong trinh trong diem_BC von DTPT 6 thang 2012 2 4" xfId="9579"/>
    <cellStyle name="1_BC nam 2007 (UB)_Chi tieu 5 nam_BC cong trinh trong diem_BC von DTPT 6 thang 2012 3" xfId="9580"/>
    <cellStyle name="1_BC nam 2007 (UB)_Chi tieu 5 nam_BC cong trinh trong diem_BC von DTPT 6 thang 2012 4" xfId="9581"/>
    <cellStyle name="1_BC nam 2007 (UB)_Chi tieu 5 nam_BC cong trinh trong diem_BC von DTPT 6 thang 2012 5" xfId="9582"/>
    <cellStyle name="1_BC nam 2007 (UB)_Chi tieu 5 nam_BC cong trinh trong diem_Bieu du thao QD von ho tro co MT" xfId="9583"/>
    <cellStyle name="1_BC nam 2007 (UB)_Chi tieu 5 nam_BC cong trinh trong diem_Bieu du thao QD von ho tro co MT 2" xfId="9584"/>
    <cellStyle name="1_BC nam 2007 (UB)_Chi tieu 5 nam_BC cong trinh trong diem_Bieu du thao QD von ho tro co MT 2 2" xfId="9585"/>
    <cellStyle name="1_BC nam 2007 (UB)_Chi tieu 5 nam_BC cong trinh trong diem_Bieu du thao QD von ho tro co MT 2 3" xfId="9586"/>
    <cellStyle name="1_BC nam 2007 (UB)_Chi tieu 5 nam_BC cong trinh trong diem_Bieu du thao QD von ho tro co MT 2 4" xfId="9587"/>
    <cellStyle name="1_BC nam 2007 (UB)_Chi tieu 5 nam_BC cong trinh trong diem_Bieu du thao QD von ho tro co MT 3" xfId="9588"/>
    <cellStyle name="1_BC nam 2007 (UB)_Chi tieu 5 nam_BC cong trinh trong diem_Bieu du thao QD von ho tro co MT 4" xfId="9589"/>
    <cellStyle name="1_BC nam 2007 (UB)_Chi tieu 5 nam_BC cong trinh trong diem_Bieu du thao QD von ho tro co MT 5" xfId="9590"/>
    <cellStyle name="1_BC nam 2007 (UB)_Chi tieu 5 nam_BC cong trinh trong diem_Ke hoach 2012 (theo doi)" xfId="9591"/>
    <cellStyle name="1_BC nam 2007 (UB)_Chi tieu 5 nam_BC cong trinh trong diem_Ke hoach 2012 (theo doi) 2" xfId="9592"/>
    <cellStyle name="1_BC nam 2007 (UB)_Chi tieu 5 nam_BC cong trinh trong diem_Ke hoach 2012 (theo doi) 2 2" xfId="9593"/>
    <cellStyle name="1_BC nam 2007 (UB)_Chi tieu 5 nam_BC cong trinh trong diem_Ke hoach 2012 (theo doi) 2 3" xfId="9594"/>
    <cellStyle name="1_BC nam 2007 (UB)_Chi tieu 5 nam_BC cong trinh trong diem_Ke hoach 2012 (theo doi) 2 4" xfId="9595"/>
    <cellStyle name="1_BC nam 2007 (UB)_Chi tieu 5 nam_BC cong trinh trong diem_Ke hoach 2012 (theo doi) 3" xfId="9596"/>
    <cellStyle name="1_BC nam 2007 (UB)_Chi tieu 5 nam_BC cong trinh trong diem_Ke hoach 2012 (theo doi) 4" xfId="9597"/>
    <cellStyle name="1_BC nam 2007 (UB)_Chi tieu 5 nam_BC cong trinh trong diem_Ke hoach 2012 (theo doi) 5" xfId="9598"/>
    <cellStyle name="1_BC nam 2007 (UB)_Chi tieu 5 nam_BC cong trinh trong diem_Ke hoach 2012 theo doi (giai ngan 30.6.12)" xfId="9599"/>
    <cellStyle name="1_BC nam 2007 (UB)_Chi tieu 5 nam_BC cong trinh trong diem_Ke hoach 2012 theo doi (giai ngan 30.6.12) 2" xfId="9600"/>
    <cellStyle name="1_BC nam 2007 (UB)_Chi tieu 5 nam_BC cong trinh trong diem_Ke hoach 2012 theo doi (giai ngan 30.6.12) 2 2" xfId="9601"/>
    <cellStyle name="1_BC nam 2007 (UB)_Chi tieu 5 nam_BC cong trinh trong diem_Ke hoach 2012 theo doi (giai ngan 30.6.12) 2 3" xfId="9602"/>
    <cellStyle name="1_BC nam 2007 (UB)_Chi tieu 5 nam_BC cong trinh trong diem_Ke hoach 2012 theo doi (giai ngan 30.6.12) 2 4" xfId="9603"/>
    <cellStyle name="1_BC nam 2007 (UB)_Chi tieu 5 nam_BC cong trinh trong diem_Ke hoach 2012 theo doi (giai ngan 30.6.12) 3" xfId="9604"/>
    <cellStyle name="1_BC nam 2007 (UB)_Chi tieu 5 nam_BC cong trinh trong diem_Ke hoach 2012 theo doi (giai ngan 30.6.12) 4" xfId="9605"/>
    <cellStyle name="1_BC nam 2007 (UB)_Chi tieu 5 nam_BC cong trinh trong diem_Ke hoach 2012 theo doi (giai ngan 30.6.12) 5" xfId="9606"/>
    <cellStyle name="1_BC nam 2007 (UB)_Chi tieu 5 nam_BC von DTPT 6 thang 2012" xfId="9607"/>
    <cellStyle name="1_BC nam 2007 (UB)_Chi tieu 5 nam_BC von DTPT 6 thang 2012 2" xfId="9608"/>
    <cellStyle name="1_BC nam 2007 (UB)_Chi tieu 5 nam_BC von DTPT 6 thang 2012 2 2" xfId="9609"/>
    <cellStyle name="1_BC nam 2007 (UB)_Chi tieu 5 nam_BC von DTPT 6 thang 2012 2 3" xfId="9610"/>
    <cellStyle name="1_BC nam 2007 (UB)_Chi tieu 5 nam_BC von DTPT 6 thang 2012 2 4" xfId="9611"/>
    <cellStyle name="1_BC nam 2007 (UB)_Chi tieu 5 nam_BC von DTPT 6 thang 2012 3" xfId="9612"/>
    <cellStyle name="1_BC nam 2007 (UB)_Chi tieu 5 nam_BC von DTPT 6 thang 2012 4" xfId="9613"/>
    <cellStyle name="1_BC nam 2007 (UB)_Chi tieu 5 nam_BC von DTPT 6 thang 2012 5" xfId="9614"/>
    <cellStyle name="1_BC nam 2007 (UB)_Chi tieu 5 nam_Bieu du thao QD von ho tro co MT" xfId="9615"/>
    <cellStyle name="1_BC nam 2007 (UB)_Chi tieu 5 nam_Bieu du thao QD von ho tro co MT 2" xfId="9616"/>
    <cellStyle name="1_BC nam 2007 (UB)_Chi tieu 5 nam_Bieu du thao QD von ho tro co MT 2 2" xfId="9617"/>
    <cellStyle name="1_BC nam 2007 (UB)_Chi tieu 5 nam_Bieu du thao QD von ho tro co MT 2 3" xfId="9618"/>
    <cellStyle name="1_BC nam 2007 (UB)_Chi tieu 5 nam_Bieu du thao QD von ho tro co MT 2 4" xfId="9619"/>
    <cellStyle name="1_BC nam 2007 (UB)_Chi tieu 5 nam_Bieu du thao QD von ho tro co MT 3" xfId="9620"/>
    <cellStyle name="1_BC nam 2007 (UB)_Chi tieu 5 nam_Bieu du thao QD von ho tro co MT 4" xfId="9621"/>
    <cellStyle name="1_BC nam 2007 (UB)_Chi tieu 5 nam_Bieu du thao QD von ho tro co MT 5" xfId="9622"/>
    <cellStyle name="1_BC nam 2007 (UB)_Chi tieu 5 nam_Ke hoach 2012 (theo doi)" xfId="9623"/>
    <cellStyle name="1_BC nam 2007 (UB)_Chi tieu 5 nam_Ke hoach 2012 (theo doi) 2" xfId="9624"/>
    <cellStyle name="1_BC nam 2007 (UB)_Chi tieu 5 nam_Ke hoach 2012 (theo doi) 2 2" xfId="9625"/>
    <cellStyle name="1_BC nam 2007 (UB)_Chi tieu 5 nam_Ke hoach 2012 (theo doi) 2 3" xfId="9626"/>
    <cellStyle name="1_BC nam 2007 (UB)_Chi tieu 5 nam_Ke hoach 2012 (theo doi) 2 4" xfId="9627"/>
    <cellStyle name="1_BC nam 2007 (UB)_Chi tieu 5 nam_Ke hoach 2012 (theo doi) 3" xfId="9628"/>
    <cellStyle name="1_BC nam 2007 (UB)_Chi tieu 5 nam_Ke hoach 2012 (theo doi) 4" xfId="9629"/>
    <cellStyle name="1_BC nam 2007 (UB)_Chi tieu 5 nam_Ke hoach 2012 (theo doi) 5" xfId="9630"/>
    <cellStyle name="1_BC nam 2007 (UB)_Chi tieu 5 nam_Ke hoach 2012 theo doi (giai ngan 30.6.12)" xfId="9631"/>
    <cellStyle name="1_BC nam 2007 (UB)_Chi tieu 5 nam_Ke hoach 2012 theo doi (giai ngan 30.6.12) 2" xfId="9632"/>
    <cellStyle name="1_BC nam 2007 (UB)_Chi tieu 5 nam_Ke hoach 2012 theo doi (giai ngan 30.6.12) 2 2" xfId="9633"/>
    <cellStyle name="1_BC nam 2007 (UB)_Chi tieu 5 nam_Ke hoach 2012 theo doi (giai ngan 30.6.12) 2 3" xfId="9634"/>
    <cellStyle name="1_BC nam 2007 (UB)_Chi tieu 5 nam_Ke hoach 2012 theo doi (giai ngan 30.6.12) 2 4" xfId="9635"/>
    <cellStyle name="1_BC nam 2007 (UB)_Chi tieu 5 nam_Ke hoach 2012 theo doi (giai ngan 30.6.12) 3" xfId="9636"/>
    <cellStyle name="1_BC nam 2007 (UB)_Chi tieu 5 nam_Ke hoach 2012 theo doi (giai ngan 30.6.12) 4" xfId="9637"/>
    <cellStyle name="1_BC nam 2007 (UB)_Chi tieu 5 nam_Ke hoach 2012 theo doi (giai ngan 30.6.12) 5" xfId="9638"/>
    <cellStyle name="1_BC nam 2007 (UB)_Chi tieu 5 nam_pvhung.skhdt 20117113152041 Danh muc cong trinh trong diem" xfId="9639"/>
    <cellStyle name="1_BC nam 2007 (UB)_Chi tieu 5 nam_pvhung.skhdt 20117113152041 Danh muc cong trinh trong diem 2" xfId="9640"/>
    <cellStyle name="1_BC nam 2007 (UB)_Chi tieu 5 nam_pvhung.skhdt 20117113152041 Danh muc cong trinh trong diem 2 2" xfId="9641"/>
    <cellStyle name="1_BC nam 2007 (UB)_Chi tieu 5 nam_pvhung.skhdt 20117113152041 Danh muc cong trinh trong diem 2 3" xfId="9642"/>
    <cellStyle name="1_BC nam 2007 (UB)_Chi tieu 5 nam_pvhung.skhdt 20117113152041 Danh muc cong trinh trong diem 2 4" xfId="9643"/>
    <cellStyle name="1_BC nam 2007 (UB)_Chi tieu 5 nam_pvhung.skhdt 20117113152041 Danh muc cong trinh trong diem 3" xfId="9644"/>
    <cellStyle name="1_BC nam 2007 (UB)_Chi tieu 5 nam_pvhung.skhdt 20117113152041 Danh muc cong trinh trong diem 4" xfId="9645"/>
    <cellStyle name="1_BC nam 2007 (UB)_Chi tieu 5 nam_pvhung.skhdt 20117113152041 Danh muc cong trinh trong diem 5" xfId="9646"/>
    <cellStyle name="1_BC nam 2007 (UB)_Chi tieu 5 nam_pvhung.skhdt 20117113152041 Danh muc cong trinh trong diem_BC von DTPT 6 thang 2012" xfId="9647"/>
    <cellStyle name="1_BC nam 2007 (UB)_Chi tieu 5 nam_pvhung.skhdt 20117113152041 Danh muc cong trinh trong diem_BC von DTPT 6 thang 2012 2" xfId="9648"/>
    <cellStyle name="1_BC nam 2007 (UB)_Chi tieu 5 nam_pvhung.skhdt 20117113152041 Danh muc cong trinh trong diem_BC von DTPT 6 thang 2012 2 2" xfId="9649"/>
    <cellStyle name="1_BC nam 2007 (UB)_Chi tieu 5 nam_pvhung.skhdt 20117113152041 Danh muc cong trinh trong diem_BC von DTPT 6 thang 2012 2 3" xfId="9650"/>
    <cellStyle name="1_BC nam 2007 (UB)_Chi tieu 5 nam_pvhung.skhdt 20117113152041 Danh muc cong trinh trong diem_BC von DTPT 6 thang 2012 2 4" xfId="9651"/>
    <cellStyle name="1_BC nam 2007 (UB)_Chi tieu 5 nam_pvhung.skhdt 20117113152041 Danh muc cong trinh trong diem_BC von DTPT 6 thang 2012 3" xfId="9652"/>
    <cellStyle name="1_BC nam 2007 (UB)_Chi tieu 5 nam_pvhung.skhdt 20117113152041 Danh muc cong trinh trong diem_BC von DTPT 6 thang 2012 4" xfId="9653"/>
    <cellStyle name="1_BC nam 2007 (UB)_Chi tieu 5 nam_pvhung.skhdt 20117113152041 Danh muc cong trinh trong diem_BC von DTPT 6 thang 2012 5" xfId="9654"/>
    <cellStyle name="1_BC nam 2007 (UB)_Chi tieu 5 nam_pvhung.skhdt 20117113152041 Danh muc cong trinh trong diem_Bieu du thao QD von ho tro co MT" xfId="9655"/>
    <cellStyle name="1_BC nam 2007 (UB)_Chi tieu 5 nam_pvhung.skhdt 20117113152041 Danh muc cong trinh trong diem_Bieu du thao QD von ho tro co MT 2" xfId="9656"/>
    <cellStyle name="1_BC nam 2007 (UB)_Chi tieu 5 nam_pvhung.skhdt 20117113152041 Danh muc cong trinh trong diem_Bieu du thao QD von ho tro co MT 2 2" xfId="9657"/>
    <cellStyle name="1_BC nam 2007 (UB)_Chi tieu 5 nam_pvhung.skhdt 20117113152041 Danh muc cong trinh trong diem_Bieu du thao QD von ho tro co MT 2 3" xfId="9658"/>
    <cellStyle name="1_BC nam 2007 (UB)_Chi tieu 5 nam_pvhung.skhdt 20117113152041 Danh muc cong trinh trong diem_Bieu du thao QD von ho tro co MT 2 4" xfId="9659"/>
    <cellStyle name="1_BC nam 2007 (UB)_Chi tieu 5 nam_pvhung.skhdt 20117113152041 Danh muc cong trinh trong diem_Bieu du thao QD von ho tro co MT 3" xfId="9660"/>
    <cellStyle name="1_BC nam 2007 (UB)_Chi tieu 5 nam_pvhung.skhdt 20117113152041 Danh muc cong trinh trong diem_Bieu du thao QD von ho tro co MT 4" xfId="9661"/>
    <cellStyle name="1_BC nam 2007 (UB)_Chi tieu 5 nam_pvhung.skhdt 20117113152041 Danh muc cong trinh trong diem_Bieu du thao QD von ho tro co MT 5" xfId="9662"/>
    <cellStyle name="1_BC nam 2007 (UB)_Chi tieu 5 nam_pvhung.skhdt 20117113152041 Danh muc cong trinh trong diem_Ke hoach 2012 (theo doi)" xfId="9663"/>
    <cellStyle name="1_BC nam 2007 (UB)_Chi tieu 5 nam_pvhung.skhdt 20117113152041 Danh muc cong trinh trong diem_Ke hoach 2012 (theo doi) 2" xfId="9664"/>
    <cellStyle name="1_BC nam 2007 (UB)_Chi tieu 5 nam_pvhung.skhdt 20117113152041 Danh muc cong trinh trong diem_Ke hoach 2012 (theo doi) 2 2" xfId="9665"/>
    <cellStyle name="1_BC nam 2007 (UB)_Chi tieu 5 nam_pvhung.skhdt 20117113152041 Danh muc cong trinh trong diem_Ke hoach 2012 (theo doi) 2 3" xfId="9666"/>
    <cellStyle name="1_BC nam 2007 (UB)_Chi tieu 5 nam_pvhung.skhdt 20117113152041 Danh muc cong trinh trong diem_Ke hoach 2012 (theo doi) 2 4" xfId="9667"/>
    <cellStyle name="1_BC nam 2007 (UB)_Chi tieu 5 nam_pvhung.skhdt 20117113152041 Danh muc cong trinh trong diem_Ke hoach 2012 (theo doi) 3" xfId="9668"/>
    <cellStyle name="1_BC nam 2007 (UB)_Chi tieu 5 nam_pvhung.skhdt 20117113152041 Danh muc cong trinh trong diem_Ke hoach 2012 (theo doi) 4" xfId="9669"/>
    <cellStyle name="1_BC nam 2007 (UB)_Chi tieu 5 nam_pvhung.skhdt 20117113152041 Danh muc cong trinh trong diem_Ke hoach 2012 (theo doi) 5" xfId="9670"/>
    <cellStyle name="1_BC nam 2007 (UB)_Chi tieu 5 nam_pvhung.skhdt 20117113152041 Danh muc cong trinh trong diem_Ke hoach 2012 theo doi (giai ngan 30.6.12)" xfId="9671"/>
    <cellStyle name="1_BC nam 2007 (UB)_Chi tieu 5 nam_pvhung.skhdt 20117113152041 Danh muc cong trinh trong diem_Ke hoach 2012 theo doi (giai ngan 30.6.12) 2" xfId="9672"/>
    <cellStyle name="1_BC nam 2007 (UB)_Chi tieu 5 nam_pvhung.skhdt 20117113152041 Danh muc cong trinh trong diem_Ke hoach 2012 theo doi (giai ngan 30.6.12) 2 2" xfId="9673"/>
    <cellStyle name="1_BC nam 2007 (UB)_Chi tieu 5 nam_pvhung.skhdt 20117113152041 Danh muc cong trinh trong diem_Ke hoach 2012 theo doi (giai ngan 30.6.12) 2 3" xfId="9674"/>
    <cellStyle name="1_BC nam 2007 (UB)_Chi tieu 5 nam_pvhung.skhdt 20117113152041 Danh muc cong trinh trong diem_Ke hoach 2012 theo doi (giai ngan 30.6.12) 2 4" xfId="9675"/>
    <cellStyle name="1_BC nam 2007 (UB)_Chi tieu 5 nam_pvhung.skhdt 20117113152041 Danh muc cong trinh trong diem_Ke hoach 2012 theo doi (giai ngan 30.6.12) 3" xfId="9676"/>
    <cellStyle name="1_BC nam 2007 (UB)_Chi tieu 5 nam_pvhung.skhdt 20117113152041 Danh muc cong trinh trong diem_Ke hoach 2012 theo doi (giai ngan 30.6.12) 4" xfId="9677"/>
    <cellStyle name="1_BC nam 2007 (UB)_Chi tieu 5 nam_pvhung.skhdt 20117113152041 Danh muc cong trinh trong diem_Ke hoach 2012 theo doi (giai ngan 30.6.12) 5" xfId="9678"/>
    <cellStyle name="1_BC nam 2007 (UB)_Dang ky phan khai von ODA (gui Bo)" xfId="9679"/>
    <cellStyle name="1_BC nam 2007 (UB)_Dang ky phan khai von ODA (gui Bo) 2" xfId="9680"/>
    <cellStyle name="1_BC nam 2007 (UB)_Dang ky phan khai von ODA (gui Bo) 2 2" xfId="9681"/>
    <cellStyle name="1_BC nam 2007 (UB)_Dang ky phan khai von ODA (gui Bo) 2 3" xfId="9682"/>
    <cellStyle name="1_BC nam 2007 (UB)_Dang ky phan khai von ODA (gui Bo) 2 4" xfId="9683"/>
    <cellStyle name="1_BC nam 2007 (UB)_Dang ky phan khai von ODA (gui Bo) 3" xfId="9684"/>
    <cellStyle name="1_BC nam 2007 (UB)_Dang ky phan khai von ODA (gui Bo) 4" xfId="9685"/>
    <cellStyle name="1_BC nam 2007 (UB)_Dang ky phan khai von ODA (gui Bo) 5" xfId="9686"/>
    <cellStyle name="1_BC nam 2007 (UB)_Dang ky phan khai von ODA (gui Bo)_BC von DTPT 6 thang 2012" xfId="9687"/>
    <cellStyle name="1_BC nam 2007 (UB)_Dang ky phan khai von ODA (gui Bo)_BC von DTPT 6 thang 2012 2" xfId="9688"/>
    <cellStyle name="1_BC nam 2007 (UB)_Dang ky phan khai von ODA (gui Bo)_BC von DTPT 6 thang 2012 2 2" xfId="9689"/>
    <cellStyle name="1_BC nam 2007 (UB)_Dang ky phan khai von ODA (gui Bo)_BC von DTPT 6 thang 2012 2 3" xfId="9690"/>
    <cellStyle name="1_BC nam 2007 (UB)_Dang ky phan khai von ODA (gui Bo)_BC von DTPT 6 thang 2012 2 4" xfId="9691"/>
    <cellStyle name="1_BC nam 2007 (UB)_Dang ky phan khai von ODA (gui Bo)_BC von DTPT 6 thang 2012 3" xfId="9692"/>
    <cellStyle name="1_BC nam 2007 (UB)_Dang ky phan khai von ODA (gui Bo)_BC von DTPT 6 thang 2012 4" xfId="9693"/>
    <cellStyle name="1_BC nam 2007 (UB)_Dang ky phan khai von ODA (gui Bo)_BC von DTPT 6 thang 2012 5" xfId="9694"/>
    <cellStyle name="1_BC nam 2007 (UB)_Dang ky phan khai von ODA (gui Bo)_Bieu du thao QD von ho tro co MT" xfId="9695"/>
    <cellStyle name="1_BC nam 2007 (UB)_Dang ky phan khai von ODA (gui Bo)_Bieu du thao QD von ho tro co MT 2" xfId="9696"/>
    <cellStyle name="1_BC nam 2007 (UB)_Dang ky phan khai von ODA (gui Bo)_Bieu du thao QD von ho tro co MT 2 2" xfId="9697"/>
    <cellStyle name="1_BC nam 2007 (UB)_Dang ky phan khai von ODA (gui Bo)_Bieu du thao QD von ho tro co MT 2 3" xfId="9698"/>
    <cellStyle name="1_BC nam 2007 (UB)_Dang ky phan khai von ODA (gui Bo)_Bieu du thao QD von ho tro co MT 2 4" xfId="9699"/>
    <cellStyle name="1_BC nam 2007 (UB)_Dang ky phan khai von ODA (gui Bo)_Bieu du thao QD von ho tro co MT 3" xfId="9700"/>
    <cellStyle name="1_BC nam 2007 (UB)_Dang ky phan khai von ODA (gui Bo)_Bieu du thao QD von ho tro co MT 4" xfId="9701"/>
    <cellStyle name="1_BC nam 2007 (UB)_Dang ky phan khai von ODA (gui Bo)_Bieu du thao QD von ho tro co MT 5" xfId="9702"/>
    <cellStyle name="1_BC nam 2007 (UB)_Dang ky phan khai von ODA (gui Bo)_Ke hoach 2012 theo doi (giai ngan 30.6.12)" xfId="9703"/>
    <cellStyle name="1_BC nam 2007 (UB)_Dang ky phan khai von ODA (gui Bo)_Ke hoach 2012 theo doi (giai ngan 30.6.12) 2" xfId="9704"/>
    <cellStyle name="1_BC nam 2007 (UB)_Dang ky phan khai von ODA (gui Bo)_Ke hoach 2012 theo doi (giai ngan 30.6.12) 2 2" xfId="9705"/>
    <cellStyle name="1_BC nam 2007 (UB)_Dang ky phan khai von ODA (gui Bo)_Ke hoach 2012 theo doi (giai ngan 30.6.12) 2 3" xfId="9706"/>
    <cellStyle name="1_BC nam 2007 (UB)_Dang ky phan khai von ODA (gui Bo)_Ke hoach 2012 theo doi (giai ngan 30.6.12) 2 4" xfId="9707"/>
    <cellStyle name="1_BC nam 2007 (UB)_Dang ky phan khai von ODA (gui Bo)_Ke hoach 2012 theo doi (giai ngan 30.6.12) 3" xfId="9708"/>
    <cellStyle name="1_BC nam 2007 (UB)_Dang ky phan khai von ODA (gui Bo)_Ke hoach 2012 theo doi (giai ngan 30.6.12) 4" xfId="9709"/>
    <cellStyle name="1_BC nam 2007 (UB)_Dang ky phan khai von ODA (gui Bo)_Ke hoach 2012 theo doi (giai ngan 30.6.12) 5" xfId="9710"/>
    <cellStyle name="1_BC nam 2007 (UB)_DK bo tri lai (chinh thuc)" xfId="9711"/>
    <cellStyle name="1_BC nam 2007 (UB)_DK bo tri lai (chinh thuc) 2" xfId="9712"/>
    <cellStyle name="1_BC nam 2007 (UB)_DK bo tri lai (chinh thuc) 2 2" xfId="9713"/>
    <cellStyle name="1_BC nam 2007 (UB)_DK bo tri lai (chinh thuc) 2 3" xfId="9714"/>
    <cellStyle name="1_BC nam 2007 (UB)_DK bo tri lai (chinh thuc) 2 4" xfId="9715"/>
    <cellStyle name="1_BC nam 2007 (UB)_DK bo tri lai (chinh thuc) 3" xfId="9716"/>
    <cellStyle name="1_BC nam 2007 (UB)_DK bo tri lai (chinh thuc) 3 2" xfId="9717"/>
    <cellStyle name="1_BC nam 2007 (UB)_DK bo tri lai (chinh thuc) 3 3" xfId="9718"/>
    <cellStyle name="1_BC nam 2007 (UB)_DK bo tri lai (chinh thuc) 3 4" xfId="9719"/>
    <cellStyle name="1_BC nam 2007 (UB)_DK bo tri lai (chinh thuc) 4" xfId="9720"/>
    <cellStyle name="1_BC nam 2007 (UB)_DK bo tri lai (chinh thuc) 5" xfId="9721"/>
    <cellStyle name="1_BC nam 2007 (UB)_DK bo tri lai (chinh thuc) 6" xfId="9722"/>
    <cellStyle name="1_BC nam 2007 (UB)_DK bo tri lai (chinh thuc)_BC von DTPT 6 thang 2012" xfId="9723"/>
    <cellStyle name="1_BC nam 2007 (UB)_DK bo tri lai (chinh thuc)_BC von DTPT 6 thang 2012 2" xfId="9724"/>
    <cellStyle name="1_BC nam 2007 (UB)_DK bo tri lai (chinh thuc)_BC von DTPT 6 thang 2012 2 2" xfId="9725"/>
    <cellStyle name="1_BC nam 2007 (UB)_DK bo tri lai (chinh thuc)_BC von DTPT 6 thang 2012 2 3" xfId="9726"/>
    <cellStyle name="1_BC nam 2007 (UB)_DK bo tri lai (chinh thuc)_BC von DTPT 6 thang 2012 2 4" xfId="9727"/>
    <cellStyle name="1_BC nam 2007 (UB)_DK bo tri lai (chinh thuc)_BC von DTPT 6 thang 2012 3" xfId="9728"/>
    <cellStyle name="1_BC nam 2007 (UB)_DK bo tri lai (chinh thuc)_BC von DTPT 6 thang 2012 3 2" xfId="9729"/>
    <cellStyle name="1_BC nam 2007 (UB)_DK bo tri lai (chinh thuc)_BC von DTPT 6 thang 2012 3 3" xfId="9730"/>
    <cellStyle name="1_BC nam 2007 (UB)_DK bo tri lai (chinh thuc)_BC von DTPT 6 thang 2012 3 4" xfId="9731"/>
    <cellStyle name="1_BC nam 2007 (UB)_DK bo tri lai (chinh thuc)_BC von DTPT 6 thang 2012 4" xfId="9732"/>
    <cellStyle name="1_BC nam 2007 (UB)_DK bo tri lai (chinh thuc)_BC von DTPT 6 thang 2012 5" xfId="9733"/>
    <cellStyle name="1_BC nam 2007 (UB)_DK bo tri lai (chinh thuc)_BC von DTPT 6 thang 2012 6" xfId="9734"/>
    <cellStyle name="1_BC nam 2007 (UB)_DK bo tri lai (chinh thuc)_Bieu du thao QD von ho tro co MT" xfId="9735"/>
    <cellStyle name="1_BC nam 2007 (UB)_DK bo tri lai (chinh thuc)_Bieu du thao QD von ho tro co MT 2" xfId="9736"/>
    <cellStyle name="1_BC nam 2007 (UB)_DK bo tri lai (chinh thuc)_Bieu du thao QD von ho tro co MT 2 2" xfId="9737"/>
    <cellStyle name="1_BC nam 2007 (UB)_DK bo tri lai (chinh thuc)_Bieu du thao QD von ho tro co MT 2 3" xfId="9738"/>
    <cellStyle name="1_BC nam 2007 (UB)_DK bo tri lai (chinh thuc)_Bieu du thao QD von ho tro co MT 2 4" xfId="9739"/>
    <cellStyle name="1_BC nam 2007 (UB)_DK bo tri lai (chinh thuc)_Bieu du thao QD von ho tro co MT 3" xfId="9740"/>
    <cellStyle name="1_BC nam 2007 (UB)_DK bo tri lai (chinh thuc)_Bieu du thao QD von ho tro co MT 3 2" xfId="9741"/>
    <cellStyle name="1_BC nam 2007 (UB)_DK bo tri lai (chinh thuc)_Bieu du thao QD von ho tro co MT 3 3" xfId="9742"/>
    <cellStyle name="1_BC nam 2007 (UB)_DK bo tri lai (chinh thuc)_Bieu du thao QD von ho tro co MT 3 4" xfId="9743"/>
    <cellStyle name="1_BC nam 2007 (UB)_DK bo tri lai (chinh thuc)_Bieu du thao QD von ho tro co MT 4" xfId="9744"/>
    <cellStyle name="1_BC nam 2007 (UB)_DK bo tri lai (chinh thuc)_Bieu du thao QD von ho tro co MT 5" xfId="9745"/>
    <cellStyle name="1_BC nam 2007 (UB)_DK bo tri lai (chinh thuc)_Bieu du thao QD von ho tro co MT 6" xfId="9746"/>
    <cellStyle name="1_BC nam 2007 (UB)_DK bo tri lai (chinh thuc)_Hoan chinh KH 2012 (o nha)" xfId="9747"/>
    <cellStyle name="1_BC nam 2007 (UB)_DK bo tri lai (chinh thuc)_Hoan chinh KH 2012 (o nha) 2" xfId="9748"/>
    <cellStyle name="1_BC nam 2007 (UB)_DK bo tri lai (chinh thuc)_Hoan chinh KH 2012 (o nha) 2 2" xfId="9749"/>
    <cellStyle name="1_BC nam 2007 (UB)_DK bo tri lai (chinh thuc)_Hoan chinh KH 2012 (o nha) 2 3" xfId="9750"/>
    <cellStyle name="1_BC nam 2007 (UB)_DK bo tri lai (chinh thuc)_Hoan chinh KH 2012 (o nha) 2 4" xfId="9751"/>
    <cellStyle name="1_BC nam 2007 (UB)_DK bo tri lai (chinh thuc)_Hoan chinh KH 2012 (o nha) 3" xfId="9752"/>
    <cellStyle name="1_BC nam 2007 (UB)_DK bo tri lai (chinh thuc)_Hoan chinh KH 2012 (o nha) 3 2" xfId="9753"/>
    <cellStyle name="1_BC nam 2007 (UB)_DK bo tri lai (chinh thuc)_Hoan chinh KH 2012 (o nha) 3 3" xfId="9754"/>
    <cellStyle name="1_BC nam 2007 (UB)_DK bo tri lai (chinh thuc)_Hoan chinh KH 2012 (o nha) 3 4" xfId="9755"/>
    <cellStyle name="1_BC nam 2007 (UB)_DK bo tri lai (chinh thuc)_Hoan chinh KH 2012 (o nha) 4" xfId="9756"/>
    <cellStyle name="1_BC nam 2007 (UB)_DK bo tri lai (chinh thuc)_Hoan chinh KH 2012 (o nha) 5" xfId="9757"/>
    <cellStyle name="1_BC nam 2007 (UB)_DK bo tri lai (chinh thuc)_Hoan chinh KH 2012 (o nha) 6" xfId="9758"/>
    <cellStyle name="1_BC nam 2007 (UB)_DK bo tri lai (chinh thuc)_Hoan chinh KH 2012 (o nha)_Bao cao giai ngan quy I" xfId="9759"/>
    <cellStyle name="1_BC nam 2007 (UB)_DK bo tri lai (chinh thuc)_Hoan chinh KH 2012 (o nha)_Bao cao giai ngan quy I 2" xfId="9760"/>
    <cellStyle name="1_BC nam 2007 (UB)_DK bo tri lai (chinh thuc)_Hoan chinh KH 2012 (o nha)_Bao cao giai ngan quy I 2 2" xfId="9761"/>
    <cellStyle name="1_BC nam 2007 (UB)_DK bo tri lai (chinh thuc)_Hoan chinh KH 2012 (o nha)_Bao cao giai ngan quy I 2 3" xfId="9762"/>
    <cellStyle name="1_BC nam 2007 (UB)_DK bo tri lai (chinh thuc)_Hoan chinh KH 2012 (o nha)_Bao cao giai ngan quy I 2 4" xfId="9763"/>
    <cellStyle name="1_BC nam 2007 (UB)_DK bo tri lai (chinh thuc)_Hoan chinh KH 2012 (o nha)_Bao cao giai ngan quy I 3" xfId="9764"/>
    <cellStyle name="1_BC nam 2007 (UB)_DK bo tri lai (chinh thuc)_Hoan chinh KH 2012 (o nha)_Bao cao giai ngan quy I 3 2" xfId="9765"/>
    <cellStyle name="1_BC nam 2007 (UB)_DK bo tri lai (chinh thuc)_Hoan chinh KH 2012 (o nha)_Bao cao giai ngan quy I 3 3" xfId="9766"/>
    <cellStyle name="1_BC nam 2007 (UB)_DK bo tri lai (chinh thuc)_Hoan chinh KH 2012 (o nha)_Bao cao giai ngan quy I 3 4" xfId="9767"/>
    <cellStyle name="1_BC nam 2007 (UB)_DK bo tri lai (chinh thuc)_Hoan chinh KH 2012 (o nha)_Bao cao giai ngan quy I 4" xfId="9768"/>
    <cellStyle name="1_BC nam 2007 (UB)_DK bo tri lai (chinh thuc)_Hoan chinh KH 2012 (o nha)_Bao cao giai ngan quy I 5" xfId="9769"/>
    <cellStyle name="1_BC nam 2007 (UB)_DK bo tri lai (chinh thuc)_Hoan chinh KH 2012 (o nha)_Bao cao giai ngan quy I 6" xfId="9770"/>
    <cellStyle name="1_BC nam 2007 (UB)_DK bo tri lai (chinh thuc)_Hoan chinh KH 2012 (o nha)_BC von DTPT 6 thang 2012" xfId="9771"/>
    <cellStyle name="1_BC nam 2007 (UB)_DK bo tri lai (chinh thuc)_Hoan chinh KH 2012 (o nha)_BC von DTPT 6 thang 2012 2" xfId="9772"/>
    <cellStyle name="1_BC nam 2007 (UB)_DK bo tri lai (chinh thuc)_Hoan chinh KH 2012 (o nha)_BC von DTPT 6 thang 2012 2 2" xfId="9773"/>
    <cellStyle name="1_BC nam 2007 (UB)_DK bo tri lai (chinh thuc)_Hoan chinh KH 2012 (o nha)_BC von DTPT 6 thang 2012 2 3" xfId="9774"/>
    <cellStyle name="1_BC nam 2007 (UB)_DK bo tri lai (chinh thuc)_Hoan chinh KH 2012 (o nha)_BC von DTPT 6 thang 2012 2 4" xfId="9775"/>
    <cellStyle name="1_BC nam 2007 (UB)_DK bo tri lai (chinh thuc)_Hoan chinh KH 2012 (o nha)_BC von DTPT 6 thang 2012 3" xfId="9776"/>
    <cellStyle name="1_BC nam 2007 (UB)_DK bo tri lai (chinh thuc)_Hoan chinh KH 2012 (o nha)_BC von DTPT 6 thang 2012 3 2" xfId="9777"/>
    <cellStyle name="1_BC nam 2007 (UB)_DK bo tri lai (chinh thuc)_Hoan chinh KH 2012 (o nha)_BC von DTPT 6 thang 2012 3 3" xfId="9778"/>
    <cellStyle name="1_BC nam 2007 (UB)_DK bo tri lai (chinh thuc)_Hoan chinh KH 2012 (o nha)_BC von DTPT 6 thang 2012 3 4" xfId="9779"/>
    <cellStyle name="1_BC nam 2007 (UB)_DK bo tri lai (chinh thuc)_Hoan chinh KH 2012 (o nha)_BC von DTPT 6 thang 2012 4" xfId="9780"/>
    <cellStyle name="1_BC nam 2007 (UB)_DK bo tri lai (chinh thuc)_Hoan chinh KH 2012 (o nha)_BC von DTPT 6 thang 2012 5" xfId="9781"/>
    <cellStyle name="1_BC nam 2007 (UB)_DK bo tri lai (chinh thuc)_Hoan chinh KH 2012 (o nha)_BC von DTPT 6 thang 2012 6" xfId="9782"/>
    <cellStyle name="1_BC nam 2007 (UB)_DK bo tri lai (chinh thuc)_Hoan chinh KH 2012 (o nha)_Bieu du thao QD von ho tro co MT" xfId="9783"/>
    <cellStyle name="1_BC nam 2007 (UB)_DK bo tri lai (chinh thuc)_Hoan chinh KH 2012 (o nha)_Bieu du thao QD von ho tro co MT 2" xfId="9784"/>
    <cellStyle name="1_BC nam 2007 (UB)_DK bo tri lai (chinh thuc)_Hoan chinh KH 2012 (o nha)_Bieu du thao QD von ho tro co MT 2 2" xfId="9785"/>
    <cellStyle name="1_BC nam 2007 (UB)_DK bo tri lai (chinh thuc)_Hoan chinh KH 2012 (o nha)_Bieu du thao QD von ho tro co MT 2 3" xfId="9786"/>
    <cellStyle name="1_BC nam 2007 (UB)_DK bo tri lai (chinh thuc)_Hoan chinh KH 2012 (o nha)_Bieu du thao QD von ho tro co MT 2 4" xfId="9787"/>
    <cellStyle name="1_BC nam 2007 (UB)_DK bo tri lai (chinh thuc)_Hoan chinh KH 2012 (o nha)_Bieu du thao QD von ho tro co MT 3" xfId="9788"/>
    <cellStyle name="1_BC nam 2007 (UB)_DK bo tri lai (chinh thuc)_Hoan chinh KH 2012 (o nha)_Bieu du thao QD von ho tro co MT 3 2" xfId="9789"/>
    <cellStyle name="1_BC nam 2007 (UB)_DK bo tri lai (chinh thuc)_Hoan chinh KH 2012 (o nha)_Bieu du thao QD von ho tro co MT 3 3" xfId="9790"/>
    <cellStyle name="1_BC nam 2007 (UB)_DK bo tri lai (chinh thuc)_Hoan chinh KH 2012 (o nha)_Bieu du thao QD von ho tro co MT 3 4" xfId="9791"/>
    <cellStyle name="1_BC nam 2007 (UB)_DK bo tri lai (chinh thuc)_Hoan chinh KH 2012 (o nha)_Bieu du thao QD von ho tro co MT 4" xfId="9792"/>
    <cellStyle name="1_BC nam 2007 (UB)_DK bo tri lai (chinh thuc)_Hoan chinh KH 2012 (o nha)_Bieu du thao QD von ho tro co MT 5" xfId="9793"/>
    <cellStyle name="1_BC nam 2007 (UB)_DK bo tri lai (chinh thuc)_Hoan chinh KH 2012 (o nha)_Bieu du thao QD von ho tro co MT 6" xfId="9794"/>
    <cellStyle name="1_BC nam 2007 (UB)_DK bo tri lai (chinh thuc)_Hoan chinh KH 2012 (o nha)_Ke hoach 2012 theo doi (giai ngan 30.6.12)" xfId="9795"/>
    <cellStyle name="1_BC nam 2007 (UB)_DK bo tri lai (chinh thuc)_Hoan chinh KH 2012 (o nha)_Ke hoach 2012 theo doi (giai ngan 30.6.12) 2" xfId="9796"/>
    <cellStyle name="1_BC nam 2007 (UB)_DK bo tri lai (chinh thuc)_Hoan chinh KH 2012 (o nha)_Ke hoach 2012 theo doi (giai ngan 30.6.12) 2 2" xfId="9797"/>
    <cellStyle name="1_BC nam 2007 (UB)_DK bo tri lai (chinh thuc)_Hoan chinh KH 2012 (o nha)_Ke hoach 2012 theo doi (giai ngan 30.6.12) 2 3" xfId="9798"/>
    <cellStyle name="1_BC nam 2007 (UB)_DK bo tri lai (chinh thuc)_Hoan chinh KH 2012 (o nha)_Ke hoach 2012 theo doi (giai ngan 30.6.12) 2 4" xfId="9799"/>
    <cellStyle name="1_BC nam 2007 (UB)_DK bo tri lai (chinh thuc)_Hoan chinh KH 2012 (o nha)_Ke hoach 2012 theo doi (giai ngan 30.6.12) 3" xfId="9800"/>
    <cellStyle name="1_BC nam 2007 (UB)_DK bo tri lai (chinh thuc)_Hoan chinh KH 2012 (o nha)_Ke hoach 2012 theo doi (giai ngan 30.6.12) 3 2" xfId="9801"/>
    <cellStyle name="1_BC nam 2007 (UB)_DK bo tri lai (chinh thuc)_Hoan chinh KH 2012 (o nha)_Ke hoach 2012 theo doi (giai ngan 30.6.12) 3 3" xfId="9802"/>
    <cellStyle name="1_BC nam 2007 (UB)_DK bo tri lai (chinh thuc)_Hoan chinh KH 2012 (o nha)_Ke hoach 2012 theo doi (giai ngan 30.6.12) 3 4" xfId="9803"/>
    <cellStyle name="1_BC nam 2007 (UB)_DK bo tri lai (chinh thuc)_Hoan chinh KH 2012 (o nha)_Ke hoach 2012 theo doi (giai ngan 30.6.12) 4" xfId="9804"/>
    <cellStyle name="1_BC nam 2007 (UB)_DK bo tri lai (chinh thuc)_Hoan chinh KH 2012 (o nha)_Ke hoach 2012 theo doi (giai ngan 30.6.12) 5" xfId="9805"/>
    <cellStyle name="1_BC nam 2007 (UB)_DK bo tri lai (chinh thuc)_Hoan chinh KH 2012 (o nha)_Ke hoach 2012 theo doi (giai ngan 30.6.12) 6" xfId="9806"/>
    <cellStyle name="1_BC nam 2007 (UB)_DK bo tri lai (chinh thuc)_Hoan chinh KH 2012 Von ho tro co MT" xfId="9807"/>
    <cellStyle name="1_BC nam 2007 (UB)_DK bo tri lai (chinh thuc)_Hoan chinh KH 2012 Von ho tro co MT (chi tiet)" xfId="9808"/>
    <cellStyle name="1_BC nam 2007 (UB)_DK bo tri lai (chinh thuc)_Hoan chinh KH 2012 Von ho tro co MT (chi tiet) 2" xfId="9809"/>
    <cellStyle name="1_BC nam 2007 (UB)_DK bo tri lai (chinh thuc)_Hoan chinh KH 2012 Von ho tro co MT (chi tiet) 2 2" xfId="9810"/>
    <cellStyle name="1_BC nam 2007 (UB)_DK bo tri lai (chinh thuc)_Hoan chinh KH 2012 Von ho tro co MT (chi tiet) 2 3" xfId="9811"/>
    <cellStyle name="1_BC nam 2007 (UB)_DK bo tri lai (chinh thuc)_Hoan chinh KH 2012 Von ho tro co MT (chi tiet) 2 4" xfId="9812"/>
    <cellStyle name="1_BC nam 2007 (UB)_DK bo tri lai (chinh thuc)_Hoan chinh KH 2012 Von ho tro co MT (chi tiet) 3" xfId="9813"/>
    <cellStyle name="1_BC nam 2007 (UB)_DK bo tri lai (chinh thuc)_Hoan chinh KH 2012 Von ho tro co MT (chi tiet) 3 2" xfId="9814"/>
    <cellStyle name="1_BC nam 2007 (UB)_DK bo tri lai (chinh thuc)_Hoan chinh KH 2012 Von ho tro co MT (chi tiet) 3 3" xfId="9815"/>
    <cellStyle name="1_BC nam 2007 (UB)_DK bo tri lai (chinh thuc)_Hoan chinh KH 2012 Von ho tro co MT (chi tiet) 3 4" xfId="9816"/>
    <cellStyle name="1_BC nam 2007 (UB)_DK bo tri lai (chinh thuc)_Hoan chinh KH 2012 Von ho tro co MT (chi tiet) 4" xfId="9817"/>
    <cellStyle name="1_BC nam 2007 (UB)_DK bo tri lai (chinh thuc)_Hoan chinh KH 2012 Von ho tro co MT (chi tiet) 5" xfId="9818"/>
    <cellStyle name="1_BC nam 2007 (UB)_DK bo tri lai (chinh thuc)_Hoan chinh KH 2012 Von ho tro co MT (chi tiet) 6" xfId="9819"/>
    <cellStyle name="1_BC nam 2007 (UB)_DK bo tri lai (chinh thuc)_Hoan chinh KH 2012 Von ho tro co MT 10" xfId="9820"/>
    <cellStyle name="1_BC nam 2007 (UB)_DK bo tri lai (chinh thuc)_Hoan chinh KH 2012 Von ho tro co MT 10 2" xfId="9821"/>
    <cellStyle name="1_BC nam 2007 (UB)_DK bo tri lai (chinh thuc)_Hoan chinh KH 2012 Von ho tro co MT 10 3" xfId="9822"/>
    <cellStyle name="1_BC nam 2007 (UB)_DK bo tri lai (chinh thuc)_Hoan chinh KH 2012 Von ho tro co MT 10 4" xfId="9823"/>
    <cellStyle name="1_BC nam 2007 (UB)_DK bo tri lai (chinh thuc)_Hoan chinh KH 2012 Von ho tro co MT 11" xfId="9824"/>
    <cellStyle name="1_BC nam 2007 (UB)_DK bo tri lai (chinh thuc)_Hoan chinh KH 2012 Von ho tro co MT 11 2" xfId="9825"/>
    <cellStyle name="1_BC nam 2007 (UB)_DK bo tri lai (chinh thuc)_Hoan chinh KH 2012 Von ho tro co MT 11 3" xfId="9826"/>
    <cellStyle name="1_BC nam 2007 (UB)_DK bo tri lai (chinh thuc)_Hoan chinh KH 2012 Von ho tro co MT 11 4" xfId="9827"/>
    <cellStyle name="1_BC nam 2007 (UB)_DK bo tri lai (chinh thuc)_Hoan chinh KH 2012 Von ho tro co MT 12" xfId="9828"/>
    <cellStyle name="1_BC nam 2007 (UB)_DK bo tri lai (chinh thuc)_Hoan chinh KH 2012 Von ho tro co MT 12 2" xfId="9829"/>
    <cellStyle name="1_BC nam 2007 (UB)_DK bo tri lai (chinh thuc)_Hoan chinh KH 2012 Von ho tro co MT 12 3" xfId="9830"/>
    <cellStyle name="1_BC nam 2007 (UB)_DK bo tri lai (chinh thuc)_Hoan chinh KH 2012 Von ho tro co MT 12 4" xfId="9831"/>
    <cellStyle name="1_BC nam 2007 (UB)_DK bo tri lai (chinh thuc)_Hoan chinh KH 2012 Von ho tro co MT 13" xfId="9832"/>
    <cellStyle name="1_BC nam 2007 (UB)_DK bo tri lai (chinh thuc)_Hoan chinh KH 2012 Von ho tro co MT 13 2" xfId="9833"/>
    <cellStyle name="1_BC nam 2007 (UB)_DK bo tri lai (chinh thuc)_Hoan chinh KH 2012 Von ho tro co MT 13 3" xfId="9834"/>
    <cellStyle name="1_BC nam 2007 (UB)_DK bo tri lai (chinh thuc)_Hoan chinh KH 2012 Von ho tro co MT 13 4" xfId="9835"/>
    <cellStyle name="1_BC nam 2007 (UB)_DK bo tri lai (chinh thuc)_Hoan chinh KH 2012 Von ho tro co MT 14" xfId="9836"/>
    <cellStyle name="1_BC nam 2007 (UB)_DK bo tri lai (chinh thuc)_Hoan chinh KH 2012 Von ho tro co MT 14 2" xfId="9837"/>
    <cellStyle name="1_BC nam 2007 (UB)_DK bo tri lai (chinh thuc)_Hoan chinh KH 2012 Von ho tro co MT 14 3" xfId="9838"/>
    <cellStyle name="1_BC nam 2007 (UB)_DK bo tri lai (chinh thuc)_Hoan chinh KH 2012 Von ho tro co MT 14 4" xfId="9839"/>
    <cellStyle name="1_BC nam 2007 (UB)_DK bo tri lai (chinh thuc)_Hoan chinh KH 2012 Von ho tro co MT 15" xfId="9840"/>
    <cellStyle name="1_BC nam 2007 (UB)_DK bo tri lai (chinh thuc)_Hoan chinh KH 2012 Von ho tro co MT 15 2" xfId="9841"/>
    <cellStyle name="1_BC nam 2007 (UB)_DK bo tri lai (chinh thuc)_Hoan chinh KH 2012 Von ho tro co MT 15 3" xfId="9842"/>
    <cellStyle name="1_BC nam 2007 (UB)_DK bo tri lai (chinh thuc)_Hoan chinh KH 2012 Von ho tro co MT 15 4" xfId="9843"/>
    <cellStyle name="1_BC nam 2007 (UB)_DK bo tri lai (chinh thuc)_Hoan chinh KH 2012 Von ho tro co MT 16" xfId="9844"/>
    <cellStyle name="1_BC nam 2007 (UB)_DK bo tri lai (chinh thuc)_Hoan chinh KH 2012 Von ho tro co MT 16 2" xfId="9845"/>
    <cellStyle name="1_BC nam 2007 (UB)_DK bo tri lai (chinh thuc)_Hoan chinh KH 2012 Von ho tro co MT 16 3" xfId="9846"/>
    <cellStyle name="1_BC nam 2007 (UB)_DK bo tri lai (chinh thuc)_Hoan chinh KH 2012 Von ho tro co MT 16 4" xfId="9847"/>
    <cellStyle name="1_BC nam 2007 (UB)_DK bo tri lai (chinh thuc)_Hoan chinh KH 2012 Von ho tro co MT 17" xfId="9848"/>
    <cellStyle name="1_BC nam 2007 (UB)_DK bo tri lai (chinh thuc)_Hoan chinh KH 2012 Von ho tro co MT 17 2" xfId="9849"/>
    <cellStyle name="1_BC nam 2007 (UB)_DK bo tri lai (chinh thuc)_Hoan chinh KH 2012 Von ho tro co MT 17 3" xfId="9850"/>
    <cellStyle name="1_BC nam 2007 (UB)_DK bo tri lai (chinh thuc)_Hoan chinh KH 2012 Von ho tro co MT 17 4" xfId="9851"/>
    <cellStyle name="1_BC nam 2007 (UB)_DK bo tri lai (chinh thuc)_Hoan chinh KH 2012 Von ho tro co MT 18" xfId="9852"/>
    <cellStyle name="1_BC nam 2007 (UB)_DK bo tri lai (chinh thuc)_Hoan chinh KH 2012 Von ho tro co MT 19" xfId="9853"/>
    <cellStyle name="1_BC nam 2007 (UB)_DK bo tri lai (chinh thuc)_Hoan chinh KH 2012 Von ho tro co MT 2" xfId="9854"/>
    <cellStyle name="1_BC nam 2007 (UB)_DK bo tri lai (chinh thuc)_Hoan chinh KH 2012 Von ho tro co MT 2 2" xfId="9855"/>
    <cellStyle name="1_BC nam 2007 (UB)_DK bo tri lai (chinh thuc)_Hoan chinh KH 2012 Von ho tro co MT 2 3" xfId="9856"/>
    <cellStyle name="1_BC nam 2007 (UB)_DK bo tri lai (chinh thuc)_Hoan chinh KH 2012 Von ho tro co MT 2 4" xfId="9857"/>
    <cellStyle name="1_BC nam 2007 (UB)_DK bo tri lai (chinh thuc)_Hoan chinh KH 2012 Von ho tro co MT 20" xfId="9858"/>
    <cellStyle name="1_BC nam 2007 (UB)_DK bo tri lai (chinh thuc)_Hoan chinh KH 2012 Von ho tro co MT 3" xfId="9859"/>
    <cellStyle name="1_BC nam 2007 (UB)_DK bo tri lai (chinh thuc)_Hoan chinh KH 2012 Von ho tro co MT 3 2" xfId="9860"/>
    <cellStyle name="1_BC nam 2007 (UB)_DK bo tri lai (chinh thuc)_Hoan chinh KH 2012 Von ho tro co MT 3 3" xfId="9861"/>
    <cellStyle name="1_BC nam 2007 (UB)_DK bo tri lai (chinh thuc)_Hoan chinh KH 2012 Von ho tro co MT 3 4" xfId="9862"/>
    <cellStyle name="1_BC nam 2007 (UB)_DK bo tri lai (chinh thuc)_Hoan chinh KH 2012 Von ho tro co MT 4" xfId="9863"/>
    <cellStyle name="1_BC nam 2007 (UB)_DK bo tri lai (chinh thuc)_Hoan chinh KH 2012 Von ho tro co MT 4 2" xfId="9864"/>
    <cellStyle name="1_BC nam 2007 (UB)_DK bo tri lai (chinh thuc)_Hoan chinh KH 2012 Von ho tro co MT 4 3" xfId="9865"/>
    <cellStyle name="1_BC nam 2007 (UB)_DK bo tri lai (chinh thuc)_Hoan chinh KH 2012 Von ho tro co MT 4 4" xfId="9866"/>
    <cellStyle name="1_BC nam 2007 (UB)_DK bo tri lai (chinh thuc)_Hoan chinh KH 2012 Von ho tro co MT 5" xfId="9867"/>
    <cellStyle name="1_BC nam 2007 (UB)_DK bo tri lai (chinh thuc)_Hoan chinh KH 2012 Von ho tro co MT 5 2" xfId="9868"/>
    <cellStyle name="1_BC nam 2007 (UB)_DK bo tri lai (chinh thuc)_Hoan chinh KH 2012 Von ho tro co MT 5 3" xfId="9869"/>
    <cellStyle name="1_BC nam 2007 (UB)_DK bo tri lai (chinh thuc)_Hoan chinh KH 2012 Von ho tro co MT 5 4" xfId="9870"/>
    <cellStyle name="1_BC nam 2007 (UB)_DK bo tri lai (chinh thuc)_Hoan chinh KH 2012 Von ho tro co MT 6" xfId="9871"/>
    <cellStyle name="1_BC nam 2007 (UB)_DK bo tri lai (chinh thuc)_Hoan chinh KH 2012 Von ho tro co MT 6 2" xfId="9872"/>
    <cellStyle name="1_BC nam 2007 (UB)_DK bo tri lai (chinh thuc)_Hoan chinh KH 2012 Von ho tro co MT 6 3" xfId="9873"/>
    <cellStyle name="1_BC nam 2007 (UB)_DK bo tri lai (chinh thuc)_Hoan chinh KH 2012 Von ho tro co MT 6 4" xfId="9874"/>
    <cellStyle name="1_BC nam 2007 (UB)_DK bo tri lai (chinh thuc)_Hoan chinh KH 2012 Von ho tro co MT 7" xfId="9875"/>
    <cellStyle name="1_BC nam 2007 (UB)_DK bo tri lai (chinh thuc)_Hoan chinh KH 2012 Von ho tro co MT 7 2" xfId="9876"/>
    <cellStyle name="1_BC nam 2007 (UB)_DK bo tri lai (chinh thuc)_Hoan chinh KH 2012 Von ho tro co MT 7 3" xfId="9877"/>
    <cellStyle name="1_BC nam 2007 (UB)_DK bo tri lai (chinh thuc)_Hoan chinh KH 2012 Von ho tro co MT 7 4" xfId="9878"/>
    <cellStyle name="1_BC nam 2007 (UB)_DK bo tri lai (chinh thuc)_Hoan chinh KH 2012 Von ho tro co MT 8" xfId="9879"/>
    <cellStyle name="1_BC nam 2007 (UB)_DK bo tri lai (chinh thuc)_Hoan chinh KH 2012 Von ho tro co MT 8 2" xfId="9880"/>
    <cellStyle name="1_BC nam 2007 (UB)_DK bo tri lai (chinh thuc)_Hoan chinh KH 2012 Von ho tro co MT 8 3" xfId="9881"/>
    <cellStyle name="1_BC nam 2007 (UB)_DK bo tri lai (chinh thuc)_Hoan chinh KH 2012 Von ho tro co MT 8 4" xfId="9882"/>
    <cellStyle name="1_BC nam 2007 (UB)_DK bo tri lai (chinh thuc)_Hoan chinh KH 2012 Von ho tro co MT 9" xfId="9883"/>
    <cellStyle name="1_BC nam 2007 (UB)_DK bo tri lai (chinh thuc)_Hoan chinh KH 2012 Von ho tro co MT 9 2" xfId="9884"/>
    <cellStyle name="1_BC nam 2007 (UB)_DK bo tri lai (chinh thuc)_Hoan chinh KH 2012 Von ho tro co MT 9 3" xfId="9885"/>
    <cellStyle name="1_BC nam 2007 (UB)_DK bo tri lai (chinh thuc)_Hoan chinh KH 2012 Von ho tro co MT 9 4" xfId="9886"/>
    <cellStyle name="1_BC nam 2007 (UB)_DK bo tri lai (chinh thuc)_Hoan chinh KH 2012 Von ho tro co MT_Bao cao giai ngan quy I" xfId="9887"/>
    <cellStyle name="1_BC nam 2007 (UB)_DK bo tri lai (chinh thuc)_Hoan chinh KH 2012 Von ho tro co MT_Bao cao giai ngan quy I 2" xfId="9888"/>
    <cellStyle name="1_BC nam 2007 (UB)_DK bo tri lai (chinh thuc)_Hoan chinh KH 2012 Von ho tro co MT_Bao cao giai ngan quy I 2 2" xfId="9889"/>
    <cellStyle name="1_BC nam 2007 (UB)_DK bo tri lai (chinh thuc)_Hoan chinh KH 2012 Von ho tro co MT_Bao cao giai ngan quy I 2 3" xfId="9890"/>
    <cellStyle name="1_BC nam 2007 (UB)_DK bo tri lai (chinh thuc)_Hoan chinh KH 2012 Von ho tro co MT_Bao cao giai ngan quy I 2 4" xfId="9891"/>
    <cellStyle name="1_BC nam 2007 (UB)_DK bo tri lai (chinh thuc)_Hoan chinh KH 2012 Von ho tro co MT_Bao cao giai ngan quy I 3" xfId="9892"/>
    <cellStyle name="1_BC nam 2007 (UB)_DK bo tri lai (chinh thuc)_Hoan chinh KH 2012 Von ho tro co MT_Bao cao giai ngan quy I 3 2" xfId="9893"/>
    <cellStyle name="1_BC nam 2007 (UB)_DK bo tri lai (chinh thuc)_Hoan chinh KH 2012 Von ho tro co MT_Bao cao giai ngan quy I 3 3" xfId="9894"/>
    <cellStyle name="1_BC nam 2007 (UB)_DK bo tri lai (chinh thuc)_Hoan chinh KH 2012 Von ho tro co MT_Bao cao giai ngan quy I 3 4" xfId="9895"/>
    <cellStyle name="1_BC nam 2007 (UB)_DK bo tri lai (chinh thuc)_Hoan chinh KH 2012 Von ho tro co MT_Bao cao giai ngan quy I 4" xfId="9896"/>
    <cellStyle name="1_BC nam 2007 (UB)_DK bo tri lai (chinh thuc)_Hoan chinh KH 2012 Von ho tro co MT_Bao cao giai ngan quy I 5" xfId="9897"/>
    <cellStyle name="1_BC nam 2007 (UB)_DK bo tri lai (chinh thuc)_Hoan chinh KH 2012 Von ho tro co MT_Bao cao giai ngan quy I 6" xfId="9898"/>
    <cellStyle name="1_BC nam 2007 (UB)_DK bo tri lai (chinh thuc)_Hoan chinh KH 2012 Von ho tro co MT_BC von DTPT 6 thang 2012" xfId="9899"/>
    <cellStyle name="1_BC nam 2007 (UB)_DK bo tri lai (chinh thuc)_Hoan chinh KH 2012 Von ho tro co MT_BC von DTPT 6 thang 2012 2" xfId="9900"/>
    <cellStyle name="1_BC nam 2007 (UB)_DK bo tri lai (chinh thuc)_Hoan chinh KH 2012 Von ho tro co MT_BC von DTPT 6 thang 2012 2 2" xfId="9901"/>
    <cellStyle name="1_BC nam 2007 (UB)_DK bo tri lai (chinh thuc)_Hoan chinh KH 2012 Von ho tro co MT_BC von DTPT 6 thang 2012 2 3" xfId="9902"/>
    <cellStyle name="1_BC nam 2007 (UB)_DK bo tri lai (chinh thuc)_Hoan chinh KH 2012 Von ho tro co MT_BC von DTPT 6 thang 2012 2 4" xfId="9903"/>
    <cellStyle name="1_BC nam 2007 (UB)_DK bo tri lai (chinh thuc)_Hoan chinh KH 2012 Von ho tro co MT_BC von DTPT 6 thang 2012 3" xfId="9904"/>
    <cellStyle name="1_BC nam 2007 (UB)_DK bo tri lai (chinh thuc)_Hoan chinh KH 2012 Von ho tro co MT_BC von DTPT 6 thang 2012 3 2" xfId="9905"/>
    <cellStyle name="1_BC nam 2007 (UB)_DK bo tri lai (chinh thuc)_Hoan chinh KH 2012 Von ho tro co MT_BC von DTPT 6 thang 2012 3 3" xfId="9906"/>
    <cellStyle name="1_BC nam 2007 (UB)_DK bo tri lai (chinh thuc)_Hoan chinh KH 2012 Von ho tro co MT_BC von DTPT 6 thang 2012 3 4" xfId="9907"/>
    <cellStyle name="1_BC nam 2007 (UB)_DK bo tri lai (chinh thuc)_Hoan chinh KH 2012 Von ho tro co MT_BC von DTPT 6 thang 2012 4" xfId="9908"/>
    <cellStyle name="1_BC nam 2007 (UB)_DK bo tri lai (chinh thuc)_Hoan chinh KH 2012 Von ho tro co MT_BC von DTPT 6 thang 2012 5" xfId="9909"/>
    <cellStyle name="1_BC nam 2007 (UB)_DK bo tri lai (chinh thuc)_Hoan chinh KH 2012 Von ho tro co MT_BC von DTPT 6 thang 2012 6" xfId="9910"/>
    <cellStyle name="1_BC nam 2007 (UB)_DK bo tri lai (chinh thuc)_Hoan chinh KH 2012 Von ho tro co MT_Bieu du thao QD von ho tro co MT" xfId="9911"/>
    <cellStyle name="1_BC nam 2007 (UB)_DK bo tri lai (chinh thuc)_Hoan chinh KH 2012 Von ho tro co MT_Bieu du thao QD von ho tro co MT 2" xfId="9912"/>
    <cellStyle name="1_BC nam 2007 (UB)_DK bo tri lai (chinh thuc)_Hoan chinh KH 2012 Von ho tro co MT_Bieu du thao QD von ho tro co MT 2 2" xfId="9913"/>
    <cellStyle name="1_BC nam 2007 (UB)_DK bo tri lai (chinh thuc)_Hoan chinh KH 2012 Von ho tro co MT_Bieu du thao QD von ho tro co MT 2 3" xfId="9914"/>
    <cellStyle name="1_BC nam 2007 (UB)_DK bo tri lai (chinh thuc)_Hoan chinh KH 2012 Von ho tro co MT_Bieu du thao QD von ho tro co MT 2 4" xfId="9915"/>
    <cellStyle name="1_BC nam 2007 (UB)_DK bo tri lai (chinh thuc)_Hoan chinh KH 2012 Von ho tro co MT_Bieu du thao QD von ho tro co MT 3" xfId="9916"/>
    <cellStyle name="1_BC nam 2007 (UB)_DK bo tri lai (chinh thuc)_Hoan chinh KH 2012 Von ho tro co MT_Bieu du thao QD von ho tro co MT 3 2" xfId="9917"/>
    <cellStyle name="1_BC nam 2007 (UB)_DK bo tri lai (chinh thuc)_Hoan chinh KH 2012 Von ho tro co MT_Bieu du thao QD von ho tro co MT 3 3" xfId="9918"/>
    <cellStyle name="1_BC nam 2007 (UB)_DK bo tri lai (chinh thuc)_Hoan chinh KH 2012 Von ho tro co MT_Bieu du thao QD von ho tro co MT 3 4" xfId="9919"/>
    <cellStyle name="1_BC nam 2007 (UB)_DK bo tri lai (chinh thuc)_Hoan chinh KH 2012 Von ho tro co MT_Bieu du thao QD von ho tro co MT 4" xfId="9920"/>
    <cellStyle name="1_BC nam 2007 (UB)_DK bo tri lai (chinh thuc)_Hoan chinh KH 2012 Von ho tro co MT_Bieu du thao QD von ho tro co MT 5" xfId="9921"/>
    <cellStyle name="1_BC nam 2007 (UB)_DK bo tri lai (chinh thuc)_Hoan chinh KH 2012 Von ho tro co MT_Bieu du thao QD von ho tro co MT 6" xfId="9922"/>
    <cellStyle name="1_BC nam 2007 (UB)_DK bo tri lai (chinh thuc)_Hoan chinh KH 2012 Von ho tro co MT_Ke hoach 2012 theo doi (giai ngan 30.6.12)" xfId="9923"/>
    <cellStyle name="1_BC nam 2007 (UB)_DK bo tri lai (chinh thuc)_Hoan chinh KH 2012 Von ho tro co MT_Ke hoach 2012 theo doi (giai ngan 30.6.12) 2" xfId="9924"/>
    <cellStyle name="1_BC nam 2007 (UB)_DK bo tri lai (chinh thuc)_Hoan chinh KH 2012 Von ho tro co MT_Ke hoach 2012 theo doi (giai ngan 30.6.12) 2 2" xfId="9925"/>
    <cellStyle name="1_BC nam 2007 (UB)_DK bo tri lai (chinh thuc)_Hoan chinh KH 2012 Von ho tro co MT_Ke hoach 2012 theo doi (giai ngan 30.6.12) 2 3" xfId="9926"/>
    <cellStyle name="1_BC nam 2007 (UB)_DK bo tri lai (chinh thuc)_Hoan chinh KH 2012 Von ho tro co MT_Ke hoach 2012 theo doi (giai ngan 30.6.12) 2 4" xfId="9927"/>
    <cellStyle name="1_BC nam 2007 (UB)_DK bo tri lai (chinh thuc)_Hoan chinh KH 2012 Von ho tro co MT_Ke hoach 2012 theo doi (giai ngan 30.6.12) 3" xfId="9928"/>
    <cellStyle name="1_BC nam 2007 (UB)_DK bo tri lai (chinh thuc)_Hoan chinh KH 2012 Von ho tro co MT_Ke hoach 2012 theo doi (giai ngan 30.6.12) 3 2" xfId="9929"/>
    <cellStyle name="1_BC nam 2007 (UB)_DK bo tri lai (chinh thuc)_Hoan chinh KH 2012 Von ho tro co MT_Ke hoach 2012 theo doi (giai ngan 30.6.12) 3 3" xfId="9930"/>
    <cellStyle name="1_BC nam 2007 (UB)_DK bo tri lai (chinh thuc)_Hoan chinh KH 2012 Von ho tro co MT_Ke hoach 2012 theo doi (giai ngan 30.6.12) 3 4" xfId="9931"/>
    <cellStyle name="1_BC nam 2007 (UB)_DK bo tri lai (chinh thuc)_Hoan chinh KH 2012 Von ho tro co MT_Ke hoach 2012 theo doi (giai ngan 30.6.12) 4" xfId="9932"/>
    <cellStyle name="1_BC nam 2007 (UB)_DK bo tri lai (chinh thuc)_Hoan chinh KH 2012 Von ho tro co MT_Ke hoach 2012 theo doi (giai ngan 30.6.12) 5" xfId="9933"/>
    <cellStyle name="1_BC nam 2007 (UB)_DK bo tri lai (chinh thuc)_Hoan chinh KH 2012 Von ho tro co MT_Ke hoach 2012 theo doi (giai ngan 30.6.12) 6" xfId="9934"/>
    <cellStyle name="1_BC nam 2007 (UB)_DK bo tri lai (chinh thuc)_Ke hoach 2012 (theo doi)" xfId="9935"/>
    <cellStyle name="1_BC nam 2007 (UB)_DK bo tri lai (chinh thuc)_Ke hoach 2012 (theo doi) 2" xfId="9936"/>
    <cellStyle name="1_BC nam 2007 (UB)_DK bo tri lai (chinh thuc)_Ke hoach 2012 (theo doi) 2 2" xfId="9937"/>
    <cellStyle name="1_BC nam 2007 (UB)_DK bo tri lai (chinh thuc)_Ke hoach 2012 (theo doi) 2 3" xfId="9938"/>
    <cellStyle name="1_BC nam 2007 (UB)_DK bo tri lai (chinh thuc)_Ke hoach 2012 (theo doi) 2 4" xfId="9939"/>
    <cellStyle name="1_BC nam 2007 (UB)_DK bo tri lai (chinh thuc)_Ke hoach 2012 (theo doi) 3" xfId="9940"/>
    <cellStyle name="1_BC nam 2007 (UB)_DK bo tri lai (chinh thuc)_Ke hoach 2012 (theo doi) 3 2" xfId="9941"/>
    <cellStyle name="1_BC nam 2007 (UB)_DK bo tri lai (chinh thuc)_Ke hoach 2012 (theo doi) 3 3" xfId="9942"/>
    <cellStyle name="1_BC nam 2007 (UB)_DK bo tri lai (chinh thuc)_Ke hoach 2012 (theo doi) 3 4" xfId="9943"/>
    <cellStyle name="1_BC nam 2007 (UB)_DK bo tri lai (chinh thuc)_Ke hoach 2012 (theo doi) 4" xfId="9944"/>
    <cellStyle name="1_BC nam 2007 (UB)_DK bo tri lai (chinh thuc)_Ke hoach 2012 (theo doi) 5" xfId="9945"/>
    <cellStyle name="1_BC nam 2007 (UB)_DK bo tri lai (chinh thuc)_Ke hoach 2012 (theo doi) 6" xfId="9946"/>
    <cellStyle name="1_BC nam 2007 (UB)_DK bo tri lai (chinh thuc)_Ke hoach 2012 theo doi (giai ngan 30.6.12)" xfId="9947"/>
    <cellStyle name="1_BC nam 2007 (UB)_DK bo tri lai (chinh thuc)_Ke hoach 2012 theo doi (giai ngan 30.6.12) 2" xfId="9948"/>
    <cellStyle name="1_BC nam 2007 (UB)_DK bo tri lai (chinh thuc)_Ke hoach 2012 theo doi (giai ngan 30.6.12) 2 2" xfId="9949"/>
    <cellStyle name="1_BC nam 2007 (UB)_DK bo tri lai (chinh thuc)_Ke hoach 2012 theo doi (giai ngan 30.6.12) 2 3" xfId="9950"/>
    <cellStyle name="1_BC nam 2007 (UB)_DK bo tri lai (chinh thuc)_Ke hoach 2012 theo doi (giai ngan 30.6.12) 2 4" xfId="9951"/>
    <cellStyle name="1_BC nam 2007 (UB)_DK bo tri lai (chinh thuc)_Ke hoach 2012 theo doi (giai ngan 30.6.12) 3" xfId="9952"/>
    <cellStyle name="1_BC nam 2007 (UB)_DK bo tri lai (chinh thuc)_Ke hoach 2012 theo doi (giai ngan 30.6.12) 3 2" xfId="9953"/>
    <cellStyle name="1_BC nam 2007 (UB)_DK bo tri lai (chinh thuc)_Ke hoach 2012 theo doi (giai ngan 30.6.12) 3 3" xfId="9954"/>
    <cellStyle name="1_BC nam 2007 (UB)_DK bo tri lai (chinh thuc)_Ke hoach 2012 theo doi (giai ngan 30.6.12) 3 4" xfId="9955"/>
    <cellStyle name="1_BC nam 2007 (UB)_DK bo tri lai (chinh thuc)_Ke hoach 2012 theo doi (giai ngan 30.6.12) 4" xfId="9956"/>
    <cellStyle name="1_BC nam 2007 (UB)_DK bo tri lai (chinh thuc)_Ke hoach 2012 theo doi (giai ngan 30.6.12) 5" xfId="9957"/>
    <cellStyle name="1_BC nam 2007 (UB)_DK bo tri lai (chinh thuc)_Ke hoach 2012 theo doi (giai ngan 30.6.12) 6" xfId="9958"/>
    <cellStyle name="1_BC nam 2007 (UB)_Ke hoach 2010 (theo doi)" xfId="9959"/>
    <cellStyle name="1_BC nam 2007 (UB)_Ke hoach 2010 (theo doi) 2" xfId="9960"/>
    <cellStyle name="1_BC nam 2007 (UB)_Ke hoach 2010 (theo doi) 2 2" xfId="9961"/>
    <cellStyle name="1_BC nam 2007 (UB)_Ke hoach 2010 (theo doi) 2 3" xfId="9962"/>
    <cellStyle name="1_BC nam 2007 (UB)_Ke hoach 2010 (theo doi) 2 4" xfId="9963"/>
    <cellStyle name="1_BC nam 2007 (UB)_Ke hoach 2010 (theo doi) 3" xfId="9964"/>
    <cellStyle name="1_BC nam 2007 (UB)_Ke hoach 2010 (theo doi) 4" xfId="9965"/>
    <cellStyle name="1_BC nam 2007 (UB)_Ke hoach 2010 (theo doi) 5" xfId="9966"/>
    <cellStyle name="1_BC nam 2007 (UB)_Ke hoach 2010 (theo doi)_BC von DTPT 6 thang 2012" xfId="9967"/>
    <cellStyle name="1_BC nam 2007 (UB)_Ke hoach 2010 (theo doi)_BC von DTPT 6 thang 2012 2" xfId="9968"/>
    <cellStyle name="1_BC nam 2007 (UB)_Ke hoach 2010 (theo doi)_BC von DTPT 6 thang 2012 2 2" xfId="9969"/>
    <cellStyle name="1_BC nam 2007 (UB)_Ke hoach 2010 (theo doi)_BC von DTPT 6 thang 2012 2 3" xfId="9970"/>
    <cellStyle name="1_BC nam 2007 (UB)_Ke hoach 2010 (theo doi)_BC von DTPT 6 thang 2012 2 4" xfId="9971"/>
    <cellStyle name="1_BC nam 2007 (UB)_Ke hoach 2010 (theo doi)_BC von DTPT 6 thang 2012 3" xfId="9972"/>
    <cellStyle name="1_BC nam 2007 (UB)_Ke hoach 2010 (theo doi)_BC von DTPT 6 thang 2012 4" xfId="9973"/>
    <cellStyle name="1_BC nam 2007 (UB)_Ke hoach 2010 (theo doi)_BC von DTPT 6 thang 2012 5" xfId="9974"/>
    <cellStyle name="1_BC nam 2007 (UB)_Ke hoach 2010 (theo doi)_Bieu du thao QD von ho tro co MT" xfId="9975"/>
    <cellStyle name="1_BC nam 2007 (UB)_Ke hoach 2010 (theo doi)_Bieu du thao QD von ho tro co MT 2" xfId="9976"/>
    <cellStyle name="1_BC nam 2007 (UB)_Ke hoach 2010 (theo doi)_Bieu du thao QD von ho tro co MT 2 2" xfId="9977"/>
    <cellStyle name="1_BC nam 2007 (UB)_Ke hoach 2010 (theo doi)_Bieu du thao QD von ho tro co MT 2 3" xfId="9978"/>
    <cellStyle name="1_BC nam 2007 (UB)_Ke hoach 2010 (theo doi)_Bieu du thao QD von ho tro co MT 2 4" xfId="9979"/>
    <cellStyle name="1_BC nam 2007 (UB)_Ke hoach 2010 (theo doi)_Bieu du thao QD von ho tro co MT 3" xfId="9980"/>
    <cellStyle name="1_BC nam 2007 (UB)_Ke hoach 2010 (theo doi)_Bieu du thao QD von ho tro co MT 4" xfId="9981"/>
    <cellStyle name="1_BC nam 2007 (UB)_Ke hoach 2010 (theo doi)_Bieu du thao QD von ho tro co MT 5" xfId="9982"/>
    <cellStyle name="1_BC nam 2007 (UB)_Ke hoach 2010 (theo doi)_Ke hoach 2012 (theo doi)" xfId="9983"/>
    <cellStyle name="1_BC nam 2007 (UB)_Ke hoach 2010 (theo doi)_Ke hoach 2012 (theo doi) 2" xfId="9984"/>
    <cellStyle name="1_BC nam 2007 (UB)_Ke hoach 2010 (theo doi)_Ke hoach 2012 (theo doi) 2 2" xfId="9985"/>
    <cellStyle name="1_BC nam 2007 (UB)_Ke hoach 2010 (theo doi)_Ke hoach 2012 (theo doi) 2 3" xfId="9986"/>
    <cellStyle name="1_BC nam 2007 (UB)_Ke hoach 2010 (theo doi)_Ke hoach 2012 (theo doi) 2 4" xfId="9987"/>
    <cellStyle name="1_BC nam 2007 (UB)_Ke hoach 2010 (theo doi)_Ke hoach 2012 (theo doi) 3" xfId="9988"/>
    <cellStyle name="1_BC nam 2007 (UB)_Ke hoach 2010 (theo doi)_Ke hoach 2012 (theo doi) 4" xfId="9989"/>
    <cellStyle name="1_BC nam 2007 (UB)_Ke hoach 2010 (theo doi)_Ke hoach 2012 (theo doi) 5" xfId="9990"/>
    <cellStyle name="1_BC nam 2007 (UB)_Ke hoach 2010 (theo doi)_Ke hoach 2012 theo doi (giai ngan 30.6.12)" xfId="9991"/>
    <cellStyle name="1_BC nam 2007 (UB)_Ke hoach 2010 (theo doi)_Ke hoach 2012 theo doi (giai ngan 30.6.12) 2" xfId="9992"/>
    <cellStyle name="1_BC nam 2007 (UB)_Ke hoach 2010 (theo doi)_Ke hoach 2012 theo doi (giai ngan 30.6.12) 2 2" xfId="9993"/>
    <cellStyle name="1_BC nam 2007 (UB)_Ke hoach 2010 (theo doi)_Ke hoach 2012 theo doi (giai ngan 30.6.12) 2 3" xfId="9994"/>
    <cellStyle name="1_BC nam 2007 (UB)_Ke hoach 2010 (theo doi)_Ke hoach 2012 theo doi (giai ngan 30.6.12) 2 4" xfId="9995"/>
    <cellStyle name="1_BC nam 2007 (UB)_Ke hoach 2010 (theo doi)_Ke hoach 2012 theo doi (giai ngan 30.6.12) 3" xfId="9996"/>
    <cellStyle name="1_BC nam 2007 (UB)_Ke hoach 2010 (theo doi)_Ke hoach 2012 theo doi (giai ngan 30.6.12) 4" xfId="9997"/>
    <cellStyle name="1_BC nam 2007 (UB)_Ke hoach 2010 (theo doi)_Ke hoach 2012 theo doi (giai ngan 30.6.12) 5" xfId="9998"/>
    <cellStyle name="1_BC nam 2007 (UB)_Ke hoach 2012 (theo doi)" xfId="9999"/>
    <cellStyle name="1_BC nam 2007 (UB)_Ke hoach 2012 (theo doi) 2" xfId="10000"/>
    <cellStyle name="1_BC nam 2007 (UB)_Ke hoach 2012 (theo doi) 2 2" xfId="10001"/>
    <cellStyle name="1_BC nam 2007 (UB)_Ke hoach 2012 (theo doi) 2 3" xfId="10002"/>
    <cellStyle name="1_BC nam 2007 (UB)_Ke hoach 2012 (theo doi) 2 4" xfId="10003"/>
    <cellStyle name="1_BC nam 2007 (UB)_Ke hoach 2012 (theo doi) 3" xfId="10004"/>
    <cellStyle name="1_BC nam 2007 (UB)_Ke hoach 2012 (theo doi) 4" xfId="10005"/>
    <cellStyle name="1_BC nam 2007 (UB)_Ke hoach 2012 (theo doi) 5" xfId="10006"/>
    <cellStyle name="1_BC nam 2007 (UB)_Ke hoach 2012 theo doi (giai ngan 30.6.12)" xfId="10007"/>
    <cellStyle name="1_BC nam 2007 (UB)_Ke hoach 2012 theo doi (giai ngan 30.6.12) 2" xfId="10008"/>
    <cellStyle name="1_BC nam 2007 (UB)_Ke hoach 2012 theo doi (giai ngan 30.6.12) 2 2" xfId="10009"/>
    <cellStyle name="1_BC nam 2007 (UB)_Ke hoach 2012 theo doi (giai ngan 30.6.12) 2 3" xfId="10010"/>
    <cellStyle name="1_BC nam 2007 (UB)_Ke hoach 2012 theo doi (giai ngan 30.6.12) 2 4" xfId="10011"/>
    <cellStyle name="1_BC nam 2007 (UB)_Ke hoach 2012 theo doi (giai ngan 30.6.12) 3" xfId="10012"/>
    <cellStyle name="1_BC nam 2007 (UB)_Ke hoach 2012 theo doi (giai ngan 30.6.12) 4" xfId="10013"/>
    <cellStyle name="1_BC nam 2007 (UB)_Ke hoach 2012 theo doi (giai ngan 30.6.12) 5" xfId="10014"/>
    <cellStyle name="1_BC nam 2007 (UB)_Ke hoach nam 2013 nguon MT(theo doi) den 31-5-13" xfId="10015"/>
    <cellStyle name="1_BC nam 2007 (UB)_Ke hoach nam 2013 nguon MT(theo doi) den 31-5-13 2" xfId="10016"/>
    <cellStyle name="1_BC nam 2007 (UB)_Ke hoach nam 2013 nguon MT(theo doi) den 31-5-13 2 2" xfId="10017"/>
    <cellStyle name="1_BC nam 2007 (UB)_Ke hoach nam 2013 nguon MT(theo doi) den 31-5-13 2 3" xfId="10018"/>
    <cellStyle name="1_BC nam 2007 (UB)_Ke hoach nam 2013 nguon MT(theo doi) den 31-5-13 2 4" xfId="10019"/>
    <cellStyle name="1_BC nam 2007 (UB)_Ke hoach nam 2013 nguon MT(theo doi) den 31-5-13 3" xfId="10020"/>
    <cellStyle name="1_BC nam 2007 (UB)_Ke hoach nam 2013 nguon MT(theo doi) den 31-5-13 4" xfId="10021"/>
    <cellStyle name="1_BC nam 2007 (UB)_Ke hoach nam 2013 nguon MT(theo doi) den 31-5-13 5" xfId="10022"/>
    <cellStyle name="1_BC nam 2007 (UB)_pvhung.skhdt 20117113152041 Danh muc cong trinh trong diem" xfId="10023"/>
    <cellStyle name="1_BC nam 2007 (UB)_pvhung.skhdt 20117113152041 Danh muc cong trinh trong diem 2" xfId="10024"/>
    <cellStyle name="1_BC nam 2007 (UB)_pvhung.skhdt 20117113152041 Danh muc cong trinh trong diem 2 2" xfId="10025"/>
    <cellStyle name="1_BC nam 2007 (UB)_pvhung.skhdt 20117113152041 Danh muc cong trinh trong diem 2 2 2" xfId="10026"/>
    <cellStyle name="1_BC nam 2007 (UB)_pvhung.skhdt 20117113152041 Danh muc cong trinh trong diem 2 2 3" xfId="10027"/>
    <cellStyle name="1_BC nam 2007 (UB)_pvhung.skhdt 20117113152041 Danh muc cong trinh trong diem 2 2 4" xfId="10028"/>
    <cellStyle name="1_BC nam 2007 (UB)_pvhung.skhdt 20117113152041 Danh muc cong trinh trong diem 2 3" xfId="10029"/>
    <cellStyle name="1_BC nam 2007 (UB)_pvhung.skhdt 20117113152041 Danh muc cong trinh trong diem 2 4" xfId="10030"/>
    <cellStyle name="1_BC nam 2007 (UB)_pvhung.skhdt 20117113152041 Danh muc cong trinh trong diem 2 5" xfId="10031"/>
    <cellStyle name="1_BC nam 2007 (UB)_pvhung.skhdt 20117113152041 Danh muc cong trinh trong diem 3" xfId="10032"/>
    <cellStyle name="1_BC nam 2007 (UB)_pvhung.skhdt 20117113152041 Danh muc cong trinh trong diem 3 2" xfId="10033"/>
    <cellStyle name="1_BC nam 2007 (UB)_pvhung.skhdt 20117113152041 Danh muc cong trinh trong diem 3 3" xfId="10034"/>
    <cellStyle name="1_BC nam 2007 (UB)_pvhung.skhdt 20117113152041 Danh muc cong trinh trong diem 3 4" xfId="10035"/>
    <cellStyle name="1_BC nam 2007 (UB)_pvhung.skhdt 20117113152041 Danh muc cong trinh trong diem 4" xfId="10036"/>
    <cellStyle name="1_BC nam 2007 (UB)_pvhung.skhdt 20117113152041 Danh muc cong trinh trong diem 5" xfId="10037"/>
    <cellStyle name="1_BC nam 2007 (UB)_pvhung.skhdt 20117113152041 Danh muc cong trinh trong diem 6" xfId="10038"/>
    <cellStyle name="1_BC nam 2007 (UB)_pvhung.skhdt 20117113152041 Danh muc cong trinh trong diem_BC von DTPT 6 thang 2012" xfId="10039"/>
    <cellStyle name="1_BC nam 2007 (UB)_pvhung.skhdt 20117113152041 Danh muc cong trinh trong diem_BC von DTPT 6 thang 2012 2" xfId="10040"/>
    <cellStyle name="1_BC nam 2007 (UB)_pvhung.skhdt 20117113152041 Danh muc cong trinh trong diem_BC von DTPT 6 thang 2012 2 2" xfId="10041"/>
    <cellStyle name="1_BC nam 2007 (UB)_pvhung.skhdt 20117113152041 Danh muc cong trinh trong diem_BC von DTPT 6 thang 2012 2 2 2" xfId="10042"/>
    <cellStyle name="1_BC nam 2007 (UB)_pvhung.skhdt 20117113152041 Danh muc cong trinh trong diem_BC von DTPT 6 thang 2012 2 2 3" xfId="10043"/>
    <cellStyle name="1_BC nam 2007 (UB)_pvhung.skhdt 20117113152041 Danh muc cong trinh trong diem_BC von DTPT 6 thang 2012 2 2 4" xfId="10044"/>
    <cellStyle name="1_BC nam 2007 (UB)_pvhung.skhdt 20117113152041 Danh muc cong trinh trong diem_BC von DTPT 6 thang 2012 2 3" xfId="10045"/>
    <cellStyle name="1_BC nam 2007 (UB)_pvhung.skhdt 20117113152041 Danh muc cong trinh trong diem_BC von DTPT 6 thang 2012 2 4" xfId="10046"/>
    <cellStyle name="1_BC nam 2007 (UB)_pvhung.skhdt 20117113152041 Danh muc cong trinh trong diem_BC von DTPT 6 thang 2012 2 5" xfId="10047"/>
    <cellStyle name="1_BC nam 2007 (UB)_pvhung.skhdt 20117113152041 Danh muc cong trinh trong diem_BC von DTPT 6 thang 2012 3" xfId="10048"/>
    <cellStyle name="1_BC nam 2007 (UB)_pvhung.skhdt 20117113152041 Danh muc cong trinh trong diem_BC von DTPT 6 thang 2012 3 2" xfId="10049"/>
    <cellStyle name="1_BC nam 2007 (UB)_pvhung.skhdt 20117113152041 Danh muc cong trinh trong diem_BC von DTPT 6 thang 2012 3 3" xfId="10050"/>
    <cellStyle name="1_BC nam 2007 (UB)_pvhung.skhdt 20117113152041 Danh muc cong trinh trong diem_BC von DTPT 6 thang 2012 3 4" xfId="10051"/>
    <cellStyle name="1_BC nam 2007 (UB)_pvhung.skhdt 20117113152041 Danh muc cong trinh trong diem_BC von DTPT 6 thang 2012 4" xfId="10052"/>
    <cellStyle name="1_BC nam 2007 (UB)_pvhung.skhdt 20117113152041 Danh muc cong trinh trong diem_BC von DTPT 6 thang 2012 5" xfId="10053"/>
    <cellStyle name="1_BC nam 2007 (UB)_pvhung.skhdt 20117113152041 Danh muc cong trinh trong diem_BC von DTPT 6 thang 2012 6" xfId="10054"/>
    <cellStyle name="1_BC nam 2007 (UB)_pvhung.skhdt 20117113152041 Danh muc cong trinh trong diem_Bieu du thao QD von ho tro co MT" xfId="10055"/>
    <cellStyle name="1_BC nam 2007 (UB)_pvhung.skhdt 20117113152041 Danh muc cong trinh trong diem_Bieu du thao QD von ho tro co MT 2" xfId="10056"/>
    <cellStyle name="1_BC nam 2007 (UB)_pvhung.skhdt 20117113152041 Danh muc cong trinh trong diem_Bieu du thao QD von ho tro co MT 2 2" xfId="10057"/>
    <cellStyle name="1_BC nam 2007 (UB)_pvhung.skhdt 20117113152041 Danh muc cong trinh trong diem_Bieu du thao QD von ho tro co MT 2 2 2" xfId="10058"/>
    <cellStyle name="1_BC nam 2007 (UB)_pvhung.skhdt 20117113152041 Danh muc cong trinh trong diem_Bieu du thao QD von ho tro co MT 2 2 3" xfId="10059"/>
    <cellStyle name="1_BC nam 2007 (UB)_pvhung.skhdt 20117113152041 Danh muc cong trinh trong diem_Bieu du thao QD von ho tro co MT 2 2 4" xfId="10060"/>
    <cellStyle name="1_BC nam 2007 (UB)_pvhung.skhdt 20117113152041 Danh muc cong trinh trong diem_Bieu du thao QD von ho tro co MT 2 3" xfId="10061"/>
    <cellStyle name="1_BC nam 2007 (UB)_pvhung.skhdt 20117113152041 Danh muc cong trinh trong diem_Bieu du thao QD von ho tro co MT 2 4" xfId="10062"/>
    <cellStyle name="1_BC nam 2007 (UB)_pvhung.skhdt 20117113152041 Danh muc cong trinh trong diem_Bieu du thao QD von ho tro co MT 2 5" xfId="10063"/>
    <cellStyle name="1_BC nam 2007 (UB)_pvhung.skhdt 20117113152041 Danh muc cong trinh trong diem_Bieu du thao QD von ho tro co MT 3" xfId="10064"/>
    <cellStyle name="1_BC nam 2007 (UB)_pvhung.skhdt 20117113152041 Danh muc cong trinh trong diem_Bieu du thao QD von ho tro co MT 3 2" xfId="10065"/>
    <cellStyle name="1_BC nam 2007 (UB)_pvhung.skhdt 20117113152041 Danh muc cong trinh trong diem_Bieu du thao QD von ho tro co MT 3 3" xfId="10066"/>
    <cellStyle name="1_BC nam 2007 (UB)_pvhung.skhdt 20117113152041 Danh muc cong trinh trong diem_Bieu du thao QD von ho tro co MT 3 4" xfId="10067"/>
    <cellStyle name="1_BC nam 2007 (UB)_pvhung.skhdt 20117113152041 Danh muc cong trinh trong diem_Bieu du thao QD von ho tro co MT 4" xfId="10068"/>
    <cellStyle name="1_BC nam 2007 (UB)_pvhung.skhdt 20117113152041 Danh muc cong trinh trong diem_Bieu du thao QD von ho tro co MT 5" xfId="10069"/>
    <cellStyle name="1_BC nam 2007 (UB)_pvhung.skhdt 20117113152041 Danh muc cong trinh trong diem_Bieu du thao QD von ho tro co MT 6" xfId="10070"/>
    <cellStyle name="1_BC nam 2007 (UB)_pvhung.skhdt 20117113152041 Danh muc cong trinh trong diem_Ke hoach 2012 (theo doi)" xfId="10071"/>
    <cellStyle name="1_BC nam 2007 (UB)_pvhung.skhdt 20117113152041 Danh muc cong trinh trong diem_Ke hoach 2012 (theo doi) 2" xfId="10072"/>
    <cellStyle name="1_BC nam 2007 (UB)_pvhung.skhdt 20117113152041 Danh muc cong trinh trong diem_Ke hoach 2012 (theo doi) 2 2" xfId="10073"/>
    <cellStyle name="1_BC nam 2007 (UB)_pvhung.skhdt 20117113152041 Danh muc cong trinh trong diem_Ke hoach 2012 (theo doi) 2 2 2" xfId="10074"/>
    <cellStyle name="1_BC nam 2007 (UB)_pvhung.skhdt 20117113152041 Danh muc cong trinh trong diem_Ke hoach 2012 (theo doi) 2 2 3" xfId="10075"/>
    <cellStyle name="1_BC nam 2007 (UB)_pvhung.skhdt 20117113152041 Danh muc cong trinh trong diem_Ke hoach 2012 (theo doi) 2 2 4" xfId="10076"/>
    <cellStyle name="1_BC nam 2007 (UB)_pvhung.skhdt 20117113152041 Danh muc cong trinh trong diem_Ke hoach 2012 (theo doi) 2 3" xfId="10077"/>
    <cellStyle name="1_BC nam 2007 (UB)_pvhung.skhdt 20117113152041 Danh muc cong trinh trong diem_Ke hoach 2012 (theo doi) 2 4" xfId="10078"/>
    <cellStyle name="1_BC nam 2007 (UB)_pvhung.skhdt 20117113152041 Danh muc cong trinh trong diem_Ke hoach 2012 (theo doi) 2 5" xfId="10079"/>
    <cellStyle name="1_BC nam 2007 (UB)_pvhung.skhdt 20117113152041 Danh muc cong trinh trong diem_Ke hoach 2012 (theo doi) 3" xfId="10080"/>
    <cellStyle name="1_BC nam 2007 (UB)_pvhung.skhdt 20117113152041 Danh muc cong trinh trong diem_Ke hoach 2012 (theo doi) 3 2" xfId="10081"/>
    <cellStyle name="1_BC nam 2007 (UB)_pvhung.skhdt 20117113152041 Danh muc cong trinh trong diem_Ke hoach 2012 (theo doi) 3 3" xfId="10082"/>
    <cellStyle name="1_BC nam 2007 (UB)_pvhung.skhdt 20117113152041 Danh muc cong trinh trong diem_Ke hoach 2012 (theo doi) 3 4" xfId="10083"/>
    <cellStyle name="1_BC nam 2007 (UB)_pvhung.skhdt 20117113152041 Danh muc cong trinh trong diem_Ke hoach 2012 (theo doi) 4" xfId="10084"/>
    <cellStyle name="1_BC nam 2007 (UB)_pvhung.skhdt 20117113152041 Danh muc cong trinh trong diem_Ke hoach 2012 (theo doi) 5" xfId="10085"/>
    <cellStyle name="1_BC nam 2007 (UB)_pvhung.skhdt 20117113152041 Danh muc cong trinh trong diem_Ke hoach 2012 (theo doi) 6" xfId="10086"/>
    <cellStyle name="1_BC nam 2007 (UB)_pvhung.skhdt 20117113152041 Danh muc cong trinh trong diem_Ke hoach 2012 theo doi (giai ngan 30.6.12)" xfId="10087"/>
    <cellStyle name="1_BC nam 2007 (UB)_pvhung.skhdt 20117113152041 Danh muc cong trinh trong diem_Ke hoach 2012 theo doi (giai ngan 30.6.12) 2" xfId="10088"/>
    <cellStyle name="1_BC nam 2007 (UB)_pvhung.skhdt 20117113152041 Danh muc cong trinh trong diem_Ke hoach 2012 theo doi (giai ngan 30.6.12) 2 2" xfId="10089"/>
    <cellStyle name="1_BC nam 2007 (UB)_pvhung.skhdt 20117113152041 Danh muc cong trinh trong diem_Ke hoach 2012 theo doi (giai ngan 30.6.12) 2 2 2" xfId="10090"/>
    <cellStyle name="1_BC nam 2007 (UB)_pvhung.skhdt 20117113152041 Danh muc cong trinh trong diem_Ke hoach 2012 theo doi (giai ngan 30.6.12) 2 2 3" xfId="10091"/>
    <cellStyle name="1_BC nam 2007 (UB)_pvhung.skhdt 20117113152041 Danh muc cong trinh trong diem_Ke hoach 2012 theo doi (giai ngan 30.6.12) 2 2 4" xfId="10092"/>
    <cellStyle name="1_BC nam 2007 (UB)_pvhung.skhdt 20117113152041 Danh muc cong trinh trong diem_Ke hoach 2012 theo doi (giai ngan 30.6.12) 2 3" xfId="10093"/>
    <cellStyle name="1_BC nam 2007 (UB)_pvhung.skhdt 20117113152041 Danh muc cong trinh trong diem_Ke hoach 2012 theo doi (giai ngan 30.6.12) 2 4" xfId="10094"/>
    <cellStyle name="1_BC nam 2007 (UB)_pvhung.skhdt 20117113152041 Danh muc cong trinh trong diem_Ke hoach 2012 theo doi (giai ngan 30.6.12) 2 5" xfId="10095"/>
    <cellStyle name="1_BC nam 2007 (UB)_pvhung.skhdt 20117113152041 Danh muc cong trinh trong diem_Ke hoach 2012 theo doi (giai ngan 30.6.12) 3" xfId="10096"/>
    <cellStyle name="1_BC nam 2007 (UB)_pvhung.skhdt 20117113152041 Danh muc cong trinh trong diem_Ke hoach 2012 theo doi (giai ngan 30.6.12) 3 2" xfId="10097"/>
    <cellStyle name="1_BC nam 2007 (UB)_pvhung.skhdt 20117113152041 Danh muc cong trinh trong diem_Ke hoach 2012 theo doi (giai ngan 30.6.12) 3 3" xfId="10098"/>
    <cellStyle name="1_BC nam 2007 (UB)_pvhung.skhdt 20117113152041 Danh muc cong trinh trong diem_Ke hoach 2012 theo doi (giai ngan 30.6.12) 3 4" xfId="10099"/>
    <cellStyle name="1_BC nam 2007 (UB)_pvhung.skhdt 20117113152041 Danh muc cong trinh trong diem_Ke hoach 2012 theo doi (giai ngan 30.6.12) 4" xfId="10100"/>
    <cellStyle name="1_BC nam 2007 (UB)_pvhung.skhdt 20117113152041 Danh muc cong trinh trong diem_Ke hoach 2012 theo doi (giai ngan 30.6.12) 5" xfId="10101"/>
    <cellStyle name="1_BC nam 2007 (UB)_pvhung.skhdt 20117113152041 Danh muc cong trinh trong diem_Ke hoach 2012 theo doi (giai ngan 30.6.12) 6" xfId="10102"/>
    <cellStyle name="1_BC nam 2007 (UB)_Tong hop so lieu" xfId="10103"/>
    <cellStyle name="1_BC nam 2007 (UB)_Tong hop so lieu 2" xfId="10104"/>
    <cellStyle name="1_BC nam 2007 (UB)_Tong hop so lieu 2 2" xfId="10105"/>
    <cellStyle name="1_BC nam 2007 (UB)_Tong hop so lieu 2 3" xfId="10106"/>
    <cellStyle name="1_BC nam 2007 (UB)_Tong hop so lieu 2 4" xfId="10107"/>
    <cellStyle name="1_BC nam 2007 (UB)_Tong hop so lieu 3" xfId="10108"/>
    <cellStyle name="1_BC nam 2007 (UB)_Tong hop so lieu 4" xfId="10109"/>
    <cellStyle name="1_BC nam 2007 (UB)_Tong hop so lieu 5" xfId="10110"/>
    <cellStyle name="1_BC nam 2007 (UB)_Tong hop so lieu_BC cong trinh trong diem" xfId="10111"/>
    <cellStyle name="1_BC nam 2007 (UB)_Tong hop so lieu_BC cong trinh trong diem 2" xfId="10112"/>
    <cellStyle name="1_BC nam 2007 (UB)_Tong hop so lieu_BC cong trinh trong diem 2 2" xfId="10113"/>
    <cellStyle name="1_BC nam 2007 (UB)_Tong hop so lieu_BC cong trinh trong diem 2 3" xfId="10114"/>
    <cellStyle name="1_BC nam 2007 (UB)_Tong hop so lieu_BC cong trinh trong diem 2 4" xfId="10115"/>
    <cellStyle name="1_BC nam 2007 (UB)_Tong hop so lieu_BC cong trinh trong diem 3" xfId="10116"/>
    <cellStyle name="1_BC nam 2007 (UB)_Tong hop so lieu_BC cong trinh trong diem 4" xfId="10117"/>
    <cellStyle name="1_BC nam 2007 (UB)_Tong hop so lieu_BC cong trinh trong diem 5" xfId="10118"/>
    <cellStyle name="1_BC nam 2007 (UB)_Tong hop so lieu_BC cong trinh trong diem_BC von DTPT 6 thang 2012" xfId="10119"/>
    <cellStyle name="1_BC nam 2007 (UB)_Tong hop so lieu_BC cong trinh trong diem_BC von DTPT 6 thang 2012 2" xfId="10120"/>
    <cellStyle name="1_BC nam 2007 (UB)_Tong hop so lieu_BC cong trinh trong diem_BC von DTPT 6 thang 2012 2 2" xfId="10121"/>
    <cellStyle name="1_BC nam 2007 (UB)_Tong hop so lieu_BC cong trinh trong diem_BC von DTPT 6 thang 2012 2 3" xfId="10122"/>
    <cellStyle name="1_BC nam 2007 (UB)_Tong hop so lieu_BC cong trinh trong diem_BC von DTPT 6 thang 2012 2 4" xfId="10123"/>
    <cellStyle name="1_BC nam 2007 (UB)_Tong hop so lieu_BC cong trinh trong diem_BC von DTPT 6 thang 2012 3" xfId="10124"/>
    <cellStyle name="1_BC nam 2007 (UB)_Tong hop so lieu_BC cong trinh trong diem_BC von DTPT 6 thang 2012 4" xfId="10125"/>
    <cellStyle name="1_BC nam 2007 (UB)_Tong hop so lieu_BC cong trinh trong diem_BC von DTPT 6 thang 2012 5" xfId="10126"/>
    <cellStyle name="1_BC nam 2007 (UB)_Tong hop so lieu_BC cong trinh trong diem_Bieu du thao QD von ho tro co MT" xfId="10127"/>
    <cellStyle name="1_BC nam 2007 (UB)_Tong hop so lieu_BC cong trinh trong diem_Bieu du thao QD von ho tro co MT 2" xfId="10128"/>
    <cellStyle name="1_BC nam 2007 (UB)_Tong hop so lieu_BC cong trinh trong diem_Bieu du thao QD von ho tro co MT 2 2" xfId="10129"/>
    <cellStyle name="1_BC nam 2007 (UB)_Tong hop so lieu_BC cong trinh trong diem_Bieu du thao QD von ho tro co MT 2 3" xfId="10130"/>
    <cellStyle name="1_BC nam 2007 (UB)_Tong hop so lieu_BC cong trinh trong diem_Bieu du thao QD von ho tro co MT 2 4" xfId="10131"/>
    <cellStyle name="1_BC nam 2007 (UB)_Tong hop so lieu_BC cong trinh trong diem_Bieu du thao QD von ho tro co MT 3" xfId="10132"/>
    <cellStyle name="1_BC nam 2007 (UB)_Tong hop so lieu_BC cong trinh trong diem_Bieu du thao QD von ho tro co MT 4" xfId="10133"/>
    <cellStyle name="1_BC nam 2007 (UB)_Tong hop so lieu_BC cong trinh trong diem_Bieu du thao QD von ho tro co MT 5" xfId="10134"/>
    <cellStyle name="1_BC nam 2007 (UB)_Tong hop so lieu_BC cong trinh trong diem_Ke hoach 2012 (theo doi)" xfId="10135"/>
    <cellStyle name="1_BC nam 2007 (UB)_Tong hop so lieu_BC cong trinh trong diem_Ke hoach 2012 (theo doi) 2" xfId="10136"/>
    <cellStyle name="1_BC nam 2007 (UB)_Tong hop so lieu_BC cong trinh trong diem_Ke hoach 2012 (theo doi) 2 2" xfId="10137"/>
    <cellStyle name="1_BC nam 2007 (UB)_Tong hop so lieu_BC cong trinh trong diem_Ke hoach 2012 (theo doi) 2 3" xfId="10138"/>
    <cellStyle name="1_BC nam 2007 (UB)_Tong hop so lieu_BC cong trinh trong diem_Ke hoach 2012 (theo doi) 2 4" xfId="10139"/>
    <cellStyle name="1_BC nam 2007 (UB)_Tong hop so lieu_BC cong trinh trong diem_Ke hoach 2012 (theo doi) 3" xfId="10140"/>
    <cellStyle name="1_BC nam 2007 (UB)_Tong hop so lieu_BC cong trinh trong diem_Ke hoach 2012 (theo doi) 4" xfId="10141"/>
    <cellStyle name="1_BC nam 2007 (UB)_Tong hop so lieu_BC cong trinh trong diem_Ke hoach 2012 (theo doi) 5" xfId="10142"/>
    <cellStyle name="1_BC nam 2007 (UB)_Tong hop so lieu_BC cong trinh trong diem_Ke hoach 2012 theo doi (giai ngan 30.6.12)" xfId="10143"/>
    <cellStyle name="1_BC nam 2007 (UB)_Tong hop so lieu_BC cong trinh trong diem_Ke hoach 2012 theo doi (giai ngan 30.6.12) 2" xfId="10144"/>
    <cellStyle name="1_BC nam 2007 (UB)_Tong hop so lieu_BC cong trinh trong diem_Ke hoach 2012 theo doi (giai ngan 30.6.12) 2 2" xfId="10145"/>
    <cellStyle name="1_BC nam 2007 (UB)_Tong hop so lieu_BC cong trinh trong diem_Ke hoach 2012 theo doi (giai ngan 30.6.12) 2 3" xfId="10146"/>
    <cellStyle name="1_BC nam 2007 (UB)_Tong hop so lieu_BC cong trinh trong diem_Ke hoach 2012 theo doi (giai ngan 30.6.12) 2 4" xfId="10147"/>
    <cellStyle name="1_BC nam 2007 (UB)_Tong hop so lieu_BC cong trinh trong diem_Ke hoach 2012 theo doi (giai ngan 30.6.12) 3" xfId="10148"/>
    <cellStyle name="1_BC nam 2007 (UB)_Tong hop so lieu_BC cong trinh trong diem_Ke hoach 2012 theo doi (giai ngan 30.6.12) 4" xfId="10149"/>
    <cellStyle name="1_BC nam 2007 (UB)_Tong hop so lieu_BC cong trinh trong diem_Ke hoach 2012 theo doi (giai ngan 30.6.12) 5" xfId="10150"/>
    <cellStyle name="1_BC nam 2007 (UB)_Tong hop so lieu_BC von DTPT 6 thang 2012" xfId="10151"/>
    <cellStyle name="1_BC nam 2007 (UB)_Tong hop so lieu_BC von DTPT 6 thang 2012 2" xfId="10152"/>
    <cellStyle name="1_BC nam 2007 (UB)_Tong hop so lieu_BC von DTPT 6 thang 2012 2 2" xfId="10153"/>
    <cellStyle name="1_BC nam 2007 (UB)_Tong hop so lieu_BC von DTPT 6 thang 2012 2 3" xfId="10154"/>
    <cellStyle name="1_BC nam 2007 (UB)_Tong hop so lieu_BC von DTPT 6 thang 2012 2 4" xfId="10155"/>
    <cellStyle name="1_BC nam 2007 (UB)_Tong hop so lieu_BC von DTPT 6 thang 2012 3" xfId="10156"/>
    <cellStyle name="1_BC nam 2007 (UB)_Tong hop so lieu_BC von DTPT 6 thang 2012 4" xfId="10157"/>
    <cellStyle name="1_BC nam 2007 (UB)_Tong hop so lieu_BC von DTPT 6 thang 2012 5" xfId="10158"/>
    <cellStyle name="1_BC nam 2007 (UB)_Tong hop so lieu_Bieu du thao QD von ho tro co MT" xfId="10159"/>
    <cellStyle name="1_BC nam 2007 (UB)_Tong hop so lieu_Bieu du thao QD von ho tro co MT 2" xfId="10160"/>
    <cellStyle name="1_BC nam 2007 (UB)_Tong hop so lieu_Bieu du thao QD von ho tro co MT 2 2" xfId="10161"/>
    <cellStyle name="1_BC nam 2007 (UB)_Tong hop so lieu_Bieu du thao QD von ho tro co MT 2 3" xfId="10162"/>
    <cellStyle name="1_BC nam 2007 (UB)_Tong hop so lieu_Bieu du thao QD von ho tro co MT 2 4" xfId="10163"/>
    <cellStyle name="1_BC nam 2007 (UB)_Tong hop so lieu_Bieu du thao QD von ho tro co MT 3" xfId="10164"/>
    <cellStyle name="1_BC nam 2007 (UB)_Tong hop so lieu_Bieu du thao QD von ho tro co MT 4" xfId="10165"/>
    <cellStyle name="1_BC nam 2007 (UB)_Tong hop so lieu_Bieu du thao QD von ho tro co MT 5" xfId="10166"/>
    <cellStyle name="1_BC nam 2007 (UB)_Tong hop so lieu_Ke hoach 2012 (theo doi)" xfId="10167"/>
    <cellStyle name="1_BC nam 2007 (UB)_Tong hop so lieu_Ke hoach 2012 (theo doi) 2" xfId="10168"/>
    <cellStyle name="1_BC nam 2007 (UB)_Tong hop so lieu_Ke hoach 2012 (theo doi) 2 2" xfId="10169"/>
    <cellStyle name="1_BC nam 2007 (UB)_Tong hop so lieu_Ke hoach 2012 (theo doi) 2 3" xfId="10170"/>
    <cellStyle name="1_BC nam 2007 (UB)_Tong hop so lieu_Ke hoach 2012 (theo doi) 2 4" xfId="10171"/>
    <cellStyle name="1_BC nam 2007 (UB)_Tong hop so lieu_Ke hoach 2012 (theo doi) 3" xfId="10172"/>
    <cellStyle name="1_BC nam 2007 (UB)_Tong hop so lieu_Ke hoach 2012 (theo doi) 4" xfId="10173"/>
    <cellStyle name="1_BC nam 2007 (UB)_Tong hop so lieu_Ke hoach 2012 (theo doi) 5" xfId="10174"/>
    <cellStyle name="1_BC nam 2007 (UB)_Tong hop so lieu_Ke hoach 2012 theo doi (giai ngan 30.6.12)" xfId="10175"/>
    <cellStyle name="1_BC nam 2007 (UB)_Tong hop so lieu_Ke hoach 2012 theo doi (giai ngan 30.6.12) 2" xfId="10176"/>
    <cellStyle name="1_BC nam 2007 (UB)_Tong hop so lieu_Ke hoach 2012 theo doi (giai ngan 30.6.12) 2 2" xfId="10177"/>
    <cellStyle name="1_BC nam 2007 (UB)_Tong hop so lieu_Ke hoach 2012 theo doi (giai ngan 30.6.12) 2 3" xfId="10178"/>
    <cellStyle name="1_BC nam 2007 (UB)_Tong hop so lieu_Ke hoach 2012 theo doi (giai ngan 30.6.12) 2 4" xfId="10179"/>
    <cellStyle name="1_BC nam 2007 (UB)_Tong hop so lieu_Ke hoach 2012 theo doi (giai ngan 30.6.12) 3" xfId="10180"/>
    <cellStyle name="1_BC nam 2007 (UB)_Tong hop so lieu_Ke hoach 2012 theo doi (giai ngan 30.6.12) 4" xfId="10181"/>
    <cellStyle name="1_BC nam 2007 (UB)_Tong hop so lieu_Ke hoach 2012 theo doi (giai ngan 30.6.12) 5" xfId="10182"/>
    <cellStyle name="1_BC nam 2007 (UB)_Tong hop so lieu_pvhung.skhdt 20117113152041 Danh muc cong trinh trong diem" xfId="10183"/>
    <cellStyle name="1_BC nam 2007 (UB)_Tong hop so lieu_pvhung.skhdt 20117113152041 Danh muc cong trinh trong diem 2" xfId="10184"/>
    <cellStyle name="1_BC nam 2007 (UB)_Tong hop so lieu_pvhung.skhdt 20117113152041 Danh muc cong trinh trong diem 2 2" xfId="10185"/>
    <cellStyle name="1_BC nam 2007 (UB)_Tong hop so lieu_pvhung.skhdt 20117113152041 Danh muc cong trinh trong diem 2 3" xfId="10186"/>
    <cellStyle name="1_BC nam 2007 (UB)_Tong hop so lieu_pvhung.skhdt 20117113152041 Danh muc cong trinh trong diem 2 4" xfId="10187"/>
    <cellStyle name="1_BC nam 2007 (UB)_Tong hop so lieu_pvhung.skhdt 20117113152041 Danh muc cong trinh trong diem 3" xfId="10188"/>
    <cellStyle name="1_BC nam 2007 (UB)_Tong hop so lieu_pvhung.skhdt 20117113152041 Danh muc cong trinh trong diem 4" xfId="10189"/>
    <cellStyle name="1_BC nam 2007 (UB)_Tong hop so lieu_pvhung.skhdt 20117113152041 Danh muc cong trinh trong diem 5" xfId="10190"/>
    <cellStyle name="1_BC nam 2007 (UB)_Tong hop so lieu_pvhung.skhdt 20117113152041 Danh muc cong trinh trong diem_BC von DTPT 6 thang 2012" xfId="10191"/>
    <cellStyle name="1_BC nam 2007 (UB)_Tong hop so lieu_pvhung.skhdt 20117113152041 Danh muc cong trinh trong diem_BC von DTPT 6 thang 2012 2" xfId="10192"/>
    <cellStyle name="1_BC nam 2007 (UB)_Tong hop so lieu_pvhung.skhdt 20117113152041 Danh muc cong trinh trong diem_BC von DTPT 6 thang 2012 2 2" xfId="10193"/>
    <cellStyle name="1_BC nam 2007 (UB)_Tong hop so lieu_pvhung.skhdt 20117113152041 Danh muc cong trinh trong diem_BC von DTPT 6 thang 2012 2 3" xfId="10194"/>
    <cellStyle name="1_BC nam 2007 (UB)_Tong hop so lieu_pvhung.skhdt 20117113152041 Danh muc cong trinh trong diem_BC von DTPT 6 thang 2012 2 4" xfId="10195"/>
    <cellStyle name="1_BC nam 2007 (UB)_Tong hop so lieu_pvhung.skhdt 20117113152041 Danh muc cong trinh trong diem_BC von DTPT 6 thang 2012 3" xfId="10196"/>
    <cellStyle name="1_BC nam 2007 (UB)_Tong hop so lieu_pvhung.skhdt 20117113152041 Danh muc cong trinh trong diem_BC von DTPT 6 thang 2012 4" xfId="10197"/>
    <cellStyle name="1_BC nam 2007 (UB)_Tong hop so lieu_pvhung.skhdt 20117113152041 Danh muc cong trinh trong diem_BC von DTPT 6 thang 2012 5" xfId="10198"/>
    <cellStyle name="1_BC nam 2007 (UB)_Tong hop so lieu_pvhung.skhdt 20117113152041 Danh muc cong trinh trong diem_Bieu du thao QD von ho tro co MT" xfId="10199"/>
    <cellStyle name="1_BC nam 2007 (UB)_Tong hop so lieu_pvhung.skhdt 20117113152041 Danh muc cong trinh trong diem_Bieu du thao QD von ho tro co MT 2" xfId="10200"/>
    <cellStyle name="1_BC nam 2007 (UB)_Tong hop so lieu_pvhung.skhdt 20117113152041 Danh muc cong trinh trong diem_Bieu du thao QD von ho tro co MT 2 2" xfId="10201"/>
    <cellStyle name="1_BC nam 2007 (UB)_Tong hop so lieu_pvhung.skhdt 20117113152041 Danh muc cong trinh trong diem_Bieu du thao QD von ho tro co MT 2 3" xfId="10202"/>
    <cellStyle name="1_BC nam 2007 (UB)_Tong hop so lieu_pvhung.skhdt 20117113152041 Danh muc cong trinh trong diem_Bieu du thao QD von ho tro co MT 2 4" xfId="10203"/>
    <cellStyle name="1_BC nam 2007 (UB)_Tong hop so lieu_pvhung.skhdt 20117113152041 Danh muc cong trinh trong diem_Bieu du thao QD von ho tro co MT 3" xfId="10204"/>
    <cellStyle name="1_BC nam 2007 (UB)_Tong hop so lieu_pvhung.skhdt 20117113152041 Danh muc cong trinh trong diem_Bieu du thao QD von ho tro co MT 4" xfId="10205"/>
    <cellStyle name="1_BC nam 2007 (UB)_Tong hop so lieu_pvhung.skhdt 20117113152041 Danh muc cong trinh trong diem_Bieu du thao QD von ho tro co MT 5" xfId="10206"/>
    <cellStyle name="1_BC nam 2007 (UB)_Tong hop so lieu_pvhung.skhdt 20117113152041 Danh muc cong trinh trong diem_Ke hoach 2012 (theo doi)" xfId="10207"/>
    <cellStyle name="1_BC nam 2007 (UB)_Tong hop so lieu_pvhung.skhdt 20117113152041 Danh muc cong trinh trong diem_Ke hoach 2012 (theo doi) 2" xfId="10208"/>
    <cellStyle name="1_BC nam 2007 (UB)_Tong hop so lieu_pvhung.skhdt 20117113152041 Danh muc cong trinh trong diem_Ke hoach 2012 (theo doi) 2 2" xfId="10209"/>
    <cellStyle name="1_BC nam 2007 (UB)_Tong hop so lieu_pvhung.skhdt 20117113152041 Danh muc cong trinh trong diem_Ke hoach 2012 (theo doi) 2 3" xfId="10210"/>
    <cellStyle name="1_BC nam 2007 (UB)_Tong hop so lieu_pvhung.skhdt 20117113152041 Danh muc cong trinh trong diem_Ke hoach 2012 (theo doi) 2 4" xfId="10211"/>
    <cellStyle name="1_BC nam 2007 (UB)_Tong hop so lieu_pvhung.skhdt 20117113152041 Danh muc cong trinh trong diem_Ke hoach 2012 (theo doi) 3" xfId="10212"/>
    <cellStyle name="1_BC nam 2007 (UB)_Tong hop so lieu_pvhung.skhdt 20117113152041 Danh muc cong trinh trong diem_Ke hoach 2012 (theo doi) 4" xfId="10213"/>
    <cellStyle name="1_BC nam 2007 (UB)_Tong hop so lieu_pvhung.skhdt 20117113152041 Danh muc cong trinh trong diem_Ke hoach 2012 (theo doi) 5" xfId="10214"/>
    <cellStyle name="1_BC nam 2007 (UB)_Tong hop so lieu_pvhung.skhdt 20117113152041 Danh muc cong trinh trong diem_Ke hoach 2012 theo doi (giai ngan 30.6.12)" xfId="10215"/>
    <cellStyle name="1_BC nam 2007 (UB)_Tong hop so lieu_pvhung.skhdt 20117113152041 Danh muc cong trinh trong diem_Ke hoach 2012 theo doi (giai ngan 30.6.12) 2" xfId="10216"/>
    <cellStyle name="1_BC nam 2007 (UB)_Tong hop so lieu_pvhung.skhdt 20117113152041 Danh muc cong trinh trong diem_Ke hoach 2012 theo doi (giai ngan 30.6.12) 2 2" xfId="10217"/>
    <cellStyle name="1_BC nam 2007 (UB)_Tong hop so lieu_pvhung.skhdt 20117113152041 Danh muc cong trinh trong diem_Ke hoach 2012 theo doi (giai ngan 30.6.12) 2 3" xfId="10218"/>
    <cellStyle name="1_BC nam 2007 (UB)_Tong hop so lieu_pvhung.skhdt 20117113152041 Danh muc cong trinh trong diem_Ke hoach 2012 theo doi (giai ngan 30.6.12) 2 4" xfId="10219"/>
    <cellStyle name="1_BC nam 2007 (UB)_Tong hop so lieu_pvhung.skhdt 20117113152041 Danh muc cong trinh trong diem_Ke hoach 2012 theo doi (giai ngan 30.6.12) 3" xfId="10220"/>
    <cellStyle name="1_BC nam 2007 (UB)_Tong hop so lieu_pvhung.skhdt 20117113152041 Danh muc cong trinh trong diem_Ke hoach 2012 theo doi (giai ngan 30.6.12) 4" xfId="10221"/>
    <cellStyle name="1_BC nam 2007 (UB)_Tong hop so lieu_pvhung.skhdt 20117113152041 Danh muc cong trinh trong diem_Ke hoach 2012 theo doi (giai ngan 30.6.12) 5" xfId="10222"/>
    <cellStyle name="1_BC nam 2007 (UB)_Tong hop theo doi von TPCP (BC)" xfId="10223"/>
    <cellStyle name="1_BC nam 2007 (UB)_Tong hop theo doi von TPCP (BC) 2" xfId="10224"/>
    <cellStyle name="1_BC nam 2007 (UB)_Tong hop theo doi von TPCP (BC) 2 2" xfId="10225"/>
    <cellStyle name="1_BC nam 2007 (UB)_Tong hop theo doi von TPCP (BC) 2 3" xfId="10226"/>
    <cellStyle name="1_BC nam 2007 (UB)_Tong hop theo doi von TPCP (BC) 2 4" xfId="10227"/>
    <cellStyle name="1_BC nam 2007 (UB)_Tong hop theo doi von TPCP (BC) 3" xfId="10228"/>
    <cellStyle name="1_BC nam 2007 (UB)_Tong hop theo doi von TPCP (BC) 4" xfId="10229"/>
    <cellStyle name="1_BC nam 2007 (UB)_Tong hop theo doi von TPCP (BC) 5" xfId="10230"/>
    <cellStyle name="1_BC nam 2007 (UB)_Tong hop theo doi von TPCP (BC)_BC von DTPT 6 thang 2012" xfId="10231"/>
    <cellStyle name="1_BC nam 2007 (UB)_Tong hop theo doi von TPCP (BC)_BC von DTPT 6 thang 2012 2" xfId="10232"/>
    <cellStyle name="1_BC nam 2007 (UB)_Tong hop theo doi von TPCP (BC)_BC von DTPT 6 thang 2012 2 2" xfId="10233"/>
    <cellStyle name="1_BC nam 2007 (UB)_Tong hop theo doi von TPCP (BC)_BC von DTPT 6 thang 2012 2 3" xfId="10234"/>
    <cellStyle name="1_BC nam 2007 (UB)_Tong hop theo doi von TPCP (BC)_BC von DTPT 6 thang 2012 2 4" xfId="10235"/>
    <cellStyle name="1_BC nam 2007 (UB)_Tong hop theo doi von TPCP (BC)_BC von DTPT 6 thang 2012 3" xfId="10236"/>
    <cellStyle name="1_BC nam 2007 (UB)_Tong hop theo doi von TPCP (BC)_BC von DTPT 6 thang 2012 4" xfId="10237"/>
    <cellStyle name="1_BC nam 2007 (UB)_Tong hop theo doi von TPCP (BC)_BC von DTPT 6 thang 2012 5" xfId="10238"/>
    <cellStyle name="1_BC nam 2007 (UB)_Tong hop theo doi von TPCP (BC)_Bieu du thao QD von ho tro co MT" xfId="10239"/>
    <cellStyle name="1_BC nam 2007 (UB)_Tong hop theo doi von TPCP (BC)_Bieu du thao QD von ho tro co MT 2" xfId="10240"/>
    <cellStyle name="1_BC nam 2007 (UB)_Tong hop theo doi von TPCP (BC)_Bieu du thao QD von ho tro co MT 2 2" xfId="10241"/>
    <cellStyle name="1_BC nam 2007 (UB)_Tong hop theo doi von TPCP (BC)_Bieu du thao QD von ho tro co MT 2 3" xfId="10242"/>
    <cellStyle name="1_BC nam 2007 (UB)_Tong hop theo doi von TPCP (BC)_Bieu du thao QD von ho tro co MT 2 4" xfId="10243"/>
    <cellStyle name="1_BC nam 2007 (UB)_Tong hop theo doi von TPCP (BC)_Bieu du thao QD von ho tro co MT 3" xfId="10244"/>
    <cellStyle name="1_BC nam 2007 (UB)_Tong hop theo doi von TPCP (BC)_Bieu du thao QD von ho tro co MT 4" xfId="10245"/>
    <cellStyle name="1_BC nam 2007 (UB)_Tong hop theo doi von TPCP (BC)_Bieu du thao QD von ho tro co MT 5" xfId="10246"/>
    <cellStyle name="1_BC nam 2007 (UB)_Tong hop theo doi von TPCP (BC)_Ke hoach 2012 (theo doi)" xfId="10247"/>
    <cellStyle name="1_BC nam 2007 (UB)_Tong hop theo doi von TPCP (BC)_Ke hoach 2012 (theo doi) 2" xfId="10248"/>
    <cellStyle name="1_BC nam 2007 (UB)_Tong hop theo doi von TPCP (BC)_Ke hoach 2012 (theo doi) 2 2" xfId="10249"/>
    <cellStyle name="1_BC nam 2007 (UB)_Tong hop theo doi von TPCP (BC)_Ke hoach 2012 (theo doi) 2 3" xfId="10250"/>
    <cellStyle name="1_BC nam 2007 (UB)_Tong hop theo doi von TPCP (BC)_Ke hoach 2012 (theo doi) 2 4" xfId="10251"/>
    <cellStyle name="1_BC nam 2007 (UB)_Tong hop theo doi von TPCP (BC)_Ke hoach 2012 (theo doi) 3" xfId="10252"/>
    <cellStyle name="1_BC nam 2007 (UB)_Tong hop theo doi von TPCP (BC)_Ke hoach 2012 (theo doi) 4" xfId="10253"/>
    <cellStyle name="1_BC nam 2007 (UB)_Tong hop theo doi von TPCP (BC)_Ke hoach 2012 (theo doi) 5" xfId="10254"/>
    <cellStyle name="1_BC nam 2007 (UB)_Tong hop theo doi von TPCP (BC)_Ke hoach 2012 theo doi (giai ngan 30.6.12)" xfId="10255"/>
    <cellStyle name="1_BC nam 2007 (UB)_Tong hop theo doi von TPCP (BC)_Ke hoach 2012 theo doi (giai ngan 30.6.12) 2" xfId="10256"/>
    <cellStyle name="1_BC nam 2007 (UB)_Tong hop theo doi von TPCP (BC)_Ke hoach 2012 theo doi (giai ngan 30.6.12) 2 2" xfId="10257"/>
    <cellStyle name="1_BC nam 2007 (UB)_Tong hop theo doi von TPCP (BC)_Ke hoach 2012 theo doi (giai ngan 30.6.12) 2 3" xfId="10258"/>
    <cellStyle name="1_BC nam 2007 (UB)_Tong hop theo doi von TPCP (BC)_Ke hoach 2012 theo doi (giai ngan 30.6.12) 2 4" xfId="10259"/>
    <cellStyle name="1_BC nam 2007 (UB)_Tong hop theo doi von TPCP (BC)_Ke hoach 2012 theo doi (giai ngan 30.6.12) 3" xfId="10260"/>
    <cellStyle name="1_BC nam 2007 (UB)_Tong hop theo doi von TPCP (BC)_Ke hoach 2012 theo doi (giai ngan 30.6.12) 4" xfId="10261"/>
    <cellStyle name="1_BC nam 2007 (UB)_Tong hop theo doi von TPCP (BC)_Ke hoach 2012 theo doi (giai ngan 30.6.12) 5" xfId="10262"/>
    <cellStyle name="1_BC nam 2007 (UB)_Worksheet in D: My Documents Ke Hoach KH cac nam Nam 2014 Bao cao ve Ke hoach nam 2014 ( Hoan chinh sau TL voi Bo KH)" xfId="10263"/>
    <cellStyle name="1_BC nam 2007 (UB)_Worksheet in D: My Documents Ke Hoach KH cac nam Nam 2014 Bao cao ve Ke hoach nam 2014 ( Hoan chinh sau TL voi Bo KH) 2" xfId="10264"/>
    <cellStyle name="1_BC nam 2007 (UB)_Worksheet in D: My Documents Ke Hoach KH cac nam Nam 2014 Bao cao ve Ke hoach nam 2014 ( Hoan chinh sau TL voi Bo KH) 2 2" xfId="10265"/>
    <cellStyle name="1_BC nam 2007 (UB)_Worksheet in D: My Documents Ke Hoach KH cac nam Nam 2014 Bao cao ve Ke hoach nam 2014 ( Hoan chinh sau TL voi Bo KH) 2 3" xfId="10266"/>
    <cellStyle name="1_BC nam 2007 (UB)_Worksheet in D: My Documents Ke Hoach KH cac nam Nam 2014 Bao cao ve Ke hoach nam 2014 ( Hoan chinh sau TL voi Bo KH) 2 4" xfId="10267"/>
    <cellStyle name="1_BC nam 2007 (UB)_Worksheet in D: My Documents Ke Hoach KH cac nam Nam 2014 Bao cao ve Ke hoach nam 2014 ( Hoan chinh sau TL voi Bo KH) 3" xfId="10268"/>
    <cellStyle name="1_BC nam 2007 (UB)_Worksheet in D: My Documents Ke Hoach KH cac nam Nam 2014 Bao cao ve Ke hoach nam 2014 ( Hoan chinh sau TL voi Bo KH) 4" xfId="10269"/>
    <cellStyle name="1_BC nam 2007 (UB)_Worksheet in D: My Documents Ke Hoach KH cac nam Nam 2014 Bao cao ve Ke hoach nam 2014 ( Hoan chinh sau TL voi Bo KH) 5" xfId="10270"/>
    <cellStyle name="1_BC TAI CHINH" xfId="10271"/>
    <cellStyle name="1_BC TAI CHINH 2" xfId="10272"/>
    <cellStyle name="1_BC von DTPT 6 thang 2012" xfId="10273"/>
    <cellStyle name="1_BC von DTPT 6 thang 2012 2" xfId="10274"/>
    <cellStyle name="1_BC von DTPT 6 thang 2012 2 2" xfId="10275"/>
    <cellStyle name="1_BC von DTPT 6 thang 2012 2 3" xfId="10276"/>
    <cellStyle name="1_BC von DTPT 6 thang 2012 2 4" xfId="10277"/>
    <cellStyle name="1_BC von DTPT 6 thang 2012 3" xfId="10278"/>
    <cellStyle name="1_BC von DTPT 6 thang 2012 4" xfId="10279"/>
    <cellStyle name="1_BC von DTPT 6 thang 2012 5" xfId="10280"/>
    <cellStyle name="1_Bieu 01 UB(hung)" xfId="10281"/>
    <cellStyle name="1_Bieu 01 UB(hung) 2" xfId="10282"/>
    <cellStyle name="1_Bieu 01 UB(hung) 2 2" xfId="10283"/>
    <cellStyle name="1_Bieu 01 UB(hung) 2 2 2" xfId="10284"/>
    <cellStyle name="1_Bieu 01 UB(hung) 2 2 3" xfId="10285"/>
    <cellStyle name="1_Bieu 01 UB(hung) 2 2 4" xfId="10286"/>
    <cellStyle name="1_Bieu 01 UB(hung) 2 3" xfId="10287"/>
    <cellStyle name="1_Bieu 01 UB(hung) 2 4" xfId="10288"/>
    <cellStyle name="1_Bieu 01 UB(hung) 2 5" xfId="10289"/>
    <cellStyle name="1_Bieu 01 UB(hung) 3" xfId="10290"/>
    <cellStyle name="1_Bieu 01 UB(hung) 3 2" xfId="10291"/>
    <cellStyle name="1_Bieu 01 UB(hung) 3 3" xfId="10292"/>
    <cellStyle name="1_Bieu 01 UB(hung) 3 4" xfId="10293"/>
    <cellStyle name="1_Bieu 01 UB(hung) 4" xfId="10294"/>
    <cellStyle name="1_Bieu 01 UB(hung) 5" xfId="10295"/>
    <cellStyle name="1_Bieu 01 UB(hung) 6" xfId="10296"/>
    <cellStyle name="1_Bieu du thao QD von ho tro co MT" xfId="10297"/>
    <cellStyle name="1_Bieu du thao QD von ho tro co MT 2" xfId="10298"/>
    <cellStyle name="1_Bieu du thao QD von ho tro co MT 2 2" xfId="10299"/>
    <cellStyle name="1_Bieu du thao QD von ho tro co MT 2 3" xfId="10300"/>
    <cellStyle name="1_Bieu du thao QD von ho tro co MT 2 4" xfId="10301"/>
    <cellStyle name="1_Bieu du thao QD von ho tro co MT 3" xfId="10302"/>
    <cellStyle name="1_Bieu du thao QD von ho tro co MT 4" xfId="10303"/>
    <cellStyle name="1_Bieu du thao QD von ho tro co MT 5" xfId="10304"/>
    <cellStyle name="1_Bieu1" xfId="10305"/>
    <cellStyle name="1_Bieu4HTMT" xfId="1151"/>
    <cellStyle name="1_Book1" xfId="1152"/>
    <cellStyle name="1_Book1_1" xfId="1153"/>
    <cellStyle name="1_Book1_1 2" xfId="10306"/>
    <cellStyle name="1_Book1_1 2 2" xfId="10307"/>
    <cellStyle name="1_Book1_1 2 3" xfId="10308"/>
    <cellStyle name="1_Book1_1 2 4" xfId="10309"/>
    <cellStyle name="1_Book1_1 3" xfId="10310"/>
    <cellStyle name="1_Book1_1 4" xfId="10311"/>
    <cellStyle name="1_Book1_1 5" xfId="10312"/>
    <cellStyle name="1_Book1_1 Bieu 6 thang nam 2011" xfId="10313"/>
    <cellStyle name="1_Book1_1 Bieu 6 thang nam 2011 2" xfId="10314"/>
    <cellStyle name="1_Book1_1 Bieu 6 thang nam 2011_BC von DTPT 6 thang 2012" xfId="10315"/>
    <cellStyle name="1_Book1_1 Bieu 6 thang nam 2011_BC von DTPT 6 thang 2012 2" xfId="10316"/>
    <cellStyle name="1_Book1_1 Bieu 6 thang nam 2011_Bieu du thao QD von ho tro co MT" xfId="10317"/>
    <cellStyle name="1_Book1_1 Bieu 6 thang nam 2011_Bieu du thao QD von ho tro co MT 2" xfId="10318"/>
    <cellStyle name="1_Book1_1 Bieu 6 thang nam 2011_Ke hoach 2012 (theo doi)" xfId="10319"/>
    <cellStyle name="1_Book1_1 Bieu 6 thang nam 2011_Ke hoach 2012 (theo doi) 2" xfId="10320"/>
    <cellStyle name="1_Book1_1 Bieu 6 thang nam 2011_Ke hoach 2012 theo doi (giai ngan 30.6.12)" xfId="10321"/>
    <cellStyle name="1_Book1_1 Bieu 6 thang nam 2011_Ke hoach 2012 theo doi (giai ngan 30.6.12) 2" xfId="10322"/>
    <cellStyle name="1_Book1_1_!1 1 bao cao giao KH ve HTCMT vung TNB   12-12-2011" xfId="1154"/>
    <cellStyle name="1_Book1_1_Bao cao tinh hinh thuc hien KH 2009 den 31-01-10" xfId="10323"/>
    <cellStyle name="1_Book1_1_Bao cao tinh hinh thuc hien KH 2009 den 31-01-10 2" xfId="10324"/>
    <cellStyle name="1_Book1_1_Bao cao tinh hinh thuc hien KH 2009 den 31-01-10 2 2" xfId="10325"/>
    <cellStyle name="1_Book1_1_Bao cao tinh hinh thuc hien KH 2009 den 31-01-10 2 2 2" xfId="10326"/>
    <cellStyle name="1_Book1_1_Bao cao tinh hinh thuc hien KH 2009 den 31-01-10 2 2 3" xfId="10327"/>
    <cellStyle name="1_Book1_1_Bao cao tinh hinh thuc hien KH 2009 den 31-01-10 2 2 4" xfId="10328"/>
    <cellStyle name="1_Book1_1_Bao cao tinh hinh thuc hien KH 2009 den 31-01-10 2 3" xfId="10329"/>
    <cellStyle name="1_Book1_1_Bao cao tinh hinh thuc hien KH 2009 den 31-01-10 2 4" xfId="10330"/>
    <cellStyle name="1_Book1_1_Bao cao tinh hinh thuc hien KH 2009 den 31-01-10 2 5" xfId="10331"/>
    <cellStyle name="1_Book1_1_Bao cao tinh hinh thuc hien KH 2009 den 31-01-10 3" xfId="10332"/>
    <cellStyle name="1_Book1_1_Bao cao tinh hinh thuc hien KH 2009 den 31-01-10 3 2" xfId="10333"/>
    <cellStyle name="1_Book1_1_Bao cao tinh hinh thuc hien KH 2009 den 31-01-10 3 3" xfId="10334"/>
    <cellStyle name="1_Book1_1_Bao cao tinh hinh thuc hien KH 2009 den 31-01-10 3 4" xfId="10335"/>
    <cellStyle name="1_Book1_1_Bao cao tinh hinh thuc hien KH 2009 den 31-01-10 4" xfId="10336"/>
    <cellStyle name="1_Book1_1_Bao cao tinh hinh thuc hien KH 2009 den 31-01-10 5" xfId="10337"/>
    <cellStyle name="1_Book1_1_Bao cao tinh hinh thuc hien KH 2009 den 31-01-10 6" xfId="10338"/>
    <cellStyle name="1_Book1_1_Bao cao tinh hinh thuc hien KH 2009 den 31-01-10_BC von DTPT 6 thang 2012" xfId="10339"/>
    <cellStyle name="1_Book1_1_Bao cao tinh hinh thuc hien KH 2009 den 31-01-10_BC von DTPT 6 thang 2012 2" xfId="10340"/>
    <cellStyle name="1_Book1_1_Bao cao tinh hinh thuc hien KH 2009 den 31-01-10_BC von DTPT 6 thang 2012 2 2" xfId="10341"/>
    <cellStyle name="1_Book1_1_Bao cao tinh hinh thuc hien KH 2009 den 31-01-10_BC von DTPT 6 thang 2012 2 2 2" xfId="10342"/>
    <cellStyle name="1_Book1_1_Bao cao tinh hinh thuc hien KH 2009 den 31-01-10_BC von DTPT 6 thang 2012 2 2 3" xfId="10343"/>
    <cellStyle name="1_Book1_1_Bao cao tinh hinh thuc hien KH 2009 den 31-01-10_BC von DTPT 6 thang 2012 2 2 4" xfId="10344"/>
    <cellStyle name="1_Book1_1_Bao cao tinh hinh thuc hien KH 2009 den 31-01-10_BC von DTPT 6 thang 2012 2 3" xfId="10345"/>
    <cellStyle name="1_Book1_1_Bao cao tinh hinh thuc hien KH 2009 den 31-01-10_BC von DTPT 6 thang 2012 2 4" xfId="10346"/>
    <cellStyle name="1_Book1_1_Bao cao tinh hinh thuc hien KH 2009 den 31-01-10_BC von DTPT 6 thang 2012 2 5" xfId="10347"/>
    <cellStyle name="1_Book1_1_Bao cao tinh hinh thuc hien KH 2009 den 31-01-10_BC von DTPT 6 thang 2012 3" xfId="10348"/>
    <cellStyle name="1_Book1_1_Bao cao tinh hinh thuc hien KH 2009 den 31-01-10_BC von DTPT 6 thang 2012 3 2" xfId="10349"/>
    <cellStyle name="1_Book1_1_Bao cao tinh hinh thuc hien KH 2009 den 31-01-10_BC von DTPT 6 thang 2012 3 3" xfId="10350"/>
    <cellStyle name="1_Book1_1_Bao cao tinh hinh thuc hien KH 2009 den 31-01-10_BC von DTPT 6 thang 2012 3 4" xfId="10351"/>
    <cellStyle name="1_Book1_1_Bao cao tinh hinh thuc hien KH 2009 den 31-01-10_BC von DTPT 6 thang 2012 4" xfId="10352"/>
    <cellStyle name="1_Book1_1_Bao cao tinh hinh thuc hien KH 2009 den 31-01-10_BC von DTPT 6 thang 2012 5" xfId="10353"/>
    <cellStyle name="1_Book1_1_Bao cao tinh hinh thuc hien KH 2009 den 31-01-10_BC von DTPT 6 thang 2012 6" xfId="10354"/>
    <cellStyle name="1_Book1_1_Bao cao tinh hinh thuc hien KH 2009 den 31-01-10_Bieu du thao QD von ho tro co MT" xfId="10355"/>
    <cellStyle name="1_Book1_1_Bao cao tinh hinh thuc hien KH 2009 den 31-01-10_Bieu du thao QD von ho tro co MT 2" xfId="10356"/>
    <cellStyle name="1_Book1_1_Bao cao tinh hinh thuc hien KH 2009 den 31-01-10_Bieu du thao QD von ho tro co MT 2 2" xfId="10357"/>
    <cellStyle name="1_Book1_1_Bao cao tinh hinh thuc hien KH 2009 den 31-01-10_Bieu du thao QD von ho tro co MT 2 2 2" xfId="10358"/>
    <cellStyle name="1_Book1_1_Bao cao tinh hinh thuc hien KH 2009 den 31-01-10_Bieu du thao QD von ho tro co MT 2 2 3" xfId="10359"/>
    <cellStyle name="1_Book1_1_Bao cao tinh hinh thuc hien KH 2009 den 31-01-10_Bieu du thao QD von ho tro co MT 2 2 4" xfId="10360"/>
    <cellStyle name="1_Book1_1_Bao cao tinh hinh thuc hien KH 2009 den 31-01-10_Bieu du thao QD von ho tro co MT 2 3" xfId="10361"/>
    <cellStyle name="1_Book1_1_Bao cao tinh hinh thuc hien KH 2009 den 31-01-10_Bieu du thao QD von ho tro co MT 2 4" xfId="10362"/>
    <cellStyle name="1_Book1_1_Bao cao tinh hinh thuc hien KH 2009 den 31-01-10_Bieu du thao QD von ho tro co MT 2 5" xfId="10363"/>
    <cellStyle name="1_Book1_1_Bao cao tinh hinh thuc hien KH 2009 den 31-01-10_Bieu du thao QD von ho tro co MT 3" xfId="10364"/>
    <cellStyle name="1_Book1_1_Bao cao tinh hinh thuc hien KH 2009 den 31-01-10_Bieu du thao QD von ho tro co MT 3 2" xfId="10365"/>
    <cellStyle name="1_Book1_1_Bao cao tinh hinh thuc hien KH 2009 den 31-01-10_Bieu du thao QD von ho tro co MT 3 3" xfId="10366"/>
    <cellStyle name="1_Book1_1_Bao cao tinh hinh thuc hien KH 2009 den 31-01-10_Bieu du thao QD von ho tro co MT 3 4" xfId="10367"/>
    <cellStyle name="1_Book1_1_Bao cao tinh hinh thuc hien KH 2009 den 31-01-10_Bieu du thao QD von ho tro co MT 4" xfId="10368"/>
    <cellStyle name="1_Book1_1_Bao cao tinh hinh thuc hien KH 2009 den 31-01-10_Bieu du thao QD von ho tro co MT 5" xfId="10369"/>
    <cellStyle name="1_Book1_1_Bao cao tinh hinh thuc hien KH 2009 den 31-01-10_Bieu du thao QD von ho tro co MT 6" xfId="10370"/>
    <cellStyle name="1_Book1_1_Bao cao tinh hinh thuc hien KH 2009 den 31-01-10_Ke hoach 2012 (theo doi)" xfId="10371"/>
    <cellStyle name="1_Book1_1_Bao cao tinh hinh thuc hien KH 2009 den 31-01-10_Ke hoach 2012 (theo doi) 2" xfId="10372"/>
    <cellStyle name="1_Book1_1_Bao cao tinh hinh thuc hien KH 2009 den 31-01-10_Ke hoach 2012 (theo doi) 2 2" xfId="10373"/>
    <cellStyle name="1_Book1_1_Bao cao tinh hinh thuc hien KH 2009 den 31-01-10_Ke hoach 2012 (theo doi) 2 2 2" xfId="10374"/>
    <cellStyle name="1_Book1_1_Bao cao tinh hinh thuc hien KH 2009 den 31-01-10_Ke hoach 2012 (theo doi) 2 2 3" xfId="10375"/>
    <cellStyle name="1_Book1_1_Bao cao tinh hinh thuc hien KH 2009 den 31-01-10_Ke hoach 2012 (theo doi) 2 2 4" xfId="10376"/>
    <cellStyle name="1_Book1_1_Bao cao tinh hinh thuc hien KH 2009 den 31-01-10_Ke hoach 2012 (theo doi) 2 3" xfId="10377"/>
    <cellStyle name="1_Book1_1_Bao cao tinh hinh thuc hien KH 2009 den 31-01-10_Ke hoach 2012 (theo doi) 2 4" xfId="10378"/>
    <cellStyle name="1_Book1_1_Bao cao tinh hinh thuc hien KH 2009 den 31-01-10_Ke hoach 2012 (theo doi) 2 5" xfId="10379"/>
    <cellStyle name="1_Book1_1_Bao cao tinh hinh thuc hien KH 2009 den 31-01-10_Ke hoach 2012 (theo doi) 3" xfId="10380"/>
    <cellStyle name="1_Book1_1_Bao cao tinh hinh thuc hien KH 2009 den 31-01-10_Ke hoach 2012 (theo doi) 3 2" xfId="10381"/>
    <cellStyle name="1_Book1_1_Bao cao tinh hinh thuc hien KH 2009 den 31-01-10_Ke hoach 2012 (theo doi) 3 3" xfId="10382"/>
    <cellStyle name="1_Book1_1_Bao cao tinh hinh thuc hien KH 2009 den 31-01-10_Ke hoach 2012 (theo doi) 3 4" xfId="10383"/>
    <cellStyle name="1_Book1_1_Bao cao tinh hinh thuc hien KH 2009 den 31-01-10_Ke hoach 2012 (theo doi) 4" xfId="10384"/>
    <cellStyle name="1_Book1_1_Bao cao tinh hinh thuc hien KH 2009 den 31-01-10_Ke hoach 2012 (theo doi) 5" xfId="10385"/>
    <cellStyle name="1_Book1_1_Bao cao tinh hinh thuc hien KH 2009 den 31-01-10_Ke hoach 2012 (theo doi) 6" xfId="10386"/>
    <cellStyle name="1_Book1_1_Bao cao tinh hinh thuc hien KH 2009 den 31-01-10_Ke hoach 2012 theo doi (giai ngan 30.6.12)" xfId="10387"/>
    <cellStyle name="1_Book1_1_Bao cao tinh hinh thuc hien KH 2009 den 31-01-10_Ke hoach 2012 theo doi (giai ngan 30.6.12) 2" xfId="10388"/>
    <cellStyle name="1_Book1_1_Bao cao tinh hinh thuc hien KH 2009 den 31-01-10_Ke hoach 2012 theo doi (giai ngan 30.6.12) 2 2" xfId="10389"/>
    <cellStyle name="1_Book1_1_Bao cao tinh hinh thuc hien KH 2009 den 31-01-10_Ke hoach 2012 theo doi (giai ngan 30.6.12) 2 2 2" xfId="10390"/>
    <cellStyle name="1_Book1_1_Bao cao tinh hinh thuc hien KH 2009 den 31-01-10_Ke hoach 2012 theo doi (giai ngan 30.6.12) 2 2 3" xfId="10391"/>
    <cellStyle name="1_Book1_1_Bao cao tinh hinh thuc hien KH 2009 den 31-01-10_Ke hoach 2012 theo doi (giai ngan 30.6.12) 2 2 4" xfId="10392"/>
    <cellStyle name="1_Book1_1_Bao cao tinh hinh thuc hien KH 2009 den 31-01-10_Ke hoach 2012 theo doi (giai ngan 30.6.12) 2 3" xfId="10393"/>
    <cellStyle name="1_Book1_1_Bao cao tinh hinh thuc hien KH 2009 den 31-01-10_Ke hoach 2012 theo doi (giai ngan 30.6.12) 2 4" xfId="10394"/>
    <cellStyle name="1_Book1_1_Bao cao tinh hinh thuc hien KH 2009 den 31-01-10_Ke hoach 2012 theo doi (giai ngan 30.6.12) 2 5" xfId="10395"/>
    <cellStyle name="1_Book1_1_Bao cao tinh hinh thuc hien KH 2009 den 31-01-10_Ke hoach 2012 theo doi (giai ngan 30.6.12) 3" xfId="10396"/>
    <cellStyle name="1_Book1_1_Bao cao tinh hinh thuc hien KH 2009 den 31-01-10_Ke hoach 2012 theo doi (giai ngan 30.6.12) 3 2" xfId="10397"/>
    <cellStyle name="1_Book1_1_Bao cao tinh hinh thuc hien KH 2009 den 31-01-10_Ke hoach 2012 theo doi (giai ngan 30.6.12) 3 3" xfId="10398"/>
    <cellStyle name="1_Book1_1_Bao cao tinh hinh thuc hien KH 2009 den 31-01-10_Ke hoach 2012 theo doi (giai ngan 30.6.12) 3 4" xfId="10399"/>
    <cellStyle name="1_Book1_1_Bao cao tinh hinh thuc hien KH 2009 den 31-01-10_Ke hoach 2012 theo doi (giai ngan 30.6.12) 4" xfId="10400"/>
    <cellStyle name="1_Book1_1_Bao cao tinh hinh thuc hien KH 2009 den 31-01-10_Ke hoach 2012 theo doi (giai ngan 30.6.12) 5" xfId="10401"/>
    <cellStyle name="1_Book1_1_Bao cao tinh hinh thuc hien KH 2009 den 31-01-10_Ke hoach 2012 theo doi (giai ngan 30.6.12) 6" xfId="10402"/>
    <cellStyle name="1_Book1_1_BC von DTPT 6 thang 2012" xfId="10403"/>
    <cellStyle name="1_Book1_1_BC von DTPT 6 thang 2012 2" xfId="10404"/>
    <cellStyle name="1_Book1_1_BC von DTPT 6 thang 2012 2 2" xfId="10405"/>
    <cellStyle name="1_Book1_1_BC von DTPT 6 thang 2012 2 3" xfId="10406"/>
    <cellStyle name="1_Book1_1_BC von DTPT 6 thang 2012 2 4" xfId="10407"/>
    <cellStyle name="1_Book1_1_BC von DTPT 6 thang 2012 3" xfId="10408"/>
    <cellStyle name="1_Book1_1_BC von DTPT 6 thang 2012 4" xfId="10409"/>
    <cellStyle name="1_Book1_1_BC von DTPT 6 thang 2012 5" xfId="10410"/>
    <cellStyle name="1_Book1_1_Bieu du thao QD von ho tro co MT" xfId="10411"/>
    <cellStyle name="1_Book1_1_Bieu du thao QD von ho tro co MT 2" xfId="10412"/>
    <cellStyle name="1_Book1_1_Bieu du thao QD von ho tro co MT 2 2" xfId="10413"/>
    <cellStyle name="1_Book1_1_Bieu du thao QD von ho tro co MT 2 3" xfId="10414"/>
    <cellStyle name="1_Book1_1_Bieu du thao QD von ho tro co MT 2 4" xfId="10415"/>
    <cellStyle name="1_Book1_1_Bieu du thao QD von ho tro co MT 3" xfId="10416"/>
    <cellStyle name="1_Book1_1_Bieu du thao QD von ho tro co MT 4" xfId="10417"/>
    <cellStyle name="1_Book1_1_Bieu du thao QD von ho tro co MT 5" xfId="10418"/>
    <cellStyle name="1_Book1_1_Bieu4HTMT" xfId="1155"/>
    <cellStyle name="1_Book1_1_Bieu4HTMT_!1 1 bao cao giao KH ve HTCMT vung TNB   12-12-2011" xfId="1156"/>
    <cellStyle name="1_Book1_1_Bieu4HTMT_KH TPCP vung TNB (03-1-2012)" xfId="1157"/>
    <cellStyle name="1_Book1_1_Book1" xfId="10419"/>
    <cellStyle name="1_Book1_1_Book1 2" xfId="10420"/>
    <cellStyle name="1_Book1_1_Book1 2 2" xfId="10421"/>
    <cellStyle name="1_Book1_1_Book1 2 3" xfId="10422"/>
    <cellStyle name="1_Book1_1_Book1 2 4" xfId="10423"/>
    <cellStyle name="1_Book1_1_Book1 3" xfId="10424"/>
    <cellStyle name="1_Book1_1_Book1 3 2" xfId="10425"/>
    <cellStyle name="1_Book1_1_Book1 3 3" xfId="10426"/>
    <cellStyle name="1_Book1_1_Book1 3 4" xfId="10427"/>
    <cellStyle name="1_Book1_1_Book1 4" xfId="10428"/>
    <cellStyle name="1_Book1_1_Book1 5" xfId="10429"/>
    <cellStyle name="1_Book1_1_Book1 6" xfId="10430"/>
    <cellStyle name="1_Book1_1_Book1_BC von DTPT 6 thang 2012" xfId="10431"/>
    <cellStyle name="1_Book1_1_Book1_BC von DTPT 6 thang 2012 2" xfId="10432"/>
    <cellStyle name="1_Book1_1_Book1_BC von DTPT 6 thang 2012 2 2" xfId="10433"/>
    <cellStyle name="1_Book1_1_Book1_BC von DTPT 6 thang 2012 2 3" xfId="10434"/>
    <cellStyle name="1_Book1_1_Book1_BC von DTPT 6 thang 2012 2 4" xfId="10435"/>
    <cellStyle name="1_Book1_1_Book1_BC von DTPT 6 thang 2012 3" xfId="10436"/>
    <cellStyle name="1_Book1_1_Book1_BC von DTPT 6 thang 2012 3 2" xfId="10437"/>
    <cellStyle name="1_Book1_1_Book1_BC von DTPT 6 thang 2012 3 3" xfId="10438"/>
    <cellStyle name="1_Book1_1_Book1_BC von DTPT 6 thang 2012 3 4" xfId="10439"/>
    <cellStyle name="1_Book1_1_Book1_BC von DTPT 6 thang 2012 4" xfId="10440"/>
    <cellStyle name="1_Book1_1_Book1_BC von DTPT 6 thang 2012 5" xfId="10441"/>
    <cellStyle name="1_Book1_1_Book1_BC von DTPT 6 thang 2012 6" xfId="10442"/>
    <cellStyle name="1_Book1_1_Book1_Bieu du thao QD von ho tro co MT" xfId="10443"/>
    <cellStyle name="1_Book1_1_Book1_Bieu du thao QD von ho tro co MT 2" xfId="10444"/>
    <cellStyle name="1_Book1_1_Book1_Bieu du thao QD von ho tro co MT 2 2" xfId="10445"/>
    <cellStyle name="1_Book1_1_Book1_Bieu du thao QD von ho tro co MT 2 3" xfId="10446"/>
    <cellStyle name="1_Book1_1_Book1_Bieu du thao QD von ho tro co MT 2 4" xfId="10447"/>
    <cellStyle name="1_Book1_1_Book1_Bieu du thao QD von ho tro co MT 3" xfId="10448"/>
    <cellStyle name="1_Book1_1_Book1_Bieu du thao QD von ho tro co MT 3 2" xfId="10449"/>
    <cellStyle name="1_Book1_1_Book1_Bieu du thao QD von ho tro co MT 3 3" xfId="10450"/>
    <cellStyle name="1_Book1_1_Book1_Bieu du thao QD von ho tro co MT 3 4" xfId="10451"/>
    <cellStyle name="1_Book1_1_Book1_Bieu du thao QD von ho tro co MT 4" xfId="10452"/>
    <cellStyle name="1_Book1_1_Book1_Bieu du thao QD von ho tro co MT 5" xfId="10453"/>
    <cellStyle name="1_Book1_1_Book1_Bieu du thao QD von ho tro co MT 6" xfId="10454"/>
    <cellStyle name="1_Book1_1_Book1_Hoan chinh KH 2012 (o nha)" xfId="10455"/>
    <cellStyle name="1_Book1_1_Book1_Hoan chinh KH 2012 (o nha) 2" xfId="10456"/>
    <cellStyle name="1_Book1_1_Book1_Hoan chinh KH 2012 (o nha) 2 2" xfId="10457"/>
    <cellStyle name="1_Book1_1_Book1_Hoan chinh KH 2012 (o nha) 2 3" xfId="10458"/>
    <cellStyle name="1_Book1_1_Book1_Hoan chinh KH 2012 (o nha) 2 4" xfId="10459"/>
    <cellStyle name="1_Book1_1_Book1_Hoan chinh KH 2012 (o nha) 3" xfId="10460"/>
    <cellStyle name="1_Book1_1_Book1_Hoan chinh KH 2012 (o nha) 3 2" xfId="10461"/>
    <cellStyle name="1_Book1_1_Book1_Hoan chinh KH 2012 (o nha) 3 3" xfId="10462"/>
    <cellStyle name="1_Book1_1_Book1_Hoan chinh KH 2012 (o nha) 3 4" xfId="10463"/>
    <cellStyle name="1_Book1_1_Book1_Hoan chinh KH 2012 (o nha) 4" xfId="10464"/>
    <cellStyle name="1_Book1_1_Book1_Hoan chinh KH 2012 (o nha) 5" xfId="10465"/>
    <cellStyle name="1_Book1_1_Book1_Hoan chinh KH 2012 (o nha) 6" xfId="10466"/>
    <cellStyle name="1_Book1_1_Book1_Hoan chinh KH 2012 (o nha)_Bao cao giai ngan quy I" xfId="10467"/>
    <cellStyle name="1_Book1_1_Book1_Hoan chinh KH 2012 (o nha)_Bao cao giai ngan quy I 2" xfId="10468"/>
    <cellStyle name="1_Book1_1_Book1_Hoan chinh KH 2012 (o nha)_Bao cao giai ngan quy I 2 2" xfId="10469"/>
    <cellStyle name="1_Book1_1_Book1_Hoan chinh KH 2012 (o nha)_Bao cao giai ngan quy I 2 3" xfId="10470"/>
    <cellStyle name="1_Book1_1_Book1_Hoan chinh KH 2012 (o nha)_Bao cao giai ngan quy I 2 4" xfId="10471"/>
    <cellStyle name="1_Book1_1_Book1_Hoan chinh KH 2012 (o nha)_Bao cao giai ngan quy I 3" xfId="10472"/>
    <cellStyle name="1_Book1_1_Book1_Hoan chinh KH 2012 (o nha)_Bao cao giai ngan quy I 3 2" xfId="10473"/>
    <cellStyle name="1_Book1_1_Book1_Hoan chinh KH 2012 (o nha)_Bao cao giai ngan quy I 3 3" xfId="10474"/>
    <cellStyle name="1_Book1_1_Book1_Hoan chinh KH 2012 (o nha)_Bao cao giai ngan quy I 3 4" xfId="10475"/>
    <cellStyle name="1_Book1_1_Book1_Hoan chinh KH 2012 (o nha)_Bao cao giai ngan quy I 4" xfId="10476"/>
    <cellStyle name="1_Book1_1_Book1_Hoan chinh KH 2012 (o nha)_Bao cao giai ngan quy I 5" xfId="10477"/>
    <cellStyle name="1_Book1_1_Book1_Hoan chinh KH 2012 (o nha)_Bao cao giai ngan quy I 6" xfId="10478"/>
    <cellStyle name="1_Book1_1_Book1_Hoan chinh KH 2012 (o nha)_BC von DTPT 6 thang 2012" xfId="10479"/>
    <cellStyle name="1_Book1_1_Book1_Hoan chinh KH 2012 (o nha)_BC von DTPT 6 thang 2012 2" xfId="10480"/>
    <cellStyle name="1_Book1_1_Book1_Hoan chinh KH 2012 (o nha)_BC von DTPT 6 thang 2012 2 2" xfId="10481"/>
    <cellStyle name="1_Book1_1_Book1_Hoan chinh KH 2012 (o nha)_BC von DTPT 6 thang 2012 2 3" xfId="10482"/>
    <cellStyle name="1_Book1_1_Book1_Hoan chinh KH 2012 (o nha)_BC von DTPT 6 thang 2012 2 4" xfId="10483"/>
    <cellStyle name="1_Book1_1_Book1_Hoan chinh KH 2012 (o nha)_BC von DTPT 6 thang 2012 3" xfId="10484"/>
    <cellStyle name="1_Book1_1_Book1_Hoan chinh KH 2012 (o nha)_BC von DTPT 6 thang 2012 3 2" xfId="10485"/>
    <cellStyle name="1_Book1_1_Book1_Hoan chinh KH 2012 (o nha)_BC von DTPT 6 thang 2012 3 3" xfId="10486"/>
    <cellStyle name="1_Book1_1_Book1_Hoan chinh KH 2012 (o nha)_BC von DTPT 6 thang 2012 3 4" xfId="10487"/>
    <cellStyle name="1_Book1_1_Book1_Hoan chinh KH 2012 (o nha)_BC von DTPT 6 thang 2012 4" xfId="10488"/>
    <cellStyle name="1_Book1_1_Book1_Hoan chinh KH 2012 (o nha)_BC von DTPT 6 thang 2012 5" xfId="10489"/>
    <cellStyle name="1_Book1_1_Book1_Hoan chinh KH 2012 (o nha)_BC von DTPT 6 thang 2012 6" xfId="10490"/>
    <cellStyle name="1_Book1_1_Book1_Hoan chinh KH 2012 (o nha)_Bieu du thao QD von ho tro co MT" xfId="10491"/>
    <cellStyle name="1_Book1_1_Book1_Hoan chinh KH 2012 (o nha)_Bieu du thao QD von ho tro co MT 2" xfId="10492"/>
    <cellStyle name="1_Book1_1_Book1_Hoan chinh KH 2012 (o nha)_Bieu du thao QD von ho tro co MT 2 2" xfId="10493"/>
    <cellStyle name="1_Book1_1_Book1_Hoan chinh KH 2012 (o nha)_Bieu du thao QD von ho tro co MT 2 3" xfId="10494"/>
    <cellStyle name="1_Book1_1_Book1_Hoan chinh KH 2012 (o nha)_Bieu du thao QD von ho tro co MT 2 4" xfId="10495"/>
    <cellStyle name="1_Book1_1_Book1_Hoan chinh KH 2012 (o nha)_Bieu du thao QD von ho tro co MT 3" xfId="10496"/>
    <cellStyle name="1_Book1_1_Book1_Hoan chinh KH 2012 (o nha)_Bieu du thao QD von ho tro co MT 3 2" xfId="10497"/>
    <cellStyle name="1_Book1_1_Book1_Hoan chinh KH 2012 (o nha)_Bieu du thao QD von ho tro co MT 3 3" xfId="10498"/>
    <cellStyle name="1_Book1_1_Book1_Hoan chinh KH 2012 (o nha)_Bieu du thao QD von ho tro co MT 3 4" xfId="10499"/>
    <cellStyle name="1_Book1_1_Book1_Hoan chinh KH 2012 (o nha)_Bieu du thao QD von ho tro co MT 4" xfId="10500"/>
    <cellStyle name="1_Book1_1_Book1_Hoan chinh KH 2012 (o nha)_Bieu du thao QD von ho tro co MT 5" xfId="10501"/>
    <cellStyle name="1_Book1_1_Book1_Hoan chinh KH 2012 (o nha)_Bieu du thao QD von ho tro co MT 6" xfId="10502"/>
    <cellStyle name="1_Book1_1_Book1_Hoan chinh KH 2012 (o nha)_Ke hoach 2012 theo doi (giai ngan 30.6.12)" xfId="10503"/>
    <cellStyle name="1_Book1_1_Book1_Hoan chinh KH 2012 (o nha)_Ke hoach 2012 theo doi (giai ngan 30.6.12) 2" xfId="10504"/>
    <cellStyle name="1_Book1_1_Book1_Hoan chinh KH 2012 (o nha)_Ke hoach 2012 theo doi (giai ngan 30.6.12) 2 2" xfId="10505"/>
    <cellStyle name="1_Book1_1_Book1_Hoan chinh KH 2012 (o nha)_Ke hoach 2012 theo doi (giai ngan 30.6.12) 2 3" xfId="10506"/>
    <cellStyle name="1_Book1_1_Book1_Hoan chinh KH 2012 (o nha)_Ke hoach 2012 theo doi (giai ngan 30.6.12) 2 4" xfId="10507"/>
    <cellStyle name="1_Book1_1_Book1_Hoan chinh KH 2012 (o nha)_Ke hoach 2012 theo doi (giai ngan 30.6.12) 3" xfId="10508"/>
    <cellStyle name="1_Book1_1_Book1_Hoan chinh KH 2012 (o nha)_Ke hoach 2012 theo doi (giai ngan 30.6.12) 3 2" xfId="10509"/>
    <cellStyle name="1_Book1_1_Book1_Hoan chinh KH 2012 (o nha)_Ke hoach 2012 theo doi (giai ngan 30.6.12) 3 3" xfId="10510"/>
    <cellStyle name="1_Book1_1_Book1_Hoan chinh KH 2012 (o nha)_Ke hoach 2012 theo doi (giai ngan 30.6.12) 3 4" xfId="10511"/>
    <cellStyle name="1_Book1_1_Book1_Hoan chinh KH 2012 (o nha)_Ke hoach 2012 theo doi (giai ngan 30.6.12) 4" xfId="10512"/>
    <cellStyle name="1_Book1_1_Book1_Hoan chinh KH 2012 (o nha)_Ke hoach 2012 theo doi (giai ngan 30.6.12) 5" xfId="10513"/>
    <cellStyle name="1_Book1_1_Book1_Hoan chinh KH 2012 (o nha)_Ke hoach 2012 theo doi (giai ngan 30.6.12) 6" xfId="10514"/>
    <cellStyle name="1_Book1_1_Book1_Hoan chinh KH 2012 Von ho tro co MT" xfId="10515"/>
    <cellStyle name="1_Book1_1_Book1_Hoan chinh KH 2012 Von ho tro co MT (chi tiet)" xfId="10516"/>
    <cellStyle name="1_Book1_1_Book1_Hoan chinh KH 2012 Von ho tro co MT (chi tiet) 2" xfId="10517"/>
    <cellStyle name="1_Book1_1_Book1_Hoan chinh KH 2012 Von ho tro co MT (chi tiet) 2 2" xfId="10518"/>
    <cellStyle name="1_Book1_1_Book1_Hoan chinh KH 2012 Von ho tro co MT (chi tiet) 2 3" xfId="10519"/>
    <cellStyle name="1_Book1_1_Book1_Hoan chinh KH 2012 Von ho tro co MT (chi tiet) 2 4" xfId="10520"/>
    <cellStyle name="1_Book1_1_Book1_Hoan chinh KH 2012 Von ho tro co MT (chi tiet) 3" xfId="10521"/>
    <cellStyle name="1_Book1_1_Book1_Hoan chinh KH 2012 Von ho tro co MT (chi tiet) 3 2" xfId="10522"/>
    <cellStyle name="1_Book1_1_Book1_Hoan chinh KH 2012 Von ho tro co MT (chi tiet) 3 3" xfId="10523"/>
    <cellStyle name="1_Book1_1_Book1_Hoan chinh KH 2012 Von ho tro co MT (chi tiet) 3 4" xfId="10524"/>
    <cellStyle name="1_Book1_1_Book1_Hoan chinh KH 2012 Von ho tro co MT (chi tiet) 4" xfId="10525"/>
    <cellStyle name="1_Book1_1_Book1_Hoan chinh KH 2012 Von ho tro co MT (chi tiet) 5" xfId="10526"/>
    <cellStyle name="1_Book1_1_Book1_Hoan chinh KH 2012 Von ho tro co MT (chi tiet) 6" xfId="10527"/>
    <cellStyle name="1_Book1_1_Book1_Hoan chinh KH 2012 Von ho tro co MT 10" xfId="10528"/>
    <cellStyle name="1_Book1_1_Book1_Hoan chinh KH 2012 Von ho tro co MT 10 2" xfId="10529"/>
    <cellStyle name="1_Book1_1_Book1_Hoan chinh KH 2012 Von ho tro co MT 10 3" xfId="10530"/>
    <cellStyle name="1_Book1_1_Book1_Hoan chinh KH 2012 Von ho tro co MT 10 4" xfId="10531"/>
    <cellStyle name="1_Book1_1_Book1_Hoan chinh KH 2012 Von ho tro co MT 11" xfId="10532"/>
    <cellStyle name="1_Book1_1_Book1_Hoan chinh KH 2012 Von ho tro co MT 11 2" xfId="10533"/>
    <cellStyle name="1_Book1_1_Book1_Hoan chinh KH 2012 Von ho tro co MT 11 3" xfId="10534"/>
    <cellStyle name="1_Book1_1_Book1_Hoan chinh KH 2012 Von ho tro co MT 11 4" xfId="10535"/>
    <cellStyle name="1_Book1_1_Book1_Hoan chinh KH 2012 Von ho tro co MT 12" xfId="10536"/>
    <cellStyle name="1_Book1_1_Book1_Hoan chinh KH 2012 Von ho tro co MT 12 2" xfId="10537"/>
    <cellStyle name="1_Book1_1_Book1_Hoan chinh KH 2012 Von ho tro co MT 12 3" xfId="10538"/>
    <cellStyle name="1_Book1_1_Book1_Hoan chinh KH 2012 Von ho tro co MT 12 4" xfId="10539"/>
    <cellStyle name="1_Book1_1_Book1_Hoan chinh KH 2012 Von ho tro co MT 13" xfId="10540"/>
    <cellStyle name="1_Book1_1_Book1_Hoan chinh KH 2012 Von ho tro co MT 13 2" xfId="10541"/>
    <cellStyle name="1_Book1_1_Book1_Hoan chinh KH 2012 Von ho tro co MT 13 3" xfId="10542"/>
    <cellStyle name="1_Book1_1_Book1_Hoan chinh KH 2012 Von ho tro co MT 13 4" xfId="10543"/>
    <cellStyle name="1_Book1_1_Book1_Hoan chinh KH 2012 Von ho tro co MT 14" xfId="10544"/>
    <cellStyle name="1_Book1_1_Book1_Hoan chinh KH 2012 Von ho tro co MT 14 2" xfId="10545"/>
    <cellStyle name="1_Book1_1_Book1_Hoan chinh KH 2012 Von ho tro co MT 14 3" xfId="10546"/>
    <cellStyle name="1_Book1_1_Book1_Hoan chinh KH 2012 Von ho tro co MT 14 4" xfId="10547"/>
    <cellStyle name="1_Book1_1_Book1_Hoan chinh KH 2012 Von ho tro co MT 15" xfId="10548"/>
    <cellStyle name="1_Book1_1_Book1_Hoan chinh KH 2012 Von ho tro co MT 15 2" xfId="10549"/>
    <cellStyle name="1_Book1_1_Book1_Hoan chinh KH 2012 Von ho tro co MT 15 3" xfId="10550"/>
    <cellStyle name="1_Book1_1_Book1_Hoan chinh KH 2012 Von ho tro co MT 15 4" xfId="10551"/>
    <cellStyle name="1_Book1_1_Book1_Hoan chinh KH 2012 Von ho tro co MT 16" xfId="10552"/>
    <cellStyle name="1_Book1_1_Book1_Hoan chinh KH 2012 Von ho tro co MT 16 2" xfId="10553"/>
    <cellStyle name="1_Book1_1_Book1_Hoan chinh KH 2012 Von ho tro co MT 16 3" xfId="10554"/>
    <cellStyle name="1_Book1_1_Book1_Hoan chinh KH 2012 Von ho tro co MT 16 4" xfId="10555"/>
    <cellStyle name="1_Book1_1_Book1_Hoan chinh KH 2012 Von ho tro co MT 17" xfId="10556"/>
    <cellStyle name="1_Book1_1_Book1_Hoan chinh KH 2012 Von ho tro co MT 17 2" xfId="10557"/>
    <cellStyle name="1_Book1_1_Book1_Hoan chinh KH 2012 Von ho tro co MT 17 3" xfId="10558"/>
    <cellStyle name="1_Book1_1_Book1_Hoan chinh KH 2012 Von ho tro co MT 17 4" xfId="10559"/>
    <cellStyle name="1_Book1_1_Book1_Hoan chinh KH 2012 Von ho tro co MT 18" xfId="10560"/>
    <cellStyle name="1_Book1_1_Book1_Hoan chinh KH 2012 Von ho tro co MT 19" xfId="10561"/>
    <cellStyle name="1_Book1_1_Book1_Hoan chinh KH 2012 Von ho tro co MT 2" xfId="10562"/>
    <cellStyle name="1_Book1_1_Book1_Hoan chinh KH 2012 Von ho tro co MT 2 2" xfId="10563"/>
    <cellStyle name="1_Book1_1_Book1_Hoan chinh KH 2012 Von ho tro co MT 2 3" xfId="10564"/>
    <cellStyle name="1_Book1_1_Book1_Hoan chinh KH 2012 Von ho tro co MT 2 4" xfId="10565"/>
    <cellStyle name="1_Book1_1_Book1_Hoan chinh KH 2012 Von ho tro co MT 20" xfId="10566"/>
    <cellStyle name="1_Book1_1_Book1_Hoan chinh KH 2012 Von ho tro co MT 3" xfId="10567"/>
    <cellStyle name="1_Book1_1_Book1_Hoan chinh KH 2012 Von ho tro co MT 3 2" xfId="10568"/>
    <cellStyle name="1_Book1_1_Book1_Hoan chinh KH 2012 Von ho tro co MT 3 3" xfId="10569"/>
    <cellStyle name="1_Book1_1_Book1_Hoan chinh KH 2012 Von ho tro co MT 3 4" xfId="10570"/>
    <cellStyle name="1_Book1_1_Book1_Hoan chinh KH 2012 Von ho tro co MT 4" xfId="10571"/>
    <cellStyle name="1_Book1_1_Book1_Hoan chinh KH 2012 Von ho tro co MT 4 2" xfId="10572"/>
    <cellStyle name="1_Book1_1_Book1_Hoan chinh KH 2012 Von ho tro co MT 4 3" xfId="10573"/>
    <cellStyle name="1_Book1_1_Book1_Hoan chinh KH 2012 Von ho tro co MT 4 4" xfId="10574"/>
    <cellStyle name="1_Book1_1_Book1_Hoan chinh KH 2012 Von ho tro co MT 5" xfId="10575"/>
    <cellStyle name="1_Book1_1_Book1_Hoan chinh KH 2012 Von ho tro co MT 5 2" xfId="10576"/>
    <cellStyle name="1_Book1_1_Book1_Hoan chinh KH 2012 Von ho tro co MT 5 3" xfId="10577"/>
    <cellStyle name="1_Book1_1_Book1_Hoan chinh KH 2012 Von ho tro co MT 5 4" xfId="10578"/>
    <cellStyle name="1_Book1_1_Book1_Hoan chinh KH 2012 Von ho tro co MT 6" xfId="10579"/>
    <cellStyle name="1_Book1_1_Book1_Hoan chinh KH 2012 Von ho tro co MT 6 2" xfId="10580"/>
    <cellStyle name="1_Book1_1_Book1_Hoan chinh KH 2012 Von ho tro co MT 6 3" xfId="10581"/>
    <cellStyle name="1_Book1_1_Book1_Hoan chinh KH 2012 Von ho tro co MT 6 4" xfId="10582"/>
    <cellStyle name="1_Book1_1_Book1_Hoan chinh KH 2012 Von ho tro co MT 7" xfId="10583"/>
    <cellStyle name="1_Book1_1_Book1_Hoan chinh KH 2012 Von ho tro co MT 7 2" xfId="10584"/>
    <cellStyle name="1_Book1_1_Book1_Hoan chinh KH 2012 Von ho tro co MT 7 3" xfId="10585"/>
    <cellStyle name="1_Book1_1_Book1_Hoan chinh KH 2012 Von ho tro co MT 7 4" xfId="10586"/>
    <cellStyle name="1_Book1_1_Book1_Hoan chinh KH 2012 Von ho tro co MT 8" xfId="10587"/>
    <cellStyle name="1_Book1_1_Book1_Hoan chinh KH 2012 Von ho tro co MT 8 2" xfId="10588"/>
    <cellStyle name="1_Book1_1_Book1_Hoan chinh KH 2012 Von ho tro co MT 8 3" xfId="10589"/>
    <cellStyle name="1_Book1_1_Book1_Hoan chinh KH 2012 Von ho tro co MT 8 4" xfId="10590"/>
    <cellStyle name="1_Book1_1_Book1_Hoan chinh KH 2012 Von ho tro co MT 9" xfId="10591"/>
    <cellStyle name="1_Book1_1_Book1_Hoan chinh KH 2012 Von ho tro co MT 9 2" xfId="10592"/>
    <cellStyle name="1_Book1_1_Book1_Hoan chinh KH 2012 Von ho tro co MT 9 3" xfId="10593"/>
    <cellStyle name="1_Book1_1_Book1_Hoan chinh KH 2012 Von ho tro co MT 9 4" xfId="10594"/>
    <cellStyle name="1_Book1_1_Book1_Hoan chinh KH 2012 Von ho tro co MT_Bao cao giai ngan quy I" xfId="10595"/>
    <cellStyle name="1_Book1_1_Book1_Hoan chinh KH 2012 Von ho tro co MT_Bao cao giai ngan quy I 2" xfId="10596"/>
    <cellStyle name="1_Book1_1_Book1_Hoan chinh KH 2012 Von ho tro co MT_Bao cao giai ngan quy I 2 2" xfId="10597"/>
    <cellStyle name="1_Book1_1_Book1_Hoan chinh KH 2012 Von ho tro co MT_Bao cao giai ngan quy I 2 3" xfId="10598"/>
    <cellStyle name="1_Book1_1_Book1_Hoan chinh KH 2012 Von ho tro co MT_Bao cao giai ngan quy I 2 4" xfId="10599"/>
    <cellStyle name="1_Book1_1_Book1_Hoan chinh KH 2012 Von ho tro co MT_Bao cao giai ngan quy I 3" xfId="10600"/>
    <cellStyle name="1_Book1_1_Book1_Hoan chinh KH 2012 Von ho tro co MT_Bao cao giai ngan quy I 3 2" xfId="10601"/>
    <cellStyle name="1_Book1_1_Book1_Hoan chinh KH 2012 Von ho tro co MT_Bao cao giai ngan quy I 3 3" xfId="10602"/>
    <cellStyle name="1_Book1_1_Book1_Hoan chinh KH 2012 Von ho tro co MT_Bao cao giai ngan quy I 3 4" xfId="10603"/>
    <cellStyle name="1_Book1_1_Book1_Hoan chinh KH 2012 Von ho tro co MT_Bao cao giai ngan quy I 4" xfId="10604"/>
    <cellStyle name="1_Book1_1_Book1_Hoan chinh KH 2012 Von ho tro co MT_Bao cao giai ngan quy I 5" xfId="10605"/>
    <cellStyle name="1_Book1_1_Book1_Hoan chinh KH 2012 Von ho tro co MT_Bao cao giai ngan quy I 6" xfId="10606"/>
    <cellStyle name="1_Book1_1_Book1_Hoan chinh KH 2012 Von ho tro co MT_BC von DTPT 6 thang 2012" xfId="10607"/>
    <cellStyle name="1_Book1_1_Book1_Hoan chinh KH 2012 Von ho tro co MT_BC von DTPT 6 thang 2012 2" xfId="10608"/>
    <cellStyle name="1_Book1_1_Book1_Hoan chinh KH 2012 Von ho tro co MT_BC von DTPT 6 thang 2012 2 2" xfId="10609"/>
    <cellStyle name="1_Book1_1_Book1_Hoan chinh KH 2012 Von ho tro co MT_BC von DTPT 6 thang 2012 2 3" xfId="10610"/>
    <cellStyle name="1_Book1_1_Book1_Hoan chinh KH 2012 Von ho tro co MT_BC von DTPT 6 thang 2012 2 4" xfId="10611"/>
    <cellStyle name="1_Book1_1_Book1_Hoan chinh KH 2012 Von ho tro co MT_BC von DTPT 6 thang 2012 3" xfId="10612"/>
    <cellStyle name="1_Book1_1_Book1_Hoan chinh KH 2012 Von ho tro co MT_BC von DTPT 6 thang 2012 3 2" xfId="10613"/>
    <cellStyle name="1_Book1_1_Book1_Hoan chinh KH 2012 Von ho tro co MT_BC von DTPT 6 thang 2012 3 3" xfId="10614"/>
    <cellStyle name="1_Book1_1_Book1_Hoan chinh KH 2012 Von ho tro co MT_BC von DTPT 6 thang 2012 3 4" xfId="10615"/>
    <cellStyle name="1_Book1_1_Book1_Hoan chinh KH 2012 Von ho tro co MT_BC von DTPT 6 thang 2012 4" xfId="10616"/>
    <cellStyle name="1_Book1_1_Book1_Hoan chinh KH 2012 Von ho tro co MT_BC von DTPT 6 thang 2012 5" xfId="10617"/>
    <cellStyle name="1_Book1_1_Book1_Hoan chinh KH 2012 Von ho tro co MT_BC von DTPT 6 thang 2012 6" xfId="10618"/>
    <cellStyle name="1_Book1_1_Book1_Hoan chinh KH 2012 Von ho tro co MT_Bieu du thao QD von ho tro co MT" xfId="10619"/>
    <cellStyle name="1_Book1_1_Book1_Hoan chinh KH 2012 Von ho tro co MT_Bieu du thao QD von ho tro co MT 2" xfId="10620"/>
    <cellStyle name="1_Book1_1_Book1_Hoan chinh KH 2012 Von ho tro co MT_Bieu du thao QD von ho tro co MT 2 2" xfId="10621"/>
    <cellStyle name="1_Book1_1_Book1_Hoan chinh KH 2012 Von ho tro co MT_Bieu du thao QD von ho tro co MT 2 3" xfId="10622"/>
    <cellStyle name="1_Book1_1_Book1_Hoan chinh KH 2012 Von ho tro co MT_Bieu du thao QD von ho tro co MT 2 4" xfId="10623"/>
    <cellStyle name="1_Book1_1_Book1_Hoan chinh KH 2012 Von ho tro co MT_Bieu du thao QD von ho tro co MT 3" xfId="10624"/>
    <cellStyle name="1_Book1_1_Book1_Hoan chinh KH 2012 Von ho tro co MT_Bieu du thao QD von ho tro co MT 3 2" xfId="10625"/>
    <cellStyle name="1_Book1_1_Book1_Hoan chinh KH 2012 Von ho tro co MT_Bieu du thao QD von ho tro co MT 3 3" xfId="10626"/>
    <cellStyle name="1_Book1_1_Book1_Hoan chinh KH 2012 Von ho tro co MT_Bieu du thao QD von ho tro co MT 3 4" xfId="10627"/>
    <cellStyle name="1_Book1_1_Book1_Hoan chinh KH 2012 Von ho tro co MT_Bieu du thao QD von ho tro co MT 4" xfId="10628"/>
    <cellStyle name="1_Book1_1_Book1_Hoan chinh KH 2012 Von ho tro co MT_Bieu du thao QD von ho tro co MT 5" xfId="10629"/>
    <cellStyle name="1_Book1_1_Book1_Hoan chinh KH 2012 Von ho tro co MT_Bieu du thao QD von ho tro co MT 6" xfId="10630"/>
    <cellStyle name="1_Book1_1_Book1_Hoan chinh KH 2012 Von ho tro co MT_Ke hoach 2012 theo doi (giai ngan 30.6.12)" xfId="10631"/>
    <cellStyle name="1_Book1_1_Book1_Hoan chinh KH 2012 Von ho tro co MT_Ke hoach 2012 theo doi (giai ngan 30.6.12) 2" xfId="10632"/>
    <cellStyle name="1_Book1_1_Book1_Hoan chinh KH 2012 Von ho tro co MT_Ke hoach 2012 theo doi (giai ngan 30.6.12) 2 2" xfId="10633"/>
    <cellStyle name="1_Book1_1_Book1_Hoan chinh KH 2012 Von ho tro co MT_Ke hoach 2012 theo doi (giai ngan 30.6.12) 2 3" xfId="10634"/>
    <cellStyle name="1_Book1_1_Book1_Hoan chinh KH 2012 Von ho tro co MT_Ke hoach 2012 theo doi (giai ngan 30.6.12) 2 4" xfId="10635"/>
    <cellStyle name="1_Book1_1_Book1_Hoan chinh KH 2012 Von ho tro co MT_Ke hoach 2012 theo doi (giai ngan 30.6.12) 3" xfId="10636"/>
    <cellStyle name="1_Book1_1_Book1_Hoan chinh KH 2012 Von ho tro co MT_Ke hoach 2012 theo doi (giai ngan 30.6.12) 3 2" xfId="10637"/>
    <cellStyle name="1_Book1_1_Book1_Hoan chinh KH 2012 Von ho tro co MT_Ke hoach 2012 theo doi (giai ngan 30.6.12) 3 3" xfId="10638"/>
    <cellStyle name="1_Book1_1_Book1_Hoan chinh KH 2012 Von ho tro co MT_Ke hoach 2012 theo doi (giai ngan 30.6.12) 3 4" xfId="10639"/>
    <cellStyle name="1_Book1_1_Book1_Hoan chinh KH 2012 Von ho tro co MT_Ke hoach 2012 theo doi (giai ngan 30.6.12) 4" xfId="10640"/>
    <cellStyle name="1_Book1_1_Book1_Hoan chinh KH 2012 Von ho tro co MT_Ke hoach 2012 theo doi (giai ngan 30.6.12) 5" xfId="10641"/>
    <cellStyle name="1_Book1_1_Book1_Hoan chinh KH 2012 Von ho tro co MT_Ke hoach 2012 theo doi (giai ngan 30.6.12) 6" xfId="10642"/>
    <cellStyle name="1_Book1_1_Book1_Ke hoach 2012 (theo doi)" xfId="10643"/>
    <cellStyle name="1_Book1_1_Book1_Ke hoach 2012 (theo doi) 2" xfId="10644"/>
    <cellStyle name="1_Book1_1_Book1_Ke hoach 2012 (theo doi) 2 2" xfId="10645"/>
    <cellStyle name="1_Book1_1_Book1_Ke hoach 2012 (theo doi) 2 3" xfId="10646"/>
    <cellStyle name="1_Book1_1_Book1_Ke hoach 2012 (theo doi) 2 4" xfId="10647"/>
    <cellStyle name="1_Book1_1_Book1_Ke hoach 2012 (theo doi) 3" xfId="10648"/>
    <cellStyle name="1_Book1_1_Book1_Ke hoach 2012 (theo doi) 3 2" xfId="10649"/>
    <cellStyle name="1_Book1_1_Book1_Ke hoach 2012 (theo doi) 3 3" xfId="10650"/>
    <cellStyle name="1_Book1_1_Book1_Ke hoach 2012 (theo doi) 3 4" xfId="10651"/>
    <cellStyle name="1_Book1_1_Book1_Ke hoach 2012 (theo doi) 4" xfId="10652"/>
    <cellStyle name="1_Book1_1_Book1_Ke hoach 2012 (theo doi) 5" xfId="10653"/>
    <cellStyle name="1_Book1_1_Book1_Ke hoach 2012 (theo doi) 6" xfId="10654"/>
    <cellStyle name="1_Book1_1_Book1_Ke hoach 2012 theo doi (giai ngan 30.6.12)" xfId="10655"/>
    <cellStyle name="1_Book1_1_Book1_Ke hoach 2012 theo doi (giai ngan 30.6.12) 2" xfId="10656"/>
    <cellStyle name="1_Book1_1_Book1_Ke hoach 2012 theo doi (giai ngan 30.6.12) 2 2" xfId="10657"/>
    <cellStyle name="1_Book1_1_Book1_Ke hoach 2012 theo doi (giai ngan 30.6.12) 2 3" xfId="10658"/>
    <cellStyle name="1_Book1_1_Book1_Ke hoach 2012 theo doi (giai ngan 30.6.12) 2 4" xfId="10659"/>
    <cellStyle name="1_Book1_1_Book1_Ke hoach 2012 theo doi (giai ngan 30.6.12) 3" xfId="10660"/>
    <cellStyle name="1_Book1_1_Book1_Ke hoach 2012 theo doi (giai ngan 30.6.12) 3 2" xfId="10661"/>
    <cellStyle name="1_Book1_1_Book1_Ke hoach 2012 theo doi (giai ngan 30.6.12) 3 3" xfId="10662"/>
    <cellStyle name="1_Book1_1_Book1_Ke hoach 2012 theo doi (giai ngan 30.6.12) 3 4" xfId="10663"/>
    <cellStyle name="1_Book1_1_Book1_Ke hoach 2012 theo doi (giai ngan 30.6.12) 4" xfId="10664"/>
    <cellStyle name="1_Book1_1_Book1_Ke hoach 2012 theo doi (giai ngan 30.6.12) 5" xfId="10665"/>
    <cellStyle name="1_Book1_1_Book1_Ke hoach 2012 theo doi (giai ngan 30.6.12) 6" xfId="10666"/>
    <cellStyle name="1_Book1_1_Dang ky phan khai von ODA (gui Bo)" xfId="10667"/>
    <cellStyle name="1_Book1_1_Dang ky phan khai von ODA (gui Bo) 2" xfId="10668"/>
    <cellStyle name="1_Book1_1_Dang ky phan khai von ODA (gui Bo) 2 2" xfId="10669"/>
    <cellStyle name="1_Book1_1_Dang ky phan khai von ODA (gui Bo) 2 3" xfId="10670"/>
    <cellStyle name="1_Book1_1_Dang ky phan khai von ODA (gui Bo) 2 4" xfId="10671"/>
    <cellStyle name="1_Book1_1_Dang ky phan khai von ODA (gui Bo) 3" xfId="10672"/>
    <cellStyle name="1_Book1_1_Dang ky phan khai von ODA (gui Bo) 4" xfId="10673"/>
    <cellStyle name="1_Book1_1_Dang ky phan khai von ODA (gui Bo) 5" xfId="10674"/>
    <cellStyle name="1_Book1_1_Dang ky phan khai von ODA (gui Bo)_BC von DTPT 6 thang 2012" xfId="10675"/>
    <cellStyle name="1_Book1_1_Dang ky phan khai von ODA (gui Bo)_BC von DTPT 6 thang 2012 2" xfId="10676"/>
    <cellStyle name="1_Book1_1_Dang ky phan khai von ODA (gui Bo)_BC von DTPT 6 thang 2012 2 2" xfId="10677"/>
    <cellStyle name="1_Book1_1_Dang ky phan khai von ODA (gui Bo)_BC von DTPT 6 thang 2012 2 3" xfId="10678"/>
    <cellStyle name="1_Book1_1_Dang ky phan khai von ODA (gui Bo)_BC von DTPT 6 thang 2012 2 4" xfId="10679"/>
    <cellStyle name="1_Book1_1_Dang ky phan khai von ODA (gui Bo)_BC von DTPT 6 thang 2012 3" xfId="10680"/>
    <cellStyle name="1_Book1_1_Dang ky phan khai von ODA (gui Bo)_BC von DTPT 6 thang 2012 4" xfId="10681"/>
    <cellStyle name="1_Book1_1_Dang ky phan khai von ODA (gui Bo)_BC von DTPT 6 thang 2012 5" xfId="10682"/>
    <cellStyle name="1_Book1_1_Dang ky phan khai von ODA (gui Bo)_Bieu du thao QD von ho tro co MT" xfId="10683"/>
    <cellStyle name="1_Book1_1_Dang ky phan khai von ODA (gui Bo)_Bieu du thao QD von ho tro co MT 2" xfId="10684"/>
    <cellStyle name="1_Book1_1_Dang ky phan khai von ODA (gui Bo)_Bieu du thao QD von ho tro co MT 2 2" xfId="10685"/>
    <cellStyle name="1_Book1_1_Dang ky phan khai von ODA (gui Bo)_Bieu du thao QD von ho tro co MT 2 3" xfId="10686"/>
    <cellStyle name="1_Book1_1_Dang ky phan khai von ODA (gui Bo)_Bieu du thao QD von ho tro co MT 2 4" xfId="10687"/>
    <cellStyle name="1_Book1_1_Dang ky phan khai von ODA (gui Bo)_Bieu du thao QD von ho tro co MT 3" xfId="10688"/>
    <cellStyle name="1_Book1_1_Dang ky phan khai von ODA (gui Bo)_Bieu du thao QD von ho tro co MT 4" xfId="10689"/>
    <cellStyle name="1_Book1_1_Dang ky phan khai von ODA (gui Bo)_Bieu du thao QD von ho tro co MT 5" xfId="10690"/>
    <cellStyle name="1_Book1_1_Dang ky phan khai von ODA (gui Bo)_Ke hoach 2012 theo doi (giai ngan 30.6.12)" xfId="10691"/>
    <cellStyle name="1_Book1_1_Dang ky phan khai von ODA (gui Bo)_Ke hoach 2012 theo doi (giai ngan 30.6.12) 2" xfId="10692"/>
    <cellStyle name="1_Book1_1_Dang ky phan khai von ODA (gui Bo)_Ke hoach 2012 theo doi (giai ngan 30.6.12) 2 2" xfId="10693"/>
    <cellStyle name="1_Book1_1_Dang ky phan khai von ODA (gui Bo)_Ke hoach 2012 theo doi (giai ngan 30.6.12) 2 3" xfId="10694"/>
    <cellStyle name="1_Book1_1_Dang ky phan khai von ODA (gui Bo)_Ke hoach 2012 theo doi (giai ngan 30.6.12) 2 4" xfId="10695"/>
    <cellStyle name="1_Book1_1_Dang ky phan khai von ODA (gui Bo)_Ke hoach 2012 theo doi (giai ngan 30.6.12) 3" xfId="10696"/>
    <cellStyle name="1_Book1_1_Dang ky phan khai von ODA (gui Bo)_Ke hoach 2012 theo doi (giai ngan 30.6.12) 4" xfId="10697"/>
    <cellStyle name="1_Book1_1_Dang ky phan khai von ODA (gui Bo)_Ke hoach 2012 theo doi (giai ngan 30.6.12) 5" xfId="10698"/>
    <cellStyle name="1_Book1_1_Ke hoach 2012 (theo doi)" xfId="10699"/>
    <cellStyle name="1_Book1_1_Ke hoach 2012 (theo doi) 2" xfId="10700"/>
    <cellStyle name="1_Book1_1_Ke hoach 2012 (theo doi) 2 2" xfId="10701"/>
    <cellStyle name="1_Book1_1_Ke hoach 2012 (theo doi) 2 3" xfId="10702"/>
    <cellStyle name="1_Book1_1_Ke hoach 2012 (theo doi) 2 4" xfId="10703"/>
    <cellStyle name="1_Book1_1_Ke hoach 2012 (theo doi) 3" xfId="10704"/>
    <cellStyle name="1_Book1_1_Ke hoach 2012 (theo doi) 4" xfId="10705"/>
    <cellStyle name="1_Book1_1_Ke hoach 2012 (theo doi) 5" xfId="10706"/>
    <cellStyle name="1_Book1_1_Ke hoach 2012 theo doi (giai ngan 30.6.12)" xfId="10707"/>
    <cellStyle name="1_Book1_1_Ke hoach 2012 theo doi (giai ngan 30.6.12) 2" xfId="10708"/>
    <cellStyle name="1_Book1_1_Ke hoach 2012 theo doi (giai ngan 30.6.12) 2 2" xfId="10709"/>
    <cellStyle name="1_Book1_1_Ke hoach 2012 theo doi (giai ngan 30.6.12) 2 3" xfId="10710"/>
    <cellStyle name="1_Book1_1_Ke hoach 2012 theo doi (giai ngan 30.6.12) 2 4" xfId="10711"/>
    <cellStyle name="1_Book1_1_Ke hoach 2012 theo doi (giai ngan 30.6.12) 3" xfId="10712"/>
    <cellStyle name="1_Book1_1_Ke hoach 2012 theo doi (giai ngan 30.6.12) 4" xfId="10713"/>
    <cellStyle name="1_Book1_1_Ke hoach 2012 theo doi (giai ngan 30.6.12) 5" xfId="10714"/>
    <cellStyle name="1_Book1_1_KH TPCP vung TNB (03-1-2012)" xfId="1158"/>
    <cellStyle name="1_Book1_1_Tong hop theo doi von TPCP (BC)" xfId="10715"/>
    <cellStyle name="1_Book1_1_Tong hop theo doi von TPCP (BC) 2" xfId="10716"/>
    <cellStyle name="1_Book1_1_Tong hop theo doi von TPCP (BC) 2 2" xfId="10717"/>
    <cellStyle name="1_Book1_1_Tong hop theo doi von TPCP (BC) 2 3" xfId="10718"/>
    <cellStyle name="1_Book1_1_Tong hop theo doi von TPCP (BC) 2 4" xfId="10719"/>
    <cellStyle name="1_Book1_1_Tong hop theo doi von TPCP (BC) 3" xfId="10720"/>
    <cellStyle name="1_Book1_1_Tong hop theo doi von TPCP (BC) 4" xfId="10721"/>
    <cellStyle name="1_Book1_1_Tong hop theo doi von TPCP (BC) 5" xfId="10722"/>
    <cellStyle name="1_Book1_1_Tong hop theo doi von TPCP (BC)_BC von DTPT 6 thang 2012" xfId="10723"/>
    <cellStyle name="1_Book1_1_Tong hop theo doi von TPCP (BC)_BC von DTPT 6 thang 2012 2" xfId="10724"/>
    <cellStyle name="1_Book1_1_Tong hop theo doi von TPCP (BC)_BC von DTPT 6 thang 2012 2 2" xfId="10725"/>
    <cellStyle name="1_Book1_1_Tong hop theo doi von TPCP (BC)_BC von DTPT 6 thang 2012 2 3" xfId="10726"/>
    <cellStyle name="1_Book1_1_Tong hop theo doi von TPCP (BC)_BC von DTPT 6 thang 2012 2 4" xfId="10727"/>
    <cellStyle name="1_Book1_1_Tong hop theo doi von TPCP (BC)_BC von DTPT 6 thang 2012 3" xfId="10728"/>
    <cellStyle name="1_Book1_1_Tong hop theo doi von TPCP (BC)_BC von DTPT 6 thang 2012 4" xfId="10729"/>
    <cellStyle name="1_Book1_1_Tong hop theo doi von TPCP (BC)_BC von DTPT 6 thang 2012 5" xfId="10730"/>
    <cellStyle name="1_Book1_1_Tong hop theo doi von TPCP (BC)_Bieu du thao QD von ho tro co MT" xfId="10731"/>
    <cellStyle name="1_Book1_1_Tong hop theo doi von TPCP (BC)_Bieu du thao QD von ho tro co MT 2" xfId="10732"/>
    <cellStyle name="1_Book1_1_Tong hop theo doi von TPCP (BC)_Bieu du thao QD von ho tro co MT 2 2" xfId="10733"/>
    <cellStyle name="1_Book1_1_Tong hop theo doi von TPCP (BC)_Bieu du thao QD von ho tro co MT 2 3" xfId="10734"/>
    <cellStyle name="1_Book1_1_Tong hop theo doi von TPCP (BC)_Bieu du thao QD von ho tro co MT 2 4" xfId="10735"/>
    <cellStyle name="1_Book1_1_Tong hop theo doi von TPCP (BC)_Bieu du thao QD von ho tro co MT 3" xfId="10736"/>
    <cellStyle name="1_Book1_1_Tong hop theo doi von TPCP (BC)_Bieu du thao QD von ho tro co MT 4" xfId="10737"/>
    <cellStyle name="1_Book1_1_Tong hop theo doi von TPCP (BC)_Bieu du thao QD von ho tro co MT 5" xfId="10738"/>
    <cellStyle name="1_Book1_1_Tong hop theo doi von TPCP (BC)_Ke hoach 2012 (theo doi)" xfId="10739"/>
    <cellStyle name="1_Book1_1_Tong hop theo doi von TPCP (BC)_Ke hoach 2012 (theo doi) 2" xfId="10740"/>
    <cellStyle name="1_Book1_1_Tong hop theo doi von TPCP (BC)_Ke hoach 2012 (theo doi) 2 2" xfId="10741"/>
    <cellStyle name="1_Book1_1_Tong hop theo doi von TPCP (BC)_Ke hoach 2012 (theo doi) 2 3" xfId="10742"/>
    <cellStyle name="1_Book1_1_Tong hop theo doi von TPCP (BC)_Ke hoach 2012 (theo doi) 2 4" xfId="10743"/>
    <cellStyle name="1_Book1_1_Tong hop theo doi von TPCP (BC)_Ke hoach 2012 (theo doi) 3" xfId="10744"/>
    <cellStyle name="1_Book1_1_Tong hop theo doi von TPCP (BC)_Ke hoach 2012 (theo doi) 4" xfId="10745"/>
    <cellStyle name="1_Book1_1_Tong hop theo doi von TPCP (BC)_Ke hoach 2012 (theo doi) 5" xfId="10746"/>
    <cellStyle name="1_Book1_1_Tong hop theo doi von TPCP (BC)_Ke hoach 2012 theo doi (giai ngan 30.6.12)" xfId="10747"/>
    <cellStyle name="1_Book1_1_Tong hop theo doi von TPCP (BC)_Ke hoach 2012 theo doi (giai ngan 30.6.12) 2" xfId="10748"/>
    <cellStyle name="1_Book1_1_Tong hop theo doi von TPCP (BC)_Ke hoach 2012 theo doi (giai ngan 30.6.12) 2 2" xfId="10749"/>
    <cellStyle name="1_Book1_1_Tong hop theo doi von TPCP (BC)_Ke hoach 2012 theo doi (giai ngan 30.6.12) 2 3" xfId="10750"/>
    <cellStyle name="1_Book1_1_Tong hop theo doi von TPCP (BC)_Ke hoach 2012 theo doi (giai ngan 30.6.12) 2 4" xfId="10751"/>
    <cellStyle name="1_Book1_1_Tong hop theo doi von TPCP (BC)_Ke hoach 2012 theo doi (giai ngan 30.6.12) 3" xfId="10752"/>
    <cellStyle name="1_Book1_1_Tong hop theo doi von TPCP (BC)_Ke hoach 2012 theo doi (giai ngan 30.6.12) 4" xfId="10753"/>
    <cellStyle name="1_Book1_1_Tong hop theo doi von TPCP (BC)_Ke hoach 2012 theo doi (giai ngan 30.6.12) 5" xfId="10754"/>
    <cellStyle name="1_Book1_2" xfId="10755"/>
    <cellStyle name="1_Book1_2 2" xfId="10756"/>
    <cellStyle name="1_Book1_2 2 2" xfId="10757"/>
    <cellStyle name="1_Book1_2 2 3" xfId="10758"/>
    <cellStyle name="1_Book1_2 2 4" xfId="10759"/>
    <cellStyle name="1_Book1_2 3" xfId="10760"/>
    <cellStyle name="1_Book1_2 3 2" xfId="10761"/>
    <cellStyle name="1_Book1_2 3 3" xfId="10762"/>
    <cellStyle name="1_Book1_2 3 4" xfId="10763"/>
    <cellStyle name="1_Book1_2 4" xfId="10764"/>
    <cellStyle name="1_Book1_2 5" xfId="10765"/>
    <cellStyle name="1_Book1_2 6" xfId="10766"/>
    <cellStyle name="1_Book1_2_BC von DTPT 6 thang 2012" xfId="10767"/>
    <cellStyle name="1_Book1_2_BC von DTPT 6 thang 2012 2" xfId="10768"/>
    <cellStyle name="1_Book1_2_BC von DTPT 6 thang 2012 2 2" xfId="10769"/>
    <cellStyle name="1_Book1_2_BC von DTPT 6 thang 2012 2 3" xfId="10770"/>
    <cellStyle name="1_Book1_2_BC von DTPT 6 thang 2012 2 4" xfId="10771"/>
    <cellStyle name="1_Book1_2_BC von DTPT 6 thang 2012 3" xfId="10772"/>
    <cellStyle name="1_Book1_2_BC von DTPT 6 thang 2012 3 2" xfId="10773"/>
    <cellStyle name="1_Book1_2_BC von DTPT 6 thang 2012 3 3" xfId="10774"/>
    <cellStyle name="1_Book1_2_BC von DTPT 6 thang 2012 3 4" xfId="10775"/>
    <cellStyle name="1_Book1_2_BC von DTPT 6 thang 2012 4" xfId="10776"/>
    <cellStyle name="1_Book1_2_BC von DTPT 6 thang 2012 5" xfId="10777"/>
    <cellStyle name="1_Book1_2_BC von DTPT 6 thang 2012 6" xfId="10778"/>
    <cellStyle name="1_Book1_2_Bieu du thao QD von ho tro co MT" xfId="10779"/>
    <cellStyle name="1_Book1_2_Bieu du thao QD von ho tro co MT 2" xfId="10780"/>
    <cellStyle name="1_Book1_2_Bieu du thao QD von ho tro co MT 2 2" xfId="10781"/>
    <cellStyle name="1_Book1_2_Bieu du thao QD von ho tro co MT 2 3" xfId="10782"/>
    <cellStyle name="1_Book1_2_Bieu du thao QD von ho tro co MT 2 4" xfId="10783"/>
    <cellStyle name="1_Book1_2_Bieu du thao QD von ho tro co MT 3" xfId="10784"/>
    <cellStyle name="1_Book1_2_Bieu du thao QD von ho tro co MT 3 2" xfId="10785"/>
    <cellStyle name="1_Book1_2_Bieu du thao QD von ho tro co MT 3 3" xfId="10786"/>
    <cellStyle name="1_Book1_2_Bieu du thao QD von ho tro co MT 3 4" xfId="10787"/>
    <cellStyle name="1_Book1_2_Bieu du thao QD von ho tro co MT 4" xfId="10788"/>
    <cellStyle name="1_Book1_2_Bieu du thao QD von ho tro co MT 5" xfId="10789"/>
    <cellStyle name="1_Book1_2_Bieu du thao QD von ho tro co MT 6" xfId="10790"/>
    <cellStyle name="1_Book1_2_Hoan chinh KH 2012 (o nha)" xfId="10791"/>
    <cellStyle name="1_Book1_2_Hoan chinh KH 2012 (o nha) 2" xfId="10792"/>
    <cellStyle name="1_Book1_2_Hoan chinh KH 2012 (o nha) 2 2" xfId="10793"/>
    <cellStyle name="1_Book1_2_Hoan chinh KH 2012 (o nha) 2 3" xfId="10794"/>
    <cellStyle name="1_Book1_2_Hoan chinh KH 2012 (o nha) 2 4" xfId="10795"/>
    <cellStyle name="1_Book1_2_Hoan chinh KH 2012 (o nha) 3" xfId="10796"/>
    <cellStyle name="1_Book1_2_Hoan chinh KH 2012 (o nha) 3 2" xfId="10797"/>
    <cellStyle name="1_Book1_2_Hoan chinh KH 2012 (o nha) 3 3" xfId="10798"/>
    <cellStyle name="1_Book1_2_Hoan chinh KH 2012 (o nha) 3 4" xfId="10799"/>
    <cellStyle name="1_Book1_2_Hoan chinh KH 2012 (o nha) 4" xfId="10800"/>
    <cellStyle name="1_Book1_2_Hoan chinh KH 2012 (o nha) 5" xfId="10801"/>
    <cellStyle name="1_Book1_2_Hoan chinh KH 2012 (o nha) 6" xfId="10802"/>
    <cellStyle name="1_Book1_2_Hoan chinh KH 2012 (o nha)_Bao cao giai ngan quy I" xfId="10803"/>
    <cellStyle name="1_Book1_2_Hoan chinh KH 2012 (o nha)_Bao cao giai ngan quy I 2" xfId="10804"/>
    <cellStyle name="1_Book1_2_Hoan chinh KH 2012 (o nha)_Bao cao giai ngan quy I 2 2" xfId="10805"/>
    <cellStyle name="1_Book1_2_Hoan chinh KH 2012 (o nha)_Bao cao giai ngan quy I 2 3" xfId="10806"/>
    <cellStyle name="1_Book1_2_Hoan chinh KH 2012 (o nha)_Bao cao giai ngan quy I 2 4" xfId="10807"/>
    <cellStyle name="1_Book1_2_Hoan chinh KH 2012 (o nha)_Bao cao giai ngan quy I 3" xfId="10808"/>
    <cellStyle name="1_Book1_2_Hoan chinh KH 2012 (o nha)_Bao cao giai ngan quy I 3 2" xfId="10809"/>
    <cellStyle name="1_Book1_2_Hoan chinh KH 2012 (o nha)_Bao cao giai ngan quy I 3 3" xfId="10810"/>
    <cellStyle name="1_Book1_2_Hoan chinh KH 2012 (o nha)_Bao cao giai ngan quy I 3 4" xfId="10811"/>
    <cellStyle name="1_Book1_2_Hoan chinh KH 2012 (o nha)_Bao cao giai ngan quy I 4" xfId="10812"/>
    <cellStyle name="1_Book1_2_Hoan chinh KH 2012 (o nha)_Bao cao giai ngan quy I 5" xfId="10813"/>
    <cellStyle name="1_Book1_2_Hoan chinh KH 2012 (o nha)_Bao cao giai ngan quy I 6" xfId="10814"/>
    <cellStyle name="1_Book1_2_Hoan chinh KH 2012 (o nha)_BC von DTPT 6 thang 2012" xfId="10815"/>
    <cellStyle name="1_Book1_2_Hoan chinh KH 2012 (o nha)_BC von DTPT 6 thang 2012 2" xfId="10816"/>
    <cellStyle name="1_Book1_2_Hoan chinh KH 2012 (o nha)_BC von DTPT 6 thang 2012 2 2" xfId="10817"/>
    <cellStyle name="1_Book1_2_Hoan chinh KH 2012 (o nha)_BC von DTPT 6 thang 2012 2 3" xfId="10818"/>
    <cellStyle name="1_Book1_2_Hoan chinh KH 2012 (o nha)_BC von DTPT 6 thang 2012 2 4" xfId="10819"/>
    <cellStyle name="1_Book1_2_Hoan chinh KH 2012 (o nha)_BC von DTPT 6 thang 2012 3" xfId="10820"/>
    <cellStyle name="1_Book1_2_Hoan chinh KH 2012 (o nha)_BC von DTPT 6 thang 2012 3 2" xfId="10821"/>
    <cellStyle name="1_Book1_2_Hoan chinh KH 2012 (o nha)_BC von DTPT 6 thang 2012 3 3" xfId="10822"/>
    <cellStyle name="1_Book1_2_Hoan chinh KH 2012 (o nha)_BC von DTPT 6 thang 2012 3 4" xfId="10823"/>
    <cellStyle name="1_Book1_2_Hoan chinh KH 2012 (o nha)_BC von DTPT 6 thang 2012 4" xfId="10824"/>
    <cellStyle name="1_Book1_2_Hoan chinh KH 2012 (o nha)_BC von DTPT 6 thang 2012 5" xfId="10825"/>
    <cellStyle name="1_Book1_2_Hoan chinh KH 2012 (o nha)_BC von DTPT 6 thang 2012 6" xfId="10826"/>
    <cellStyle name="1_Book1_2_Hoan chinh KH 2012 (o nha)_Bieu du thao QD von ho tro co MT" xfId="10827"/>
    <cellStyle name="1_Book1_2_Hoan chinh KH 2012 (o nha)_Bieu du thao QD von ho tro co MT 2" xfId="10828"/>
    <cellStyle name="1_Book1_2_Hoan chinh KH 2012 (o nha)_Bieu du thao QD von ho tro co MT 2 2" xfId="10829"/>
    <cellStyle name="1_Book1_2_Hoan chinh KH 2012 (o nha)_Bieu du thao QD von ho tro co MT 2 3" xfId="10830"/>
    <cellStyle name="1_Book1_2_Hoan chinh KH 2012 (o nha)_Bieu du thao QD von ho tro co MT 2 4" xfId="10831"/>
    <cellStyle name="1_Book1_2_Hoan chinh KH 2012 (o nha)_Bieu du thao QD von ho tro co MT 3" xfId="10832"/>
    <cellStyle name="1_Book1_2_Hoan chinh KH 2012 (o nha)_Bieu du thao QD von ho tro co MT 3 2" xfId="10833"/>
    <cellStyle name="1_Book1_2_Hoan chinh KH 2012 (o nha)_Bieu du thao QD von ho tro co MT 3 3" xfId="10834"/>
    <cellStyle name="1_Book1_2_Hoan chinh KH 2012 (o nha)_Bieu du thao QD von ho tro co MT 3 4" xfId="10835"/>
    <cellStyle name="1_Book1_2_Hoan chinh KH 2012 (o nha)_Bieu du thao QD von ho tro co MT 4" xfId="10836"/>
    <cellStyle name="1_Book1_2_Hoan chinh KH 2012 (o nha)_Bieu du thao QD von ho tro co MT 5" xfId="10837"/>
    <cellStyle name="1_Book1_2_Hoan chinh KH 2012 (o nha)_Bieu du thao QD von ho tro co MT 6" xfId="10838"/>
    <cellStyle name="1_Book1_2_Hoan chinh KH 2012 (o nha)_Ke hoach 2012 theo doi (giai ngan 30.6.12)" xfId="10839"/>
    <cellStyle name="1_Book1_2_Hoan chinh KH 2012 (o nha)_Ke hoach 2012 theo doi (giai ngan 30.6.12) 2" xfId="10840"/>
    <cellStyle name="1_Book1_2_Hoan chinh KH 2012 (o nha)_Ke hoach 2012 theo doi (giai ngan 30.6.12) 2 2" xfId="10841"/>
    <cellStyle name="1_Book1_2_Hoan chinh KH 2012 (o nha)_Ke hoach 2012 theo doi (giai ngan 30.6.12) 2 3" xfId="10842"/>
    <cellStyle name="1_Book1_2_Hoan chinh KH 2012 (o nha)_Ke hoach 2012 theo doi (giai ngan 30.6.12) 2 4" xfId="10843"/>
    <cellStyle name="1_Book1_2_Hoan chinh KH 2012 (o nha)_Ke hoach 2012 theo doi (giai ngan 30.6.12) 3" xfId="10844"/>
    <cellStyle name="1_Book1_2_Hoan chinh KH 2012 (o nha)_Ke hoach 2012 theo doi (giai ngan 30.6.12) 3 2" xfId="10845"/>
    <cellStyle name="1_Book1_2_Hoan chinh KH 2012 (o nha)_Ke hoach 2012 theo doi (giai ngan 30.6.12) 3 3" xfId="10846"/>
    <cellStyle name="1_Book1_2_Hoan chinh KH 2012 (o nha)_Ke hoach 2012 theo doi (giai ngan 30.6.12) 3 4" xfId="10847"/>
    <cellStyle name="1_Book1_2_Hoan chinh KH 2012 (o nha)_Ke hoach 2012 theo doi (giai ngan 30.6.12) 4" xfId="10848"/>
    <cellStyle name="1_Book1_2_Hoan chinh KH 2012 (o nha)_Ke hoach 2012 theo doi (giai ngan 30.6.12) 5" xfId="10849"/>
    <cellStyle name="1_Book1_2_Hoan chinh KH 2012 (o nha)_Ke hoach 2012 theo doi (giai ngan 30.6.12) 6" xfId="10850"/>
    <cellStyle name="1_Book1_2_Hoan chinh KH 2012 Von ho tro co MT" xfId="10851"/>
    <cellStyle name="1_Book1_2_Hoan chinh KH 2012 Von ho tro co MT (chi tiet)" xfId="10852"/>
    <cellStyle name="1_Book1_2_Hoan chinh KH 2012 Von ho tro co MT (chi tiet) 2" xfId="10853"/>
    <cellStyle name="1_Book1_2_Hoan chinh KH 2012 Von ho tro co MT (chi tiet) 2 2" xfId="10854"/>
    <cellStyle name="1_Book1_2_Hoan chinh KH 2012 Von ho tro co MT (chi tiet) 2 3" xfId="10855"/>
    <cellStyle name="1_Book1_2_Hoan chinh KH 2012 Von ho tro co MT (chi tiet) 2 4" xfId="10856"/>
    <cellStyle name="1_Book1_2_Hoan chinh KH 2012 Von ho tro co MT (chi tiet) 3" xfId="10857"/>
    <cellStyle name="1_Book1_2_Hoan chinh KH 2012 Von ho tro co MT (chi tiet) 3 2" xfId="10858"/>
    <cellStyle name="1_Book1_2_Hoan chinh KH 2012 Von ho tro co MT (chi tiet) 3 3" xfId="10859"/>
    <cellStyle name="1_Book1_2_Hoan chinh KH 2012 Von ho tro co MT (chi tiet) 3 4" xfId="10860"/>
    <cellStyle name="1_Book1_2_Hoan chinh KH 2012 Von ho tro co MT (chi tiet) 4" xfId="10861"/>
    <cellStyle name="1_Book1_2_Hoan chinh KH 2012 Von ho tro co MT (chi tiet) 5" xfId="10862"/>
    <cellStyle name="1_Book1_2_Hoan chinh KH 2012 Von ho tro co MT (chi tiet) 6" xfId="10863"/>
    <cellStyle name="1_Book1_2_Hoan chinh KH 2012 Von ho tro co MT 10" xfId="10864"/>
    <cellStyle name="1_Book1_2_Hoan chinh KH 2012 Von ho tro co MT 10 2" xfId="10865"/>
    <cellStyle name="1_Book1_2_Hoan chinh KH 2012 Von ho tro co MT 10 3" xfId="10866"/>
    <cellStyle name="1_Book1_2_Hoan chinh KH 2012 Von ho tro co MT 10 4" xfId="10867"/>
    <cellStyle name="1_Book1_2_Hoan chinh KH 2012 Von ho tro co MT 11" xfId="10868"/>
    <cellStyle name="1_Book1_2_Hoan chinh KH 2012 Von ho tro co MT 11 2" xfId="10869"/>
    <cellStyle name="1_Book1_2_Hoan chinh KH 2012 Von ho tro co MT 11 3" xfId="10870"/>
    <cellStyle name="1_Book1_2_Hoan chinh KH 2012 Von ho tro co MT 11 4" xfId="10871"/>
    <cellStyle name="1_Book1_2_Hoan chinh KH 2012 Von ho tro co MT 12" xfId="10872"/>
    <cellStyle name="1_Book1_2_Hoan chinh KH 2012 Von ho tro co MT 12 2" xfId="10873"/>
    <cellStyle name="1_Book1_2_Hoan chinh KH 2012 Von ho tro co MT 12 3" xfId="10874"/>
    <cellStyle name="1_Book1_2_Hoan chinh KH 2012 Von ho tro co MT 12 4" xfId="10875"/>
    <cellStyle name="1_Book1_2_Hoan chinh KH 2012 Von ho tro co MT 13" xfId="10876"/>
    <cellStyle name="1_Book1_2_Hoan chinh KH 2012 Von ho tro co MT 13 2" xfId="10877"/>
    <cellStyle name="1_Book1_2_Hoan chinh KH 2012 Von ho tro co MT 13 3" xfId="10878"/>
    <cellStyle name="1_Book1_2_Hoan chinh KH 2012 Von ho tro co MT 13 4" xfId="10879"/>
    <cellStyle name="1_Book1_2_Hoan chinh KH 2012 Von ho tro co MT 14" xfId="10880"/>
    <cellStyle name="1_Book1_2_Hoan chinh KH 2012 Von ho tro co MT 14 2" xfId="10881"/>
    <cellStyle name="1_Book1_2_Hoan chinh KH 2012 Von ho tro co MT 14 3" xfId="10882"/>
    <cellStyle name="1_Book1_2_Hoan chinh KH 2012 Von ho tro co MT 14 4" xfId="10883"/>
    <cellStyle name="1_Book1_2_Hoan chinh KH 2012 Von ho tro co MT 15" xfId="10884"/>
    <cellStyle name="1_Book1_2_Hoan chinh KH 2012 Von ho tro co MT 15 2" xfId="10885"/>
    <cellStyle name="1_Book1_2_Hoan chinh KH 2012 Von ho tro co MT 15 3" xfId="10886"/>
    <cellStyle name="1_Book1_2_Hoan chinh KH 2012 Von ho tro co MT 15 4" xfId="10887"/>
    <cellStyle name="1_Book1_2_Hoan chinh KH 2012 Von ho tro co MT 16" xfId="10888"/>
    <cellStyle name="1_Book1_2_Hoan chinh KH 2012 Von ho tro co MT 16 2" xfId="10889"/>
    <cellStyle name="1_Book1_2_Hoan chinh KH 2012 Von ho tro co MT 16 3" xfId="10890"/>
    <cellStyle name="1_Book1_2_Hoan chinh KH 2012 Von ho tro co MT 16 4" xfId="10891"/>
    <cellStyle name="1_Book1_2_Hoan chinh KH 2012 Von ho tro co MT 17" xfId="10892"/>
    <cellStyle name="1_Book1_2_Hoan chinh KH 2012 Von ho tro co MT 17 2" xfId="10893"/>
    <cellStyle name="1_Book1_2_Hoan chinh KH 2012 Von ho tro co MT 17 3" xfId="10894"/>
    <cellStyle name="1_Book1_2_Hoan chinh KH 2012 Von ho tro co MT 17 4" xfId="10895"/>
    <cellStyle name="1_Book1_2_Hoan chinh KH 2012 Von ho tro co MT 18" xfId="10896"/>
    <cellStyle name="1_Book1_2_Hoan chinh KH 2012 Von ho tro co MT 19" xfId="10897"/>
    <cellStyle name="1_Book1_2_Hoan chinh KH 2012 Von ho tro co MT 2" xfId="10898"/>
    <cellStyle name="1_Book1_2_Hoan chinh KH 2012 Von ho tro co MT 2 2" xfId="10899"/>
    <cellStyle name="1_Book1_2_Hoan chinh KH 2012 Von ho tro co MT 2 3" xfId="10900"/>
    <cellStyle name="1_Book1_2_Hoan chinh KH 2012 Von ho tro co MT 2 4" xfId="10901"/>
    <cellStyle name="1_Book1_2_Hoan chinh KH 2012 Von ho tro co MT 20" xfId="10902"/>
    <cellStyle name="1_Book1_2_Hoan chinh KH 2012 Von ho tro co MT 3" xfId="10903"/>
    <cellStyle name="1_Book1_2_Hoan chinh KH 2012 Von ho tro co MT 3 2" xfId="10904"/>
    <cellStyle name="1_Book1_2_Hoan chinh KH 2012 Von ho tro co MT 3 3" xfId="10905"/>
    <cellStyle name="1_Book1_2_Hoan chinh KH 2012 Von ho tro co MT 3 4" xfId="10906"/>
    <cellStyle name="1_Book1_2_Hoan chinh KH 2012 Von ho tro co MT 4" xfId="10907"/>
    <cellStyle name="1_Book1_2_Hoan chinh KH 2012 Von ho tro co MT 4 2" xfId="10908"/>
    <cellStyle name="1_Book1_2_Hoan chinh KH 2012 Von ho tro co MT 4 3" xfId="10909"/>
    <cellStyle name="1_Book1_2_Hoan chinh KH 2012 Von ho tro co MT 4 4" xfId="10910"/>
    <cellStyle name="1_Book1_2_Hoan chinh KH 2012 Von ho tro co MT 5" xfId="10911"/>
    <cellStyle name="1_Book1_2_Hoan chinh KH 2012 Von ho tro co MT 5 2" xfId="10912"/>
    <cellStyle name="1_Book1_2_Hoan chinh KH 2012 Von ho tro co MT 5 3" xfId="10913"/>
    <cellStyle name="1_Book1_2_Hoan chinh KH 2012 Von ho tro co MT 5 4" xfId="10914"/>
    <cellStyle name="1_Book1_2_Hoan chinh KH 2012 Von ho tro co MT 6" xfId="10915"/>
    <cellStyle name="1_Book1_2_Hoan chinh KH 2012 Von ho tro co MT 6 2" xfId="10916"/>
    <cellStyle name="1_Book1_2_Hoan chinh KH 2012 Von ho tro co MT 6 3" xfId="10917"/>
    <cellStyle name="1_Book1_2_Hoan chinh KH 2012 Von ho tro co MT 6 4" xfId="10918"/>
    <cellStyle name="1_Book1_2_Hoan chinh KH 2012 Von ho tro co MT 7" xfId="10919"/>
    <cellStyle name="1_Book1_2_Hoan chinh KH 2012 Von ho tro co MT 7 2" xfId="10920"/>
    <cellStyle name="1_Book1_2_Hoan chinh KH 2012 Von ho tro co MT 7 3" xfId="10921"/>
    <cellStyle name="1_Book1_2_Hoan chinh KH 2012 Von ho tro co MT 7 4" xfId="10922"/>
    <cellStyle name="1_Book1_2_Hoan chinh KH 2012 Von ho tro co MT 8" xfId="10923"/>
    <cellStyle name="1_Book1_2_Hoan chinh KH 2012 Von ho tro co MT 8 2" xfId="10924"/>
    <cellStyle name="1_Book1_2_Hoan chinh KH 2012 Von ho tro co MT 8 3" xfId="10925"/>
    <cellStyle name="1_Book1_2_Hoan chinh KH 2012 Von ho tro co MT 8 4" xfId="10926"/>
    <cellStyle name="1_Book1_2_Hoan chinh KH 2012 Von ho tro co MT 9" xfId="10927"/>
    <cellStyle name="1_Book1_2_Hoan chinh KH 2012 Von ho tro co MT 9 2" xfId="10928"/>
    <cellStyle name="1_Book1_2_Hoan chinh KH 2012 Von ho tro co MT 9 3" xfId="10929"/>
    <cellStyle name="1_Book1_2_Hoan chinh KH 2012 Von ho tro co MT 9 4" xfId="10930"/>
    <cellStyle name="1_Book1_2_Hoan chinh KH 2012 Von ho tro co MT_Bao cao giai ngan quy I" xfId="10931"/>
    <cellStyle name="1_Book1_2_Hoan chinh KH 2012 Von ho tro co MT_Bao cao giai ngan quy I 2" xfId="10932"/>
    <cellStyle name="1_Book1_2_Hoan chinh KH 2012 Von ho tro co MT_Bao cao giai ngan quy I 2 2" xfId="10933"/>
    <cellStyle name="1_Book1_2_Hoan chinh KH 2012 Von ho tro co MT_Bao cao giai ngan quy I 2 3" xfId="10934"/>
    <cellStyle name="1_Book1_2_Hoan chinh KH 2012 Von ho tro co MT_Bao cao giai ngan quy I 2 4" xfId="10935"/>
    <cellStyle name="1_Book1_2_Hoan chinh KH 2012 Von ho tro co MT_Bao cao giai ngan quy I 3" xfId="10936"/>
    <cellStyle name="1_Book1_2_Hoan chinh KH 2012 Von ho tro co MT_Bao cao giai ngan quy I 3 2" xfId="10937"/>
    <cellStyle name="1_Book1_2_Hoan chinh KH 2012 Von ho tro co MT_Bao cao giai ngan quy I 3 3" xfId="10938"/>
    <cellStyle name="1_Book1_2_Hoan chinh KH 2012 Von ho tro co MT_Bao cao giai ngan quy I 3 4" xfId="10939"/>
    <cellStyle name="1_Book1_2_Hoan chinh KH 2012 Von ho tro co MT_Bao cao giai ngan quy I 4" xfId="10940"/>
    <cellStyle name="1_Book1_2_Hoan chinh KH 2012 Von ho tro co MT_Bao cao giai ngan quy I 5" xfId="10941"/>
    <cellStyle name="1_Book1_2_Hoan chinh KH 2012 Von ho tro co MT_Bao cao giai ngan quy I 6" xfId="10942"/>
    <cellStyle name="1_Book1_2_Hoan chinh KH 2012 Von ho tro co MT_BC von DTPT 6 thang 2012" xfId="10943"/>
    <cellStyle name="1_Book1_2_Hoan chinh KH 2012 Von ho tro co MT_BC von DTPT 6 thang 2012 2" xfId="10944"/>
    <cellStyle name="1_Book1_2_Hoan chinh KH 2012 Von ho tro co MT_BC von DTPT 6 thang 2012 2 2" xfId="10945"/>
    <cellStyle name="1_Book1_2_Hoan chinh KH 2012 Von ho tro co MT_BC von DTPT 6 thang 2012 2 3" xfId="10946"/>
    <cellStyle name="1_Book1_2_Hoan chinh KH 2012 Von ho tro co MT_BC von DTPT 6 thang 2012 2 4" xfId="10947"/>
    <cellStyle name="1_Book1_2_Hoan chinh KH 2012 Von ho tro co MT_BC von DTPT 6 thang 2012 3" xfId="10948"/>
    <cellStyle name="1_Book1_2_Hoan chinh KH 2012 Von ho tro co MT_BC von DTPT 6 thang 2012 3 2" xfId="10949"/>
    <cellStyle name="1_Book1_2_Hoan chinh KH 2012 Von ho tro co MT_BC von DTPT 6 thang 2012 3 3" xfId="10950"/>
    <cellStyle name="1_Book1_2_Hoan chinh KH 2012 Von ho tro co MT_BC von DTPT 6 thang 2012 3 4" xfId="10951"/>
    <cellStyle name="1_Book1_2_Hoan chinh KH 2012 Von ho tro co MT_BC von DTPT 6 thang 2012 4" xfId="10952"/>
    <cellStyle name="1_Book1_2_Hoan chinh KH 2012 Von ho tro co MT_BC von DTPT 6 thang 2012 5" xfId="10953"/>
    <cellStyle name="1_Book1_2_Hoan chinh KH 2012 Von ho tro co MT_BC von DTPT 6 thang 2012 6" xfId="10954"/>
    <cellStyle name="1_Book1_2_Hoan chinh KH 2012 Von ho tro co MT_Bieu du thao QD von ho tro co MT" xfId="10955"/>
    <cellStyle name="1_Book1_2_Hoan chinh KH 2012 Von ho tro co MT_Bieu du thao QD von ho tro co MT 2" xfId="10956"/>
    <cellStyle name="1_Book1_2_Hoan chinh KH 2012 Von ho tro co MT_Bieu du thao QD von ho tro co MT 2 2" xfId="10957"/>
    <cellStyle name="1_Book1_2_Hoan chinh KH 2012 Von ho tro co MT_Bieu du thao QD von ho tro co MT 2 3" xfId="10958"/>
    <cellStyle name="1_Book1_2_Hoan chinh KH 2012 Von ho tro co MT_Bieu du thao QD von ho tro co MT 2 4" xfId="10959"/>
    <cellStyle name="1_Book1_2_Hoan chinh KH 2012 Von ho tro co MT_Bieu du thao QD von ho tro co MT 3" xfId="10960"/>
    <cellStyle name="1_Book1_2_Hoan chinh KH 2012 Von ho tro co MT_Bieu du thao QD von ho tro co MT 3 2" xfId="10961"/>
    <cellStyle name="1_Book1_2_Hoan chinh KH 2012 Von ho tro co MT_Bieu du thao QD von ho tro co MT 3 3" xfId="10962"/>
    <cellStyle name="1_Book1_2_Hoan chinh KH 2012 Von ho tro co MT_Bieu du thao QD von ho tro co MT 3 4" xfId="10963"/>
    <cellStyle name="1_Book1_2_Hoan chinh KH 2012 Von ho tro co MT_Bieu du thao QD von ho tro co MT 4" xfId="10964"/>
    <cellStyle name="1_Book1_2_Hoan chinh KH 2012 Von ho tro co MT_Bieu du thao QD von ho tro co MT 5" xfId="10965"/>
    <cellStyle name="1_Book1_2_Hoan chinh KH 2012 Von ho tro co MT_Bieu du thao QD von ho tro co MT 6" xfId="10966"/>
    <cellStyle name="1_Book1_2_Hoan chinh KH 2012 Von ho tro co MT_Ke hoach 2012 theo doi (giai ngan 30.6.12)" xfId="10967"/>
    <cellStyle name="1_Book1_2_Hoan chinh KH 2012 Von ho tro co MT_Ke hoach 2012 theo doi (giai ngan 30.6.12) 2" xfId="10968"/>
    <cellStyle name="1_Book1_2_Hoan chinh KH 2012 Von ho tro co MT_Ke hoach 2012 theo doi (giai ngan 30.6.12) 2 2" xfId="10969"/>
    <cellStyle name="1_Book1_2_Hoan chinh KH 2012 Von ho tro co MT_Ke hoach 2012 theo doi (giai ngan 30.6.12) 2 3" xfId="10970"/>
    <cellStyle name="1_Book1_2_Hoan chinh KH 2012 Von ho tro co MT_Ke hoach 2012 theo doi (giai ngan 30.6.12) 2 4" xfId="10971"/>
    <cellStyle name="1_Book1_2_Hoan chinh KH 2012 Von ho tro co MT_Ke hoach 2012 theo doi (giai ngan 30.6.12) 3" xfId="10972"/>
    <cellStyle name="1_Book1_2_Hoan chinh KH 2012 Von ho tro co MT_Ke hoach 2012 theo doi (giai ngan 30.6.12) 3 2" xfId="10973"/>
    <cellStyle name="1_Book1_2_Hoan chinh KH 2012 Von ho tro co MT_Ke hoach 2012 theo doi (giai ngan 30.6.12) 3 3" xfId="10974"/>
    <cellStyle name="1_Book1_2_Hoan chinh KH 2012 Von ho tro co MT_Ke hoach 2012 theo doi (giai ngan 30.6.12) 3 4" xfId="10975"/>
    <cellStyle name="1_Book1_2_Hoan chinh KH 2012 Von ho tro co MT_Ke hoach 2012 theo doi (giai ngan 30.6.12) 4" xfId="10976"/>
    <cellStyle name="1_Book1_2_Hoan chinh KH 2012 Von ho tro co MT_Ke hoach 2012 theo doi (giai ngan 30.6.12) 5" xfId="10977"/>
    <cellStyle name="1_Book1_2_Hoan chinh KH 2012 Von ho tro co MT_Ke hoach 2012 theo doi (giai ngan 30.6.12) 6" xfId="10978"/>
    <cellStyle name="1_Book1_2_Ke hoach 2012 (theo doi)" xfId="10979"/>
    <cellStyle name="1_Book1_2_Ke hoach 2012 (theo doi) 2" xfId="10980"/>
    <cellStyle name="1_Book1_2_Ke hoach 2012 (theo doi) 2 2" xfId="10981"/>
    <cellStyle name="1_Book1_2_Ke hoach 2012 (theo doi) 2 3" xfId="10982"/>
    <cellStyle name="1_Book1_2_Ke hoach 2012 (theo doi) 2 4" xfId="10983"/>
    <cellStyle name="1_Book1_2_Ke hoach 2012 (theo doi) 3" xfId="10984"/>
    <cellStyle name="1_Book1_2_Ke hoach 2012 (theo doi) 3 2" xfId="10985"/>
    <cellStyle name="1_Book1_2_Ke hoach 2012 (theo doi) 3 3" xfId="10986"/>
    <cellStyle name="1_Book1_2_Ke hoach 2012 (theo doi) 3 4" xfId="10987"/>
    <cellStyle name="1_Book1_2_Ke hoach 2012 (theo doi) 4" xfId="10988"/>
    <cellStyle name="1_Book1_2_Ke hoach 2012 (theo doi) 5" xfId="10989"/>
    <cellStyle name="1_Book1_2_Ke hoach 2012 (theo doi) 6" xfId="10990"/>
    <cellStyle name="1_Book1_2_Ke hoach 2012 theo doi (giai ngan 30.6.12)" xfId="10991"/>
    <cellStyle name="1_Book1_2_Ke hoach 2012 theo doi (giai ngan 30.6.12) 2" xfId="10992"/>
    <cellStyle name="1_Book1_2_Ke hoach 2012 theo doi (giai ngan 30.6.12) 2 2" xfId="10993"/>
    <cellStyle name="1_Book1_2_Ke hoach 2012 theo doi (giai ngan 30.6.12) 2 3" xfId="10994"/>
    <cellStyle name="1_Book1_2_Ke hoach 2012 theo doi (giai ngan 30.6.12) 2 4" xfId="10995"/>
    <cellStyle name="1_Book1_2_Ke hoach 2012 theo doi (giai ngan 30.6.12) 3" xfId="10996"/>
    <cellStyle name="1_Book1_2_Ke hoach 2012 theo doi (giai ngan 30.6.12) 3 2" xfId="10997"/>
    <cellStyle name="1_Book1_2_Ke hoach 2012 theo doi (giai ngan 30.6.12) 3 3" xfId="10998"/>
    <cellStyle name="1_Book1_2_Ke hoach 2012 theo doi (giai ngan 30.6.12) 3 4" xfId="10999"/>
    <cellStyle name="1_Book1_2_Ke hoach 2012 theo doi (giai ngan 30.6.12) 4" xfId="11000"/>
    <cellStyle name="1_Book1_2_Ke hoach 2012 theo doi (giai ngan 30.6.12) 5" xfId="11001"/>
    <cellStyle name="1_Book1_2_Ke hoach 2012 theo doi (giai ngan 30.6.12) 6" xfId="11002"/>
    <cellStyle name="1_Book1_Bao cao doan cong tac cua Bo thang 4-2010" xfId="11003"/>
    <cellStyle name="1_Book1_Bao cao doan cong tac cua Bo thang 4-2010_BC von DTPT 6 thang 2012" xfId="11004"/>
    <cellStyle name="1_Book1_Bao cao doan cong tac cua Bo thang 4-2010_Bieu du thao QD von ho tro co MT" xfId="11005"/>
    <cellStyle name="1_Book1_Bao cao doan cong tac cua Bo thang 4-2010_Dang ky phan khai von ODA (gui Bo)" xfId="11006"/>
    <cellStyle name="1_Book1_Bao cao doan cong tac cua Bo thang 4-2010_Dang ky phan khai von ODA (gui Bo)_BC von DTPT 6 thang 2012" xfId="11007"/>
    <cellStyle name="1_Book1_Bao cao doan cong tac cua Bo thang 4-2010_Dang ky phan khai von ODA (gui Bo)_Bieu du thao QD von ho tro co MT" xfId="11008"/>
    <cellStyle name="1_Book1_Bao cao doan cong tac cua Bo thang 4-2010_Dang ky phan khai von ODA (gui Bo)_Ke hoach 2012 theo doi (giai ngan 30.6.12)" xfId="11009"/>
    <cellStyle name="1_Book1_Bao cao doan cong tac cua Bo thang 4-2010_Ke hoach 2012 (theo doi)" xfId="11010"/>
    <cellStyle name="1_Book1_Bao cao doan cong tac cua Bo thang 4-2010_Ke hoach 2012 theo doi (giai ngan 30.6.12)" xfId="11011"/>
    <cellStyle name="1_Book1_Bao cao tinh hinh thuc hien KH 2009 den 31-01-10" xfId="11012"/>
    <cellStyle name="1_Book1_Bao cao tinh hinh thuc hien KH 2009 den 31-01-10 2" xfId="11013"/>
    <cellStyle name="1_Book1_Bao cao tinh hinh thuc hien KH 2009 den 31-01-10_BC von DTPT 6 thang 2012" xfId="11014"/>
    <cellStyle name="1_Book1_Bao cao tinh hinh thuc hien KH 2009 den 31-01-10_BC von DTPT 6 thang 2012 2" xfId="11015"/>
    <cellStyle name="1_Book1_Bao cao tinh hinh thuc hien KH 2009 den 31-01-10_Bieu du thao QD von ho tro co MT" xfId="11016"/>
    <cellStyle name="1_Book1_Bao cao tinh hinh thuc hien KH 2009 den 31-01-10_Bieu du thao QD von ho tro co MT 2" xfId="11017"/>
    <cellStyle name="1_Book1_Bao cao tinh hinh thuc hien KH 2009 den 31-01-10_Ke hoach 2012 (theo doi)" xfId="11018"/>
    <cellStyle name="1_Book1_Bao cao tinh hinh thuc hien KH 2009 den 31-01-10_Ke hoach 2012 (theo doi) 2" xfId="11019"/>
    <cellStyle name="1_Book1_Bao cao tinh hinh thuc hien KH 2009 den 31-01-10_Ke hoach 2012 theo doi (giai ngan 30.6.12)" xfId="11020"/>
    <cellStyle name="1_Book1_Bao cao tinh hinh thuc hien KH 2009 den 31-01-10_Ke hoach 2012 theo doi (giai ngan 30.6.12) 2" xfId="11021"/>
    <cellStyle name="1_Book1_BC cong trinh trong diem" xfId="11022"/>
    <cellStyle name="1_Book1_BC cong trinh trong diem 2" xfId="11023"/>
    <cellStyle name="1_Book1_BC cong trinh trong diem_BC von DTPT 6 thang 2012" xfId="11024"/>
    <cellStyle name="1_Book1_BC cong trinh trong diem_BC von DTPT 6 thang 2012 2" xfId="11025"/>
    <cellStyle name="1_Book1_BC cong trinh trong diem_Bieu du thao QD von ho tro co MT" xfId="11026"/>
    <cellStyle name="1_Book1_BC cong trinh trong diem_Bieu du thao QD von ho tro co MT 2" xfId="11027"/>
    <cellStyle name="1_Book1_BC cong trinh trong diem_Ke hoach 2012 (theo doi)" xfId="11028"/>
    <cellStyle name="1_Book1_BC cong trinh trong diem_Ke hoach 2012 (theo doi) 2" xfId="11029"/>
    <cellStyle name="1_Book1_BC cong trinh trong diem_Ke hoach 2012 theo doi (giai ngan 30.6.12)" xfId="11030"/>
    <cellStyle name="1_Book1_BC cong trinh trong diem_Ke hoach 2012 theo doi (giai ngan 30.6.12) 2" xfId="11031"/>
    <cellStyle name="1_Book1_BC von DTPT 6 thang 2012" xfId="11032"/>
    <cellStyle name="1_Book1_Bieu 01 UB(hung)" xfId="11033"/>
    <cellStyle name="1_Book1_Bieu 01 UB(hung) 2" xfId="11034"/>
    <cellStyle name="1_Book1_Bieu du thao QD von ho tro co MT" xfId="11035"/>
    <cellStyle name="1_Book1_BL vu" xfId="11036"/>
    <cellStyle name="1_Book1_BL vu_Bao cao tinh hinh thuc hien KH 2009 den 31-01-10" xfId="11037"/>
    <cellStyle name="1_Book1_BL vu_Bao cao tinh hinh thuc hien KH 2009 den 31-01-10 2" xfId="11038"/>
    <cellStyle name="1_Book1_Book1" xfId="11039"/>
    <cellStyle name="1_Book1_Book1_1" xfId="11040"/>
    <cellStyle name="1_Book1_Book1_1 2" xfId="11041"/>
    <cellStyle name="1_Book1_Book1_1_BC von DTPT 6 thang 2012" xfId="11042"/>
    <cellStyle name="1_Book1_Book1_1_BC von DTPT 6 thang 2012 2" xfId="11043"/>
    <cellStyle name="1_Book1_Book1_1_Bieu du thao QD von ho tro co MT" xfId="11044"/>
    <cellStyle name="1_Book1_Book1_1_Bieu du thao QD von ho tro co MT 2" xfId="11045"/>
    <cellStyle name="1_Book1_Book1_1_Hoan chinh KH 2012 (o nha)" xfId="11046"/>
    <cellStyle name="1_Book1_Book1_1_Hoan chinh KH 2012 (o nha) 2" xfId="11047"/>
    <cellStyle name="1_Book1_Book1_1_Hoan chinh KH 2012 (o nha)_Bao cao giai ngan quy I" xfId="11048"/>
    <cellStyle name="1_Book1_Book1_1_Hoan chinh KH 2012 (o nha)_Bao cao giai ngan quy I 2" xfId="11049"/>
    <cellStyle name="1_Book1_Book1_1_Hoan chinh KH 2012 (o nha)_BC von DTPT 6 thang 2012" xfId="11050"/>
    <cellStyle name="1_Book1_Book1_1_Hoan chinh KH 2012 (o nha)_BC von DTPT 6 thang 2012 2" xfId="11051"/>
    <cellStyle name="1_Book1_Book1_1_Hoan chinh KH 2012 (o nha)_Bieu du thao QD von ho tro co MT" xfId="11052"/>
    <cellStyle name="1_Book1_Book1_1_Hoan chinh KH 2012 (o nha)_Bieu du thao QD von ho tro co MT 2" xfId="11053"/>
    <cellStyle name="1_Book1_Book1_1_Hoan chinh KH 2012 (o nha)_Ke hoach 2012 theo doi (giai ngan 30.6.12)" xfId="11054"/>
    <cellStyle name="1_Book1_Book1_1_Hoan chinh KH 2012 (o nha)_Ke hoach 2012 theo doi (giai ngan 30.6.12) 2" xfId="11055"/>
    <cellStyle name="1_Book1_Book1_1_Hoan chinh KH 2012 Von ho tro co MT" xfId="11056"/>
    <cellStyle name="1_Book1_Book1_1_Hoan chinh KH 2012 Von ho tro co MT (chi tiet)" xfId="11057"/>
    <cellStyle name="1_Book1_Book1_1_Hoan chinh KH 2012 Von ho tro co MT (chi tiet) 2" xfId="11058"/>
    <cellStyle name="1_Book1_Book1_1_Hoan chinh KH 2012 Von ho tro co MT 10" xfId="11059"/>
    <cellStyle name="1_Book1_Book1_1_Hoan chinh KH 2012 Von ho tro co MT 11" xfId="11060"/>
    <cellStyle name="1_Book1_Book1_1_Hoan chinh KH 2012 Von ho tro co MT 12" xfId="11061"/>
    <cellStyle name="1_Book1_Book1_1_Hoan chinh KH 2012 Von ho tro co MT 13" xfId="11062"/>
    <cellStyle name="1_Book1_Book1_1_Hoan chinh KH 2012 Von ho tro co MT 14" xfId="11063"/>
    <cellStyle name="1_Book1_Book1_1_Hoan chinh KH 2012 Von ho tro co MT 15" xfId="11064"/>
    <cellStyle name="1_Book1_Book1_1_Hoan chinh KH 2012 Von ho tro co MT 16" xfId="11065"/>
    <cellStyle name="1_Book1_Book1_1_Hoan chinh KH 2012 Von ho tro co MT 17" xfId="11066"/>
    <cellStyle name="1_Book1_Book1_1_Hoan chinh KH 2012 Von ho tro co MT 18" xfId="11067"/>
    <cellStyle name="1_Book1_Book1_1_Hoan chinh KH 2012 Von ho tro co MT 19" xfId="11068"/>
    <cellStyle name="1_Book1_Book1_1_Hoan chinh KH 2012 Von ho tro co MT 2" xfId="11069"/>
    <cellStyle name="1_Book1_Book1_1_Hoan chinh KH 2012 Von ho tro co MT 20" xfId="11070"/>
    <cellStyle name="1_Book1_Book1_1_Hoan chinh KH 2012 Von ho tro co MT 3" xfId="11071"/>
    <cellStyle name="1_Book1_Book1_1_Hoan chinh KH 2012 Von ho tro co MT 4" xfId="11072"/>
    <cellStyle name="1_Book1_Book1_1_Hoan chinh KH 2012 Von ho tro co MT 5" xfId="11073"/>
    <cellStyle name="1_Book1_Book1_1_Hoan chinh KH 2012 Von ho tro co MT 6" xfId="11074"/>
    <cellStyle name="1_Book1_Book1_1_Hoan chinh KH 2012 Von ho tro co MT 7" xfId="11075"/>
    <cellStyle name="1_Book1_Book1_1_Hoan chinh KH 2012 Von ho tro co MT 8" xfId="11076"/>
    <cellStyle name="1_Book1_Book1_1_Hoan chinh KH 2012 Von ho tro co MT 9" xfId="11077"/>
    <cellStyle name="1_Book1_Book1_1_Hoan chinh KH 2012 Von ho tro co MT_Bao cao giai ngan quy I" xfId="11078"/>
    <cellStyle name="1_Book1_Book1_1_Hoan chinh KH 2012 Von ho tro co MT_Bao cao giai ngan quy I 2" xfId="11079"/>
    <cellStyle name="1_Book1_Book1_1_Hoan chinh KH 2012 Von ho tro co MT_BC von DTPT 6 thang 2012" xfId="11080"/>
    <cellStyle name="1_Book1_Book1_1_Hoan chinh KH 2012 Von ho tro co MT_BC von DTPT 6 thang 2012 2" xfId="11081"/>
    <cellStyle name="1_Book1_Book1_1_Hoan chinh KH 2012 Von ho tro co MT_Bieu du thao QD von ho tro co MT" xfId="11082"/>
    <cellStyle name="1_Book1_Book1_1_Hoan chinh KH 2012 Von ho tro co MT_Bieu du thao QD von ho tro co MT 2" xfId="11083"/>
    <cellStyle name="1_Book1_Book1_1_Hoan chinh KH 2012 Von ho tro co MT_Ke hoach 2012 theo doi (giai ngan 30.6.12)" xfId="11084"/>
    <cellStyle name="1_Book1_Book1_1_Hoan chinh KH 2012 Von ho tro co MT_Ke hoach 2012 theo doi (giai ngan 30.6.12) 2" xfId="11085"/>
    <cellStyle name="1_Book1_Book1_1_Ke hoach 2012 (theo doi)" xfId="11086"/>
    <cellStyle name="1_Book1_Book1_1_Ke hoach 2012 (theo doi) 2" xfId="11087"/>
    <cellStyle name="1_Book1_Book1_1_Ke hoach 2012 theo doi (giai ngan 30.6.12)" xfId="11088"/>
    <cellStyle name="1_Book1_Book1_1_Ke hoach 2012 theo doi (giai ngan 30.6.12) 2" xfId="11089"/>
    <cellStyle name="1_Book1_Book1_Bao cao tinh hinh thuc hien KH 2009 den 31-01-10" xfId="11090"/>
    <cellStyle name="1_Book1_Book1_Bao cao tinh hinh thuc hien KH 2009 den 31-01-10 2" xfId="11091"/>
    <cellStyle name="1_Book1_Book1_Bao cao tinh hinh thuc hien KH 2009 den 31-01-10_BC von DTPT 6 thang 2012" xfId="11092"/>
    <cellStyle name="1_Book1_Book1_Bao cao tinh hinh thuc hien KH 2009 den 31-01-10_BC von DTPT 6 thang 2012 2" xfId="11093"/>
    <cellStyle name="1_Book1_Book1_Bao cao tinh hinh thuc hien KH 2009 den 31-01-10_Bieu du thao QD von ho tro co MT" xfId="11094"/>
    <cellStyle name="1_Book1_Book1_Bao cao tinh hinh thuc hien KH 2009 den 31-01-10_Bieu du thao QD von ho tro co MT 2" xfId="11095"/>
    <cellStyle name="1_Book1_Book1_Bao cao tinh hinh thuc hien KH 2009 den 31-01-10_Ke hoach 2012 (theo doi)" xfId="11096"/>
    <cellStyle name="1_Book1_Book1_Bao cao tinh hinh thuc hien KH 2009 den 31-01-10_Ke hoach 2012 (theo doi) 2" xfId="11097"/>
    <cellStyle name="1_Book1_Book1_Bao cao tinh hinh thuc hien KH 2009 den 31-01-10_Ke hoach 2012 theo doi (giai ngan 30.6.12)" xfId="11098"/>
    <cellStyle name="1_Book1_Book1_Bao cao tinh hinh thuc hien KH 2009 den 31-01-10_Ke hoach 2012 theo doi (giai ngan 30.6.12) 2" xfId="11099"/>
    <cellStyle name="1_Book1_Book1_BC von DTPT 6 thang 2012" xfId="11100"/>
    <cellStyle name="1_Book1_Book1_Bieu du thao QD von ho tro co MT" xfId="11101"/>
    <cellStyle name="1_Book1_Book1_Book1" xfId="11102"/>
    <cellStyle name="1_Book1_Book1_Book1 2" xfId="11103"/>
    <cellStyle name="1_Book1_Book1_Book1_BC von DTPT 6 thang 2012" xfId="11104"/>
    <cellStyle name="1_Book1_Book1_Book1_BC von DTPT 6 thang 2012 2" xfId="11105"/>
    <cellStyle name="1_Book1_Book1_Book1_Bieu du thao QD von ho tro co MT" xfId="11106"/>
    <cellStyle name="1_Book1_Book1_Book1_Bieu du thao QD von ho tro co MT 2" xfId="11107"/>
    <cellStyle name="1_Book1_Book1_Book1_Hoan chinh KH 2012 (o nha)" xfId="11108"/>
    <cellStyle name="1_Book1_Book1_Book1_Hoan chinh KH 2012 (o nha) 2" xfId="11109"/>
    <cellStyle name="1_Book1_Book1_Book1_Hoan chinh KH 2012 (o nha)_Bao cao giai ngan quy I" xfId="11110"/>
    <cellStyle name="1_Book1_Book1_Book1_Hoan chinh KH 2012 (o nha)_Bao cao giai ngan quy I 2" xfId="11111"/>
    <cellStyle name="1_Book1_Book1_Book1_Hoan chinh KH 2012 (o nha)_BC von DTPT 6 thang 2012" xfId="11112"/>
    <cellStyle name="1_Book1_Book1_Book1_Hoan chinh KH 2012 (o nha)_BC von DTPT 6 thang 2012 2" xfId="11113"/>
    <cellStyle name="1_Book1_Book1_Book1_Hoan chinh KH 2012 (o nha)_Bieu du thao QD von ho tro co MT" xfId="11114"/>
    <cellStyle name="1_Book1_Book1_Book1_Hoan chinh KH 2012 (o nha)_Bieu du thao QD von ho tro co MT 2" xfId="11115"/>
    <cellStyle name="1_Book1_Book1_Book1_Hoan chinh KH 2012 (o nha)_Ke hoach 2012 theo doi (giai ngan 30.6.12)" xfId="11116"/>
    <cellStyle name="1_Book1_Book1_Book1_Hoan chinh KH 2012 (o nha)_Ke hoach 2012 theo doi (giai ngan 30.6.12) 2" xfId="11117"/>
    <cellStyle name="1_Book1_Book1_Book1_Hoan chinh KH 2012 Von ho tro co MT" xfId="11118"/>
    <cellStyle name="1_Book1_Book1_Book1_Hoan chinh KH 2012 Von ho tro co MT (chi tiet)" xfId="11119"/>
    <cellStyle name="1_Book1_Book1_Book1_Hoan chinh KH 2012 Von ho tro co MT (chi tiet) 2" xfId="11120"/>
    <cellStyle name="1_Book1_Book1_Book1_Hoan chinh KH 2012 Von ho tro co MT 10" xfId="11121"/>
    <cellStyle name="1_Book1_Book1_Book1_Hoan chinh KH 2012 Von ho tro co MT 11" xfId="11122"/>
    <cellStyle name="1_Book1_Book1_Book1_Hoan chinh KH 2012 Von ho tro co MT 12" xfId="11123"/>
    <cellStyle name="1_Book1_Book1_Book1_Hoan chinh KH 2012 Von ho tro co MT 13" xfId="11124"/>
    <cellStyle name="1_Book1_Book1_Book1_Hoan chinh KH 2012 Von ho tro co MT 14" xfId="11125"/>
    <cellStyle name="1_Book1_Book1_Book1_Hoan chinh KH 2012 Von ho tro co MT 15" xfId="11126"/>
    <cellStyle name="1_Book1_Book1_Book1_Hoan chinh KH 2012 Von ho tro co MT 16" xfId="11127"/>
    <cellStyle name="1_Book1_Book1_Book1_Hoan chinh KH 2012 Von ho tro co MT 17" xfId="11128"/>
    <cellStyle name="1_Book1_Book1_Book1_Hoan chinh KH 2012 Von ho tro co MT 18" xfId="11129"/>
    <cellStyle name="1_Book1_Book1_Book1_Hoan chinh KH 2012 Von ho tro co MT 19" xfId="11130"/>
    <cellStyle name="1_Book1_Book1_Book1_Hoan chinh KH 2012 Von ho tro co MT 2" xfId="11131"/>
    <cellStyle name="1_Book1_Book1_Book1_Hoan chinh KH 2012 Von ho tro co MT 20" xfId="11132"/>
    <cellStyle name="1_Book1_Book1_Book1_Hoan chinh KH 2012 Von ho tro co MT 3" xfId="11133"/>
    <cellStyle name="1_Book1_Book1_Book1_Hoan chinh KH 2012 Von ho tro co MT 4" xfId="11134"/>
    <cellStyle name="1_Book1_Book1_Book1_Hoan chinh KH 2012 Von ho tro co MT 5" xfId="11135"/>
    <cellStyle name="1_Book1_Book1_Book1_Hoan chinh KH 2012 Von ho tro co MT 6" xfId="11136"/>
    <cellStyle name="1_Book1_Book1_Book1_Hoan chinh KH 2012 Von ho tro co MT 7" xfId="11137"/>
    <cellStyle name="1_Book1_Book1_Book1_Hoan chinh KH 2012 Von ho tro co MT 8" xfId="11138"/>
    <cellStyle name="1_Book1_Book1_Book1_Hoan chinh KH 2012 Von ho tro co MT 9" xfId="11139"/>
    <cellStyle name="1_Book1_Book1_Book1_Hoan chinh KH 2012 Von ho tro co MT_Bao cao giai ngan quy I" xfId="11140"/>
    <cellStyle name="1_Book1_Book1_Book1_Hoan chinh KH 2012 Von ho tro co MT_Bao cao giai ngan quy I 2" xfId="11141"/>
    <cellStyle name="1_Book1_Book1_Book1_Hoan chinh KH 2012 Von ho tro co MT_BC von DTPT 6 thang 2012" xfId="11142"/>
    <cellStyle name="1_Book1_Book1_Book1_Hoan chinh KH 2012 Von ho tro co MT_BC von DTPT 6 thang 2012 2" xfId="11143"/>
    <cellStyle name="1_Book1_Book1_Book1_Hoan chinh KH 2012 Von ho tro co MT_Bieu du thao QD von ho tro co MT" xfId="11144"/>
    <cellStyle name="1_Book1_Book1_Book1_Hoan chinh KH 2012 Von ho tro co MT_Bieu du thao QD von ho tro co MT 2" xfId="11145"/>
    <cellStyle name="1_Book1_Book1_Book1_Hoan chinh KH 2012 Von ho tro co MT_Ke hoach 2012 theo doi (giai ngan 30.6.12)" xfId="11146"/>
    <cellStyle name="1_Book1_Book1_Book1_Hoan chinh KH 2012 Von ho tro co MT_Ke hoach 2012 theo doi (giai ngan 30.6.12) 2" xfId="11147"/>
    <cellStyle name="1_Book1_Book1_Book1_Ke hoach 2012 (theo doi)" xfId="11148"/>
    <cellStyle name="1_Book1_Book1_Book1_Ke hoach 2012 (theo doi) 2" xfId="11149"/>
    <cellStyle name="1_Book1_Book1_Book1_Ke hoach 2012 theo doi (giai ngan 30.6.12)" xfId="11150"/>
    <cellStyle name="1_Book1_Book1_Book1_Ke hoach 2012 theo doi (giai ngan 30.6.12) 2" xfId="11151"/>
    <cellStyle name="1_Book1_Book1_Dang ky phan khai von ODA (gui Bo)" xfId="11152"/>
    <cellStyle name="1_Book1_Book1_Dang ky phan khai von ODA (gui Bo)_BC von DTPT 6 thang 2012" xfId="11153"/>
    <cellStyle name="1_Book1_Book1_Dang ky phan khai von ODA (gui Bo)_Bieu du thao QD von ho tro co MT" xfId="11154"/>
    <cellStyle name="1_Book1_Book1_Dang ky phan khai von ODA (gui Bo)_Ke hoach 2012 theo doi (giai ngan 30.6.12)" xfId="11155"/>
    <cellStyle name="1_Book1_Book1_Ke hoach 2012 (theo doi)" xfId="11156"/>
    <cellStyle name="1_Book1_Book1_Ke hoach 2012 theo doi (giai ngan 30.6.12)" xfId="11157"/>
    <cellStyle name="1_Book1_Book1_Tong hop theo doi von TPCP (BC)" xfId="11158"/>
    <cellStyle name="1_Book1_Book1_Tong hop theo doi von TPCP (BC)_BC von DTPT 6 thang 2012" xfId="11159"/>
    <cellStyle name="1_Book1_Book1_Tong hop theo doi von TPCP (BC)_Bieu du thao QD von ho tro co MT" xfId="11160"/>
    <cellStyle name="1_Book1_Book1_Tong hop theo doi von TPCP (BC)_Ke hoach 2012 (theo doi)" xfId="11161"/>
    <cellStyle name="1_Book1_Book1_Tong hop theo doi von TPCP (BC)_Ke hoach 2012 theo doi (giai ngan 30.6.12)" xfId="11162"/>
    <cellStyle name="1_Book1_Chi tieu 5 nam" xfId="11163"/>
    <cellStyle name="1_Book1_Chi tieu 5 nam_BC cong trinh trong diem" xfId="11164"/>
    <cellStyle name="1_Book1_Chi tieu 5 nam_BC cong trinh trong diem_BC von DTPT 6 thang 2012" xfId="11165"/>
    <cellStyle name="1_Book1_Chi tieu 5 nam_BC cong trinh trong diem_Bieu du thao QD von ho tro co MT" xfId="11166"/>
    <cellStyle name="1_Book1_Chi tieu 5 nam_BC cong trinh trong diem_Ke hoach 2012 (theo doi)" xfId="11167"/>
    <cellStyle name="1_Book1_Chi tieu 5 nam_BC cong trinh trong diem_Ke hoach 2012 theo doi (giai ngan 30.6.12)" xfId="11168"/>
    <cellStyle name="1_Book1_Chi tieu 5 nam_BC von DTPT 6 thang 2012" xfId="11169"/>
    <cellStyle name="1_Book1_Chi tieu 5 nam_Bieu du thao QD von ho tro co MT" xfId="11170"/>
    <cellStyle name="1_Book1_Chi tieu 5 nam_Ke hoach 2012 (theo doi)" xfId="11171"/>
    <cellStyle name="1_Book1_Chi tieu 5 nam_Ke hoach 2012 theo doi (giai ngan 30.6.12)" xfId="11172"/>
    <cellStyle name="1_Book1_Chi tieu 5 nam_pvhung.skhdt 20117113152041 Danh muc cong trinh trong diem" xfId="11173"/>
    <cellStyle name="1_Book1_Chi tieu 5 nam_pvhung.skhdt 20117113152041 Danh muc cong trinh trong diem_BC von DTPT 6 thang 2012" xfId="11174"/>
    <cellStyle name="1_Book1_Chi tieu 5 nam_pvhung.skhdt 20117113152041 Danh muc cong trinh trong diem_Bieu du thao QD von ho tro co MT" xfId="11175"/>
    <cellStyle name="1_Book1_Chi tieu 5 nam_pvhung.skhdt 20117113152041 Danh muc cong trinh trong diem_Ke hoach 2012 (theo doi)" xfId="11176"/>
    <cellStyle name="1_Book1_Chi tieu 5 nam_pvhung.skhdt 20117113152041 Danh muc cong trinh trong diem_Ke hoach 2012 theo doi (giai ngan 30.6.12)" xfId="11177"/>
    <cellStyle name="1_Book1_Dang ky phan khai von ODA (gui Bo)" xfId="11178"/>
    <cellStyle name="1_Book1_Dang ky phan khai von ODA (gui Bo)_BC von DTPT 6 thang 2012" xfId="11179"/>
    <cellStyle name="1_Book1_Dang ky phan khai von ODA (gui Bo)_Bieu du thao QD von ho tro co MT" xfId="11180"/>
    <cellStyle name="1_Book1_Dang ky phan khai von ODA (gui Bo)_Ke hoach 2012 theo doi (giai ngan 30.6.12)" xfId="11181"/>
    <cellStyle name="1_Book1_DK bo tri lai (chinh thuc)" xfId="11182"/>
    <cellStyle name="1_Book1_DK bo tri lai (chinh thuc) 2" xfId="11183"/>
    <cellStyle name="1_Book1_DK bo tri lai (chinh thuc)_BC von DTPT 6 thang 2012" xfId="11184"/>
    <cellStyle name="1_Book1_DK bo tri lai (chinh thuc)_BC von DTPT 6 thang 2012 2" xfId="11185"/>
    <cellStyle name="1_Book1_DK bo tri lai (chinh thuc)_Bieu du thao QD von ho tro co MT" xfId="11186"/>
    <cellStyle name="1_Book1_DK bo tri lai (chinh thuc)_Bieu du thao QD von ho tro co MT 2" xfId="11187"/>
    <cellStyle name="1_Book1_DK bo tri lai (chinh thuc)_Hoan chinh KH 2012 (o nha)" xfId="11188"/>
    <cellStyle name="1_Book1_DK bo tri lai (chinh thuc)_Hoan chinh KH 2012 (o nha) 2" xfId="11189"/>
    <cellStyle name="1_Book1_DK bo tri lai (chinh thuc)_Hoan chinh KH 2012 (o nha)_Bao cao giai ngan quy I" xfId="11190"/>
    <cellStyle name="1_Book1_DK bo tri lai (chinh thuc)_Hoan chinh KH 2012 (o nha)_Bao cao giai ngan quy I 2" xfId="11191"/>
    <cellStyle name="1_Book1_DK bo tri lai (chinh thuc)_Hoan chinh KH 2012 (o nha)_BC von DTPT 6 thang 2012" xfId="11192"/>
    <cellStyle name="1_Book1_DK bo tri lai (chinh thuc)_Hoan chinh KH 2012 (o nha)_BC von DTPT 6 thang 2012 2" xfId="11193"/>
    <cellStyle name="1_Book1_DK bo tri lai (chinh thuc)_Hoan chinh KH 2012 (o nha)_Bieu du thao QD von ho tro co MT" xfId="11194"/>
    <cellStyle name="1_Book1_DK bo tri lai (chinh thuc)_Hoan chinh KH 2012 (o nha)_Bieu du thao QD von ho tro co MT 2" xfId="11195"/>
    <cellStyle name="1_Book1_DK bo tri lai (chinh thuc)_Hoan chinh KH 2012 (o nha)_Ke hoach 2012 theo doi (giai ngan 30.6.12)" xfId="11196"/>
    <cellStyle name="1_Book1_DK bo tri lai (chinh thuc)_Hoan chinh KH 2012 (o nha)_Ke hoach 2012 theo doi (giai ngan 30.6.12) 2" xfId="11197"/>
    <cellStyle name="1_Book1_DK bo tri lai (chinh thuc)_Hoan chinh KH 2012 Von ho tro co MT" xfId="11198"/>
    <cellStyle name="1_Book1_DK bo tri lai (chinh thuc)_Hoan chinh KH 2012 Von ho tro co MT (chi tiet)" xfId="11199"/>
    <cellStyle name="1_Book1_DK bo tri lai (chinh thuc)_Hoan chinh KH 2012 Von ho tro co MT (chi tiet) 2" xfId="11200"/>
    <cellStyle name="1_Book1_DK bo tri lai (chinh thuc)_Hoan chinh KH 2012 Von ho tro co MT 10" xfId="11201"/>
    <cellStyle name="1_Book1_DK bo tri lai (chinh thuc)_Hoan chinh KH 2012 Von ho tro co MT 11" xfId="11202"/>
    <cellStyle name="1_Book1_DK bo tri lai (chinh thuc)_Hoan chinh KH 2012 Von ho tro co MT 12" xfId="11203"/>
    <cellStyle name="1_Book1_DK bo tri lai (chinh thuc)_Hoan chinh KH 2012 Von ho tro co MT 13" xfId="11204"/>
    <cellStyle name="1_Book1_DK bo tri lai (chinh thuc)_Hoan chinh KH 2012 Von ho tro co MT 14" xfId="11205"/>
    <cellStyle name="1_Book1_DK bo tri lai (chinh thuc)_Hoan chinh KH 2012 Von ho tro co MT 15" xfId="11206"/>
    <cellStyle name="1_Book1_DK bo tri lai (chinh thuc)_Hoan chinh KH 2012 Von ho tro co MT 16" xfId="11207"/>
    <cellStyle name="1_Book1_DK bo tri lai (chinh thuc)_Hoan chinh KH 2012 Von ho tro co MT 17" xfId="11208"/>
    <cellStyle name="1_Book1_DK bo tri lai (chinh thuc)_Hoan chinh KH 2012 Von ho tro co MT 18" xfId="11209"/>
    <cellStyle name="1_Book1_DK bo tri lai (chinh thuc)_Hoan chinh KH 2012 Von ho tro co MT 19" xfId="11210"/>
    <cellStyle name="1_Book1_DK bo tri lai (chinh thuc)_Hoan chinh KH 2012 Von ho tro co MT 2" xfId="11211"/>
    <cellStyle name="1_Book1_DK bo tri lai (chinh thuc)_Hoan chinh KH 2012 Von ho tro co MT 20" xfId="11212"/>
    <cellStyle name="1_Book1_DK bo tri lai (chinh thuc)_Hoan chinh KH 2012 Von ho tro co MT 3" xfId="11213"/>
    <cellStyle name="1_Book1_DK bo tri lai (chinh thuc)_Hoan chinh KH 2012 Von ho tro co MT 4" xfId="11214"/>
    <cellStyle name="1_Book1_DK bo tri lai (chinh thuc)_Hoan chinh KH 2012 Von ho tro co MT 5" xfId="11215"/>
    <cellStyle name="1_Book1_DK bo tri lai (chinh thuc)_Hoan chinh KH 2012 Von ho tro co MT 6" xfId="11216"/>
    <cellStyle name="1_Book1_DK bo tri lai (chinh thuc)_Hoan chinh KH 2012 Von ho tro co MT 7" xfId="11217"/>
    <cellStyle name="1_Book1_DK bo tri lai (chinh thuc)_Hoan chinh KH 2012 Von ho tro co MT 8" xfId="11218"/>
    <cellStyle name="1_Book1_DK bo tri lai (chinh thuc)_Hoan chinh KH 2012 Von ho tro co MT 9" xfId="11219"/>
    <cellStyle name="1_Book1_DK bo tri lai (chinh thuc)_Hoan chinh KH 2012 Von ho tro co MT_Bao cao giai ngan quy I" xfId="11220"/>
    <cellStyle name="1_Book1_DK bo tri lai (chinh thuc)_Hoan chinh KH 2012 Von ho tro co MT_Bao cao giai ngan quy I 2" xfId="11221"/>
    <cellStyle name="1_Book1_DK bo tri lai (chinh thuc)_Hoan chinh KH 2012 Von ho tro co MT_BC von DTPT 6 thang 2012" xfId="11222"/>
    <cellStyle name="1_Book1_DK bo tri lai (chinh thuc)_Hoan chinh KH 2012 Von ho tro co MT_BC von DTPT 6 thang 2012 2" xfId="11223"/>
    <cellStyle name="1_Book1_DK bo tri lai (chinh thuc)_Hoan chinh KH 2012 Von ho tro co MT_Bieu du thao QD von ho tro co MT" xfId="11224"/>
    <cellStyle name="1_Book1_DK bo tri lai (chinh thuc)_Hoan chinh KH 2012 Von ho tro co MT_Bieu du thao QD von ho tro co MT 2" xfId="11225"/>
    <cellStyle name="1_Book1_DK bo tri lai (chinh thuc)_Hoan chinh KH 2012 Von ho tro co MT_Ke hoach 2012 theo doi (giai ngan 30.6.12)" xfId="11226"/>
    <cellStyle name="1_Book1_DK bo tri lai (chinh thuc)_Hoan chinh KH 2012 Von ho tro co MT_Ke hoach 2012 theo doi (giai ngan 30.6.12) 2" xfId="11227"/>
    <cellStyle name="1_Book1_DK bo tri lai (chinh thuc)_Ke hoach 2012 (theo doi)" xfId="11228"/>
    <cellStyle name="1_Book1_DK bo tri lai (chinh thuc)_Ke hoach 2012 (theo doi) 2" xfId="11229"/>
    <cellStyle name="1_Book1_DK bo tri lai (chinh thuc)_Ke hoach 2012 theo doi (giai ngan 30.6.12)" xfId="11230"/>
    <cellStyle name="1_Book1_DK bo tri lai (chinh thuc)_Ke hoach 2012 theo doi (giai ngan 30.6.12) 2" xfId="11231"/>
    <cellStyle name="1_Book1_Ke hoach 2010 (theo doi)" xfId="11232"/>
    <cellStyle name="1_Book1_Ke hoach 2010 (theo doi)_BC von DTPT 6 thang 2012" xfId="11233"/>
    <cellStyle name="1_Book1_Ke hoach 2010 (theo doi)_Bieu du thao QD von ho tro co MT" xfId="11234"/>
    <cellStyle name="1_Book1_Ke hoach 2010 (theo doi)_Ke hoach 2012 (theo doi)" xfId="11235"/>
    <cellStyle name="1_Book1_Ke hoach 2010 (theo doi)_Ke hoach 2012 theo doi (giai ngan 30.6.12)" xfId="11236"/>
    <cellStyle name="1_Book1_Ke hoach 2012 (theo doi)" xfId="11237"/>
    <cellStyle name="1_Book1_Ke hoach 2012 theo doi (giai ngan 30.6.12)" xfId="11238"/>
    <cellStyle name="1_Book1_Ke hoach nam 2013 nguon MT(theo doi) den 31-5-13" xfId="11239"/>
    <cellStyle name="1_Book1_pvhung.skhdt 20117113152041 Danh muc cong trinh trong diem" xfId="11240"/>
    <cellStyle name="1_Book1_pvhung.skhdt 20117113152041 Danh muc cong trinh trong diem 2" xfId="11241"/>
    <cellStyle name="1_Book1_pvhung.skhdt 20117113152041 Danh muc cong trinh trong diem_BC von DTPT 6 thang 2012" xfId="11242"/>
    <cellStyle name="1_Book1_pvhung.skhdt 20117113152041 Danh muc cong trinh trong diem_BC von DTPT 6 thang 2012 2" xfId="11243"/>
    <cellStyle name="1_Book1_pvhung.skhdt 20117113152041 Danh muc cong trinh trong diem_Bieu du thao QD von ho tro co MT" xfId="11244"/>
    <cellStyle name="1_Book1_pvhung.skhdt 20117113152041 Danh muc cong trinh trong diem_Bieu du thao QD von ho tro co MT 2" xfId="11245"/>
    <cellStyle name="1_Book1_pvhung.skhdt 20117113152041 Danh muc cong trinh trong diem_Ke hoach 2012 (theo doi)" xfId="11246"/>
    <cellStyle name="1_Book1_pvhung.skhdt 20117113152041 Danh muc cong trinh trong diem_Ke hoach 2012 (theo doi) 2" xfId="11247"/>
    <cellStyle name="1_Book1_pvhung.skhdt 20117113152041 Danh muc cong trinh trong diem_Ke hoach 2012 theo doi (giai ngan 30.6.12)" xfId="11248"/>
    <cellStyle name="1_Book1_pvhung.skhdt 20117113152041 Danh muc cong trinh trong diem_Ke hoach 2012 theo doi (giai ngan 30.6.12) 2" xfId="11249"/>
    <cellStyle name="1_Book1_Tong hop so lieu" xfId="11250"/>
    <cellStyle name="1_Book1_Tong hop so lieu_BC cong trinh trong diem" xfId="11251"/>
    <cellStyle name="1_Book1_Tong hop so lieu_BC cong trinh trong diem_BC von DTPT 6 thang 2012" xfId="11252"/>
    <cellStyle name="1_Book1_Tong hop so lieu_BC cong trinh trong diem_Bieu du thao QD von ho tro co MT" xfId="11253"/>
    <cellStyle name="1_Book1_Tong hop so lieu_BC cong trinh trong diem_Ke hoach 2012 (theo doi)" xfId="11254"/>
    <cellStyle name="1_Book1_Tong hop so lieu_BC cong trinh trong diem_Ke hoach 2012 theo doi (giai ngan 30.6.12)" xfId="11255"/>
    <cellStyle name="1_Book1_Tong hop so lieu_BC von DTPT 6 thang 2012" xfId="11256"/>
    <cellStyle name="1_Book1_Tong hop so lieu_Bieu du thao QD von ho tro co MT" xfId="11257"/>
    <cellStyle name="1_Book1_Tong hop so lieu_Ke hoach 2012 (theo doi)" xfId="11258"/>
    <cellStyle name="1_Book1_Tong hop so lieu_Ke hoach 2012 theo doi (giai ngan 30.6.12)" xfId="11259"/>
    <cellStyle name="1_Book1_Tong hop so lieu_pvhung.skhdt 20117113152041 Danh muc cong trinh trong diem" xfId="11260"/>
    <cellStyle name="1_Book1_Tong hop so lieu_pvhung.skhdt 20117113152041 Danh muc cong trinh trong diem_BC von DTPT 6 thang 2012" xfId="11261"/>
    <cellStyle name="1_Book1_Tong hop so lieu_pvhung.skhdt 20117113152041 Danh muc cong trinh trong diem_Bieu du thao QD von ho tro co MT" xfId="11262"/>
    <cellStyle name="1_Book1_Tong hop so lieu_pvhung.skhdt 20117113152041 Danh muc cong trinh trong diem_Ke hoach 2012 (theo doi)" xfId="11263"/>
    <cellStyle name="1_Book1_Tong hop so lieu_pvhung.skhdt 20117113152041 Danh muc cong trinh trong diem_Ke hoach 2012 theo doi (giai ngan 30.6.12)" xfId="11264"/>
    <cellStyle name="1_Book1_Tong hop theo doi von TPCP (BC)" xfId="11265"/>
    <cellStyle name="1_Book1_Tong hop theo doi von TPCP (BC)_BC von DTPT 6 thang 2012" xfId="11266"/>
    <cellStyle name="1_Book1_Tong hop theo doi von TPCP (BC)_Bieu du thao QD von ho tro co MT" xfId="11267"/>
    <cellStyle name="1_Book1_Tong hop theo doi von TPCP (BC)_Ke hoach 2012 (theo doi)" xfId="11268"/>
    <cellStyle name="1_Book1_Tong hop theo doi von TPCP (BC)_Ke hoach 2012 theo doi (giai ngan 30.6.12)" xfId="11269"/>
    <cellStyle name="1_Book1_Tumorong" xfId="11270"/>
    <cellStyle name="1_Book1_Tumorong 2" xfId="11271"/>
    <cellStyle name="1_Book1_Worksheet in D: My Documents Ke Hoach KH cac nam Nam 2014 Bao cao ve Ke hoach nam 2014 ( Hoan chinh sau TL voi Bo KH)" xfId="11272"/>
    <cellStyle name="1_Book2" xfId="11273"/>
    <cellStyle name="1_Book2 2" xfId="11274"/>
    <cellStyle name="1_Book2 2 2" xfId="11275"/>
    <cellStyle name="1_Book2 2 3" xfId="11276"/>
    <cellStyle name="1_Book2 2 4" xfId="11277"/>
    <cellStyle name="1_Book2 3" xfId="11278"/>
    <cellStyle name="1_Book2 4" xfId="11279"/>
    <cellStyle name="1_Book2 5" xfId="11280"/>
    <cellStyle name="1_Book2_1 Bieu 6 thang nam 2011" xfId="11281"/>
    <cellStyle name="1_Book2_1 Bieu 6 thang nam 2011 2" xfId="11282"/>
    <cellStyle name="1_Book2_1 Bieu 6 thang nam 2011 2 2" xfId="11283"/>
    <cellStyle name="1_Book2_1 Bieu 6 thang nam 2011 2 2 2" xfId="11284"/>
    <cellStyle name="1_Book2_1 Bieu 6 thang nam 2011 2 2 3" xfId="11285"/>
    <cellStyle name="1_Book2_1 Bieu 6 thang nam 2011 2 2 4" xfId="11286"/>
    <cellStyle name="1_Book2_1 Bieu 6 thang nam 2011 2 3" xfId="11287"/>
    <cellStyle name="1_Book2_1 Bieu 6 thang nam 2011 2 4" xfId="11288"/>
    <cellStyle name="1_Book2_1 Bieu 6 thang nam 2011 2 5" xfId="11289"/>
    <cellStyle name="1_Book2_1 Bieu 6 thang nam 2011 3" xfId="11290"/>
    <cellStyle name="1_Book2_1 Bieu 6 thang nam 2011 3 2" xfId="11291"/>
    <cellStyle name="1_Book2_1 Bieu 6 thang nam 2011 3 3" xfId="11292"/>
    <cellStyle name="1_Book2_1 Bieu 6 thang nam 2011 3 4" xfId="11293"/>
    <cellStyle name="1_Book2_1 Bieu 6 thang nam 2011 4" xfId="11294"/>
    <cellStyle name="1_Book2_1 Bieu 6 thang nam 2011 5" xfId="11295"/>
    <cellStyle name="1_Book2_1 Bieu 6 thang nam 2011 6" xfId="11296"/>
    <cellStyle name="1_Book2_1 Bieu 6 thang nam 2011_BC von DTPT 6 thang 2012" xfId="11297"/>
    <cellStyle name="1_Book2_1 Bieu 6 thang nam 2011_BC von DTPT 6 thang 2012 2" xfId="11298"/>
    <cellStyle name="1_Book2_1 Bieu 6 thang nam 2011_BC von DTPT 6 thang 2012 2 2" xfId="11299"/>
    <cellStyle name="1_Book2_1 Bieu 6 thang nam 2011_BC von DTPT 6 thang 2012 2 2 2" xfId="11300"/>
    <cellStyle name="1_Book2_1 Bieu 6 thang nam 2011_BC von DTPT 6 thang 2012 2 2 3" xfId="11301"/>
    <cellStyle name="1_Book2_1 Bieu 6 thang nam 2011_BC von DTPT 6 thang 2012 2 2 4" xfId="11302"/>
    <cellStyle name="1_Book2_1 Bieu 6 thang nam 2011_BC von DTPT 6 thang 2012 2 3" xfId="11303"/>
    <cellStyle name="1_Book2_1 Bieu 6 thang nam 2011_BC von DTPT 6 thang 2012 2 4" xfId="11304"/>
    <cellStyle name="1_Book2_1 Bieu 6 thang nam 2011_BC von DTPT 6 thang 2012 2 5" xfId="11305"/>
    <cellStyle name="1_Book2_1 Bieu 6 thang nam 2011_BC von DTPT 6 thang 2012 3" xfId="11306"/>
    <cellStyle name="1_Book2_1 Bieu 6 thang nam 2011_BC von DTPT 6 thang 2012 3 2" xfId="11307"/>
    <cellStyle name="1_Book2_1 Bieu 6 thang nam 2011_BC von DTPT 6 thang 2012 3 3" xfId="11308"/>
    <cellStyle name="1_Book2_1 Bieu 6 thang nam 2011_BC von DTPT 6 thang 2012 3 4" xfId="11309"/>
    <cellStyle name="1_Book2_1 Bieu 6 thang nam 2011_BC von DTPT 6 thang 2012 4" xfId="11310"/>
    <cellStyle name="1_Book2_1 Bieu 6 thang nam 2011_BC von DTPT 6 thang 2012 5" xfId="11311"/>
    <cellStyle name="1_Book2_1 Bieu 6 thang nam 2011_BC von DTPT 6 thang 2012 6" xfId="11312"/>
    <cellStyle name="1_Book2_1 Bieu 6 thang nam 2011_Bieu du thao QD von ho tro co MT" xfId="11313"/>
    <cellStyle name="1_Book2_1 Bieu 6 thang nam 2011_Bieu du thao QD von ho tro co MT 2" xfId="11314"/>
    <cellStyle name="1_Book2_1 Bieu 6 thang nam 2011_Bieu du thao QD von ho tro co MT 2 2" xfId="11315"/>
    <cellStyle name="1_Book2_1 Bieu 6 thang nam 2011_Bieu du thao QD von ho tro co MT 2 2 2" xfId="11316"/>
    <cellStyle name="1_Book2_1 Bieu 6 thang nam 2011_Bieu du thao QD von ho tro co MT 2 2 3" xfId="11317"/>
    <cellStyle name="1_Book2_1 Bieu 6 thang nam 2011_Bieu du thao QD von ho tro co MT 2 2 4" xfId="11318"/>
    <cellStyle name="1_Book2_1 Bieu 6 thang nam 2011_Bieu du thao QD von ho tro co MT 2 3" xfId="11319"/>
    <cellStyle name="1_Book2_1 Bieu 6 thang nam 2011_Bieu du thao QD von ho tro co MT 2 4" xfId="11320"/>
    <cellStyle name="1_Book2_1 Bieu 6 thang nam 2011_Bieu du thao QD von ho tro co MT 2 5" xfId="11321"/>
    <cellStyle name="1_Book2_1 Bieu 6 thang nam 2011_Bieu du thao QD von ho tro co MT 3" xfId="11322"/>
    <cellStyle name="1_Book2_1 Bieu 6 thang nam 2011_Bieu du thao QD von ho tro co MT 3 2" xfId="11323"/>
    <cellStyle name="1_Book2_1 Bieu 6 thang nam 2011_Bieu du thao QD von ho tro co MT 3 3" xfId="11324"/>
    <cellStyle name="1_Book2_1 Bieu 6 thang nam 2011_Bieu du thao QD von ho tro co MT 3 4" xfId="11325"/>
    <cellStyle name="1_Book2_1 Bieu 6 thang nam 2011_Bieu du thao QD von ho tro co MT 4" xfId="11326"/>
    <cellStyle name="1_Book2_1 Bieu 6 thang nam 2011_Bieu du thao QD von ho tro co MT 5" xfId="11327"/>
    <cellStyle name="1_Book2_1 Bieu 6 thang nam 2011_Bieu du thao QD von ho tro co MT 6" xfId="11328"/>
    <cellStyle name="1_Book2_1 Bieu 6 thang nam 2011_Ke hoach 2012 (theo doi)" xfId="11329"/>
    <cellStyle name="1_Book2_1 Bieu 6 thang nam 2011_Ke hoach 2012 (theo doi) 2" xfId="11330"/>
    <cellStyle name="1_Book2_1 Bieu 6 thang nam 2011_Ke hoach 2012 (theo doi) 2 2" xfId="11331"/>
    <cellStyle name="1_Book2_1 Bieu 6 thang nam 2011_Ke hoach 2012 (theo doi) 2 2 2" xfId="11332"/>
    <cellStyle name="1_Book2_1 Bieu 6 thang nam 2011_Ke hoach 2012 (theo doi) 2 2 3" xfId="11333"/>
    <cellStyle name="1_Book2_1 Bieu 6 thang nam 2011_Ke hoach 2012 (theo doi) 2 2 4" xfId="11334"/>
    <cellStyle name="1_Book2_1 Bieu 6 thang nam 2011_Ke hoach 2012 (theo doi) 2 3" xfId="11335"/>
    <cellStyle name="1_Book2_1 Bieu 6 thang nam 2011_Ke hoach 2012 (theo doi) 2 4" xfId="11336"/>
    <cellStyle name="1_Book2_1 Bieu 6 thang nam 2011_Ke hoach 2012 (theo doi) 2 5" xfId="11337"/>
    <cellStyle name="1_Book2_1 Bieu 6 thang nam 2011_Ke hoach 2012 (theo doi) 3" xfId="11338"/>
    <cellStyle name="1_Book2_1 Bieu 6 thang nam 2011_Ke hoach 2012 (theo doi) 3 2" xfId="11339"/>
    <cellStyle name="1_Book2_1 Bieu 6 thang nam 2011_Ke hoach 2012 (theo doi) 3 3" xfId="11340"/>
    <cellStyle name="1_Book2_1 Bieu 6 thang nam 2011_Ke hoach 2012 (theo doi) 3 4" xfId="11341"/>
    <cellStyle name="1_Book2_1 Bieu 6 thang nam 2011_Ke hoach 2012 (theo doi) 4" xfId="11342"/>
    <cellStyle name="1_Book2_1 Bieu 6 thang nam 2011_Ke hoach 2012 (theo doi) 5" xfId="11343"/>
    <cellStyle name="1_Book2_1 Bieu 6 thang nam 2011_Ke hoach 2012 (theo doi) 6" xfId="11344"/>
    <cellStyle name="1_Book2_1 Bieu 6 thang nam 2011_Ke hoach 2012 theo doi (giai ngan 30.6.12)" xfId="11345"/>
    <cellStyle name="1_Book2_1 Bieu 6 thang nam 2011_Ke hoach 2012 theo doi (giai ngan 30.6.12) 2" xfId="11346"/>
    <cellStyle name="1_Book2_1 Bieu 6 thang nam 2011_Ke hoach 2012 theo doi (giai ngan 30.6.12) 2 2" xfId="11347"/>
    <cellStyle name="1_Book2_1 Bieu 6 thang nam 2011_Ke hoach 2012 theo doi (giai ngan 30.6.12) 2 2 2" xfId="11348"/>
    <cellStyle name="1_Book2_1 Bieu 6 thang nam 2011_Ke hoach 2012 theo doi (giai ngan 30.6.12) 2 2 3" xfId="11349"/>
    <cellStyle name="1_Book2_1 Bieu 6 thang nam 2011_Ke hoach 2012 theo doi (giai ngan 30.6.12) 2 2 4" xfId="11350"/>
    <cellStyle name="1_Book2_1 Bieu 6 thang nam 2011_Ke hoach 2012 theo doi (giai ngan 30.6.12) 2 3" xfId="11351"/>
    <cellStyle name="1_Book2_1 Bieu 6 thang nam 2011_Ke hoach 2012 theo doi (giai ngan 30.6.12) 2 4" xfId="11352"/>
    <cellStyle name="1_Book2_1 Bieu 6 thang nam 2011_Ke hoach 2012 theo doi (giai ngan 30.6.12) 2 5" xfId="11353"/>
    <cellStyle name="1_Book2_1 Bieu 6 thang nam 2011_Ke hoach 2012 theo doi (giai ngan 30.6.12) 3" xfId="11354"/>
    <cellStyle name="1_Book2_1 Bieu 6 thang nam 2011_Ke hoach 2012 theo doi (giai ngan 30.6.12) 3 2" xfId="11355"/>
    <cellStyle name="1_Book2_1 Bieu 6 thang nam 2011_Ke hoach 2012 theo doi (giai ngan 30.6.12) 3 3" xfId="11356"/>
    <cellStyle name="1_Book2_1 Bieu 6 thang nam 2011_Ke hoach 2012 theo doi (giai ngan 30.6.12) 3 4" xfId="11357"/>
    <cellStyle name="1_Book2_1 Bieu 6 thang nam 2011_Ke hoach 2012 theo doi (giai ngan 30.6.12) 4" xfId="11358"/>
    <cellStyle name="1_Book2_1 Bieu 6 thang nam 2011_Ke hoach 2012 theo doi (giai ngan 30.6.12) 5" xfId="11359"/>
    <cellStyle name="1_Book2_1 Bieu 6 thang nam 2011_Ke hoach 2012 theo doi (giai ngan 30.6.12) 6" xfId="11360"/>
    <cellStyle name="1_Book2_Bao cao doan cong tac cua Bo thang 4-2010" xfId="11361"/>
    <cellStyle name="1_Book2_Bao cao doan cong tac cua Bo thang 4-2010 2" xfId="11362"/>
    <cellStyle name="1_Book2_Bao cao doan cong tac cua Bo thang 4-2010 2 2" xfId="11363"/>
    <cellStyle name="1_Book2_Bao cao doan cong tac cua Bo thang 4-2010 2 3" xfId="11364"/>
    <cellStyle name="1_Book2_Bao cao doan cong tac cua Bo thang 4-2010 2 4" xfId="11365"/>
    <cellStyle name="1_Book2_Bao cao doan cong tac cua Bo thang 4-2010 3" xfId="11366"/>
    <cellStyle name="1_Book2_Bao cao doan cong tac cua Bo thang 4-2010 4" xfId="11367"/>
    <cellStyle name="1_Book2_Bao cao doan cong tac cua Bo thang 4-2010 5" xfId="11368"/>
    <cellStyle name="1_Book2_Bao cao doan cong tac cua Bo thang 4-2010_BC von DTPT 6 thang 2012" xfId="11369"/>
    <cellStyle name="1_Book2_Bao cao doan cong tac cua Bo thang 4-2010_BC von DTPT 6 thang 2012 2" xfId="11370"/>
    <cellStyle name="1_Book2_Bao cao doan cong tac cua Bo thang 4-2010_BC von DTPT 6 thang 2012 2 2" xfId="11371"/>
    <cellStyle name="1_Book2_Bao cao doan cong tac cua Bo thang 4-2010_BC von DTPT 6 thang 2012 2 3" xfId="11372"/>
    <cellStyle name="1_Book2_Bao cao doan cong tac cua Bo thang 4-2010_BC von DTPT 6 thang 2012 2 4" xfId="11373"/>
    <cellStyle name="1_Book2_Bao cao doan cong tac cua Bo thang 4-2010_BC von DTPT 6 thang 2012 3" xfId="11374"/>
    <cellStyle name="1_Book2_Bao cao doan cong tac cua Bo thang 4-2010_BC von DTPT 6 thang 2012 4" xfId="11375"/>
    <cellStyle name="1_Book2_Bao cao doan cong tac cua Bo thang 4-2010_BC von DTPT 6 thang 2012 5" xfId="11376"/>
    <cellStyle name="1_Book2_Bao cao doan cong tac cua Bo thang 4-2010_Bieu du thao QD von ho tro co MT" xfId="11377"/>
    <cellStyle name="1_Book2_Bao cao doan cong tac cua Bo thang 4-2010_Bieu du thao QD von ho tro co MT 2" xfId="11378"/>
    <cellStyle name="1_Book2_Bao cao doan cong tac cua Bo thang 4-2010_Bieu du thao QD von ho tro co MT 2 2" xfId="11379"/>
    <cellStyle name="1_Book2_Bao cao doan cong tac cua Bo thang 4-2010_Bieu du thao QD von ho tro co MT 2 3" xfId="11380"/>
    <cellStyle name="1_Book2_Bao cao doan cong tac cua Bo thang 4-2010_Bieu du thao QD von ho tro co MT 2 4" xfId="11381"/>
    <cellStyle name="1_Book2_Bao cao doan cong tac cua Bo thang 4-2010_Bieu du thao QD von ho tro co MT 3" xfId="11382"/>
    <cellStyle name="1_Book2_Bao cao doan cong tac cua Bo thang 4-2010_Bieu du thao QD von ho tro co MT 4" xfId="11383"/>
    <cellStyle name="1_Book2_Bao cao doan cong tac cua Bo thang 4-2010_Bieu du thao QD von ho tro co MT 5" xfId="11384"/>
    <cellStyle name="1_Book2_Bao cao doan cong tac cua Bo thang 4-2010_Dang ky phan khai von ODA (gui Bo)" xfId="11385"/>
    <cellStyle name="1_Book2_Bao cao doan cong tac cua Bo thang 4-2010_Dang ky phan khai von ODA (gui Bo) 2" xfId="11386"/>
    <cellStyle name="1_Book2_Bao cao doan cong tac cua Bo thang 4-2010_Dang ky phan khai von ODA (gui Bo) 2 2" xfId="11387"/>
    <cellStyle name="1_Book2_Bao cao doan cong tac cua Bo thang 4-2010_Dang ky phan khai von ODA (gui Bo) 2 3" xfId="11388"/>
    <cellStyle name="1_Book2_Bao cao doan cong tac cua Bo thang 4-2010_Dang ky phan khai von ODA (gui Bo) 2 4" xfId="11389"/>
    <cellStyle name="1_Book2_Bao cao doan cong tac cua Bo thang 4-2010_Dang ky phan khai von ODA (gui Bo) 3" xfId="11390"/>
    <cellStyle name="1_Book2_Bao cao doan cong tac cua Bo thang 4-2010_Dang ky phan khai von ODA (gui Bo) 4" xfId="11391"/>
    <cellStyle name="1_Book2_Bao cao doan cong tac cua Bo thang 4-2010_Dang ky phan khai von ODA (gui Bo) 5" xfId="11392"/>
    <cellStyle name="1_Book2_Bao cao doan cong tac cua Bo thang 4-2010_Dang ky phan khai von ODA (gui Bo)_BC von DTPT 6 thang 2012" xfId="11393"/>
    <cellStyle name="1_Book2_Bao cao doan cong tac cua Bo thang 4-2010_Dang ky phan khai von ODA (gui Bo)_BC von DTPT 6 thang 2012 2" xfId="11394"/>
    <cellStyle name="1_Book2_Bao cao doan cong tac cua Bo thang 4-2010_Dang ky phan khai von ODA (gui Bo)_BC von DTPT 6 thang 2012 2 2" xfId="11395"/>
    <cellStyle name="1_Book2_Bao cao doan cong tac cua Bo thang 4-2010_Dang ky phan khai von ODA (gui Bo)_BC von DTPT 6 thang 2012 2 3" xfId="11396"/>
    <cellStyle name="1_Book2_Bao cao doan cong tac cua Bo thang 4-2010_Dang ky phan khai von ODA (gui Bo)_BC von DTPT 6 thang 2012 2 4" xfId="11397"/>
    <cellStyle name="1_Book2_Bao cao doan cong tac cua Bo thang 4-2010_Dang ky phan khai von ODA (gui Bo)_BC von DTPT 6 thang 2012 3" xfId="11398"/>
    <cellStyle name="1_Book2_Bao cao doan cong tac cua Bo thang 4-2010_Dang ky phan khai von ODA (gui Bo)_BC von DTPT 6 thang 2012 4" xfId="11399"/>
    <cellStyle name="1_Book2_Bao cao doan cong tac cua Bo thang 4-2010_Dang ky phan khai von ODA (gui Bo)_BC von DTPT 6 thang 2012 5" xfId="11400"/>
    <cellStyle name="1_Book2_Bao cao doan cong tac cua Bo thang 4-2010_Dang ky phan khai von ODA (gui Bo)_Bieu du thao QD von ho tro co MT" xfId="11401"/>
    <cellStyle name="1_Book2_Bao cao doan cong tac cua Bo thang 4-2010_Dang ky phan khai von ODA (gui Bo)_Bieu du thao QD von ho tro co MT 2" xfId="11402"/>
    <cellStyle name="1_Book2_Bao cao doan cong tac cua Bo thang 4-2010_Dang ky phan khai von ODA (gui Bo)_Bieu du thao QD von ho tro co MT 2 2" xfId="11403"/>
    <cellStyle name="1_Book2_Bao cao doan cong tac cua Bo thang 4-2010_Dang ky phan khai von ODA (gui Bo)_Bieu du thao QD von ho tro co MT 2 3" xfId="11404"/>
    <cellStyle name="1_Book2_Bao cao doan cong tac cua Bo thang 4-2010_Dang ky phan khai von ODA (gui Bo)_Bieu du thao QD von ho tro co MT 2 4" xfId="11405"/>
    <cellStyle name="1_Book2_Bao cao doan cong tac cua Bo thang 4-2010_Dang ky phan khai von ODA (gui Bo)_Bieu du thao QD von ho tro co MT 3" xfId="11406"/>
    <cellStyle name="1_Book2_Bao cao doan cong tac cua Bo thang 4-2010_Dang ky phan khai von ODA (gui Bo)_Bieu du thao QD von ho tro co MT 4" xfId="11407"/>
    <cellStyle name="1_Book2_Bao cao doan cong tac cua Bo thang 4-2010_Dang ky phan khai von ODA (gui Bo)_Bieu du thao QD von ho tro co MT 5" xfId="11408"/>
    <cellStyle name="1_Book2_Bao cao doan cong tac cua Bo thang 4-2010_Dang ky phan khai von ODA (gui Bo)_Ke hoach 2012 theo doi (giai ngan 30.6.12)" xfId="11409"/>
    <cellStyle name="1_Book2_Bao cao doan cong tac cua Bo thang 4-2010_Dang ky phan khai von ODA (gui Bo)_Ke hoach 2012 theo doi (giai ngan 30.6.12) 2" xfId="11410"/>
    <cellStyle name="1_Book2_Bao cao doan cong tac cua Bo thang 4-2010_Dang ky phan khai von ODA (gui Bo)_Ke hoach 2012 theo doi (giai ngan 30.6.12) 2 2" xfId="11411"/>
    <cellStyle name="1_Book2_Bao cao doan cong tac cua Bo thang 4-2010_Dang ky phan khai von ODA (gui Bo)_Ke hoach 2012 theo doi (giai ngan 30.6.12) 2 3" xfId="11412"/>
    <cellStyle name="1_Book2_Bao cao doan cong tac cua Bo thang 4-2010_Dang ky phan khai von ODA (gui Bo)_Ke hoach 2012 theo doi (giai ngan 30.6.12) 2 4" xfId="11413"/>
    <cellStyle name="1_Book2_Bao cao doan cong tac cua Bo thang 4-2010_Dang ky phan khai von ODA (gui Bo)_Ke hoach 2012 theo doi (giai ngan 30.6.12) 3" xfId="11414"/>
    <cellStyle name="1_Book2_Bao cao doan cong tac cua Bo thang 4-2010_Dang ky phan khai von ODA (gui Bo)_Ke hoach 2012 theo doi (giai ngan 30.6.12) 4" xfId="11415"/>
    <cellStyle name="1_Book2_Bao cao doan cong tac cua Bo thang 4-2010_Dang ky phan khai von ODA (gui Bo)_Ke hoach 2012 theo doi (giai ngan 30.6.12) 5" xfId="11416"/>
    <cellStyle name="1_Book2_Bao cao doan cong tac cua Bo thang 4-2010_Ke hoach 2012 (theo doi)" xfId="11417"/>
    <cellStyle name="1_Book2_Bao cao doan cong tac cua Bo thang 4-2010_Ke hoach 2012 (theo doi) 2" xfId="11418"/>
    <cellStyle name="1_Book2_Bao cao doan cong tac cua Bo thang 4-2010_Ke hoach 2012 (theo doi) 2 2" xfId="11419"/>
    <cellStyle name="1_Book2_Bao cao doan cong tac cua Bo thang 4-2010_Ke hoach 2012 (theo doi) 2 3" xfId="11420"/>
    <cellStyle name="1_Book2_Bao cao doan cong tac cua Bo thang 4-2010_Ke hoach 2012 (theo doi) 2 4" xfId="11421"/>
    <cellStyle name="1_Book2_Bao cao doan cong tac cua Bo thang 4-2010_Ke hoach 2012 (theo doi) 3" xfId="11422"/>
    <cellStyle name="1_Book2_Bao cao doan cong tac cua Bo thang 4-2010_Ke hoach 2012 (theo doi) 4" xfId="11423"/>
    <cellStyle name="1_Book2_Bao cao doan cong tac cua Bo thang 4-2010_Ke hoach 2012 (theo doi) 5" xfId="11424"/>
    <cellStyle name="1_Book2_Bao cao doan cong tac cua Bo thang 4-2010_Ke hoach 2012 theo doi (giai ngan 30.6.12)" xfId="11425"/>
    <cellStyle name="1_Book2_Bao cao doan cong tac cua Bo thang 4-2010_Ke hoach 2012 theo doi (giai ngan 30.6.12) 2" xfId="11426"/>
    <cellStyle name="1_Book2_Bao cao doan cong tac cua Bo thang 4-2010_Ke hoach 2012 theo doi (giai ngan 30.6.12) 2 2" xfId="11427"/>
    <cellStyle name="1_Book2_Bao cao doan cong tac cua Bo thang 4-2010_Ke hoach 2012 theo doi (giai ngan 30.6.12) 2 3" xfId="11428"/>
    <cellStyle name="1_Book2_Bao cao doan cong tac cua Bo thang 4-2010_Ke hoach 2012 theo doi (giai ngan 30.6.12) 2 4" xfId="11429"/>
    <cellStyle name="1_Book2_Bao cao doan cong tac cua Bo thang 4-2010_Ke hoach 2012 theo doi (giai ngan 30.6.12) 3" xfId="11430"/>
    <cellStyle name="1_Book2_Bao cao doan cong tac cua Bo thang 4-2010_Ke hoach 2012 theo doi (giai ngan 30.6.12) 4" xfId="11431"/>
    <cellStyle name="1_Book2_Bao cao doan cong tac cua Bo thang 4-2010_Ke hoach 2012 theo doi (giai ngan 30.6.12) 5" xfId="11432"/>
    <cellStyle name="1_Book2_Bao cao tinh hinh thuc hien KH 2009 den 31-01-10" xfId="11433"/>
    <cellStyle name="1_Book2_Bao cao tinh hinh thuc hien KH 2009 den 31-01-10 2" xfId="11434"/>
    <cellStyle name="1_Book2_Bao cao tinh hinh thuc hien KH 2009 den 31-01-10 2 2" xfId="11435"/>
    <cellStyle name="1_Book2_Bao cao tinh hinh thuc hien KH 2009 den 31-01-10 2 2 2" xfId="11436"/>
    <cellStyle name="1_Book2_Bao cao tinh hinh thuc hien KH 2009 den 31-01-10 2 2 3" xfId="11437"/>
    <cellStyle name="1_Book2_Bao cao tinh hinh thuc hien KH 2009 den 31-01-10 2 2 4" xfId="11438"/>
    <cellStyle name="1_Book2_Bao cao tinh hinh thuc hien KH 2009 den 31-01-10 2 3" xfId="11439"/>
    <cellStyle name="1_Book2_Bao cao tinh hinh thuc hien KH 2009 den 31-01-10 2 4" xfId="11440"/>
    <cellStyle name="1_Book2_Bao cao tinh hinh thuc hien KH 2009 den 31-01-10 2 5" xfId="11441"/>
    <cellStyle name="1_Book2_Bao cao tinh hinh thuc hien KH 2009 den 31-01-10 3" xfId="11442"/>
    <cellStyle name="1_Book2_Bao cao tinh hinh thuc hien KH 2009 den 31-01-10 3 2" xfId="11443"/>
    <cellStyle name="1_Book2_Bao cao tinh hinh thuc hien KH 2009 den 31-01-10 3 3" xfId="11444"/>
    <cellStyle name="1_Book2_Bao cao tinh hinh thuc hien KH 2009 den 31-01-10 3 4" xfId="11445"/>
    <cellStyle name="1_Book2_Bao cao tinh hinh thuc hien KH 2009 den 31-01-10 4" xfId="11446"/>
    <cellStyle name="1_Book2_Bao cao tinh hinh thuc hien KH 2009 den 31-01-10 5" xfId="11447"/>
    <cellStyle name="1_Book2_Bao cao tinh hinh thuc hien KH 2009 den 31-01-10 6" xfId="11448"/>
    <cellStyle name="1_Book2_Bao cao tinh hinh thuc hien KH 2009 den 31-01-10_BC von DTPT 6 thang 2012" xfId="11449"/>
    <cellStyle name="1_Book2_Bao cao tinh hinh thuc hien KH 2009 den 31-01-10_BC von DTPT 6 thang 2012 2" xfId="11450"/>
    <cellStyle name="1_Book2_Bao cao tinh hinh thuc hien KH 2009 den 31-01-10_BC von DTPT 6 thang 2012 2 2" xfId="11451"/>
    <cellStyle name="1_Book2_Bao cao tinh hinh thuc hien KH 2009 den 31-01-10_BC von DTPT 6 thang 2012 2 2 2" xfId="11452"/>
    <cellStyle name="1_Book2_Bao cao tinh hinh thuc hien KH 2009 den 31-01-10_BC von DTPT 6 thang 2012 2 2 3" xfId="11453"/>
    <cellStyle name="1_Book2_Bao cao tinh hinh thuc hien KH 2009 den 31-01-10_BC von DTPT 6 thang 2012 2 2 4" xfId="11454"/>
    <cellStyle name="1_Book2_Bao cao tinh hinh thuc hien KH 2009 den 31-01-10_BC von DTPT 6 thang 2012 2 3" xfId="11455"/>
    <cellStyle name="1_Book2_Bao cao tinh hinh thuc hien KH 2009 den 31-01-10_BC von DTPT 6 thang 2012 2 4" xfId="11456"/>
    <cellStyle name="1_Book2_Bao cao tinh hinh thuc hien KH 2009 den 31-01-10_BC von DTPT 6 thang 2012 2 5" xfId="11457"/>
    <cellStyle name="1_Book2_Bao cao tinh hinh thuc hien KH 2009 den 31-01-10_BC von DTPT 6 thang 2012 3" xfId="11458"/>
    <cellStyle name="1_Book2_Bao cao tinh hinh thuc hien KH 2009 den 31-01-10_BC von DTPT 6 thang 2012 3 2" xfId="11459"/>
    <cellStyle name="1_Book2_Bao cao tinh hinh thuc hien KH 2009 den 31-01-10_BC von DTPT 6 thang 2012 3 3" xfId="11460"/>
    <cellStyle name="1_Book2_Bao cao tinh hinh thuc hien KH 2009 den 31-01-10_BC von DTPT 6 thang 2012 3 4" xfId="11461"/>
    <cellStyle name="1_Book2_Bao cao tinh hinh thuc hien KH 2009 den 31-01-10_BC von DTPT 6 thang 2012 4" xfId="11462"/>
    <cellStyle name="1_Book2_Bao cao tinh hinh thuc hien KH 2009 den 31-01-10_BC von DTPT 6 thang 2012 5" xfId="11463"/>
    <cellStyle name="1_Book2_Bao cao tinh hinh thuc hien KH 2009 den 31-01-10_BC von DTPT 6 thang 2012 6" xfId="11464"/>
    <cellStyle name="1_Book2_Bao cao tinh hinh thuc hien KH 2009 den 31-01-10_Bieu du thao QD von ho tro co MT" xfId="11465"/>
    <cellStyle name="1_Book2_Bao cao tinh hinh thuc hien KH 2009 den 31-01-10_Bieu du thao QD von ho tro co MT 2" xfId="11466"/>
    <cellStyle name="1_Book2_Bao cao tinh hinh thuc hien KH 2009 den 31-01-10_Bieu du thao QD von ho tro co MT 2 2" xfId="11467"/>
    <cellStyle name="1_Book2_Bao cao tinh hinh thuc hien KH 2009 den 31-01-10_Bieu du thao QD von ho tro co MT 2 2 2" xfId="11468"/>
    <cellStyle name="1_Book2_Bao cao tinh hinh thuc hien KH 2009 den 31-01-10_Bieu du thao QD von ho tro co MT 2 2 3" xfId="11469"/>
    <cellStyle name="1_Book2_Bao cao tinh hinh thuc hien KH 2009 den 31-01-10_Bieu du thao QD von ho tro co MT 2 2 4" xfId="11470"/>
    <cellStyle name="1_Book2_Bao cao tinh hinh thuc hien KH 2009 den 31-01-10_Bieu du thao QD von ho tro co MT 2 3" xfId="11471"/>
    <cellStyle name="1_Book2_Bao cao tinh hinh thuc hien KH 2009 den 31-01-10_Bieu du thao QD von ho tro co MT 2 4" xfId="11472"/>
    <cellStyle name="1_Book2_Bao cao tinh hinh thuc hien KH 2009 den 31-01-10_Bieu du thao QD von ho tro co MT 2 5" xfId="11473"/>
    <cellStyle name="1_Book2_Bao cao tinh hinh thuc hien KH 2009 den 31-01-10_Bieu du thao QD von ho tro co MT 3" xfId="11474"/>
    <cellStyle name="1_Book2_Bao cao tinh hinh thuc hien KH 2009 den 31-01-10_Bieu du thao QD von ho tro co MT 3 2" xfId="11475"/>
    <cellStyle name="1_Book2_Bao cao tinh hinh thuc hien KH 2009 den 31-01-10_Bieu du thao QD von ho tro co MT 3 3" xfId="11476"/>
    <cellStyle name="1_Book2_Bao cao tinh hinh thuc hien KH 2009 den 31-01-10_Bieu du thao QD von ho tro co MT 3 4" xfId="11477"/>
    <cellStyle name="1_Book2_Bao cao tinh hinh thuc hien KH 2009 den 31-01-10_Bieu du thao QD von ho tro co MT 4" xfId="11478"/>
    <cellStyle name="1_Book2_Bao cao tinh hinh thuc hien KH 2009 den 31-01-10_Bieu du thao QD von ho tro co MT 5" xfId="11479"/>
    <cellStyle name="1_Book2_Bao cao tinh hinh thuc hien KH 2009 den 31-01-10_Bieu du thao QD von ho tro co MT 6" xfId="11480"/>
    <cellStyle name="1_Book2_Bao cao tinh hinh thuc hien KH 2009 den 31-01-10_Ke hoach 2012 (theo doi)" xfId="11481"/>
    <cellStyle name="1_Book2_Bao cao tinh hinh thuc hien KH 2009 den 31-01-10_Ke hoach 2012 (theo doi) 2" xfId="11482"/>
    <cellStyle name="1_Book2_Bao cao tinh hinh thuc hien KH 2009 den 31-01-10_Ke hoach 2012 (theo doi) 2 2" xfId="11483"/>
    <cellStyle name="1_Book2_Bao cao tinh hinh thuc hien KH 2009 den 31-01-10_Ke hoach 2012 (theo doi) 2 2 2" xfId="11484"/>
    <cellStyle name="1_Book2_Bao cao tinh hinh thuc hien KH 2009 den 31-01-10_Ke hoach 2012 (theo doi) 2 2 3" xfId="11485"/>
    <cellStyle name="1_Book2_Bao cao tinh hinh thuc hien KH 2009 den 31-01-10_Ke hoach 2012 (theo doi) 2 2 4" xfId="11486"/>
    <cellStyle name="1_Book2_Bao cao tinh hinh thuc hien KH 2009 den 31-01-10_Ke hoach 2012 (theo doi) 2 3" xfId="11487"/>
    <cellStyle name="1_Book2_Bao cao tinh hinh thuc hien KH 2009 den 31-01-10_Ke hoach 2012 (theo doi) 2 4" xfId="11488"/>
    <cellStyle name="1_Book2_Bao cao tinh hinh thuc hien KH 2009 den 31-01-10_Ke hoach 2012 (theo doi) 2 5" xfId="11489"/>
    <cellStyle name="1_Book2_Bao cao tinh hinh thuc hien KH 2009 den 31-01-10_Ke hoach 2012 (theo doi) 3" xfId="11490"/>
    <cellStyle name="1_Book2_Bao cao tinh hinh thuc hien KH 2009 den 31-01-10_Ke hoach 2012 (theo doi) 3 2" xfId="11491"/>
    <cellStyle name="1_Book2_Bao cao tinh hinh thuc hien KH 2009 den 31-01-10_Ke hoach 2012 (theo doi) 3 3" xfId="11492"/>
    <cellStyle name="1_Book2_Bao cao tinh hinh thuc hien KH 2009 den 31-01-10_Ke hoach 2012 (theo doi) 3 4" xfId="11493"/>
    <cellStyle name="1_Book2_Bao cao tinh hinh thuc hien KH 2009 den 31-01-10_Ke hoach 2012 (theo doi) 4" xfId="11494"/>
    <cellStyle name="1_Book2_Bao cao tinh hinh thuc hien KH 2009 den 31-01-10_Ke hoach 2012 (theo doi) 5" xfId="11495"/>
    <cellStyle name="1_Book2_Bao cao tinh hinh thuc hien KH 2009 den 31-01-10_Ke hoach 2012 (theo doi) 6" xfId="11496"/>
    <cellStyle name="1_Book2_Bao cao tinh hinh thuc hien KH 2009 den 31-01-10_Ke hoach 2012 theo doi (giai ngan 30.6.12)" xfId="11497"/>
    <cellStyle name="1_Book2_Bao cao tinh hinh thuc hien KH 2009 den 31-01-10_Ke hoach 2012 theo doi (giai ngan 30.6.12) 2" xfId="11498"/>
    <cellStyle name="1_Book2_Bao cao tinh hinh thuc hien KH 2009 den 31-01-10_Ke hoach 2012 theo doi (giai ngan 30.6.12) 2 2" xfId="11499"/>
    <cellStyle name="1_Book2_Bao cao tinh hinh thuc hien KH 2009 den 31-01-10_Ke hoach 2012 theo doi (giai ngan 30.6.12) 2 2 2" xfId="11500"/>
    <cellStyle name="1_Book2_Bao cao tinh hinh thuc hien KH 2009 den 31-01-10_Ke hoach 2012 theo doi (giai ngan 30.6.12) 2 2 3" xfId="11501"/>
    <cellStyle name="1_Book2_Bao cao tinh hinh thuc hien KH 2009 den 31-01-10_Ke hoach 2012 theo doi (giai ngan 30.6.12) 2 2 4" xfId="11502"/>
    <cellStyle name="1_Book2_Bao cao tinh hinh thuc hien KH 2009 den 31-01-10_Ke hoach 2012 theo doi (giai ngan 30.6.12) 2 3" xfId="11503"/>
    <cellStyle name="1_Book2_Bao cao tinh hinh thuc hien KH 2009 den 31-01-10_Ke hoach 2012 theo doi (giai ngan 30.6.12) 2 4" xfId="11504"/>
    <cellStyle name="1_Book2_Bao cao tinh hinh thuc hien KH 2009 den 31-01-10_Ke hoach 2012 theo doi (giai ngan 30.6.12) 2 5" xfId="11505"/>
    <cellStyle name="1_Book2_Bao cao tinh hinh thuc hien KH 2009 den 31-01-10_Ke hoach 2012 theo doi (giai ngan 30.6.12) 3" xfId="11506"/>
    <cellStyle name="1_Book2_Bao cao tinh hinh thuc hien KH 2009 den 31-01-10_Ke hoach 2012 theo doi (giai ngan 30.6.12) 3 2" xfId="11507"/>
    <cellStyle name="1_Book2_Bao cao tinh hinh thuc hien KH 2009 den 31-01-10_Ke hoach 2012 theo doi (giai ngan 30.6.12) 3 3" xfId="11508"/>
    <cellStyle name="1_Book2_Bao cao tinh hinh thuc hien KH 2009 den 31-01-10_Ke hoach 2012 theo doi (giai ngan 30.6.12) 3 4" xfId="11509"/>
    <cellStyle name="1_Book2_Bao cao tinh hinh thuc hien KH 2009 den 31-01-10_Ke hoach 2012 theo doi (giai ngan 30.6.12) 4" xfId="11510"/>
    <cellStyle name="1_Book2_Bao cao tinh hinh thuc hien KH 2009 den 31-01-10_Ke hoach 2012 theo doi (giai ngan 30.6.12) 5" xfId="11511"/>
    <cellStyle name="1_Book2_Bao cao tinh hinh thuc hien KH 2009 den 31-01-10_Ke hoach 2012 theo doi (giai ngan 30.6.12) 6" xfId="11512"/>
    <cellStyle name="1_Book2_BC cong trinh trong diem" xfId="11513"/>
    <cellStyle name="1_Book2_BC cong trinh trong diem 2" xfId="11514"/>
    <cellStyle name="1_Book2_BC cong trinh trong diem 2 2" xfId="11515"/>
    <cellStyle name="1_Book2_BC cong trinh trong diem 2 2 2" xfId="11516"/>
    <cellStyle name="1_Book2_BC cong trinh trong diem 2 2 3" xfId="11517"/>
    <cellStyle name="1_Book2_BC cong trinh trong diem 2 2 4" xfId="11518"/>
    <cellStyle name="1_Book2_BC cong trinh trong diem 2 3" xfId="11519"/>
    <cellStyle name="1_Book2_BC cong trinh trong diem 2 4" xfId="11520"/>
    <cellStyle name="1_Book2_BC cong trinh trong diem 2 5" xfId="11521"/>
    <cellStyle name="1_Book2_BC cong trinh trong diem 3" xfId="11522"/>
    <cellStyle name="1_Book2_BC cong trinh trong diem 3 2" xfId="11523"/>
    <cellStyle name="1_Book2_BC cong trinh trong diem 3 3" xfId="11524"/>
    <cellStyle name="1_Book2_BC cong trinh trong diem 3 4" xfId="11525"/>
    <cellStyle name="1_Book2_BC cong trinh trong diem 4" xfId="11526"/>
    <cellStyle name="1_Book2_BC cong trinh trong diem 5" xfId="11527"/>
    <cellStyle name="1_Book2_BC cong trinh trong diem 6" xfId="11528"/>
    <cellStyle name="1_Book2_BC cong trinh trong diem_BC von DTPT 6 thang 2012" xfId="11529"/>
    <cellStyle name="1_Book2_BC cong trinh trong diem_BC von DTPT 6 thang 2012 2" xfId="11530"/>
    <cellStyle name="1_Book2_BC cong trinh trong diem_BC von DTPT 6 thang 2012 2 2" xfId="11531"/>
    <cellStyle name="1_Book2_BC cong trinh trong diem_BC von DTPT 6 thang 2012 2 2 2" xfId="11532"/>
    <cellStyle name="1_Book2_BC cong trinh trong diem_BC von DTPT 6 thang 2012 2 2 3" xfId="11533"/>
    <cellStyle name="1_Book2_BC cong trinh trong diem_BC von DTPT 6 thang 2012 2 2 4" xfId="11534"/>
    <cellStyle name="1_Book2_BC cong trinh trong diem_BC von DTPT 6 thang 2012 2 3" xfId="11535"/>
    <cellStyle name="1_Book2_BC cong trinh trong diem_BC von DTPT 6 thang 2012 2 4" xfId="11536"/>
    <cellStyle name="1_Book2_BC cong trinh trong diem_BC von DTPT 6 thang 2012 2 5" xfId="11537"/>
    <cellStyle name="1_Book2_BC cong trinh trong diem_BC von DTPT 6 thang 2012 3" xfId="11538"/>
    <cellStyle name="1_Book2_BC cong trinh trong diem_BC von DTPT 6 thang 2012 3 2" xfId="11539"/>
    <cellStyle name="1_Book2_BC cong trinh trong diem_BC von DTPT 6 thang 2012 3 3" xfId="11540"/>
    <cellStyle name="1_Book2_BC cong trinh trong diem_BC von DTPT 6 thang 2012 3 4" xfId="11541"/>
    <cellStyle name="1_Book2_BC cong trinh trong diem_BC von DTPT 6 thang 2012 4" xfId="11542"/>
    <cellStyle name="1_Book2_BC cong trinh trong diem_BC von DTPT 6 thang 2012 5" xfId="11543"/>
    <cellStyle name="1_Book2_BC cong trinh trong diem_BC von DTPT 6 thang 2012 6" xfId="11544"/>
    <cellStyle name="1_Book2_BC cong trinh trong diem_Bieu du thao QD von ho tro co MT" xfId="11545"/>
    <cellStyle name="1_Book2_BC cong trinh trong diem_Bieu du thao QD von ho tro co MT 2" xfId="11546"/>
    <cellStyle name="1_Book2_BC cong trinh trong diem_Bieu du thao QD von ho tro co MT 2 2" xfId="11547"/>
    <cellStyle name="1_Book2_BC cong trinh trong diem_Bieu du thao QD von ho tro co MT 2 2 2" xfId="11548"/>
    <cellStyle name="1_Book2_BC cong trinh trong diem_Bieu du thao QD von ho tro co MT 2 2 3" xfId="11549"/>
    <cellStyle name="1_Book2_BC cong trinh trong diem_Bieu du thao QD von ho tro co MT 2 2 4" xfId="11550"/>
    <cellStyle name="1_Book2_BC cong trinh trong diem_Bieu du thao QD von ho tro co MT 2 3" xfId="11551"/>
    <cellStyle name="1_Book2_BC cong trinh trong diem_Bieu du thao QD von ho tro co MT 2 4" xfId="11552"/>
    <cellStyle name="1_Book2_BC cong trinh trong diem_Bieu du thao QD von ho tro co MT 2 5" xfId="11553"/>
    <cellStyle name="1_Book2_BC cong trinh trong diem_Bieu du thao QD von ho tro co MT 3" xfId="11554"/>
    <cellStyle name="1_Book2_BC cong trinh trong diem_Bieu du thao QD von ho tro co MT 3 2" xfId="11555"/>
    <cellStyle name="1_Book2_BC cong trinh trong diem_Bieu du thao QD von ho tro co MT 3 3" xfId="11556"/>
    <cellStyle name="1_Book2_BC cong trinh trong diem_Bieu du thao QD von ho tro co MT 3 4" xfId="11557"/>
    <cellStyle name="1_Book2_BC cong trinh trong diem_Bieu du thao QD von ho tro co MT 4" xfId="11558"/>
    <cellStyle name="1_Book2_BC cong trinh trong diem_Bieu du thao QD von ho tro co MT 5" xfId="11559"/>
    <cellStyle name="1_Book2_BC cong trinh trong diem_Bieu du thao QD von ho tro co MT 6" xfId="11560"/>
    <cellStyle name="1_Book2_BC cong trinh trong diem_Ke hoach 2012 (theo doi)" xfId="11561"/>
    <cellStyle name="1_Book2_BC cong trinh trong diem_Ke hoach 2012 (theo doi) 2" xfId="11562"/>
    <cellStyle name="1_Book2_BC cong trinh trong diem_Ke hoach 2012 (theo doi) 2 2" xfId="11563"/>
    <cellStyle name="1_Book2_BC cong trinh trong diem_Ke hoach 2012 (theo doi) 2 2 2" xfId="11564"/>
    <cellStyle name="1_Book2_BC cong trinh trong diem_Ke hoach 2012 (theo doi) 2 2 3" xfId="11565"/>
    <cellStyle name="1_Book2_BC cong trinh trong diem_Ke hoach 2012 (theo doi) 2 2 4" xfId="11566"/>
    <cellStyle name="1_Book2_BC cong trinh trong diem_Ke hoach 2012 (theo doi) 2 3" xfId="11567"/>
    <cellStyle name="1_Book2_BC cong trinh trong diem_Ke hoach 2012 (theo doi) 2 4" xfId="11568"/>
    <cellStyle name="1_Book2_BC cong trinh trong diem_Ke hoach 2012 (theo doi) 2 5" xfId="11569"/>
    <cellStyle name="1_Book2_BC cong trinh trong diem_Ke hoach 2012 (theo doi) 3" xfId="11570"/>
    <cellStyle name="1_Book2_BC cong trinh trong diem_Ke hoach 2012 (theo doi) 3 2" xfId="11571"/>
    <cellStyle name="1_Book2_BC cong trinh trong diem_Ke hoach 2012 (theo doi) 3 3" xfId="11572"/>
    <cellStyle name="1_Book2_BC cong trinh trong diem_Ke hoach 2012 (theo doi) 3 4" xfId="11573"/>
    <cellStyle name="1_Book2_BC cong trinh trong diem_Ke hoach 2012 (theo doi) 4" xfId="11574"/>
    <cellStyle name="1_Book2_BC cong trinh trong diem_Ke hoach 2012 (theo doi) 5" xfId="11575"/>
    <cellStyle name="1_Book2_BC cong trinh trong diem_Ke hoach 2012 (theo doi) 6" xfId="11576"/>
    <cellStyle name="1_Book2_BC cong trinh trong diem_Ke hoach 2012 theo doi (giai ngan 30.6.12)" xfId="11577"/>
    <cellStyle name="1_Book2_BC cong trinh trong diem_Ke hoach 2012 theo doi (giai ngan 30.6.12) 2" xfId="11578"/>
    <cellStyle name="1_Book2_BC cong trinh trong diem_Ke hoach 2012 theo doi (giai ngan 30.6.12) 2 2" xfId="11579"/>
    <cellStyle name="1_Book2_BC cong trinh trong diem_Ke hoach 2012 theo doi (giai ngan 30.6.12) 2 2 2" xfId="11580"/>
    <cellStyle name="1_Book2_BC cong trinh trong diem_Ke hoach 2012 theo doi (giai ngan 30.6.12) 2 2 3" xfId="11581"/>
    <cellStyle name="1_Book2_BC cong trinh trong diem_Ke hoach 2012 theo doi (giai ngan 30.6.12) 2 2 4" xfId="11582"/>
    <cellStyle name="1_Book2_BC cong trinh trong diem_Ke hoach 2012 theo doi (giai ngan 30.6.12) 2 3" xfId="11583"/>
    <cellStyle name="1_Book2_BC cong trinh trong diem_Ke hoach 2012 theo doi (giai ngan 30.6.12) 2 4" xfId="11584"/>
    <cellStyle name="1_Book2_BC cong trinh trong diem_Ke hoach 2012 theo doi (giai ngan 30.6.12) 2 5" xfId="11585"/>
    <cellStyle name="1_Book2_BC cong trinh trong diem_Ke hoach 2012 theo doi (giai ngan 30.6.12) 3" xfId="11586"/>
    <cellStyle name="1_Book2_BC cong trinh trong diem_Ke hoach 2012 theo doi (giai ngan 30.6.12) 3 2" xfId="11587"/>
    <cellStyle name="1_Book2_BC cong trinh trong diem_Ke hoach 2012 theo doi (giai ngan 30.6.12) 3 3" xfId="11588"/>
    <cellStyle name="1_Book2_BC cong trinh trong diem_Ke hoach 2012 theo doi (giai ngan 30.6.12) 3 4" xfId="11589"/>
    <cellStyle name="1_Book2_BC cong trinh trong diem_Ke hoach 2012 theo doi (giai ngan 30.6.12) 4" xfId="11590"/>
    <cellStyle name="1_Book2_BC cong trinh trong diem_Ke hoach 2012 theo doi (giai ngan 30.6.12) 5" xfId="11591"/>
    <cellStyle name="1_Book2_BC cong trinh trong diem_Ke hoach 2012 theo doi (giai ngan 30.6.12) 6" xfId="11592"/>
    <cellStyle name="1_Book2_BC von DTPT 6 thang 2012" xfId="11593"/>
    <cellStyle name="1_Book2_BC von DTPT 6 thang 2012 2" xfId="11594"/>
    <cellStyle name="1_Book2_BC von DTPT 6 thang 2012 2 2" xfId="11595"/>
    <cellStyle name="1_Book2_BC von DTPT 6 thang 2012 2 3" xfId="11596"/>
    <cellStyle name="1_Book2_BC von DTPT 6 thang 2012 2 4" xfId="11597"/>
    <cellStyle name="1_Book2_BC von DTPT 6 thang 2012 3" xfId="11598"/>
    <cellStyle name="1_Book2_BC von DTPT 6 thang 2012 4" xfId="11599"/>
    <cellStyle name="1_Book2_BC von DTPT 6 thang 2012 5" xfId="11600"/>
    <cellStyle name="1_Book2_Bieu 01 UB(hung)" xfId="11601"/>
    <cellStyle name="1_Book2_Bieu 01 UB(hung) 2" xfId="11602"/>
    <cellStyle name="1_Book2_Bieu 01 UB(hung) 2 2" xfId="11603"/>
    <cellStyle name="1_Book2_Bieu 01 UB(hung) 2 2 2" xfId="11604"/>
    <cellStyle name="1_Book2_Bieu 01 UB(hung) 2 2 3" xfId="11605"/>
    <cellStyle name="1_Book2_Bieu 01 UB(hung) 2 2 4" xfId="11606"/>
    <cellStyle name="1_Book2_Bieu 01 UB(hung) 2 3" xfId="11607"/>
    <cellStyle name="1_Book2_Bieu 01 UB(hung) 2 4" xfId="11608"/>
    <cellStyle name="1_Book2_Bieu 01 UB(hung) 2 5" xfId="11609"/>
    <cellStyle name="1_Book2_Bieu 01 UB(hung) 3" xfId="11610"/>
    <cellStyle name="1_Book2_Bieu 01 UB(hung) 3 2" xfId="11611"/>
    <cellStyle name="1_Book2_Bieu 01 UB(hung) 3 3" xfId="11612"/>
    <cellStyle name="1_Book2_Bieu 01 UB(hung) 3 4" xfId="11613"/>
    <cellStyle name="1_Book2_Bieu 01 UB(hung) 4" xfId="11614"/>
    <cellStyle name="1_Book2_Bieu 01 UB(hung) 5" xfId="11615"/>
    <cellStyle name="1_Book2_Bieu 01 UB(hung) 6" xfId="11616"/>
    <cellStyle name="1_Book2_Bieu du thao QD von ho tro co MT" xfId="11617"/>
    <cellStyle name="1_Book2_Bieu du thao QD von ho tro co MT 2" xfId="11618"/>
    <cellStyle name="1_Book2_Bieu du thao QD von ho tro co MT 2 2" xfId="11619"/>
    <cellStyle name="1_Book2_Bieu du thao QD von ho tro co MT 2 3" xfId="11620"/>
    <cellStyle name="1_Book2_Bieu du thao QD von ho tro co MT 2 4" xfId="11621"/>
    <cellStyle name="1_Book2_Bieu du thao QD von ho tro co MT 3" xfId="11622"/>
    <cellStyle name="1_Book2_Bieu du thao QD von ho tro co MT 4" xfId="11623"/>
    <cellStyle name="1_Book2_Bieu du thao QD von ho tro co MT 5" xfId="11624"/>
    <cellStyle name="1_Book2_Book1" xfId="11625"/>
    <cellStyle name="1_Book2_Book1 2" xfId="11626"/>
    <cellStyle name="1_Book2_Book1 2 2" xfId="11627"/>
    <cellStyle name="1_Book2_Book1 2 3" xfId="11628"/>
    <cellStyle name="1_Book2_Book1 2 4" xfId="11629"/>
    <cellStyle name="1_Book2_Book1 3" xfId="11630"/>
    <cellStyle name="1_Book2_Book1 3 2" xfId="11631"/>
    <cellStyle name="1_Book2_Book1 3 3" xfId="11632"/>
    <cellStyle name="1_Book2_Book1 3 4" xfId="11633"/>
    <cellStyle name="1_Book2_Book1 4" xfId="11634"/>
    <cellStyle name="1_Book2_Book1 5" xfId="11635"/>
    <cellStyle name="1_Book2_Book1 6" xfId="11636"/>
    <cellStyle name="1_Book2_Book1_BC von DTPT 6 thang 2012" xfId="11637"/>
    <cellStyle name="1_Book2_Book1_BC von DTPT 6 thang 2012 2" xfId="11638"/>
    <cellStyle name="1_Book2_Book1_BC von DTPT 6 thang 2012 2 2" xfId="11639"/>
    <cellStyle name="1_Book2_Book1_BC von DTPT 6 thang 2012 2 3" xfId="11640"/>
    <cellStyle name="1_Book2_Book1_BC von DTPT 6 thang 2012 2 4" xfId="11641"/>
    <cellStyle name="1_Book2_Book1_BC von DTPT 6 thang 2012 3" xfId="11642"/>
    <cellStyle name="1_Book2_Book1_BC von DTPT 6 thang 2012 3 2" xfId="11643"/>
    <cellStyle name="1_Book2_Book1_BC von DTPT 6 thang 2012 3 3" xfId="11644"/>
    <cellStyle name="1_Book2_Book1_BC von DTPT 6 thang 2012 3 4" xfId="11645"/>
    <cellStyle name="1_Book2_Book1_BC von DTPT 6 thang 2012 4" xfId="11646"/>
    <cellStyle name="1_Book2_Book1_BC von DTPT 6 thang 2012 5" xfId="11647"/>
    <cellStyle name="1_Book2_Book1_BC von DTPT 6 thang 2012 6" xfId="11648"/>
    <cellStyle name="1_Book2_Book1_Bieu du thao QD von ho tro co MT" xfId="11649"/>
    <cellStyle name="1_Book2_Book1_Bieu du thao QD von ho tro co MT 2" xfId="11650"/>
    <cellStyle name="1_Book2_Book1_Bieu du thao QD von ho tro co MT 2 2" xfId="11651"/>
    <cellStyle name="1_Book2_Book1_Bieu du thao QD von ho tro co MT 2 3" xfId="11652"/>
    <cellStyle name="1_Book2_Book1_Bieu du thao QD von ho tro co MT 2 4" xfId="11653"/>
    <cellStyle name="1_Book2_Book1_Bieu du thao QD von ho tro co MT 3" xfId="11654"/>
    <cellStyle name="1_Book2_Book1_Bieu du thao QD von ho tro co MT 3 2" xfId="11655"/>
    <cellStyle name="1_Book2_Book1_Bieu du thao QD von ho tro co MT 3 3" xfId="11656"/>
    <cellStyle name="1_Book2_Book1_Bieu du thao QD von ho tro co MT 3 4" xfId="11657"/>
    <cellStyle name="1_Book2_Book1_Bieu du thao QD von ho tro co MT 4" xfId="11658"/>
    <cellStyle name="1_Book2_Book1_Bieu du thao QD von ho tro co MT 5" xfId="11659"/>
    <cellStyle name="1_Book2_Book1_Bieu du thao QD von ho tro co MT 6" xfId="11660"/>
    <cellStyle name="1_Book2_Book1_Hoan chinh KH 2012 (o nha)" xfId="11661"/>
    <cellStyle name="1_Book2_Book1_Hoan chinh KH 2012 (o nha) 2" xfId="11662"/>
    <cellStyle name="1_Book2_Book1_Hoan chinh KH 2012 (o nha) 2 2" xfId="11663"/>
    <cellStyle name="1_Book2_Book1_Hoan chinh KH 2012 (o nha) 2 3" xfId="11664"/>
    <cellStyle name="1_Book2_Book1_Hoan chinh KH 2012 (o nha) 2 4" xfId="11665"/>
    <cellStyle name="1_Book2_Book1_Hoan chinh KH 2012 (o nha) 3" xfId="11666"/>
    <cellStyle name="1_Book2_Book1_Hoan chinh KH 2012 (o nha) 3 2" xfId="11667"/>
    <cellStyle name="1_Book2_Book1_Hoan chinh KH 2012 (o nha) 3 3" xfId="11668"/>
    <cellStyle name="1_Book2_Book1_Hoan chinh KH 2012 (o nha) 3 4" xfId="11669"/>
    <cellStyle name="1_Book2_Book1_Hoan chinh KH 2012 (o nha) 4" xfId="11670"/>
    <cellStyle name="1_Book2_Book1_Hoan chinh KH 2012 (o nha) 5" xfId="11671"/>
    <cellStyle name="1_Book2_Book1_Hoan chinh KH 2012 (o nha) 6" xfId="11672"/>
    <cellStyle name="1_Book2_Book1_Hoan chinh KH 2012 (o nha)_Bao cao giai ngan quy I" xfId="11673"/>
    <cellStyle name="1_Book2_Book1_Hoan chinh KH 2012 (o nha)_Bao cao giai ngan quy I 2" xfId="11674"/>
    <cellStyle name="1_Book2_Book1_Hoan chinh KH 2012 (o nha)_Bao cao giai ngan quy I 2 2" xfId="11675"/>
    <cellStyle name="1_Book2_Book1_Hoan chinh KH 2012 (o nha)_Bao cao giai ngan quy I 2 3" xfId="11676"/>
    <cellStyle name="1_Book2_Book1_Hoan chinh KH 2012 (o nha)_Bao cao giai ngan quy I 2 4" xfId="11677"/>
    <cellStyle name="1_Book2_Book1_Hoan chinh KH 2012 (o nha)_Bao cao giai ngan quy I 3" xfId="11678"/>
    <cellStyle name="1_Book2_Book1_Hoan chinh KH 2012 (o nha)_Bao cao giai ngan quy I 3 2" xfId="11679"/>
    <cellStyle name="1_Book2_Book1_Hoan chinh KH 2012 (o nha)_Bao cao giai ngan quy I 3 3" xfId="11680"/>
    <cellStyle name="1_Book2_Book1_Hoan chinh KH 2012 (o nha)_Bao cao giai ngan quy I 3 4" xfId="11681"/>
    <cellStyle name="1_Book2_Book1_Hoan chinh KH 2012 (o nha)_Bao cao giai ngan quy I 4" xfId="11682"/>
    <cellStyle name="1_Book2_Book1_Hoan chinh KH 2012 (o nha)_Bao cao giai ngan quy I 5" xfId="11683"/>
    <cellStyle name="1_Book2_Book1_Hoan chinh KH 2012 (o nha)_Bao cao giai ngan quy I 6" xfId="11684"/>
    <cellStyle name="1_Book2_Book1_Hoan chinh KH 2012 (o nha)_BC von DTPT 6 thang 2012" xfId="11685"/>
    <cellStyle name="1_Book2_Book1_Hoan chinh KH 2012 (o nha)_BC von DTPT 6 thang 2012 2" xfId="11686"/>
    <cellStyle name="1_Book2_Book1_Hoan chinh KH 2012 (o nha)_BC von DTPT 6 thang 2012 2 2" xfId="11687"/>
    <cellStyle name="1_Book2_Book1_Hoan chinh KH 2012 (o nha)_BC von DTPT 6 thang 2012 2 3" xfId="11688"/>
    <cellStyle name="1_Book2_Book1_Hoan chinh KH 2012 (o nha)_BC von DTPT 6 thang 2012 2 4" xfId="11689"/>
    <cellStyle name="1_Book2_Book1_Hoan chinh KH 2012 (o nha)_BC von DTPT 6 thang 2012 3" xfId="11690"/>
    <cellStyle name="1_Book2_Book1_Hoan chinh KH 2012 (o nha)_BC von DTPT 6 thang 2012 3 2" xfId="11691"/>
    <cellStyle name="1_Book2_Book1_Hoan chinh KH 2012 (o nha)_BC von DTPT 6 thang 2012 3 3" xfId="11692"/>
    <cellStyle name="1_Book2_Book1_Hoan chinh KH 2012 (o nha)_BC von DTPT 6 thang 2012 3 4" xfId="11693"/>
    <cellStyle name="1_Book2_Book1_Hoan chinh KH 2012 (o nha)_BC von DTPT 6 thang 2012 4" xfId="11694"/>
    <cellStyle name="1_Book2_Book1_Hoan chinh KH 2012 (o nha)_BC von DTPT 6 thang 2012 5" xfId="11695"/>
    <cellStyle name="1_Book2_Book1_Hoan chinh KH 2012 (o nha)_BC von DTPT 6 thang 2012 6" xfId="11696"/>
    <cellStyle name="1_Book2_Book1_Hoan chinh KH 2012 (o nha)_Bieu du thao QD von ho tro co MT" xfId="11697"/>
    <cellStyle name="1_Book2_Book1_Hoan chinh KH 2012 (o nha)_Bieu du thao QD von ho tro co MT 2" xfId="11698"/>
    <cellStyle name="1_Book2_Book1_Hoan chinh KH 2012 (o nha)_Bieu du thao QD von ho tro co MT 2 2" xfId="11699"/>
    <cellStyle name="1_Book2_Book1_Hoan chinh KH 2012 (o nha)_Bieu du thao QD von ho tro co MT 2 3" xfId="11700"/>
    <cellStyle name="1_Book2_Book1_Hoan chinh KH 2012 (o nha)_Bieu du thao QD von ho tro co MT 2 4" xfId="11701"/>
    <cellStyle name="1_Book2_Book1_Hoan chinh KH 2012 (o nha)_Bieu du thao QD von ho tro co MT 3" xfId="11702"/>
    <cellStyle name="1_Book2_Book1_Hoan chinh KH 2012 (o nha)_Bieu du thao QD von ho tro co MT 3 2" xfId="11703"/>
    <cellStyle name="1_Book2_Book1_Hoan chinh KH 2012 (o nha)_Bieu du thao QD von ho tro co MT 3 3" xfId="11704"/>
    <cellStyle name="1_Book2_Book1_Hoan chinh KH 2012 (o nha)_Bieu du thao QD von ho tro co MT 3 4" xfId="11705"/>
    <cellStyle name="1_Book2_Book1_Hoan chinh KH 2012 (o nha)_Bieu du thao QD von ho tro co MT 4" xfId="11706"/>
    <cellStyle name="1_Book2_Book1_Hoan chinh KH 2012 (o nha)_Bieu du thao QD von ho tro co MT 5" xfId="11707"/>
    <cellStyle name="1_Book2_Book1_Hoan chinh KH 2012 (o nha)_Bieu du thao QD von ho tro co MT 6" xfId="11708"/>
    <cellStyle name="1_Book2_Book1_Hoan chinh KH 2012 (o nha)_Ke hoach 2012 theo doi (giai ngan 30.6.12)" xfId="11709"/>
    <cellStyle name="1_Book2_Book1_Hoan chinh KH 2012 (o nha)_Ke hoach 2012 theo doi (giai ngan 30.6.12) 2" xfId="11710"/>
    <cellStyle name="1_Book2_Book1_Hoan chinh KH 2012 (o nha)_Ke hoach 2012 theo doi (giai ngan 30.6.12) 2 2" xfId="11711"/>
    <cellStyle name="1_Book2_Book1_Hoan chinh KH 2012 (o nha)_Ke hoach 2012 theo doi (giai ngan 30.6.12) 2 3" xfId="11712"/>
    <cellStyle name="1_Book2_Book1_Hoan chinh KH 2012 (o nha)_Ke hoach 2012 theo doi (giai ngan 30.6.12) 2 4" xfId="11713"/>
    <cellStyle name="1_Book2_Book1_Hoan chinh KH 2012 (o nha)_Ke hoach 2012 theo doi (giai ngan 30.6.12) 3" xfId="11714"/>
    <cellStyle name="1_Book2_Book1_Hoan chinh KH 2012 (o nha)_Ke hoach 2012 theo doi (giai ngan 30.6.12) 3 2" xfId="11715"/>
    <cellStyle name="1_Book2_Book1_Hoan chinh KH 2012 (o nha)_Ke hoach 2012 theo doi (giai ngan 30.6.12) 3 3" xfId="11716"/>
    <cellStyle name="1_Book2_Book1_Hoan chinh KH 2012 (o nha)_Ke hoach 2012 theo doi (giai ngan 30.6.12) 3 4" xfId="11717"/>
    <cellStyle name="1_Book2_Book1_Hoan chinh KH 2012 (o nha)_Ke hoach 2012 theo doi (giai ngan 30.6.12) 4" xfId="11718"/>
    <cellStyle name="1_Book2_Book1_Hoan chinh KH 2012 (o nha)_Ke hoach 2012 theo doi (giai ngan 30.6.12) 5" xfId="11719"/>
    <cellStyle name="1_Book2_Book1_Hoan chinh KH 2012 (o nha)_Ke hoach 2012 theo doi (giai ngan 30.6.12) 6" xfId="11720"/>
    <cellStyle name="1_Book2_Book1_Hoan chinh KH 2012 Von ho tro co MT" xfId="11721"/>
    <cellStyle name="1_Book2_Book1_Hoan chinh KH 2012 Von ho tro co MT (chi tiet)" xfId="11722"/>
    <cellStyle name="1_Book2_Book1_Hoan chinh KH 2012 Von ho tro co MT (chi tiet) 2" xfId="11723"/>
    <cellStyle name="1_Book2_Book1_Hoan chinh KH 2012 Von ho tro co MT (chi tiet) 2 2" xfId="11724"/>
    <cellStyle name="1_Book2_Book1_Hoan chinh KH 2012 Von ho tro co MT (chi tiet) 2 3" xfId="11725"/>
    <cellStyle name="1_Book2_Book1_Hoan chinh KH 2012 Von ho tro co MT (chi tiet) 2 4" xfId="11726"/>
    <cellStyle name="1_Book2_Book1_Hoan chinh KH 2012 Von ho tro co MT (chi tiet) 3" xfId="11727"/>
    <cellStyle name="1_Book2_Book1_Hoan chinh KH 2012 Von ho tro co MT (chi tiet) 3 2" xfId="11728"/>
    <cellStyle name="1_Book2_Book1_Hoan chinh KH 2012 Von ho tro co MT (chi tiet) 3 3" xfId="11729"/>
    <cellStyle name="1_Book2_Book1_Hoan chinh KH 2012 Von ho tro co MT (chi tiet) 3 4" xfId="11730"/>
    <cellStyle name="1_Book2_Book1_Hoan chinh KH 2012 Von ho tro co MT (chi tiet) 4" xfId="11731"/>
    <cellStyle name="1_Book2_Book1_Hoan chinh KH 2012 Von ho tro co MT (chi tiet) 5" xfId="11732"/>
    <cellStyle name="1_Book2_Book1_Hoan chinh KH 2012 Von ho tro co MT (chi tiet) 6" xfId="11733"/>
    <cellStyle name="1_Book2_Book1_Hoan chinh KH 2012 Von ho tro co MT 10" xfId="11734"/>
    <cellStyle name="1_Book2_Book1_Hoan chinh KH 2012 Von ho tro co MT 10 2" xfId="11735"/>
    <cellStyle name="1_Book2_Book1_Hoan chinh KH 2012 Von ho tro co MT 10 3" xfId="11736"/>
    <cellStyle name="1_Book2_Book1_Hoan chinh KH 2012 Von ho tro co MT 10 4" xfId="11737"/>
    <cellStyle name="1_Book2_Book1_Hoan chinh KH 2012 Von ho tro co MT 11" xfId="11738"/>
    <cellStyle name="1_Book2_Book1_Hoan chinh KH 2012 Von ho tro co MT 11 2" xfId="11739"/>
    <cellStyle name="1_Book2_Book1_Hoan chinh KH 2012 Von ho tro co MT 11 3" xfId="11740"/>
    <cellStyle name="1_Book2_Book1_Hoan chinh KH 2012 Von ho tro co MT 11 4" xfId="11741"/>
    <cellStyle name="1_Book2_Book1_Hoan chinh KH 2012 Von ho tro co MT 12" xfId="11742"/>
    <cellStyle name="1_Book2_Book1_Hoan chinh KH 2012 Von ho tro co MT 12 2" xfId="11743"/>
    <cellStyle name="1_Book2_Book1_Hoan chinh KH 2012 Von ho tro co MT 12 3" xfId="11744"/>
    <cellStyle name="1_Book2_Book1_Hoan chinh KH 2012 Von ho tro co MT 12 4" xfId="11745"/>
    <cellStyle name="1_Book2_Book1_Hoan chinh KH 2012 Von ho tro co MT 13" xfId="11746"/>
    <cellStyle name="1_Book2_Book1_Hoan chinh KH 2012 Von ho tro co MT 13 2" xfId="11747"/>
    <cellStyle name="1_Book2_Book1_Hoan chinh KH 2012 Von ho tro co MT 13 3" xfId="11748"/>
    <cellStyle name="1_Book2_Book1_Hoan chinh KH 2012 Von ho tro co MT 13 4" xfId="11749"/>
    <cellStyle name="1_Book2_Book1_Hoan chinh KH 2012 Von ho tro co MT 14" xfId="11750"/>
    <cellStyle name="1_Book2_Book1_Hoan chinh KH 2012 Von ho tro co MT 14 2" xfId="11751"/>
    <cellStyle name="1_Book2_Book1_Hoan chinh KH 2012 Von ho tro co MT 14 3" xfId="11752"/>
    <cellStyle name="1_Book2_Book1_Hoan chinh KH 2012 Von ho tro co MT 14 4" xfId="11753"/>
    <cellStyle name="1_Book2_Book1_Hoan chinh KH 2012 Von ho tro co MT 15" xfId="11754"/>
    <cellStyle name="1_Book2_Book1_Hoan chinh KH 2012 Von ho tro co MT 15 2" xfId="11755"/>
    <cellStyle name="1_Book2_Book1_Hoan chinh KH 2012 Von ho tro co MT 15 3" xfId="11756"/>
    <cellStyle name="1_Book2_Book1_Hoan chinh KH 2012 Von ho tro co MT 15 4" xfId="11757"/>
    <cellStyle name="1_Book2_Book1_Hoan chinh KH 2012 Von ho tro co MT 16" xfId="11758"/>
    <cellStyle name="1_Book2_Book1_Hoan chinh KH 2012 Von ho tro co MT 16 2" xfId="11759"/>
    <cellStyle name="1_Book2_Book1_Hoan chinh KH 2012 Von ho tro co MT 16 3" xfId="11760"/>
    <cellStyle name="1_Book2_Book1_Hoan chinh KH 2012 Von ho tro co MT 16 4" xfId="11761"/>
    <cellStyle name="1_Book2_Book1_Hoan chinh KH 2012 Von ho tro co MT 17" xfId="11762"/>
    <cellStyle name="1_Book2_Book1_Hoan chinh KH 2012 Von ho tro co MT 17 2" xfId="11763"/>
    <cellStyle name="1_Book2_Book1_Hoan chinh KH 2012 Von ho tro co MT 17 3" xfId="11764"/>
    <cellStyle name="1_Book2_Book1_Hoan chinh KH 2012 Von ho tro co MT 17 4" xfId="11765"/>
    <cellStyle name="1_Book2_Book1_Hoan chinh KH 2012 Von ho tro co MT 18" xfId="11766"/>
    <cellStyle name="1_Book2_Book1_Hoan chinh KH 2012 Von ho tro co MT 19" xfId="11767"/>
    <cellStyle name="1_Book2_Book1_Hoan chinh KH 2012 Von ho tro co MT 2" xfId="11768"/>
    <cellStyle name="1_Book2_Book1_Hoan chinh KH 2012 Von ho tro co MT 2 2" xfId="11769"/>
    <cellStyle name="1_Book2_Book1_Hoan chinh KH 2012 Von ho tro co MT 2 3" xfId="11770"/>
    <cellStyle name="1_Book2_Book1_Hoan chinh KH 2012 Von ho tro co MT 2 4" xfId="11771"/>
    <cellStyle name="1_Book2_Book1_Hoan chinh KH 2012 Von ho tro co MT 20" xfId="11772"/>
    <cellStyle name="1_Book2_Book1_Hoan chinh KH 2012 Von ho tro co MT 3" xfId="11773"/>
    <cellStyle name="1_Book2_Book1_Hoan chinh KH 2012 Von ho tro co MT 3 2" xfId="11774"/>
    <cellStyle name="1_Book2_Book1_Hoan chinh KH 2012 Von ho tro co MT 3 3" xfId="11775"/>
    <cellStyle name="1_Book2_Book1_Hoan chinh KH 2012 Von ho tro co MT 3 4" xfId="11776"/>
    <cellStyle name="1_Book2_Book1_Hoan chinh KH 2012 Von ho tro co MT 4" xfId="11777"/>
    <cellStyle name="1_Book2_Book1_Hoan chinh KH 2012 Von ho tro co MT 4 2" xfId="11778"/>
    <cellStyle name="1_Book2_Book1_Hoan chinh KH 2012 Von ho tro co MT 4 3" xfId="11779"/>
    <cellStyle name="1_Book2_Book1_Hoan chinh KH 2012 Von ho tro co MT 4 4" xfId="11780"/>
    <cellStyle name="1_Book2_Book1_Hoan chinh KH 2012 Von ho tro co MT 5" xfId="11781"/>
    <cellStyle name="1_Book2_Book1_Hoan chinh KH 2012 Von ho tro co MT 5 2" xfId="11782"/>
    <cellStyle name="1_Book2_Book1_Hoan chinh KH 2012 Von ho tro co MT 5 3" xfId="11783"/>
    <cellStyle name="1_Book2_Book1_Hoan chinh KH 2012 Von ho tro co MT 5 4" xfId="11784"/>
    <cellStyle name="1_Book2_Book1_Hoan chinh KH 2012 Von ho tro co MT 6" xfId="11785"/>
    <cellStyle name="1_Book2_Book1_Hoan chinh KH 2012 Von ho tro co MT 6 2" xfId="11786"/>
    <cellStyle name="1_Book2_Book1_Hoan chinh KH 2012 Von ho tro co MT 6 3" xfId="11787"/>
    <cellStyle name="1_Book2_Book1_Hoan chinh KH 2012 Von ho tro co MT 6 4" xfId="11788"/>
    <cellStyle name="1_Book2_Book1_Hoan chinh KH 2012 Von ho tro co MT 7" xfId="11789"/>
    <cellStyle name="1_Book2_Book1_Hoan chinh KH 2012 Von ho tro co MT 7 2" xfId="11790"/>
    <cellStyle name="1_Book2_Book1_Hoan chinh KH 2012 Von ho tro co MT 7 3" xfId="11791"/>
    <cellStyle name="1_Book2_Book1_Hoan chinh KH 2012 Von ho tro co MT 7 4" xfId="11792"/>
    <cellStyle name="1_Book2_Book1_Hoan chinh KH 2012 Von ho tro co MT 8" xfId="11793"/>
    <cellStyle name="1_Book2_Book1_Hoan chinh KH 2012 Von ho tro co MT 8 2" xfId="11794"/>
    <cellStyle name="1_Book2_Book1_Hoan chinh KH 2012 Von ho tro co MT 8 3" xfId="11795"/>
    <cellStyle name="1_Book2_Book1_Hoan chinh KH 2012 Von ho tro co MT 8 4" xfId="11796"/>
    <cellStyle name="1_Book2_Book1_Hoan chinh KH 2012 Von ho tro co MT 9" xfId="11797"/>
    <cellStyle name="1_Book2_Book1_Hoan chinh KH 2012 Von ho tro co MT 9 2" xfId="11798"/>
    <cellStyle name="1_Book2_Book1_Hoan chinh KH 2012 Von ho tro co MT 9 3" xfId="11799"/>
    <cellStyle name="1_Book2_Book1_Hoan chinh KH 2012 Von ho tro co MT 9 4" xfId="11800"/>
    <cellStyle name="1_Book2_Book1_Hoan chinh KH 2012 Von ho tro co MT_Bao cao giai ngan quy I" xfId="11801"/>
    <cellStyle name="1_Book2_Book1_Hoan chinh KH 2012 Von ho tro co MT_Bao cao giai ngan quy I 2" xfId="11802"/>
    <cellStyle name="1_Book2_Book1_Hoan chinh KH 2012 Von ho tro co MT_Bao cao giai ngan quy I 2 2" xfId="11803"/>
    <cellStyle name="1_Book2_Book1_Hoan chinh KH 2012 Von ho tro co MT_Bao cao giai ngan quy I 2 3" xfId="11804"/>
    <cellStyle name="1_Book2_Book1_Hoan chinh KH 2012 Von ho tro co MT_Bao cao giai ngan quy I 2 4" xfId="11805"/>
    <cellStyle name="1_Book2_Book1_Hoan chinh KH 2012 Von ho tro co MT_Bao cao giai ngan quy I 3" xfId="11806"/>
    <cellStyle name="1_Book2_Book1_Hoan chinh KH 2012 Von ho tro co MT_Bao cao giai ngan quy I 3 2" xfId="11807"/>
    <cellStyle name="1_Book2_Book1_Hoan chinh KH 2012 Von ho tro co MT_Bao cao giai ngan quy I 3 3" xfId="11808"/>
    <cellStyle name="1_Book2_Book1_Hoan chinh KH 2012 Von ho tro co MT_Bao cao giai ngan quy I 3 4" xfId="11809"/>
    <cellStyle name="1_Book2_Book1_Hoan chinh KH 2012 Von ho tro co MT_Bao cao giai ngan quy I 4" xfId="11810"/>
    <cellStyle name="1_Book2_Book1_Hoan chinh KH 2012 Von ho tro co MT_Bao cao giai ngan quy I 5" xfId="11811"/>
    <cellStyle name="1_Book2_Book1_Hoan chinh KH 2012 Von ho tro co MT_Bao cao giai ngan quy I 6" xfId="11812"/>
    <cellStyle name="1_Book2_Book1_Hoan chinh KH 2012 Von ho tro co MT_BC von DTPT 6 thang 2012" xfId="11813"/>
    <cellStyle name="1_Book2_Book1_Hoan chinh KH 2012 Von ho tro co MT_BC von DTPT 6 thang 2012 2" xfId="11814"/>
    <cellStyle name="1_Book2_Book1_Hoan chinh KH 2012 Von ho tro co MT_BC von DTPT 6 thang 2012 2 2" xfId="11815"/>
    <cellStyle name="1_Book2_Book1_Hoan chinh KH 2012 Von ho tro co MT_BC von DTPT 6 thang 2012 2 3" xfId="11816"/>
    <cellStyle name="1_Book2_Book1_Hoan chinh KH 2012 Von ho tro co MT_BC von DTPT 6 thang 2012 2 4" xfId="11817"/>
    <cellStyle name="1_Book2_Book1_Hoan chinh KH 2012 Von ho tro co MT_BC von DTPT 6 thang 2012 3" xfId="11818"/>
    <cellStyle name="1_Book2_Book1_Hoan chinh KH 2012 Von ho tro co MT_BC von DTPT 6 thang 2012 3 2" xfId="11819"/>
    <cellStyle name="1_Book2_Book1_Hoan chinh KH 2012 Von ho tro co MT_BC von DTPT 6 thang 2012 3 3" xfId="11820"/>
    <cellStyle name="1_Book2_Book1_Hoan chinh KH 2012 Von ho tro co MT_BC von DTPT 6 thang 2012 3 4" xfId="11821"/>
    <cellStyle name="1_Book2_Book1_Hoan chinh KH 2012 Von ho tro co MT_BC von DTPT 6 thang 2012 4" xfId="11822"/>
    <cellStyle name="1_Book2_Book1_Hoan chinh KH 2012 Von ho tro co MT_BC von DTPT 6 thang 2012 5" xfId="11823"/>
    <cellStyle name="1_Book2_Book1_Hoan chinh KH 2012 Von ho tro co MT_BC von DTPT 6 thang 2012 6" xfId="11824"/>
    <cellStyle name="1_Book2_Book1_Hoan chinh KH 2012 Von ho tro co MT_Bieu du thao QD von ho tro co MT" xfId="11825"/>
    <cellStyle name="1_Book2_Book1_Hoan chinh KH 2012 Von ho tro co MT_Bieu du thao QD von ho tro co MT 2" xfId="11826"/>
    <cellStyle name="1_Book2_Book1_Hoan chinh KH 2012 Von ho tro co MT_Bieu du thao QD von ho tro co MT 2 2" xfId="11827"/>
    <cellStyle name="1_Book2_Book1_Hoan chinh KH 2012 Von ho tro co MT_Bieu du thao QD von ho tro co MT 2 3" xfId="11828"/>
    <cellStyle name="1_Book2_Book1_Hoan chinh KH 2012 Von ho tro co MT_Bieu du thao QD von ho tro co MT 2 4" xfId="11829"/>
    <cellStyle name="1_Book2_Book1_Hoan chinh KH 2012 Von ho tro co MT_Bieu du thao QD von ho tro co MT 3" xfId="11830"/>
    <cellStyle name="1_Book2_Book1_Hoan chinh KH 2012 Von ho tro co MT_Bieu du thao QD von ho tro co MT 3 2" xfId="11831"/>
    <cellStyle name="1_Book2_Book1_Hoan chinh KH 2012 Von ho tro co MT_Bieu du thao QD von ho tro co MT 3 3" xfId="11832"/>
    <cellStyle name="1_Book2_Book1_Hoan chinh KH 2012 Von ho tro co MT_Bieu du thao QD von ho tro co MT 3 4" xfId="11833"/>
    <cellStyle name="1_Book2_Book1_Hoan chinh KH 2012 Von ho tro co MT_Bieu du thao QD von ho tro co MT 4" xfId="11834"/>
    <cellStyle name="1_Book2_Book1_Hoan chinh KH 2012 Von ho tro co MT_Bieu du thao QD von ho tro co MT 5" xfId="11835"/>
    <cellStyle name="1_Book2_Book1_Hoan chinh KH 2012 Von ho tro co MT_Bieu du thao QD von ho tro co MT 6" xfId="11836"/>
    <cellStyle name="1_Book2_Book1_Hoan chinh KH 2012 Von ho tro co MT_Ke hoach 2012 theo doi (giai ngan 30.6.12)" xfId="11837"/>
    <cellStyle name="1_Book2_Book1_Hoan chinh KH 2012 Von ho tro co MT_Ke hoach 2012 theo doi (giai ngan 30.6.12) 2" xfId="11838"/>
    <cellStyle name="1_Book2_Book1_Hoan chinh KH 2012 Von ho tro co MT_Ke hoach 2012 theo doi (giai ngan 30.6.12) 2 2" xfId="11839"/>
    <cellStyle name="1_Book2_Book1_Hoan chinh KH 2012 Von ho tro co MT_Ke hoach 2012 theo doi (giai ngan 30.6.12) 2 3" xfId="11840"/>
    <cellStyle name="1_Book2_Book1_Hoan chinh KH 2012 Von ho tro co MT_Ke hoach 2012 theo doi (giai ngan 30.6.12) 2 4" xfId="11841"/>
    <cellStyle name="1_Book2_Book1_Hoan chinh KH 2012 Von ho tro co MT_Ke hoach 2012 theo doi (giai ngan 30.6.12) 3" xfId="11842"/>
    <cellStyle name="1_Book2_Book1_Hoan chinh KH 2012 Von ho tro co MT_Ke hoach 2012 theo doi (giai ngan 30.6.12) 3 2" xfId="11843"/>
    <cellStyle name="1_Book2_Book1_Hoan chinh KH 2012 Von ho tro co MT_Ke hoach 2012 theo doi (giai ngan 30.6.12) 3 3" xfId="11844"/>
    <cellStyle name="1_Book2_Book1_Hoan chinh KH 2012 Von ho tro co MT_Ke hoach 2012 theo doi (giai ngan 30.6.12) 3 4" xfId="11845"/>
    <cellStyle name="1_Book2_Book1_Hoan chinh KH 2012 Von ho tro co MT_Ke hoach 2012 theo doi (giai ngan 30.6.12) 4" xfId="11846"/>
    <cellStyle name="1_Book2_Book1_Hoan chinh KH 2012 Von ho tro co MT_Ke hoach 2012 theo doi (giai ngan 30.6.12) 5" xfId="11847"/>
    <cellStyle name="1_Book2_Book1_Hoan chinh KH 2012 Von ho tro co MT_Ke hoach 2012 theo doi (giai ngan 30.6.12) 6" xfId="11848"/>
    <cellStyle name="1_Book2_Book1_Ke hoach 2012 (theo doi)" xfId="11849"/>
    <cellStyle name="1_Book2_Book1_Ke hoach 2012 (theo doi) 2" xfId="11850"/>
    <cellStyle name="1_Book2_Book1_Ke hoach 2012 (theo doi) 2 2" xfId="11851"/>
    <cellStyle name="1_Book2_Book1_Ke hoach 2012 (theo doi) 2 3" xfId="11852"/>
    <cellStyle name="1_Book2_Book1_Ke hoach 2012 (theo doi) 2 4" xfId="11853"/>
    <cellStyle name="1_Book2_Book1_Ke hoach 2012 (theo doi) 3" xfId="11854"/>
    <cellStyle name="1_Book2_Book1_Ke hoach 2012 (theo doi) 3 2" xfId="11855"/>
    <cellStyle name="1_Book2_Book1_Ke hoach 2012 (theo doi) 3 3" xfId="11856"/>
    <cellStyle name="1_Book2_Book1_Ke hoach 2012 (theo doi) 3 4" xfId="11857"/>
    <cellStyle name="1_Book2_Book1_Ke hoach 2012 (theo doi) 4" xfId="11858"/>
    <cellStyle name="1_Book2_Book1_Ke hoach 2012 (theo doi) 5" xfId="11859"/>
    <cellStyle name="1_Book2_Book1_Ke hoach 2012 (theo doi) 6" xfId="11860"/>
    <cellStyle name="1_Book2_Book1_Ke hoach 2012 theo doi (giai ngan 30.6.12)" xfId="11861"/>
    <cellStyle name="1_Book2_Book1_Ke hoach 2012 theo doi (giai ngan 30.6.12) 2" xfId="11862"/>
    <cellStyle name="1_Book2_Book1_Ke hoach 2012 theo doi (giai ngan 30.6.12) 2 2" xfId="11863"/>
    <cellStyle name="1_Book2_Book1_Ke hoach 2012 theo doi (giai ngan 30.6.12) 2 3" xfId="11864"/>
    <cellStyle name="1_Book2_Book1_Ke hoach 2012 theo doi (giai ngan 30.6.12) 2 4" xfId="11865"/>
    <cellStyle name="1_Book2_Book1_Ke hoach 2012 theo doi (giai ngan 30.6.12) 3" xfId="11866"/>
    <cellStyle name="1_Book2_Book1_Ke hoach 2012 theo doi (giai ngan 30.6.12) 3 2" xfId="11867"/>
    <cellStyle name="1_Book2_Book1_Ke hoach 2012 theo doi (giai ngan 30.6.12) 3 3" xfId="11868"/>
    <cellStyle name="1_Book2_Book1_Ke hoach 2012 theo doi (giai ngan 30.6.12) 3 4" xfId="11869"/>
    <cellStyle name="1_Book2_Book1_Ke hoach 2012 theo doi (giai ngan 30.6.12) 4" xfId="11870"/>
    <cellStyle name="1_Book2_Book1_Ke hoach 2012 theo doi (giai ngan 30.6.12) 5" xfId="11871"/>
    <cellStyle name="1_Book2_Book1_Ke hoach 2012 theo doi (giai ngan 30.6.12) 6" xfId="11872"/>
    <cellStyle name="1_Book2_Chi tieu 5 nam" xfId="11873"/>
    <cellStyle name="1_Book2_Chi tieu 5 nam 2" xfId="11874"/>
    <cellStyle name="1_Book2_Chi tieu 5 nam 2 2" xfId="11875"/>
    <cellStyle name="1_Book2_Chi tieu 5 nam 2 3" xfId="11876"/>
    <cellStyle name="1_Book2_Chi tieu 5 nam 2 4" xfId="11877"/>
    <cellStyle name="1_Book2_Chi tieu 5 nam 3" xfId="11878"/>
    <cellStyle name="1_Book2_Chi tieu 5 nam 4" xfId="11879"/>
    <cellStyle name="1_Book2_Chi tieu 5 nam 5" xfId="11880"/>
    <cellStyle name="1_Book2_Chi tieu 5 nam_BC cong trinh trong diem" xfId="11881"/>
    <cellStyle name="1_Book2_Chi tieu 5 nam_BC cong trinh trong diem 2" xfId="11882"/>
    <cellStyle name="1_Book2_Chi tieu 5 nam_BC cong trinh trong diem 2 2" xfId="11883"/>
    <cellStyle name="1_Book2_Chi tieu 5 nam_BC cong trinh trong diem 2 3" xfId="11884"/>
    <cellStyle name="1_Book2_Chi tieu 5 nam_BC cong trinh trong diem 2 4" xfId="11885"/>
    <cellStyle name="1_Book2_Chi tieu 5 nam_BC cong trinh trong diem 3" xfId="11886"/>
    <cellStyle name="1_Book2_Chi tieu 5 nam_BC cong trinh trong diem 4" xfId="11887"/>
    <cellStyle name="1_Book2_Chi tieu 5 nam_BC cong trinh trong diem 5" xfId="11888"/>
    <cellStyle name="1_Book2_Chi tieu 5 nam_BC cong trinh trong diem_BC von DTPT 6 thang 2012" xfId="11889"/>
    <cellStyle name="1_Book2_Chi tieu 5 nam_BC cong trinh trong diem_BC von DTPT 6 thang 2012 2" xfId="11890"/>
    <cellStyle name="1_Book2_Chi tieu 5 nam_BC cong trinh trong diem_BC von DTPT 6 thang 2012 2 2" xfId="11891"/>
    <cellStyle name="1_Book2_Chi tieu 5 nam_BC cong trinh trong diem_BC von DTPT 6 thang 2012 2 3" xfId="11892"/>
    <cellStyle name="1_Book2_Chi tieu 5 nam_BC cong trinh trong diem_BC von DTPT 6 thang 2012 2 4" xfId="11893"/>
    <cellStyle name="1_Book2_Chi tieu 5 nam_BC cong trinh trong diem_BC von DTPT 6 thang 2012 3" xfId="11894"/>
    <cellStyle name="1_Book2_Chi tieu 5 nam_BC cong trinh trong diem_BC von DTPT 6 thang 2012 4" xfId="11895"/>
    <cellStyle name="1_Book2_Chi tieu 5 nam_BC cong trinh trong diem_BC von DTPT 6 thang 2012 5" xfId="11896"/>
    <cellStyle name="1_Book2_Chi tieu 5 nam_BC cong trinh trong diem_Bieu du thao QD von ho tro co MT" xfId="11897"/>
    <cellStyle name="1_Book2_Chi tieu 5 nam_BC cong trinh trong diem_Bieu du thao QD von ho tro co MT 2" xfId="11898"/>
    <cellStyle name="1_Book2_Chi tieu 5 nam_BC cong trinh trong diem_Bieu du thao QD von ho tro co MT 2 2" xfId="11899"/>
    <cellStyle name="1_Book2_Chi tieu 5 nam_BC cong trinh trong diem_Bieu du thao QD von ho tro co MT 2 3" xfId="11900"/>
    <cellStyle name="1_Book2_Chi tieu 5 nam_BC cong trinh trong diem_Bieu du thao QD von ho tro co MT 2 4" xfId="11901"/>
    <cellStyle name="1_Book2_Chi tieu 5 nam_BC cong trinh trong diem_Bieu du thao QD von ho tro co MT 3" xfId="11902"/>
    <cellStyle name="1_Book2_Chi tieu 5 nam_BC cong trinh trong diem_Bieu du thao QD von ho tro co MT 4" xfId="11903"/>
    <cellStyle name="1_Book2_Chi tieu 5 nam_BC cong trinh trong diem_Bieu du thao QD von ho tro co MT 5" xfId="11904"/>
    <cellStyle name="1_Book2_Chi tieu 5 nam_BC cong trinh trong diem_Ke hoach 2012 (theo doi)" xfId="11905"/>
    <cellStyle name="1_Book2_Chi tieu 5 nam_BC cong trinh trong diem_Ke hoach 2012 (theo doi) 2" xfId="11906"/>
    <cellStyle name="1_Book2_Chi tieu 5 nam_BC cong trinh trong diem_Ke hoach 2012 (theo doi) 2 2" xfId="11907"/>
    <cellStyle name="1_Book2_Chi tieu 5 nam_BC cong trinh trong diem_Ke hoach 2012 (theo doi) 2 3" xfId="11908"/>
    <cellStyle name="1_Book2_Chi tieu 5 nam_BC cong trinh trong diem_Ke hoach 2012 (theo doi) 2 4" xfId="11909"/>
    <cellStyle name="1_Book2_Chi tieu 5 nam_BC cong trinh trong diem_Ke hoach 2012 (theo doi) 3" xfId="11910"/>
    <cellStyle name="1_Book2_Chi tieu 5 nam_BC cong trinh trong diem_Ke hoach 2012 (theo doi) 4" xfId="11911"/>
    <cellStyle name="1_Book2_Chi tieu 5 nam_BC cong trinh trong diem_Ke hoach 2012 (theo doi) 5" xfId="11912"/>
    <cellStyle name="1_Book2_Chi tieu 5 nam_BC cong trinh trong diem_Ke hoach 2012 theo doi (giai ngan 30.6.12)" xfId="11913"/>
    <cellStyle name="1_Book2_Chi tieu 5 nam_BC cong trinh trong diem_Ke hoach 2012 theo doi (giai ngan 30.6.12) 2" xfId="11914"/>
    <cellStyle name="1_Book2_Chi tieu 5 nam_BC cong trinh trong diem_Ke hoach 2012 theo doi (giai ngan 30.6.12) 2 2" xfId="11915"/>
    <cellStyle name="1_Book2_Chi tieu 5 nam_BC cong trinh trong diem_Ke hoach 2012 theo doi (giai ngan 30.6.12) 2 3" xfId="11916"/>
    <cellStyle name="1_Book2_Chi tieu 5 nam_BC cong trinh trong diem_Ke hoach 2012 theo doi (giai ngan 30.6.12) 2 4" xfId="11917"/>
    <cellStyle name="1_Book2_Chi tieu 5 nam_BC cong trinh trong diem_Ke hoach 2012 theo doi (giai ngan 30.6.12) 3" xfId="11918"/>
    <cellStyle name="1_Book2_Chi tieu 5 nam_BC cong trinh trong diem_Ke hoach 2012 theo doi (giai ngan 30.6.12) 4" xfId="11919"/>
    <cellStyle name="1_Book2_Chi tieu 5 nam_BC cong trinh trong diem_Ke hoach 2012 theo doi (giai ngan 30.6.12) 5" xfId="11920"/>
    <cellStyle name="1_Book2_Chi tieu 5 nam_BC von DTPT 6 thang 2012" xfId="11921"/>
    <cellStyle name="1_Book2_Chi tieu 5 nam_BC von DTPT 6 thang 2012 2" xfId="11922"/>
    <cellStyle name="1_Book2_Chi tieu 5 nam_BC von DTPT 6 thang 2012 2 2" xfId="11923"/>
    <cellStyle name="1_Book2_Chi tieu 5 nam_BC von DTPT 6 thang 2012 2 3" xfId="11924"/>
    <cellStyle name="1_Book2_Chi tieu 5 nam_BC von DTPT 6 thang 2012 2 4" xfId="11925"/>
    <cellStyle name="1_Book2_Chi tieu 5 nam_BC von DTPT 6 thang 2012 3" xfId="11926"/>
    <cellStyle name="1_Book2_Chi tieu 5 nam_BC von DTPT 6 thang 2012 4" xfId="11927"/>
    <cellStyle name="1_Book2_Chi tieu 5 nam_BC von DTPT 6 thang 2012 5" xfId="11928"/>
    <cellStyle name="1_Book2_Chi tieu 5 nam_Bieu du thao QD von ho tro co MT" xfId="11929"/>
    <cellStyle name="1_Book2_Chi tieu 5 nam_Bieu du thao QD von ho tro co MT 2" xfId="11930"/>
    <cellStyle name="1_Book2_Chi tieu 5 nam_Bieu du thao QD von ho tro co MT 2 2" xfId="11931"/>
    <cellStyle name="1_Book2_Chi tieu 5 nam_Bieu du thao QD von ho tro co MT 2 3" xfId="11932"/>
    <cellStyle name="1_Book2_Chi tieu 5 nam_Bieu du thao QD von ho tro co MT 2 4" xfId="11933"/>
    <cellStyle name="1_Book2_Chi tieu 5 nam_Bieu du thao QD von ho tro co MT 3" xfId="11934"/>
    <cellStyle name="1_Book2_Chi tieu 5 nam_Bieu du thao QD von ho tro co MT 4" xfId="11935"/>
    <cellStyle name="1_Book2_Chi tieu 5 nam_Bieu du thao QD von ho tro co MT 5" xfId="11936"/>
    <cellStyle name="1_Book2_Chi tieu 5 nam_Ke hoach 2012 (theo doi)" xfId="11937"/>
    <cellStyle name="1_Book2_Chi tieu 5 nam_Ke hoach 2012 (theo doi) 2" xfId="11938"/>
    <cellStyle name="1_Book2_Chi tieu 5 nam_Ke hoach 2012 (theo doi) 2 2" xfId="11939"/>
    <cellStyle name="1_Book2_Chi tieu 5 nam_Ke hoach 2012 (theo doi) 2 3" xfId="11940"/>
    <cellStyle name="1_Book2_Chi tieu 5 nam_Ke hoach 2012 (theo doi) 2 4" xfId="11941"/>
    <cellStyle name="1_Book2_Chi tieu 5 nam_Ke hoach 2012 (theo doi) 3" xfId="11942"/>
    <cellStyle name="1_Book2_Chi tieu 5 nam_Ke hoach 2012 (theo doi) 4" xfId="11943"/>
    <cellStyle name="1_Book2_Chi tieu 5 nam_Ke hoach 2012 (theo doi) 5" xfId="11944"/>
    <cellStyle name="1_Book2_Chi tieu 5 nam_Ke hoach 2012 theo doi (giai ngan 30.6.12)" xfId="11945"/>
    <cellStyle name="1_Book2_Chi tieu 5 nam_Ke hoach 2012 theo doi (giai ngan 30.6.12) 2" xfId="11946"/>
    <cellStyle name="1_Book2_Chi tieu 5 nam_Ke hoach 2012 theo doi (giai ngan 30.6.12) 2 2" xfId="11947"/>
    <cellStyle name="1_Book2_Chi tieu 5 nam_Ke hoach 2012 theo doi (giai ngan 30.6.12) 2 3" xfId="11948"/>
    <cellStyle name="1_Book2_Chi tieu 5 nam_Ke hoach 2012 theo doi (giai ngan 30.6.12) 2 4" xfId="11949"/>
    <cellStyle name="1_Book2_Chi tieu 5 nam_Ke hoach 2012 theo doi (giai ngan 30.6.12) 3" xfId="11950"/>
    <cellStyle name="1_Book2_Chi tieu 5 nam_Ke hoach 2012 theo doi (giai ngan 30.6.12) 4" xfId="11951"/>
    <cellStyle name="1_Book2_Chi tieu 5 nam_Ke hoach 2012 theo doi (giai ngan 30.6.12) 5" xfId="11952"/>
    <cellStyle name="1_Book2_Chi tieu 5 nam_pvhung.skhdt 20117113152041 Danh muc cong trinh trong diem" xfId="11953"/>
    <cellStyle name="1_Book2_Chi tieu 5 nam_pvhung.skhdt 20117113152041 Danh muc cong trinh trong diem 2" xfId="11954"/>
    <cellStyle name="1_Book2_Chi tieu 5 nam_pvhung.skhdt 20117113152041 Danh muc cong trinh trong diem 2 2" xfId="11955"/>
    <cellStyle name="1_Book2_Chi tieu 5 nam_pvhung.skhdt 20117113152041 Danh muc cong trinh trong diem 2 3" xfId="11956"/>
    <cellStyle name="1_Book2_Chi tieu 5 nam_pvhung.skhdt 20117113152041 Danh muc cong trinh trong diem 2 4" xfId="11957"/>
    <cellStyle name="1_Book2_Chi tieu 5 nam_pvhung.skhdt 20117113152041 Danh muc cong trinh trong diem 3" xfId="11958"/>
    <cellStyle name="1_Book2_Chi tieu 5 nam_pvhung.skhdt 20117113152041 Danh muc cong trinh trong diem 4" xfId="11959"/>
    <cellStyle name="1_Book2_Chi tieu 5 nam_pvhung.skhdt 20117113152041 Danh muc cong trinh trong diem 5" xfId="11960"/>
    <cellStyle name="1_Book2_Chi tieu 5 nam_pvhung.skhdt 20117113152041 Danh muc cong trinh trong diem_BC von DTPT 6 thang 2012" xfId="11961"/>
    <cellStyle name="1_Book2_Chi tieu 5 nam_pvhung.skhdt 20117113152041 Danh muc cong trinh trong diem_BC von DTPT 6 thang 2012 2" xfId="11962"/>
    <cellStyle name="1_Book2_Chi tieu 5 nam_pvhung.skhdt 20117113152041 Danh muc cong trinh trong diem_BC von DTPT 6 thang 2012 2 2" xfId="11963"/>
    <cellStyle name="1_Book2_Chi tieu 5 nam_pvhung.skhdt 20117113152041 Danh muc cong trinh trong diem_BC von DTPT 6 thang 2012 2 3" xfId="11964"/>
    <cellStyle name="1_Book2_Chi tieu 5 nam_pvhung.skhdt 20117113152041 Danh muc cong trinh trong diem_BC von DTPT 6 thang 2012 2 4" xfId="11965"/>
    <cellStyle name="1_Book2_Chi tieu 5 nam_pvhung.skhdt 20117113152041 Danh muc cong trinh trong diem_BC von DTPT 6 thang 2012 3" xfId="11966"/>
    <cellStyle name="1_Book2_Chi tieu 5 nam_pvhung.skhdt 20117113152041 Danh muc cong trinh trong diem_BC von DTPT 6 thang 2012 4" xfId="11967"/>
    <cellStyle name="1_Book2_Chi tieu 5 nam_pvhung.skhdt 20117113152041 Danh muc cong trinh trong diem_BC von DTPT 6 thang 2012 5" xfId="11968"/>
    <cellStyle name="1_Book2_Chi tieu 5 nam_pvhung.skhdt 20117113152041 Danh muc cong trinh trong diem_Bieu du thao QD von ho tro co MT" xfId="11969"/>
    <cellStyle name="1_Book2_Chi tieu 5 nam_pvhung.skhdt 20117113152041 Danh muc cong trinh trong diem_Bieu du thao QD von ho tro co MT 2" xfId="11970"/>
    <cellStyle name="1_Book2_Chi tieu 5 nam_pvhung.skhdt 20117113152041 Danh muc cong trinh trong diem_Bieu du thao QD von ho tro co MT 2 2" xfId="11971"/>
    <cellStyle name="1_Book2_Chi tieu 5 nam_pvhung.skhdt 20117113152041 Danh muc cong trinh trong diem_Bieu du thao QD von ho tro co MT 2 3" xfId="11972"/>
    <cellStyle name="1_Book2_Chi tieu 5 nam_pvhung.skhdt 20117113152041 Danh muc cong trinh trong diem_Bieu du thao QD von ho tro co MT 2 4" xfId="11973"/>
    <cellStyle name="1_Book2_Chi tieu 5 nam_pvhung.skhdt 20117113152041 Danh muc cong trinh trong diem_Bieu du thao QD von ho tro co MT 3" xfId="11974"/>
    <cellStyle name="1_Book2_Chi tieu 5 nam_pvhung.skhdt 20117113152041 Danh muc cong trinh trong diem_Bieu du thao QD von ho tro co MT 4" xfId="11975"/>
    <cellStyle name="1_Book2_Chi tieu 5 nam_pvhung.skhdt 20117113152041 Danh muc cong trinh trong diem_Bieu du thao QD von ho tro co MT 5" xfId="11976"/>
    <cellStyle name="1_Book2_Chi tieu 5 nam_pvhung.skhdt 20117113152041 Danh muc cong trinh trong diem_Ke hoach 2012 (theo doi)" xfId="11977"/>
    <cellStyle name="1_Book2_Chi tieu 5 nam_pvhung.skhdt 20117113152041 Danh muc cong trinh trong diem_Ke hoach 2012 (theo doi) 2" xfId="11978"/>
    <cellStyle name="1_Book2_Chi tieu 5 nam_pvhung.skhdt 20117113152041 Danh muc cong trinh trong diem_Ke hoach 2012 (theo doi) 2 2" xfId="11979"/>
    <cellStyle name="1_Book2_Chi tieu 5 nam_pvhung.skhdt 20117113152041 Danh muc cong trinh trong diem_Ke hoach 2012 (theo doi) 2 3" xfId="11980"/>
    <cellStyle name="1_Book2_Chi tieu 5 nam_pvhung.skhdt 20117113152041 Danh muc cong trinh trong diem_Ke hoach 2012 (theo doi) 2 4" xfId="11981"/>
    <cellStyle name="1_Book2_Chi tieu 5 nam_pvhung.skhdt 20117113152041 Danh muc cong trinh trong diem_Ke hoach 2012 (theo doi) 3" xfId="11982"/>
    <cellStyle name="1_Book2_Chi tieu 5 nam_pvhung.skhdt 20117113152041 Danh muc cong trinh trong diem_Ke hoach 2012 (theo doi) 4" xfId="11983"/>
    <cellStyle name="1_Book2_Chi tieu 5 nam_pvhung.skhdt 20117113152041 Danh muc cong trinh trong diem_Ke hoach 2012 (theo doi) 5" xfId="11984"/>
    <cellStyle name="1_Book2_Chi tieu 5 nam_pvhung.skhdt 20117113152041 Danh muc cong trinh trong diem_Ke hoach 2012 theo doi (giai ngan 30.6.12)" xfId="11985"/>
    <cellStyle name="1_Book2_Chi tieu 5 nam_pvhung.skhdt 20117113152041 Danh muc cong trinh trong diem_Ke hoach 2012 theo doi (giai ngan 30.6.12) 2" xfId="11986"/>
    <cellStyle name="1_Book2_Chi tieu 5 nam_pvhung.skhdt 20117113152041 Danh muc cong trinh trong diem_Ke hoach 2012 theo doi (giai ngan 30.6.12) 2 2" xfId="11987"/>
    <cellStyle name="1_Book2_Chi tieu 5 nam_pvhung.skhdt 20117113152041 Danh muc cong trinh trong diem_Ke hoach 2012 theo doi (giai ngan 30.6.12) 2 3" xfId="11988"/>
    <cellStyle name="1_Book2_Chi tieu 5 nam_pvhung.skhdt 20117113152041 Danh muc cong trinh trong diem_Ke hoach 2012 theo doi (giai ngan 30.6.12) 2 4" xfId="11989"/>
    <cellStyle name="1_Book2_Chi tieu 5 nam_pvhung.skhdt 20117113152041 Danh muc cong trinh trong diem_Ke hoach 2012 theo doi (giai ngan 30.6.12) 3" xfId="11990"/>
    <cellStyle name="1_Book2_Chi tieu 5 nam_pvhung.skhdt 20117113152041 Danh muc cong trinh trong diem_Ke hoach 2012 theo doi (giai ngan 30.6.12) 4" xfId="11991"/>
    <cellStyle name="1_Book2_Chi tieu 5 nam_pvhung.skhdt 20117113152041 Danh muc cong trinh trong diem_Ke hoach 2012 theo doi (giai ngan 30.6.12) 5" xfId="11992"/>
    <cellStyle name="1_Book2_Dang ky phan khai von ODA (gui Bo)" xfId="11993"/>
    <cellStyle name="1_Book2_Dang ky phan khai von ODA (gui Bo) 2" xfId="11994"/>
    <cellStyle name="1_Book2_Dang ky phan khai von ODA (gui Bo) 2 2" xfId="11995"/>
    <cellStyle name="1_Book2_Dang ky phan khai von ODA (gui Bo) 2 3" xfId="11996"/>
    <cellStyle name="1_Book2_Dang ky phan khai von ODA (gui Bo) 2 4" xfId="11997"/>
    <cellStyle name="1_Book2_Dang ky phan khai von ODA (gui Bo) 3" xfId="11998"/>
    <cellStyle name="1_Book2_Dang ky phan khai von ODA (gui Bo) 4" xfId="11999"/>
    <cellStyle name="1_Book2_Dang ky phan khai von ODA (gui Bo) 5" xfId="12000"/>
    <cellStyle name="1_Book2_Dang ky phan khai von ODA (gui Bo)_BC von DTPT 6 thang 2012" xfId="12001"/>
    <cellStyle name="1_Book2_Dang ky phan khai von ODA (gui Bo)_BC von DTPT 6 thang 2012 2" xfId="12002"/>
    <cellStyle name="1_Book2_Dang ky phan khai von ODA (gui Bo)_BC von DTPT 6 thang 2012 2 2" xfId="12003"/>
    <cellStyle name="1_Book2_Dang ky phan khai von ODA (gui Bo)_BC von DTPT 6 thang 2012 2 3" xfId="12004"/>
    <cellStyle name="1_Book2_Dang ky phan khai von ODA (gui Bo)_BC von DTPT 6 thang 2012 2 4" xfId="12005"/>
    <cellStyle name="1_Book2_Dang ky phan khai von ODA (gui Bo)_BC von DTPT 6 thang 2012 3" xfId="12006"/>
    <cellStyle name="1_Book2_Dang ky phan khai von ODA (gui Bo)_BC von DTPT 6 thang 2012 4" xfId="12007"/>
    <cellStyle name="1_Book2_Dang ky phan khai von ODA (gui Bo)_BC von DTPT 6 thang 2012 5" xfId="12008"/>
    <cellStyle name="1_Book2_Dang ky phan khai von ODA (gui Bo)_Bieu du thao QD von ho tro co MT" xfId="12009"/>
    <cellStyle name="1_Book2_Dang ky phan khai von ODA (gui Bo)_Bieu du thao QD von ho tro co MT 2" xfId="12010"/>
    <cellStyle name="1_Book2_Dang ky phan khai von ODA (gui Bo)_Bieu du thao QD von ho tro co MT 2 2" xfId="12011"/>
    <cellStyle name="1_Book2_Dang ky phan khai von ODA (gui Bo)_Bieu du thao QD von ho tro co MT 2 3" xfId="12012"/>
    <cellStyle name="1_Book2_Dang ky phan khai von ODA (gui Bo)_Bieu du thao QD von ho tro co MT 2 4" xfId="12013"/>
    <cellStyle name="1_Book2_Dang ky phan khai von ODA (gui Bo)_Bieu du thao QD von ho tro co MT 3" xfId="12014"/>
    <cellStyle name="1_Book2_Dang ky phan khai von ODA (gui Bo)_Bieu du thao QD von ho tro co MT 4" xfId="12015"/>
    <cellStyle name="1_Book2_Dang ky phan khai von ODA (gui Bo)_Bieu du thao QD von ho tro co MT 5" xfId="12016"/>
    <cellStyle name="1_Book2_Dang ky phan khai von ODA (gui Bo)_Ke hoach 2012 theo doi (giai ngan 30.6.12)" xfId="12017"/>
    <cellStyle name="1_Book2_Dang ky phan khai von ODA (gui Bo)_Ke hoach 2012 theo doi (giai ngan 30.6.12) 2" xfId="12018"/>
    <cellStyle name="1_Book2_Dang ky phan khai von ODA (gui Bo)_Ke hoach 2012 theo doi (giai ngan 30.6.12) 2 2" xfId="12019"/>
    <cellStyle name="1_Book2_Dang ky phan khai von ODA (gui Bo)_Ke hoach 2012 theo doi (giai ngan 30.6.12) 2 3" xfId="12020"/>
    <cellStyle name="1_Book2_Dang ky phan khai von ODA (gui Bo)_Ke hoach 2012 theo doi (giai ngan 30.6.12) 2 4" xfId="12021"/>
    <cellStyle name="1_Book2_Dang ky phan khai von ODA (gui Bo)_Ke hoach 2012 theo doi (giai ngan 30.6.12) 3" xfId="12022"/>
    <cellStyle name="1_Book2_Dang ky phan khai von ODA (gui Bo)_Ke hoach 2012 theo doi (giai ngan 30.6.12) 4" xfId="12023"/>
    <cellStyle name="1_Book2_Dang ky phan khai von ODA (gui Bo)_Ke hoach 2012 theo doi (giai ngan 30.6.12) 5" xfId="12024"/>
    <cellStyle name="1_Book2_DK bo tri lai (chinh thuc)" xfId="12025"/>
    <cellStyle name="1_Book2_DK bo tri lai (chinh thuc) 2" xfId="12026"/>
    <cellStyle name="1_Book2_DK bo tri lai (chinh thuc) 2 2" xfId="12027"/>
    <cellStyle name="1_Book2_DK bo tri lai (chinh thuc) 2 3" xfId="12028"/>
    <cellStyle name="1_Book2_DK bo tri lai (chinh thuc) 2 4" xfId="12029"/>
    <cellStyle name="1_Book2_DK bo tri lai (chinh thuc) 3" xfId="12030"/>
    <cellStyle name="1_Book2_DK bo tri lai (chinh thuc) 3 2" xfId="12031"/>
    <cellStyle name="1_Book2_DK bo tri lai (chinh thuc) 3 3" xfId="12032"/>
    <cellStyle name="1_Book2_DK bo tri lai (chinh thuc) 3 4" xfId="12033"/>
    <cellStyle name="1_Book2_DK bo tri lai (chinh thuc) 4" xfId="12034"/>
    <cellStyle name="1_Book2_DK bo tri lai (chinh thuc) 5" xfId="12035"/>
    <cellStyle name="1_Book2_DK bo tri lai (chinh thuc) 6" xfId="12036"/>
    <cellStyle name="1_Book2_DK bo tri lai (chinh thuc)_BC von DTPT 6 thang 2012" xfId="12037"/>
    <cellStyle name="1_Book2_DK bo tri lai (chinh thuc)_BC von DTPT 6 thang 2012 2" xfId="12038"/>
    <cellStyle name="1_Book2_DK bo tri lai (chinh thuc)_BC von DTPT 6 thang 2012 2 2" xfId="12039"/>
    <cellStyle name="1_Book2_DK bo tri lai (chinh thuc)_BC von DTPT 6 thang 2012 2 3" xfId="12040"/>
    <cellStyle name="1_Book2_DK bo tri lai (chinh thuc)_BC von DTPT 6 thang 2012 2 4" xfId="12041"/>
    <cellStyle name="1_Book2_DK bo tri lai (chinh thuc)_BC von DTPT 6 thang 2012 3" xfId="12042"/>
    <cellStyle name="1_Book2_DK bo tri lai (chinh thuc)_BC von DTPT 6 thang 2012 3 2" xfId="12043"/>
    <cellStyle name="1_Book2_DK bo tri lai (chinh thuc)_BC von DTPT 6 thang 2012 3 3" xfId="12044"/>
    <cellStyle name="1_Book2_DK bo tri lai (chinh thuc)_BC von DTPT 6 thang 2012 3 4" xfId="12045"/>
    <cellStyle name="1_Book2_DK bo tri lai (chinh thuc)_BC von DTPT 6 thang 2012 4" xfId="12046"/>
    <cellStyle name="1_Book2_DK bo tri lai (chinh thuc)_BC von DTPT 6 thang 2012 5" xfId="12047"/>
    <cellStyle name="1_Book2_DK bo tri lai (chinh thuc)_BC von DTPT 6 thang 2012 6" xfId="12048"/>
    <cellStyle name="1_Book2_DK bo tri lai (chinh thuc)_Bieu du thao QD von ho tro co MT" xfId="12049"/>
    <cellStyle name="1_Book2_DK bo tri lai (chinh thuc)_Bieu du thao QD von ho tro co MT 2" xfId="12050"/>
    <cellStyle name="1_Book2_DK bo tri lai (chinh thuc)_Bieu du thao QD von ho tro co MT 2 2" xfId="12051"/>
    <cellStyle name="1_Book2_DK bo tri lai (chinh thuc)_Bieu du thao QD von ho tro co MT 2 3" xfId="12052"/>
    <cellStyle name="1_Book2_DK bo tri lai (chinh thuc)_Bieu du thao QD von ho tro co MT 2 4" xfId="12053"/>
    <cellStyle name="1_Book2_DK bo tri lai (chinh thuc)_Bieu du thao QD von ho tro co MT 3" xfId="12054"/>
    <cellStyle name="1_Book2_DK bo tri lai (chinh thuc)_Bieu du thao QD von ho tro co MT 3 2" xfId="12055"/>
    <cellStyle name="1_Book2_DK bo tri lai (chinh thuc)_Bieu du thao QD von ho tro co MT 3 3" xfId="12056"/>
    <cellStyle name="1_Book2_DK bo tri lai (chinh thuc)_Bieu du thao QD von ho tro co MT 3 4" xfId="12057"/>
    <cellStyle name="1_Book2_DK bo tri lai (chinh thuc)_Bieu du thao QD von ho tro co MT 4" xfId="12058"/>
    <cellStyle name="1_Book2_DK bo tri lai (chinh thuc)_Bieu du thao QD von ho tro co MT 5" xfId="12059"/>
    <cellStyle name="1_Book2_DK bo tri lai (chinh thuc)_Bieu du thao QD von ho tro co MT 6" xfId="12060"/>
    <cellStyle name="1_Book2_DK bo tri lai (chinh thuc)_Hoan chinh KH 2012 (o nha)" xfId="12061"/>
    <cellStyle name="1_Book2_DK bo tri lai (chinh thuc)_Hoan chinh KH 2012 (o nha) 2" xfId="12062"/>
    <cellStyle name="1_Book2_DK bo tri lai (chinh thuc)_Hoan chinh KH 2012 (o nha) 2 2" xfId="12063"/>
    <cellStyle name="1_Book2_DK bo tri lai (chinh thuc)_Hoan chinh KH 2012 (o nha) 2 3" xfId="12064"/>
    <cellStyle name="1_Book2_DK bo tri lai (chinh thuc)_Hoan chinh KH 2012 (o nha) 2 4" xfId="12065"/>
    <cellStyle name="1_Book2_DK bo tri lai (chinh thuc)_Hoan chinh KH 2012 (o nha) 3" xfId="12066"/>
    <cellStyle name="1_Book2_DK bo tri lai (chinh thuc)_Hoan chinh KH 2012 (o nha) 3 2" xfId="12067"/>
    <cellStyle name="1_Book2_DK bo tri lai (chinh thuc)_Hoan chinh KH 2012 (o nha) 3 3" xfId="12068"/>
    <cellStyle name="1_Book2_DK bo tri lai (chinh thuc)_Hoan chinh KH 2012 (o nha) 3 4" xfId="12069"/>
    <cellStyle name="1_Book2_DK bo tri lai (chinh thuc)_Hoan chinh KH 2012 (o nha) 4" xfId="12070"/>
    <cellStyle name="1_Book2_DK bo tri lai (chinh thuc)_Hoan chinh KH 2012 (o nha) 5" xfId="12071"/>
    <cellStyle name="1_Book2_DK bo tri lai (chinh thuc)_Hoan chinh KH 2012 (o nha) 6" xfId="12072"/>
    <cellStyle name="1_Book2_DK bo tri lai (chinh thuc)_Hoan chinh KH 2012 (o nha)_Bao cao giai ngan quy I" xfId="12073"/>
    <cellStyle name="1_Book2_DK bo tri lai (chinh thuc)_Hoan chinh KH 2012 (o nha)_Bao cao giai ngan quy I 2" xfId="12074"/>
    <cellStyle name="1_Book2_DK bo tri lai (chinh thuc)_Hoan chinh KH 2012 (o nha)_Bao cao giai ngan quy I 2 2" xfId="12075"/>
    <cellStyle name="1_Book2_DK bo tri lai (chinh thuc)_Hoan chinh KH 2012 (o nha)_Bao cao giai ngan quy I 2 3" xfId="12076"/>
    <cellStyle name="1_Book2_DK bo tri lai (chinh thuc)_Hoan chinh KH 2012 (o nha)_Bao cao giai ngan quy I 2 4" xfId="12077"/>
    <cellStyle name="1_Book2_DK bo tri lai (chinh thuc)_Hoan chinh KH 2012 (o nha)_Bao cao giai ngan quy I 3" xfId="12078"/>
    <cellStyle name="1_Book2_DK bo tri lai (chinh thuc)_Hoan chinh KH 2012 (o nha)_Bao cao giai ngan quy I 3 2" xfId="12079"/>
    <cellStyle name="1_Book2_DK bo tri lai (chinh thuc)_Hoan chinh KH 2012 (o nha)_Bao cao giai ngan quy I 3 3" xfId="12080"/>
    <cellStyle name="1_Book2_DK bo tri lai (chinh thuc)_Hoan chinh KH 2012 (o nha)_Bao cao giai ngan quy I 3 4" xfId="12081"/>
    <cellStyle name="1_Book2_DK bo tri lai (chinh thuc)_Hoan chinh KH 2012 (o nha)_Bao cao giai ngan quy I 4" xfId="12082"/>
    <cellStyle name="1_Book2_DK bo tri lai (chinh thuc)_Hoan chinh KH 2012 (o nha)_Bao cao giai ngan quy I 5" xfId="12083"/>
    <cellStyle name="1_Book2_DK bo tri lai (chinh thuc)_Hoan chinh KH 2012 (o nha)_Bao cao giai ngan quy I 6" xfId="12084"/>
    <cellStyle name="1_Book2_DK bo tri lai (chinh thuc)_Hoan chinh KH 2012 (o nha)_BC von DTPT 6 thang 2012" xfId="12085"/>
    <cellStyle name="1_Book2_DK bo tri lai (chinh thuc)_Hoan chinh KH 2012 (o nha)_BC von DTPT 6 thang 2012 2" xfId="12086"/>
    <cellStyle name="1_Book2_DK bo tri lai (chinh thuc)_Hoan chinh KH 2012 (o nha)_BC von DTPT 6 thang 2012 2 2" xfId="12087"/>
    <cellStyle name="1_Book2_DK bo tri lai (chinh thuc)_Hoan chinh KH 2012 (o nha)_BC von DTPT 6 thang 2012 2 3" xfId="12088"/>
    <cellStyle name="1_Book2_DK bo tri lai (chinh thuc)_Hoan chinh KH 2012 (o nha)_BC von DTPT 6 thang 2012 2 4" xfId="12089"/>
    <cellStyle name="1_Book2_DK bo tri lai (chinh thuc)_Hoan chinh KH 2012 (o nha)_BC von DTPT 6 thang 2012 3" xfId="12090"/>
    <cellStyle name="1_Book2_DK bo tri lai (chinh thuc)_Hoan chinh KH 2012 (o nha)_BC von DTPT 6 thang 2012 3 2" xfId="12091"/>
    <cellStyle name="1_Book2_DK bo tri lai (chinh thuc)_Hoan chinh KH 2012 (o nha)_BC von DTPT 6 thang 2012 3 3" xfId="12092"/>
    <cellStyle name="1_Book2_DK bo tri lai (chinh thuc)_Hoan chinh KH 2012 (o nha)_BC von DTPT 6 thang 2012 3 4" xfId="12093"/>
    <cellStyle name="1_Book2_DK bo tri lai (chinh thuc)_Hoan chinh KH 2012 (o nha)_BC von DTPT 6 thang 2012 4" xfId="12094"/>
    <cellStyle name="1_Book2_DK bo tri lai (chinh thuc)_Hoan chinh KH 2012 (o nha)_BC von DTPT 6 thang 2012 5" xfId="12095"/>
    <cellStyle name="1_Book2_DK bo tri lai (chinh thuc)_Hoan chinh KH 2012 (o nha)_BC von DTPT 6 thang 2012 6" xfId="12096"/>
    <cellStyle name="1_Book2_DK bo tri lai (chinh thuc)_Hoan chinh KH 2012 (o nha)_Bieu du thao QD von ho tro co MT" xfId="12097"/>
    <cellStyle name="1_Book2_DK bo tri lai (chinh thuc)_Hoan chinh KH 2012 (o nha)_Bieu du thao QD von ho tro co MT 2" xfId="12098"/>
    <cellStyle name="1_Book2_DK bo tri lai (chinh thuc)_Hoan chinh KH 2012 (o nha)_Bieu du thao QD von ho tro co MT 2 2" xfId="12099"/>
    <cellStyle name="1_Book2_DK bo tri lai (chinh thuc)_Hoan chinh KH 2012 (o nha)_Bieu du thao QD von ho tro co MT 2 3" xfId="12100"/>
    <cellStyle name="1_Book2_DK bo tri lai (chinh thuc)_Hoan chinh KH 2012 (o nha)_Bieu du thao QD von ho tro co MT 2 4" xfId="12101"/>
    <cellStyle name="1_Book2_DK bo tri lai (chinh thuc)_Hoan chinh KH 2012 (o nha)_Bieu du thao QD von ho tro co MT 3" xfId="12102"/>
    <cellStyle name="1_Book2_DK bo tri lai (chinh thuc)_Hoan chinh KH 2012 (o nha)_Bieu du thao QD von ho tro co MT 3 2" xfId="12103"/>
    <cellStyle name="1_Book2_DK bo tri lai (chinh thuc)_Hoan chinh KH 2012 (o nha)_Bieu du thao QD von ho tro co MT 3 3" xfId="12104"/>
    <cellStyle name="1_Book2_DK bo tri lai (chinh thuc)_Hoan chinh KH 2012 (o nha)_Bieu du thao QD von ho tro co MT 3 4" xfId="12105"/>
    <cellStyle name="1_Book2_DK bo tri lai (chinh thuc)_Hoan chinh KH 2012 (o nha)_Bieu du thao QD von ho tro co MT 4" xfId="12106"/>
    <cellStyle name="1_Book2_DK bo tri lai (chinh thuc)_Hoan chinh KH 2012 (o nha)_Bieu du thao QD von ho tro co MT 5" xfId="12107"/>
    <cellStyle name="1_Book2_DK bo tri lai (chinh thuc)_Hoan chinh KH 2012 (o nha)_Bieu du thao QD von ho tro co MT 6" xfId="12108"/>
    <cellStyle name="1_Book2_DK bo tri lai (chinh thuc)_Hoan chinh KH 2012 (o nha)_Ke hoach 2012 theo doi (giai ngan 30.6.12)" xfId="12109"/>
    <cellStyle name="1_Book2_DK bo tri lai (chinh thuc)_Hoan chinh KH 2012 (o nha)_Ke hoach 2012 theo doi (giai ngan 30.6.12) 2" xfId="12110"/>
    <cellStyle name="1_Book2_DK bo tri lai (chinh thuc)_Hoan chinh KH 2012 (o nha)_Ke hoach 2012 theo doi (giai ngan 30.6.12) 2 2" xfId="12111"/>
    <cellStyle name="1_Book2_DK bo tri lai (chinh thuc)_Hoan chinh KH 2012 (o nha)_Ke hoach 2012 theo doi (giai ngan 30.6.12) 2 3" xfId="12112"/>
    <cellStyle name="1_Book2_DK bo tri lai (chinh thuc)_Hoan chinh KH 2012 (o nha)_Ke hoach 2012 theo doi (giai ngan 30.6.12) 2 4" xfId="12113"/>
    <cellStyle name="1_Book2_DK bo tri lai (chinh thuc)_Hoan chinh KH 2012 (o nha)_Ke hoach 2012 theo doi (giai ngan 30.6.12) 3" xfId="12114"/>
    <cellStyle name="1_Book2_DK bo tri lai (chinh thuc)_Hoan chinh KH 2012 (o nha)_Ke hoach 2012 theo doi (giai ngan 30.6.12) 3 2" xfId="12115"/>
    <cellStyle name="1_Book2_DK bo tri lai (chinh thuc)_Hoan chinh KH 2012 (o nha)_Ke hoach 2012 theo doi (giai ngan 30.6.12) 3 3" xfId="12116"/>
    <cellStyle name="1_Book2_DK bo tri lai (chinh thuc)_Hoan chinh KH 2012 (o nha)_Ke hoach 2012 theo doi (giai ngan 30.6.12) 3 4" xfId="12117"/>
    <cellStyle name="1_Book2_DK bo tri lai (chinh thuc)_Hoan chinh KH 2012 (o nha)_Ke hoach 2012 theo doi (giai ngan 30.6.12) 4" xfId="12118"/>
    <cellStyle name="1_Book2_DK bo tri lai (chinh thuc)_Hoan chinh KH 2012 (o nha)_Ke hoach 2012 theo doi (giai ngan 30.6.12) 5" xfId="12119"/>
    <cellStyle name="1_Book2_DK bo tri lai (chinh thuc)_Hoan chinh KH 2012 (o nha)_Ke hoach 2012 theo doi (giai ngan 30.6.12) 6" xfId="12120"/>
    <cellStyle name="1_Book2_DK bo tri lai (chinh thuc)_Hoan chinh KH 2012 Von ho tro co MT" xfId="12121"/>
    <cellStyle name="1_Book2_DK bo tri lai (chinh thuc)_Hoan chinh KH 2012 Von ho tro co MT (chi tiet)" xfId="12122"/>
    <cellStyle name="1_Book2_DK bo tri lai (chinh thuc)_Hoan chinh KH 2012 Von ho tro co MT (chi tiet) 2" xfId="12123"/>
    <cellStyle name="1_Book2_DK bo tri lai (chinh thuc)_Hoan chinh KH 2012 Von ho tro co MT (chi tiet) 2 2" xfId="12124"/>
    <cellStyle name="1_Book2_DK bo tri lai (chinh thuc)_Hoan chinh KH 2012 Von ho tro co MT (chi tiet) 2 3" xfId="12125"/>
    <cellStyle name="1_Book2_DK bo tri lai (chinh thuc)_Hoan chinh KH 2012 Von ho tro co MT (chi tiet) 2 4" xfId="12126"/>
    <cellStyle name="1_Book2_DK bo tri lai (chinh thuc)_Hoan chinh KH 2012 Von ho tro co MT (chi tiet) 3" xfId="12127"/>
    <cellStyle name="1_Book2_DK bo tri lai (chinh thuc)_Hoan chinh KH 2012 Von ho tro co MT (chi tiet) 3 2" xfId="12128"/>
    <cellStyle name="1_Book2_DK bo tri lai (chinh thuc)_Hoan chinh KH 2012 Von ho tro co MT (chi tiet) 3 3" xfId="12129"/>
    <cellStyle name="1_Book2_DK bo tri lai (chinh thuc)_Hoan chinh KH 2012 Von ho tro co MT (chi tiet) 3 4" xfId="12130"/>
    <cellStyle name="1_Book2_DK bo tri lai (chinh thuc)_Hoan chinh KH 2012 Von ho tro co MT (chi tiet) 4" xfId="12131"/>
    <cellStyle name="1_Book2_DK bo tri lai (chinh thuc)_Hoan chinh KH 2012 Von ho tro co MT (chi tiet) 5" xfId="12132"/>
    <cellStyle name="1_Book2_DK bo tri lai (chinh thuc)_Hoan chinh KH 2012 Von ho tro co MT (chi tiet) 6" xfId="12133"/>
    <cellStyle name="1_Book2_DK bo tri lai (chinh thuc)_Hoan chinh KH 2012 Von ho tro co MT 10" xfId="12134"/>
    <cellStyle name="1_Book2_DK bo tri lai (chinh thuc)_Hoan chinh KH 2012 Von ho tro co MT 10 2" xfId="12135"/>
    <cellStyle name="1_Book2_DK bo tri lai (chinh thuc)_Hoan chinh KH 2012 Von ho tro co MT 10 3" xfId="12136"/>
    <cellStyle name="1_Book2_DK bo tri lai (chinh thuc)_Hoan chinh KH 2012 Von ho tro co MT 10 4" xfId="12137"/>
    <cellStyle name="1_Book2_DK bo tri lai (chinh thuc)_Hoan chinh KH 2012 Von ho tro co MT 11" xfId="12138"/>
    <cellStyle name="1_Book2_DK bo tri lai (chinh thuc)_Hoan chinh KH 2012 Von ho tro co MT 11 2" xfId="12139"/>
    <cellStyle name="1_Book2_DK bo tri lai (chinh thuc)_Hoan chinh KH 2012 Von ho tro co MT 11 3" xfId="12140"/>
    <cellStyle name="1_Book2_DK bo tri lai (chinh thuc)_Hoan chinh KH 2012 Von ho tro co MT 11 4" xfId="12141"/>
    <cellStyle name="1_Book2_DK bo tri lai (chinh thuc)_Hoan chinh KH 2012 Von ho tro co MT 12" xfId="12142"/>
    <cellStyle name="1_Book2_DK bo tri lai (chinh thuc)_Hoan chinh KH 2012 Von ho tro co MT 12 2" xfId="12143"/>
    <cellStyle name="1_Book2_DK bo tri lai (chinh thuc)_Hoan chinh KH 2012 Von ho tro co MT 12 3" xfId="12144"/>
    <cellStyle name="1_Book2_DK bo tri lai (chinh thuc)_Hoan chinh KH 2012 Von ho tro co MT 12 4" xfId="12145"/>
    <cellStyle name="1_Book2_DK bo tri lai (chinh thuc)_Hoan chinh KH 2012 Von ho tro co MT 13" xfId="12146"/>
    <cellStyle name="1_Book2_DK bo tri lai (chinh thuc)_Hoan chinh KH 2012 Von ho tro co MT 13 2" xfId="12147"/>
    <cellStyle name="1_Book2_DK bo tri lai (chinh thuc)_Hoan chinh KH 2012 Von ho tro co MT 13 3" xfId="12148"/>
    <cellStyle name="1_Book2_DK bo tri lai (chinh thuc)_Hoan chinh KH 2012 Von ho tro co MT 13 4" xfId="12149"/>
    <cellStyle name="1_Book2_DK bo tri lai (chinh thuc)_Hoan chinh KH 2012 Von ho tro co MT 14" xfId="12150"/>
    <cellStyle name="1_Book2_DK bo tri lai (chinh thuc)_Hoan chinh KH 2012 Von ho tro co MT 14 2" xfId="12151"/>
    <cellStyle name="1_Book2_DK bo tri lai (chinh thuc)_Hoan chinh KH 2012 Von ho tro co MT 14 3" xfId="12152"/>
    <cellStyle name="1_Book2_DK bo tri lai (chinh thuc)_Hoan chinh KH 2012 Von ho tro co MT 14 4" xfId="12153"/>
    <cellStyle name="1_Book2_DK bo tri lai (chinh thuc)_Hoan chinh KH 2012 Von ho tro co MT 15" xfId="12154"/>
    <cellStyle name="1_Book2_DK bo tri lai (chinh thuc)_Hoan chinh KH 2012 Von ho tro co MT 15 2" xfId="12155"/>
    <cellStyle name="1_Book2_DK bo tri lai (chinh thuc)_Hoan chinh KH 2012 Von ho tro co MT 15 3" xfId="12156"/>
    <cellStyle name="1_Book2_DK bo tri lai (chinh thuc)_Hoan chinh KH 2012 Von ho tro co MT 15 4" xfId="12157"/>
    <cellStyle name="1_Book2_DK bo tri lai (chinh thuc)_Hoan chinh KH 2012 Von ho tro co MT 16" xfId="12158"/>
    <cellStyle name="1_Book2_DK bo tri lai (chinh thuc)_Hoan chinh KH 2012 Von ho tro co MT 16 2" xfId="12159"/>
    <cellStyle name="1_Book2_DK bo tri lai (chinh thuc)_Hoan chinh KH 2012 Von ho tro co MT 16 3" xfId="12160"/>
    <cellStyle name="1_Book2_DK bo tri lai (chinh thuc)_Hoan chinh KH 2012 Von ho tro co MT 16 4" xfId="12161"/>
    <cellStyle name="1_Book2_DK bo tri lai (chinh thuc)_Hoan chinh KH 2012 Von ho tro co MT 17" xfId="12162"/>
    <cellStyle name="1_Book2_DK bo tri lai (chinh thuc)_Hoan chinh KH 2012 Von ho tro co MT 17 2" xfId="12163"/>
    <cellStyle name="1_Book2_DK bo tri lai (chinh thuc)_Hoan chinh KH 2012 Von ho tro co MT 17 3" xfId="12164"/>
    <cellStyle name="1_Book2_DK bo tri lai (chinh thuc)_Hoan chinh KH 2012 Von ho tro co MT 17 4" xfId="12165"/>
    <cellStyle name="1_Book2_DK bo tri lai (chinh thuc)_Hoan chinh KH 2012 Von ho tro co MT 18" xfId="12166"/>
    <cellStyle name="1_Book2_DK bo tri lai (chinh thuc)_Hoan chinh KH 2012 Von ho tro co MT 19" xfId="12167"/>
    <cellStyle name="1_Book2_DK bo tri lai (chinh thuc)_Hoan chinh KH 2012 Von ho tro co MT 2" xfId="12168"/>
    <cellStyle name="1_Book2_DK bo tri lai (chinh thuc)_Hoan chinh KH 2012 Von ho tro co MT 2 2" xfId="12169"/>
    <cellStyle name="1_Book2_DK bo tri lai (chinh thuc)_Hoan chinh KH 2012 Von ho tro co MT 2 3" xfId="12170"/>
    <cellStyle name="1_Book2_DK bo tri lai (chinh thuc)_Hoan chinh KH 2012 Von ho tro co MT 2 4" xfId="12171"/>
    <cellStyle name="1_Book2_DK bo tri lai (chinh thuc)_Hoan chinh KH 2012 Von ho tro co MT 20" xfId="12172"/>
    <cellStyle name="1_Book2_DK bo tri lai (chinh thuc)_Hoan chinh KH 2012 Von ho tro co MT 3" xfId="12173"/>
    <cellStyle name="1_Book2_DK bo tri lai (chinh thuc)_Hoan chinh KH 2012 Von ho tro co MT 3 2" xfId="12174"/>
    <cellStyle name="1_Book2_DK bo tri lai (chinh thuc)_Hoan chinh KH 2012 Von ho tro co MT 3 3" xfId="12175"/>
    <cellStyle name="1_Book2_DK bo tri lai (chinh thuc)_Hoan chinh KH 2012 Von ho tro co MT 3 4" xfId="12176"/>
    <cellStyle name="1_Book2_DK bo tri lai (chinh thuc)_Hoan chinh KH 2012 Von ho tro co MT 4" xfId="12177"/>
    <cellStyle name="1_Book2_DK bo tri lai (chinh thuc)_Hoan chinh KH 2012 Von ho tro co MT 4 2" xfId="12178"/>
    <cellStyle name="1_Book2_DK bo tri lai (chinh thuc)_Hoan chinh KH 2012 Von ho tro co MT 4 3" xfId="12179"/>
    <cellStyle name="1_Book2_DK bo tri lai (chinh thuc)_Hoan chinh KH 2012 Von ho tro co MT 4 4" xfId="12180"/>
    <cellStyle name="1_Book2_DK bo tri lai (chinh thuc)_Hoan chinh KH 2012 Von ho tro co MT 5" xfId="12181"/>
    <cellStyle name="1_Book2_DK bo tri lai (chinh thuc)_Hoan chinh KH 2012 Von ho tro co MT 5 2" xfId="12182"/>
    <cellStyle name="1_Book2_DK bo tri lai (chinh thuc)_Hoan chinh KH 2012 Von ho tro co MT 5 3" xfId="12183"/>
    <cellStyle name="1_Book2_DK bo tri lai (chinh thuc)_Hoan chinh KH 2012 Von ho tro co MT 5 4" xfId="12184"/>
    <cellStyle name="1_Book2_DK bo tri lai (chinh thuc)_Hoan chinh KH 2012 Von ho tro co MT 6" xfId="12185"/>
    <cellStyle name="1_Book2_DK bo tri lai (chinh thuc)_Hoan chinh KH 2012 Von ho tro co MT 6 2" xfId="12186"/>
    <cellStyle name="1_Book2_DK bo tri lai (chinh thuc)_Hoan chinh KH 2012 Von ho tro co MT 6 3" xfId="12187"/>
    <cellStyle name="1_Book2_DK bo tri lai (chinh thuc)_Hoan chinh KH 2012 Von ho tro co MT 6 4" xfId="12188"/>
    <cellStyle name="1_Book2_DK bo tri lai (chinh thuc)_Hoan chinh KH 2012 Von ho tro co MT 7" xfId="12189"/>
    <cellStyle name="1_Book2_DK bo tri lai (chinh thuc)_Hoan chinh KH 2012 Von ho tro co MT 7 2" xfId="12190"/>
    <cellStyle name="1_Book2_DK bo tri lai (chinh thuc)_Hoan chinh KH 2012 Von ho tro co MT 7 3" xfId="12191"/>
    <cellStyle name="1_Book2_DK bo tri lai (chinh thuc)_Hoan chinh KH 2012 Von ho tro co MT 7 4" xfId="12192"/>
    <cellStyle name="1_Book2_DK bo tri lai (chinh thuc)_Hoan chinh KH 2012 Von ho tro co MT 8" xfId="12193"/>
    <cellStyle name="1_Book2_DK bo tri lai (chinh thuc)_Hoan chinh KH 2012 Von ho tro co MT 8 2" xfId="12194"/>
    <cellStyle name="1_Book2_DK bo tri lai (chinh thuc)_Hoan chinh KH 2012 Von ho tro co MT 8 3" xfId="12195"/>
    <cellStyle name="1_Book2_DK bo tri lai (chinh thuc)_Hoan chinh KH 2012 Von ho tro co MT 8 4" xfId="12196"/>
    <cellStyle name="1_Book2_DK bo tri lai (chinh thuc)_Hoan chinh KH 2012 Von ho tro co MT 9" xfId="12197"/>
    <cellStyle name="1_Book2_DK bo tri lai (chinh thuc)_Hoan chinh KH 2012 Von ho tro co MT 9 2" xfId="12198"/>
    <cellStyle name="1_Book2_DK bo tri lai (chinh thuc)_Hoan chinh KH 2012 Von ho tro co MT 9 3" xfId="12199"/>
    <cellStyle name="1_Book2_DK bo tri lai (chinh thuc)_Hoan chinh KH 2012 Von ho tro co MT 9 4" xfId="12200"/>
    <cellStyle name="1_Book2_DK bo tri lai (chinh thuc)_Hoan chinh KH 2012 Von ho tro co MT_Bao cao giai ngan quy I" xfId="12201"/>
    <cellStyle name="1_Book2_DK bo tri lai (chinh thuc)_Hoan chinh KH 2012 Von ho tro co MT_Bao cao giai ngan quy I 2" xfId="12202"/>
    <cellStyle name="1_Book2_DK bo tri lai (chinh thuc)_Hoan chinh KH 2012 Von ho tro co MT_Bao cao giai ngan quy I 2 2" xfId="12203"/>
    <cellStyle name="1_Book2_DK bo tri lai (chinh thuc)_Hoan chinh KH 2012 Von ho tro co MT_Bao cao giai ngan quy I 2 3" xfId="12204"/>
    <cellStyle name="1_Book2_DK bo tri lai (chinh thuc)_Hoan chinh KH 2012 Von ho tro co MT_Bao cao giai ngan quy I 2 4" xfId="12205"/>
    <cellStyle name="1_Book2_DK bo tri lai (chinh thuc)_Hoan chinh KH 2012 Von ho tro co MT_Bao cao giai ngan quy I 3" xfId="12206"/>
    <cellStyle name="1_Book2_DK bo tri lai (chinh thuc)_Hoan chinh KH 2012 Von ho tro co MT_Bao cao giai ngan quy I 3 2" xfId="12207"/>
    <cellStyle name="1_Book2_DK bo tri lai (chinh thuc)_Hoan chinh KH 2012 Von ho tro co MT_Bao cao giai ngan quy I 3 3" xfId="12208"/>
    <cellStyle name="1_Book2_DK bo tri lai (chinh thuc)_Hoan chinh KH 2012 Von ho tro co MT_Bao cao giai ngan quy I 3 4" xfId="12209"/>
    <cellStyle name="1_Book2_DK bo tri lai (chinh thuc)_Hoan chinh KH 2012 Von ho tro co MT_Bao cao giai ngan quy I 4" xfId="12210"/>
    <cellStyle name="1_Book2_DK bo tri lai (chinh thuc)_Hoan chinh KH 2012 Von ho tro co MT_Bao cao giai ngan quy I 5" xfId="12211"/>
    <cellStyle name="1_Book2_DK bo tri lai (chinh thuc)_Hoan chinh KH 2012 Von ho tro co MT_Bao cao giai ngan quy I 6" xfId="12212"/>
    <cellStyle name="1_Book2_DK bo tri lai (chinh thuc)_Hoan chinh KH 2012 Von ho tro co MT_BC von DTPT 6 thang 2012" xfId="12213"/>
    <cellStyle name="1_Book2_DK bo tri lai (chinh thuc)_Hoan chinh KH 2012 Von ho tro co MT_BC von DTPT 6 thang 2012 2" xfId="12214"/>
    <cellStyle name="1_Book2_DK bo tri lai (chinh thuc)_Hoan chinh KH 2012 Von ho tro co MT_BC von DTPT 6 thang 2012 2 2" xfId="12215"/>
    <cellStyle name="1_Book2_DK bo tri lai (chinh thuc)_Hoan chinh KH 2012 Von ho tro co MT_BC von DTPT 6 thang 2012 2 3" xfId="12216"/>
    <cellStyle name="1_Book2_DK bo tri lai (chinh thuc)_Hoan chinh KH 2012 Von ho tro co MT_BC von DTPT 6 thang 2012 2 4" xfId="12217"/>
    <cellStyle name="1_Book2_DK bo tri lai (chinh thuc)_Hoan chinh KH 2012 Von ho tro co MT_BC von DTPT 6 thang 2012 3" xfId="12218"/>
    <cellStyle name="1_Book2_DK bo tri lai (chinh thuc)_Hoan chinh KH 2012 Von ho tro co MT_BC von DTPT 6 thang 2012 3 2" xfId="12219"/>
    <cellStyle name="1_Book2_DK bo tri lai (chinh thuc)_Hoan chinh KH 2012 Von ho tro co MT_BC von DTPT 6 thang 2012 3 3" xfId="12220"/>
    <cellStyle name="1_Book2_DK bo tri lai (chinh thuc)_Hoan chinh KH 2012 Von ho tro co MT_BC von DTPT 6 thang 2012 3 4" xfId="12221"/>
    <cellStyle name="1_Book2_DK bo tri lai (chinh thuc)_Hoan chinh KH 2012 Von ho tro co MT_BC von DTPT 6 thang 2012 4" xfId="12222"/>
    <cellStyle name="1_Book2_DK bo tri lai (chinh thuc)_Hoan chinh KH 2012 Von ho tro co MT_BC von DTPT 6 thang 2012 5" xfId="12223"/>
    <cellStyle name="1_Book2_DK bo tri lai (chinh thuc)_Hoan chinh KH 2012 Von ho tro co MT_BC von DTPT 6 thang 2012 6" xfId="12224"/>
    <cellStyle name="1_Book2_DK bo tri lai (chinh thuc)_Hoan chinh KH 2012 Von ho tro co MT_Bieu du thao QD von ho tro co MT" xfId="12225"/>
    <cellStyle name="1_Book2_DK bo tri lai (chinh thuc)_Hoan chinh KH 2012 Von ho tro co MT_Bieu du thao QD von ho tro co MT 2" xfId="12226"/>
    <cellStyle name="1_Book2_DK bo tri lai (chinh thuc)_Hoan chinh KH 2012 Von ho tro co MT_Bieu du thao QD von ho tro co MT 2 2" xfId="12227"/>
    <cellStyle name="1_Book2_DK bo tri lai (chinh thuc)_Hoan chinh KH 2012 Von ho tro co MT_Bieu du thao QD von ho tro co MT 2 3" xfId="12228"/>
    <cellStyle name="1_Book2_DK bo tri lai (chinh thuc)_Hoan chinh KH 2012 Von ho tro co MT_Bieu du thao QD von ho tro co MT 2 4" xfId="12229"/>
    <cellStyle name="1_Book2_DK bo tri lai (chinh thuc)_Hoan chinh KH 2012 Von ho tro co MT_Bieu du thao QD von ho tro co MT 3" xfId="12230"/>
    <cellStyle name="1_Book2_DK bo tri lai (chinh thuc)_Hoan chinh KH 2012 Von ho tro co MT_Bieu du thao QD von ho tro co MT 3 2" xfId="12231"/>
    <cellStyle name="1_Book2_DK bo tri lai (chinh thuc)_Hoan chinh KH 2012 Von ho tro co MT_Bieu du thao QD von ho tro co MT 3 3" xfId="12232"/>
    <cellStyle name="1_Book2_DK bo tri lai (chinh thuc)_Hoan chinh KH 2012 Von ho tro co MT_Bieu du thao QD von ho tro co MT 3 4" xfId="12233"/>
    <cellStyle name="1_Book2_DK bo tri lai (chinh thuc)_Hoan chinh KH 2012 Von ho tro co MT_Bieu du thao QD von ho tro co MT 4" xfId="12234"/>
    <cellStyle name="1_Book2_DK bo tri lai (chinh thuc)_Hoan chinh KH 2012 Von ho tro co MT_Bieu du thao QD von ho tro co MT 5" xfId="12235"/>
    <cellStyle name="1_Book2_DK bo tri lai (chinh thuc)_Hoan chinh KH 2012 Von ho tro co MT_Bieu du thao QD von ho tro co MT 6" xfId="12236"/>
    <cellStyle name="1_Book2_DK bo tri lai (chinh thuc)_Hoan chinh KH 2012 Von ho tro co MT_Ke hoach 2012 theo doi (giai ngan 30.6.12)" xfId="12237"/>
    <cellStyle name="1_Book2_DK bo tri lai (chinh thuc)_Hoan chinh KH 2012 Von ho tro co MT_Ke hoach 2012 theo doi (giai ngan 30.6.12) 2" xfId="12238"/>
    <cellStyle name="1_Book2_DK bo tri lai (chinh thuc)_Hoan chinh KH 2012 Von ho tro co MT_Ke hoach 2012 theo doi (giai ngan 30.6.12) 2 2" xfId="12239"/>
    <cellStyle name="1_Book2_DK bo tri lai (chinh thuc)_Hoan chinh KH 2012 Von ho tro co MT_Ke hoach 2012 theo doi (giai ngan 30.6.12) 2 3" xfId="12240"/>
    <cellStyle name="1_Book2_DK bo tri lai (chinh thuc)_Hoan chinh KH 2012 Von ho tro co MT_Ke hoach 2012 theo doi (giai ngan 30.6.12) 2 4" xfId="12241"/>
    <cellStyle name="1_Book2_DK bo tri lai (chinh thuc)_Hoan chinh KH 2012 Von ho tro co MT_Ke hoach 2012 theo doi (giai ngan 30.6.12) 3" xfId="12242"/>
    <cellStyle name="1_Book2_DK bo tri lai (chinh thuc)_Hoan chinh KH 2012 Von ho tro co MT_Ke hoach 2012 theo doi (giai ngan 30.6.12) 3 2" xfId="12243"/>
    <cellStyle name="1_Book2_DK bo tri lai (chinh thuc)_Hoan chinh KH 2012 Von ho tro co MT_Ke hoach 2012 theo doi (giai ngan 30.6.12) 3 3" xfId="12244"/>
    <cellStyle name="1_Book2_DK bo tri lai (chinh thuc)_Hoan chinh KH 2012 Von ho tro co MT_Ke hoach 2012 theo doi (giai ngan 30.6.12) 3 4" xfId="12245"/>
    <cellStyle name="1_Book2_DK bo tri lai (chinh thuc)_Hoan chinh KH 2012 Von ho tro co MT_Ke hoach 2012 theo doi (giai ngan 30.6.12) 4" xfId="12246"/>
    <cellStyle name="1_Book2_DK bo tri lai (chinh thuc)_Hoan chinh KH 2012 Von ho tro co MT_Ke hoach 2012 theo doi (giai ngan 30.6.12) 5" xfId="12247"/>
    <cellStyle name="1_Book2_DK bo tri lai (chinh thuc)_Hoan chinh KH 2012 Von ho tro co MT_Ke hoach 2012 theo doi (giai ngan 30.6.12) 6" xfId="12248"/>
    <cellStyle name="1_Book2_DK bo tri lai (chinh thuc)_Ke hoach 2012 (theo doi)" xfId="12249"/>
    <cellStyle name="1_Book2_DK bo tri lai (chinh thuc)_Ke hoach 2012 (theo doi) 2" xfId="12250"/>
    <cellStyle name="1_Book2_DK bo tri lai (chinh thuc)_Ke hoach 2012 (theo doi) 2 2" xfId="12251"/>
    <cellStyle name="1_Book2_DK bo tri lai (chinh thuc)_Ke hoach 2012 (theo doi) 2 3" xfId="12252"/>
    <cellStyle name="1_Book2_DK bo tri lai (chinh thuc)_Ke hoach 2012 (theo doi) 2 4" xfId="12253"/>
    <cellStyle name="1_Book2_DK bo tri lai (chinh thuc)_Ke hoach 2012 (theo doi) 3" xfId="12254"/>
    <cellStyle name="1_Book2_DK bo tri lai (chinh thuc)_Ke hoach 2012 (theo doi) 3 2" xfId="12255"/>
    <cellStyle name="1_Book2_DK bo tri lai (chinh thuc)_Ke hoach 2012 (theo doi) 3 3" xfId="12256"/>
    <cellStyle name="1_Book2_DK bo tri lai (chinh thuc)_Ke hoach 2012 (theo doi) 3 4" xfId="12257"/>
    <cellStyle name="1_Book2_DK bo tri lai (chinh thuc)_Ke hoach 2012 (theo doi) 4" xfId="12258"/>
    <cellStyle name="1_Book2_DK bo tri lai (chinh thuc)_Ke hoach 2012 (theo doi) 5" xfId="12259"/>
    <cellStyle name="1_Book2_DK bo tri lai (chinh thuc)_Ke hoach 2012 (theo doi) 6" xfId="12260"/>
    <cellStyle name="1_Book2_DK bo tri lai (chinh thuc)_Ke hoach 2012 theo doi (giai ngan 30.6.12)" xfId="12261"/>
    <cellStyle name="1_Book2_DK bo tri lai (chinh thuc)_Ke hoach 2012 theo doi (giai ngan 30.6.12) 2" xfId="12262"/>
    <cellStyle name="1_Book2_DK bo tri lai (chinh thuc)_Ke hoach 2012 theo doi (giai ngan 30.6.12) 2 2" xfId="12263"/>
    <cellStyle name="1_Book2_DK bo tri lai (chinh thuc)_Ke hoach 2012 theo doi (giai ngan 30.6.12) 2 3" xfId="12264"/>
    <cellStyle name="1_Book2_DK bo tri lai (chinh thuc)_Ke hoach 2012 theo doi (giai ngan 30.6.12) 2 4" xfId="12265"/>
    <cellStyle name="1_Book2_DK bo tri lai (chinh thuc)_Ke hoach 2012 theo doi (giai ngan 30.6.12) 3" xfId="12266"/>
    <cellStyle name="1_Book2_DK bo tri lai (chinh thuc)_Ke hoach 2012 theo doi (giai ngan 30.6.12) 3 2" xfId="12267"/>
    <cellStyle name="1_Book2_DK bo tri lai (chinh thuc)_Ke hoach 2012 theo doi (giai ngan 30.6.12) 3 3" xfId="12268"/>
    <cellStyle name="1_Book2_DK bo tri lai (chinh thuc)_Ke hoach 2012 theo doi (giai ngan 30.6.12) 3 4" xfId="12269"/>
    <cellStyle name="1_Book2_DK bo tri lai (chinh thuc)_Ke hoach 2012 theo doi (giai ngan 30.6.12) 4" xfId="12270"/>
    <cellStyle name="1_Book2_DK bo tri lai (chinh thuc)_Ke hoach 2012 theo doi (giai ngan 30.6.12) 5" xfId="12271"/>
    <cellStyle name="1_Book2_DK bo tri lai (chinh thuc)_Ke hoach 2012 theo doi (giai ngan 30.6.12) 6" xfId="12272"/>
    <cellStyle name="1_Book2_Ke hoach 2010 (theo doi)" xfId="12273"/>
    <cellStyle name="1_Book2_Ke hoach 2010 (theo doi) 2" xfId="12274"/>
    <cellStyle name="1_Book2_Ke hoach 2010 (theo doi) 2 2" xfId="12275"/>
    <cellStyle name="1_Book2_Ke hoach 2010 (theo doi) 2 3" xfId="12276"/>
    <cellStyle name="1_Book2_Ke hoach 2010 (theo doi) 2 4" xfId="12277"/>
    <cellStyle name="1_Book2_Ke hoach 2010 (theo doi) 3" xfId="12278"/>
    <cellStyle name="1_Book2_Ke hoach 2010 (theo doi) 4" xfId="12279"/>
    <cellStyle name="1_Book2_Ke hoach 2010 (theo doi) 5" xfId="12280"/>
    <cellStyle name="1_Book2_Ke hoach 2010 (theo doi)_BC von DTPT 6 thang 2012" xfId="12281"/>
    <cellStyle name="1_Book2_Ke hoach 2010 (theo doi)_BC von DTPT 6 thang 2012 2" xfId="12282"/>
    <cellStyle name="1_Book2_Ke hoach 2010 (theo doi)_BC von DTPT 6 thang 2012 2 2" xfId="12283"/>
    <cellStyle name="1_Book2_Ke hoach 2010 (theo doi)_BC von DTPT 6 thang 2012 2 3" xfId="12284"/>
    <cellStyle name="1_Book2_Ke hoach 2010 (theo doi)_BC von DTPT 6 thang 2012 2 4" xfId="12285"/>
    <cellStyle name="1_Book2_Ke hoach 2010 (theo doi)_BC von DTPT 6 thang 2012 3" xfId="12286"/>
    <cellStyle name="1_Book2_Ke hoach 2010 (theo doi)_BC von DTPT 6 thang 2012 4" xfId="12287"/>
    <cellStyle name="1_Book2_Ke hoach 2010 (theo doi)_BC von DTPT 6 thang 2012 5" xfId="12288"/>
    <cellStyle name="1_Book2_Ke hoach 2010 (theo doi)_Bieu du thao QD von ho tro co MT" xfId="12289"/>
    <cellStyle name="1_Book2_Ke hoach 2010 (theo doi)_Bieu du thao QD von ho tro co MT 2" xfId="12290"/>
    <cellStyle name="1_Book2_Ke hoach 2010 (theo doi)_Bieu du thao QD von ho tro co MT 2 2" xfId="12291"/>
    <cellStyle name="1_Book2_Ke hoach 2010 (theo doi)_Bieu du thao QD von ho tro co MT 2 3" xfId="12292"/>
    <cellStyle name="1_Book2_Ke hoach 2010 (theo doi)_Bieu du thao QD von ho tro co MT 2 4" xfId="12293"/>
    <cellStyle name="1_Book2_Ke hoach 2010 (theo doi)_Bieu du thao QD von ho tro co MT 3" xfId="12294"/>
    <cellStyle name="1_Book2_Ke hoach 2010 (theo doi)_Bieu du thao QD von ho tro co MT 4" xfId="12295"/>
    <cellStyle name="1_Book2_Ke hoach 2010 (theo doi)_Bieu du thao QD von ho tro co MT 5" xfId="12296"/>
    <cellStyle name="1_Book2_Ke hoach 2010 (theo doi)_Ke hoach 2012 (theo doi)" xfId="12297"/>
    <cellStyle name="1_Book2_Ke hoach 2010 (theo doi)_Ke hoach 2012 (theo doi) 2" xfId="12298"/>
    <cellStyle name="1_Book2_Ke hoach 2010 (theo doi)_Ke hoach 2012 (theo doi) 2 2" xfId="12299"/>
    <cellStyle name="1_Book2_Ke hoach 2010 (theo doi)_Ke hoach 2012 (theo doi) 2 3" xfId="12300"/>
    <cellStyle name="1_Book2_Ke hoach 2010 (theo doi)_Ke hoach 2012 (theo doi) 2 4" xfId="12301"/>
    <cellStyle name="1_Book2_Ke hoach 2010 (theo doi)_Ke hoach 2012 (theo doi) 3" xfId="12302"/>
    <cellStyle name="1_Book2_Ke hoach 2010 (theo doi)_Ke hoach 2012 (theo doi) 4" xfId="12303"/>
    <cellStyle name="1_Book2_Ke hoach 2010 (theo doi)_Ke hoach 2012 (theo doi) 5" xfId="12304"/>
    <cellStyle name="1_Book2_Ke hoach 2010 (theo doi)_Ke hoach 2012 theo doi (giai ngan 30.6.12)" xfId="12305"/>
    <cellStyle name="1_Book2_Ke hoach 2010 (theo doi)_Ke hoach 2012 theo doi (giai ngan 30.6.12) 2" xfId="12306"/>
    <cellStyle name="1_Book2_Ke hoach 2010 (theo doi)_Ke hoach 2012 theo doi (giai ngan 30.6.12) 2 2" xfId="12307"/>
    <cellStyle name="1_Book2_Ke hoach 2010 (theo doi)_Ke hoach 2012 theo doi (giai ngan 30.6.12) 2 3" xfId="12308"/>
    <cellStyle name="1_Book2_Ke hoach 2010 (theo doi)_Ke hoach 2012 theo doi (giai ngan 30.6.12) 2 4" xfId="12309"/>
    <cellStyle name="1_Book2_Ke hoach 2010 (theo doi)_Ke hoach 2012 theo doi (giai ngan 30.6.12) 3" xfId="12310"/>
    <cellStyle name="1_Book2_Ke hoach 2010 (theo doi)_Ke hoach 2012 theo doi (giai ngan 30.6.12) 4" xfId="12311"/>
    <cellStyle name="1_Book2_Ke hoach 2010 (theo doi)_Ke hoach 2012 theo doi (giai ngan 30.6.12) 5" xfId="12312"/>
    <cellStyle name="1_Book2_Ke hoach 2012 (theo doi)" xfId="12313"/>
    <cellStyle name="1_Book2_Ke hoach 2012 (theo doi) 2" xfId="12314"/>
    <cellStyle name="1_Book2_Ke hoach 2012 (theo doi) 2 2" xfId="12315"/>
    <cellStyle name="1_Book2_Ke hoach 2012 (theo doi) 2 3" xfId="12316"/>
    <cellStyle name="1_Book2_Ke hoach 2012 (theo doi) 2 4" xfId="12317"/>
    <cellStyle name="1_Book2_Ke hoach 2012 (theo doi) 3" xfId="12318"/>
    <cellStyle name="1_Book2_Ke hoach 2012 (theo doi) 4" xfId="12319"/>
    <cellStyle name="1_Book2_Ke hoach 2012 (theo doi) 5" xfId="12320"/>
    <cellStyle name="1_Book2_Ke hoach 2012 theo doi (giai ngan 30.6.12)" xfId="12321"/>
    <cellStyle name="1_Book2_Ke hoach 2012 theo doi (giai ngan 30.6.12) 2" xfId="12322"/>
    <cellStyle name="1_Book2_Ke hoach 2012 theo doi (giai ngan 30.6.12) 2 2" xfId="12323"/>
    <cellStyle name="1_Book2_Ke hoach 2012 theo doi (giai ngan 30.6.12) 2 3" xfId="12324"/>
    <cellStyle name="1_Book2_Ke hoach 2012 theo doi (giai ngan 30.6.12) 2 4" xfId="12325"/>
    <cellStyle name="1_Book2_Ke hoach 2012 theo doi (giai ngan 30.6.12) 3" xfId="12326"/>
    <cellStyle name="1_Book2_Ke hoach 2012 theo doi (giai ngan 30.6.12) 4" xfId="12327"/>
    <cellStyle name="1_Book2_Ke hoach 2012 theo doi (giai ngan 30.6.12) 5" xfId="12328"/>
    <cellStyle name="1_Book2_Ke hoach nam 2013 nguon MT(theo doi) den 31-5-13" xfId="12329"/>
    <cellStyle name="1_Book2_Ke hoach nam 2013 nguon MT(theo doi) den 31-5-13 2" xfId="12330"/>
    <cellStyle name="1_Book2_Ke hoach nam 2013 nguon MT(theo doi) den 31-5-13 2 2" xfId="12331"/>
    <cellStyle name="1_Book2_Ke hoach nam 2013 nguon MT(theo doi) den 31-5-13 2 3" xfId="12332"/>
    <cellStyle name="1_Book2_Ke hoach nam 2013 nguon MT(theo doi) den 31-5-13 2 4" xfId="12333"/>
    <cellStyle name="1_Book2_Ke hoach nam 2013 nguon MT(theo doi) den 31-5-13 3" xfId="12334"/>
    <cellStyle name="1_Book2_Ke hoach nam 2013 nguon MT(theo doi) den 31-5-13 4" xfId="12335"/>
    <cellStyle name="1_Book2_Ke hoach nam 2013 nguon MT(theo doi) den 31-5-13 5" xfId="12336"/>
    <cellStyle name="1_Book2_pvhung.skhdt 20117113152041 Danh muc cong trinh trong diem" xfId="12337"/>
    <cellStyle name="1_Book2_pvhung.skhdt 20117113152041 Danh muc cong trinh trong diem 2" xfId="12338"/>
    <cellStyle name="1_Book2_pvhung.skhdt 20117113152041 Danh muc cong trinh trong diem 2 2" xfId="12339"/>
    <cellStyle name="1_Book2_pvhung.skhdt 20117113152041 Danh muc cong trinh trong diem 2 2 2" xfId="12340"/>
    <cellStyle name="1_Book2_pvhung.skhdt 20117113152041 Danh muc cong trinh trong diem 2 2 3" xfId="12341"/>
    <cellStyle name="1_Book2_pvhung.skhdt 20117113152041 Danh muc cong trinh trong diem 2 2 4" xfId="12342"/>
    <cellStyle name="1_Book2_pvhung.skhdt 20117113152041 Danh muc cong trinh trong diem 2 3" xfId="12343"/>
    <cellStyle name="1_Book2_pvhung.skhdt 20117113152041 Danh muc cong trinh trong diem 2 4" xfId="12344"/>
    <cellStyle name="1_Book2_pvhung.skhdt 20117113152041 Danh muc cong trinh trong diem 2 5" xfId="12345"/>
    <cellStyle name="1_Book2_pvhung.skhdt 20117113152041 Danh muc cong trinh trong diem 3" xfId="12346"/>
    <cellStyle name="1_Book2_pvhung.skhdt 20117113152041 Danh muc cong trinh trong diem 3 2" xfId="12347"/>
    <cellStyle name="1_Book2_pvhung.skhdt 20117113152041 Danh muc cong trinh trong diem 3 3" xfId="12348"/>
    <cellStyle name="1_Book2_pvhung.skhdt 20117113152041 Danh muc cong trinh trong diem 3 4" xfId="12349"/>
    <cellStyle name="1_Book2_pvhung.skhdt 20117113152041 Danh muc cong trinh trong diem 4" xfId="12350"/>
    <cellStyle name="1_Book2_pvhung.skhdt 20117113152041 Danh muc cong trinh trong diem 5" xfId="12351"/>
    <cellStyle name="1_Book2_pvhung.skhdt 20117113152041 Danh muc cong trinh trong diem 6" xfId="12352"/>
    <cellStyle name="1_Book2_pvhung.skhdt 20117113152041 Danh muc cong trinh trong diem_BC von DTPT 6 thang 2012" xfId="12353"/>
    <cellStyle name="1_Book2_pvhung.skhdt 20117113152041 Danh muc cong trinh trong diem_BC von DTPT 6 thang 2012 2" xfId="12354"/>
    <cellStyle name="1_Book2_pvhung.skhdt 20117113152041 Danh muc cong trinh trong diem_BC von DTPT 6 thang 2012 2 2" xfId="12355"/>
    <cellStyle name="1_Book2_pvhung.skhdt 20117113152041 Danh muc cong trinh trong diem_BC von DTPT 6 thang 2012 2 2 2" xfId="12356"/>
    <cellStyle name="1_Book2_pvhung.skhdt 20117113152041 Danh muc cong trinh trong diem_BC von DTPT 6 thang 2012 2 2 3" xfId="12357"/>
    <cellStyle name="1_Book2_pvhung.skhdt 20117113152041 Danh muc cong trinh trong diem_BC von DTPT 6 thang 2012 2 2 4" xfId="12358"/>
    <cellStyle name="1_Book2_pvhung.skhdt 20117113152041 Danh muc cong trinh trong diem_BC von DTPT 6 thang 2012 2 3" xfId="12359"/>
    <cellStyle name="1_Book2_pvhung.skhdt 20117113152041 Danh muc cong trinh trong diem_BC von DTPT 6 thang 2012 2 4" xfId="12360"/>
    <cellStyle name="1_Book2_pvhung.skhdt 20117113152041 Danh muc cong trinh trong diem_BC von DTPT 6 thang 2012 2 5" xfId="12361"/>
    <cellStyle name="1_Book2_pvhung.skhdt 20117113152041 Danh muc cong trinh trong diem_BC von DTPT 6 thang 2012 3" xfId="12362"/>
    <cellStyle name="1_Book2_pvhung.skhdt 20117113152041 Danh muc cong trinh trong diem_BC von DTPT 6 thang 2012 3 2" xfId="12363"/>
    <cellStyle name="1_Book2_pvhung.skhdt 20117113152041 Danh muc cong trinh trong diem_BC von DTPT 6 thang 2012 3 3" xfId="12364"/>
    <cellStyle name="1_Book2_pvhung.skhdt 20117113152041 Danh muc cong trinh trong diem_BC von DTPT 6 thang 2012 3 4" xfId="12365"/>
    <cellStyle name="1_Book2_pvhung.skhdt 20117113152041 Danh muc cong trinh trong diem_BC von DTPT 6 thang 2012 4" xfId="12366"/>
    <cellStyle name="1_Book2_pvhung.skhdt 20117113152041 Danh muc cong trinh trong diem_BC von DTPT 6 thang 2012 5" xfId="12367"/>
    <cellStyle name="1_Book2_pvhung.skhdt 20117113152041 Danh muc cong trinh trong diem_BC von DTPT 6 thang 2012 6" xfId="12368"/>
    <cellStyle name="1_Book2_pvhung.skhdt 20117113152041 Danh muc cong trinh trong diem_Bieu du thao QD von ho tro co MT" xfId="12369"/>
    <cellStyle name="1_Book2_pvhung.skhdt 20117113152041 Danh muc cong trinh trong diem_Bieu du thao QD von ho tro co MT 2" xfId="12370"/>
    <cellStyle name="1_Book2_pvhung.skhdt 20117113152041 Danh muc cong trinh trong diem_Bieu du thao QD von ho tro co MT 2 2" xfId="12371"/>
    <cellStyle name="1_Book2_pvhung.skhdt 20117113152041 Danh muc cong trinh trong diem_Bieu du thao QD von ho tro co MT 2 2 2" xfId="12372"/>
    <cellStyle name="1_Book2_pvhung.skhdt 20117113152041 Danh muc cong trinh trong diem_Bieu du thao QD von ho tro co MT 2 2 3" xfId="12373"/>
    <cellStyle name="1_Book2_pvhung.skhdt 20117113152041 Danh muc cong trinh trong diem_Bieu du thao QD von ho tro co MT 2 2 4" xfId="12374"/>
    <cellStyle name="1_Book2_pvhung.skhdt 20117113152041 Danh muc cong trinh trong diem_Bieu du thao QD von ho tro co MT 2 3" xfId="12375"/>
    <cellStyle name="1_Book2_pvhung.skhdt 20117113152041 Danh muc cong trinh trong diem_Bieu du thao QD von ho tro co MT 2 4" xfId="12376"/>
    <cellStyle name="1_Book2_pvhung.skhdt 20117113152041 Danh muc cong trinh trong diem_Bieu du thao QD von ho tro co MT 2 5" xfId="12377"/>
    <cellStyle name="1_Book2_pvhung.skhdt 20117113152041 Danh muc cong trinh trong diem_Bieu du thao QD von ho tro co MT 3" xfId="12378"/>
    <cellStyle name="1_Book2_pvhung.skhdt 20117113152041 Danh muc cong trinh trong diem_Bieu du thao QD von ho tro co MT 3 2" xfId="12379"/>
    <cellStyle name="1_Book2_pvhung.skhdt 20117113152041 Danh muc cong trinh trong diem_Bieu du thao QD von ho tro co MT 3 3" xfId="12380"/>
    <cellStyle name="1_Book2_pvhung.skhdt 20117113152041 Danh muc cong trinh trong diem_Bieu du thao QD von ho tro co MT 3 4" xfId="12381"/>
    <cellStyle name="1_Book2_pvhung.skhdt 20117113152041 Danh muc cong trinh trong diem_Bieu du thao QD von ho tro co MT 4" xfId="12382"/>
    <cellStyle name="1_Book2_pvhung.skhdt 20117113152041 Danh muc cong trinh trong diem_Bieu du thao QD von ho tro co MT 5" xfId="12383"/>
    <cellStyle name="1_Book2_pvhung.skhdt 20117113152041 Danh muc cong trinh trong diem_Bieu du thao QD von ho tro co MT 6" xfId="12384"/>
    <cellStyle name="1_Book2_pvhung.skhdt 20117113152041 Danh muc cong trinh trong diem_Ke hoach 2012 (theo doi)" xfId="12385"/>
    <cellStyle name="1_Book2_pvhung.skhdt 20117113152041 Danh muc cong trinh trong diem_Ke hoach 2012 (theo doi) 2" xfId="12386"/>
    <cellStyle name="1_Book2_pvhung.skhdt 20117113152041 Danh muc cong trinh trong diem_Ke hoach 2012 (theo doi) 2 2" xfId="12387"/>
    <cellStyle name="1_Book2_pvhung.skhdt 20117113152041 Danh muc cong trinh trong diem_Ke hoach 2012 (theo doi) 2 2 2" xfId="12388"/>
    <cellStyle name="1_Book2_pvhung.skhdt 20117113152041 Danh muc cong trinh trong diem_Ke hoach 2012 (theo doi) 2 2 3" xfId="12389"/>
    <cellStyle name="1_Book2_pvhung.skhdt 20117113152041 Danh muc cong trinh trong diem_Ke hoach 2012 (theo doi) 2 2 4" xfId="12390"/>
    <cellStyle name="1_Book2_pvhung.skhdt 20117113152041 Danh muc cong trinh trong diem_Ke hoach 2012 (theo doi) 2 3" xfId="12391"/>
    <cellStyle name="1_Book2_pvhung.skhdt 20117113152041 Danh muc cong trinh trong diem_Ke hoach 2012 (theo doi) 2 4" xfId="12392"/>
    <cellStyle name="1_Book2_pvhung.skhdt 20117113152041 Danh muc cong trinh trong diem_Ke hoach 2012 (theo doi) 2 5" xfId="12393"/>
    <cellStyle name="1_Book2_pvhung.skhdt 20117113152041 Danh muc cong trinh trong diem_Ke hoach 2012 (theo doi) 3" xfId="12394"/>
    <cellStyle name="1_Book2_pvhung.skhdt 20117113152041 Danh muc cong trinh trong diem_Ke hoach 2012 (theo doi) 3 2" xfId="12395"/>
    <cellStyle name="1_Book2_pvhung.skhdt 20117113152041 Danh muc cong trinh trong diem_Ke hoach 2012 (theo doi) 3 3" xfId="12396"/>
    <cellStyle name="1_Book2_pvhung.skhdt 20117113152041 Danh muc cong trinh trong diem_Ke hoach 2012 (theo doi) 3 4" xfId="12397"/>
    <cellStyle name="1_Book2_pvhung.skhdt 20117113152041 Danh muc cong trinh trong diem_Ke hoach 2012 (theo doi) 4" xfId="12398"/>
    <cellStyle name="1_Book2_pvhung.skhdt 20117113152041 Danh muc cong trinh trong diem_Ke hoach 2012 (theo doi) 5" xfId="12399"/>
    <cellStyle name="1_Book2_pvhung.skhdt 20117113152041 Danh muc cong trinh trong diem_Ke hoach 2012 (theo doi) 6" xfId="12400"/>
    <cellStyle name="1_Book2_pvhung.skhdt 20117113152041 Danh muc cong trinh trong diem_Ke hoach 2012 theo doi (giai ngan 30.6.12)" xfId="12401"/>
    <cellStyle name="1_Book2_pvhung.skhdt 20117113152041 Danh muc cong trinh trong diem_Ke hoach 2012 theo doi (giai ngan 30.6.12) 2" xfId="12402"/>
    <cellStyle name="1_Book2_pvhung.skhdt 20117113152041 Danh muc cong trinh trong diem_Ke hoach 2012 theo doi (giai ngan 30.6.12) 2 2" xfId="12403"/>
    <cellStyle name="1_Book2_pvhung.skhdt 20117113152041 Danh muc cong trinh trong diem_Ke hoach 2012 theo doi (giai ngan 30.6.12) 2 2 2" xfId="12404"/>
    <cellStyle name="1_Book2_pvhung.skhdt 20117113152041 Danh muc cong trinh trong diem_Ke hoach 2012 theo doi (giai ngan 30.6.12) 2 2 3" xfId="12405"/>
    <cellStyle name="1_Book2_pvhung.skhdt 20117113152041 Danh muc cong trinh trong diem_Ke hoach 2012 theo doi (giai ngan 30.6.12) 2 2 4" xfId="12406"/>
    <cellStyle name="1_Book2_pvhung.skhdt 20117113152041 Danh muc cong trinh trong diem_Ke hoach 2012 theo doi (giai ngan 30.6.12) 2 3" xfId="12407"/>
    <cellStyle name="1_Book2_pvhung.skhdt 20117113152041 Danh muc cong trinh trong diem_Ke hoach 2012 theo doi (giai ngan 30.6.12) 2 4" xfId="12408"/>
    <cellStyle name="1_Book2_pvhung.skhdt 20117113152041 Danh muc cong trinh trong diem_Ke hoach 2012 theo doi (giai ngan 30.6.12) 2 5" xfId="12409"/>
    <cellStyle name="1_Book2_pvhung.skhdt 20117113152041 Danh muc cong trinh trong diem_Ke hoach 2012 theo doi (giai ngan 30.6.12) 3" xfId="12410"/>
    <cellStyle name="1_Book2_pvhung.skhdt 20117113152041 Danh muc cong trinh trong diem_Ke hoach 2012 theo doi (giai ngan 30.6.12) 3 2" xfId="12411"/>
    <cellStyle name="1_Book2_pvhung.skhdt 20117113152041 Danh muc cong trinh trong diem_Ke hoach 2012 theo doi (giai ngan 30.6.12) 3 3" xfId="12412"/>
    <cellStyle name="1_Book2_pvhung.skhdt 20117113152041 Danh muc cong trinh trong diem_Ke hoach 2012 theo doi (giai ngan 30.6.12) 3 4" xfId="12413"/>
    <cellStyle name="1_Book2_pvhung.skhdt 20117113152041 Danh muc cong trinh trong diem_Ke hoach 2012 theo doi (giai ngan 30.6.12) 4" xfId="12414"/>
    <cellStyle name="1_Book2_pvhung.skhdt 20117113152041 Danh muc cong trinh trong diem_Ke hoach 2012 theo doi (giai ngan 30.6.12) 5" xfId="12415"/>
    <cellStyle name="1_Book2_pvhung.skhdt 20117113152041 Danh muc cong trinh trong diem_Ke hoach 2012 theo doi (giai ngan 30.6.12) 6" xfId="12416"/>
    <cellStyle name="1_Book2_Tong hop so lieu" xfId="12417"/>
    <cellStyle name="1_Book2_Tong hop so lieu 2" xfId="12418"/>
    <cellStyle name="1_Book2_Tong hop so lieu 2 2" xfId="12419"/>
    <cellStyle name="1_Book2_Tong hop so lieu 2 3" xfId="12420"/>
    <cellStyle name="1_Book2_Tong hop so lieu 2 4" xfId="12421"/>
    <cellStyle name="1_Book2_Tong hop so lieu 3" xfId="12422"/>
    <cellStyle name="1_Book2_Tong hop so lieu 4" xfId="12423"/>
    <cellStyle name="1_Book2_Tong hop so lieu 5" xfId="12424"/>
    <cellStyle name="1_Book2_Tong hop so lieu_BC cong trinh trong diem" xfId="12425"/>
    <cellStyle name="1_Book2_Tong hop so lieu_BC cong trinh trong diem 2" xfId="12426"/>
    <cellStyle name="1_Book2_Tong hop so lieu_BC cong trinh trong diem 2 2" xfId="12427"/>
    <cellStyle name="1_Book2_Tong hop so lieu_BC cong trinh trong diem 2 3" xfId="12428"/>
    <cellStyle name="1_Book2_Tong hop so lieu_BC cong trinh trong diem 2 4" xfId="12429"/>
    <cellStyle name="1_Book2_Tong hop so lieu_BC cong trinh trong diem 3" xfId="12430"/>
    <cellStyle name="1_Book2_Tong hop so lieu_BC cong trinh trong diem 4" xfId="12431"/>
    <cellStyle name="1_Book2_Tong hop so lieu_BC cong trinh trong diem 5" xfId="12432"/>
    <cellStyle name="1_Book2_Tong hop so lieu_BC cong trinh trong diem_BC von DTPT 6 thang 2012" xfId="12433"/>
    <cellStyle name="1_Book2_Tong hop so lieu_BC cong trinh trong diem_BC von DTPT 6 thang 2012 2" xfId="12434"/>
    <cellStyle name="1_Book2_Tong hop so lieu_BC cong trinh trong diem_BC von DTPT 6 thang 2012 2 2" xfId="12435"/>
    <cellStyle name="1_Book2_Tong hop so lieu_BC cong trinh trong diem_BC von DTPT 6 thang 2012 2 3" xfId="12436"/>
    <cellStyle name="1_Book2_Tong hop so lieu_BC cong trinh trong diem_BC von DTPT 6 thang 2012 2 4" xfId="12437"/>
    <cellStyle name="1_Book2_Tong hop so lieu_BC cong trinh trong diem_BC von DTPT 6 thang 2012 3" xfId="12438"/>
    <cellStyle name="1_Book2_Tong hop so lieu_BC cong trinh trong diem_BC von DTPT 6 thang 2012 4" xfId="12439"/>
    <cellStyle name="1_Book2_Tong hop so lieu_BC cong trinh trong diem_BC von DTPT 6 thang 2012 5" xfId="12440"/>
    <cellStyle name="1_Book2_Tong hop so lieu_BC cong trinh trong diem_Bieu du thao QD von ho tro co MT" xfId="12441"/>
    <cellStyle name="1_Book2_Tong hop so lieu_BC cong trinh trong diem_Bieu du thao QD von ho tro co MT 2" xfId="12442"/>
    <cellStyle name="1_Book2_Tong hop so lieu_BC cong trinh trong diem_Bieu du thao QD von ho tro co MT 2 2" xfId="12443"/>
    <cellStyle name="1_Book2_Tong hop so lieu_BC cong trinh trong diem_Bieu du thao QD von ho tro co MT 2 3" xfId="12444"/>
    <cellStyle name="1_Book2_Tong hop so lieu_BC cong trinh trong diem_Bieu du thao QD von ho tro co MT 2 4" xfId="12445"/>
    <cellStyle name="1_Book2_Tong hop so lieu_BC cong trinh trong diem_Bieu du thao QD von ho tro co MT 3" xfId="12446"/>
    <cellStyle name="1_Book2_Tong hop so lieu_BC cong trinh trong diem_Bieu du thao QD von ho tro co MT 4" xfId="12447"/>
    <cellStyle name="1_Book2_Tong hop so lieu_BC cong trinh trong diem_Bieu du thao QD von ho tro co MT 5" xfId="12448"/>
    <cellStyle name="1_Book2_Tong hop so lieu_BC cong trinh trong diem_Ke hoach 2012 (theo doi)" xfId="12449"/>
    <cellStyle name="1_Book2_Tong hop so lieu_BC cong trinh trong diem_Ke hoach 2012 (theo doi) 2" xfId="12450"/>
    <cellStyle name="1_Book2_Tong hop so lieu_BC cong trinh trong diem_Ke hoach 2012 (theo doi) 2 2" xfId="12451"/>
    <cellStyle name="1_Book2_Tong hop so lieu_BC cong trinh trong diem_Ke hoach 2012 (theo doi) 2 3" xfId="12452"/>
    <cellStyle name="1_Book2_Tong hop so lieu_BC cong trinh trong diem_Ke hoach 2012 (theo doi) 2 4" xfId="12453"/>
    <cellStyle name="1_Book2_Tong hop so lieu_BC cong trinh trong diem_Ke hoach 2012 (theo doi) 3" xfId="12454"/>
    <cellStyle name="1_Book2_Tong hop so lieu_BC cong trinh trong diem_Ke hoach 2012 (theo doi) 4" xfId="12455"/>
    <cellStyle name="1_Book2_Tong hop so lieu_BC cong trinh trong diem_Ke hoach 2012 (theo doi) 5" xfId="12456"/>
    <cellStyle name="1_Book2_Tong hop so lieu_BC cong trinh trong diem_Ke hoach 2012 theo doi (giai ngan 30.6.12)" xfId="12457"/>
    <cellStyle name="1_Book2_Tong hop so lieu_BC cong trinh trong diem_Ke hoach 2012 theo doi (giai ngan 30.6.12) 2" xfId="12458"/>
    <cellStyle name="1_Book2_Tong hop so lieu_BC cong trinh trong diem_Ke hoach 2012 theo doi (giai ngan 30.6.12) 2 2" xfId="12459"/>
    <cellStyle name="1_Book2_Tong hop so lieu_BC cong trinh trong diem_Ke hoach 2012 theo doi (giai ngan 30.6.12) 2 3" xfId="12460"/>
    <cellStyle name="1_Book2_Tong hop so lieu_BC cong trinh trong diem_Ke hoach 2012 theo doi (giai ngan 30.6.12) 2 4" xfId="12461"/>
    <cellStyle name="1_Book2_Tong hop so lieu_BC cong trinh trong diem_Ke hoach 2012 theo doi (giai ngan 30.6.12) 3" xfId="12462"/>
    <cellStyle name="1_Book2_Tong hop so lieu_BC cong trinh trong diem_Ke hoach 2012 theo doi (giai ngan 30.6.12) 4" xfId="12463"/>
    <cellStyle name="1_Book2_Tong hop so lieu_BC cong trinh trong diem_Ke hoach 2012 theo doi (giai ngan 30.6.12) 5" xfId="12464"/>
    <cellStyle name="1_Book2_Tong hop so lieu_BC von DTPT 6 thang 2012" xfId="12465"/>
    <cellStyle name="1_Book2_Tong hop so lieu_BC von DTPT 6 thang 2012 2" xfId="12466"/>
    <cellStyle name="1_Book2_Tong hop so lieu_BC von DTPT 6 thang 2012 2 2" xfId="12467"/>
    <cellStyle name="1_Book2_Tong hop so lieu_BC von DTPT 6 thang 2012 2 3" xfId="12468"/>
    <cellStyle name="1_Book2_Tong hop so lieu_BC von DTPT 6 thang 2012 2 4" xfId="12469"/>
    <cellStyle name="1_Book2_Tong hop so lieu_BC von DTPT 6 thang 2012 3" xfId="12470"/>
    <cellStyle name="1_Book2_Tong hop so lieu_BC von DTPT 6 thang 2012 4" xfId="12471"/>
    <cellStyle name="1_Book2_Tong hop so lieu_BC von DTPT 6 thang 2012 5" xfId="12472"/>
    <cellStyle name="1_Book2_Tong hop so lieu_Bieu du thao QD von ho tro co MT" xfId="12473"/>
    <cellStyle name="1_Book2_Tong hop so lieu_Bieu du thao QD von ho tro co MT 2" xfId="12474"/>
    <cellStyle name="1_Book2_Tong hop so lieu_Bieu du thao QD von ho tro co MT 2 2" xfId="12475"/>
    <cellStyle name="1_Book2_Tong hop so lieu_Bieu du thao QD von ho tro co MT 2 3" xfId="12476"/>
    <cellStyle name="1_Book2_Tong hop so lieu_Bieu du thao QD von ho tro co MT 2 4" xfId="12477"/>
    <cellStyle name="1_Book2_Tong hop so lieu_Bieu du thao QD von ho tro co MT 3" xfId="12478"/>
    <cellStyle name="1_Book2_Tong hop so lieu_Bieu du thao QD von ho tro co MT 4" xfId="12479"/>
    <cellStyle name="1_Book2_Tong hop so lieu_Bieu du thao QD von ho tro co MT 5" xfId="12480"/>
    <cellStyle name="1_Book2_Tong hop so lieu_Ke hoach 2012 (theo doi)" xfId="12481"/>
    <cellStyle name="1_Book2_Tong hop so lieu_Ke hoach 2012 (theo doi) 2" xfId="12482"/>
    <cellStyle name="1_Book2_Tong hop so lieu_Ke hoach 2012 (theo doi) 2 2" xfId="12483"/>
    <cellStyle name="1_Book2_Tong hop so lieu_Ke hoach 2012 (theo doi) 2 3" xfId="12484"/>
    <cellStyle name="1_Book2_Tong hop so lieu_Ke hoach 2012 (theo doi) 2 4" xfId="12485"/>
    <cellStyle name="1_Book2_Tong hop so lieu_Ke hoach 2012 (theo doi) 3" xfId="12486"/>
    <cellStyle name="1_Book2_Tong hop so lieu_Ke hoach 2012 (theo doi) 4" xfId="12487"/>
    <cellStyle name="1_Book2_Tong hop so lieu_Ke hoach 2012 (theo doi) 5" xfId="12488"/>
    <cellStyle name="1_Book2_Tong hop so lieu_Ke hoach 2012 theo doi (giai ngan 30.6.12)" xfId="12489"/>
    <cellStyle name="1_Book2_Tong hop so lieu_Ke hoach 2012 theo doi (giai ngan 30.6.12) 2" xfId="12490"/>
    <cellStyle name="1_Book2_Tong hop so lieu_Ke hoach 2012 theo doi (giai ngan 30.6.12) 2 2" xfId="12491"/>
    <cellStyle name="1_Book2_Tong hop so lieu_Ke hoach 2012 theo doi (giai ngan 30.6.12) 2 3" xfId="12492"/>
    <cellStyle name="1_Book2_Tong hop so lieu_Ke hoach 2012 theo doi (giai ngan 30.6.12) 2 4" xfId="12493"/>
    <cellStyle name="1_Book2_Tong hop so lieu_Ke hoach 2012 theo doi (giai ngan 30.6.12) 3" xfId="12494"/>
    <cellStyle name="1_Book2_Tong hop so lieu_Ke hoach 2012 theo doi (giai ngan 30.6.12) 4" xfId="12495"/>
    <cellStyle name="1_Book2_Tong hop so lieu_Ke hoach 2012 theo doi (giai ngan 30.6.12) 5" xfId="12496"/>
    <cellStyle name="1_Book2_Tong hop so lieu_pvhung.skhdt 20117113152041 Danh muc cong trinh trong diem" xfId="12497"/>
    <cellStyle name="1_Book2_Tong hop so lieu_pvhung.skhdt 20117113152041 Danh muc cong trinh trong diem 2" xfId="12498"/>
    <cellStyle name="1_Book2_Tong hop so lieu_pvhung.skhdt 20117113152041 Danh muc cong trinh trong diem 2 2" xfId="12499"/>
    <cellStyle name="1_Book2_Tong hop so lieu_pvhung.skhdt 20117113152041 Danh muc cong trinh trong diem 2 3" xfId="12500"/>
    <cellStyle name="1_Book2_Tong hop so lieu_pvhung.skhdt 20117113152041 Danh muc cong trinh trong diem 2 4" xfId="12501"/>
    <cellStyle name="1_Book2_Tong hop so lieu_pvhung.skhdt 20117113152041 Danh muc cong trinh trong diem 3" xfId="12502"/>
    <cellStyle name="1_Book2_Tong hop so lieu_pvhung.skhdt 20117113152041 Danh muc cong trinh trong diem 4" xfId="12503"/>
    <cellStyle name="1_Book2_Tong hop so lieu_pvhung.skhdt 20117113152041 Danh muc cong trinh trong diem 5" xfId="12504"/>
    <cellStyle name="1_Book2_Tong hop so lieu_pvhung.skhdt 20117113152041 Danh muc cong trinh trong diem_BC von DTPT 6 thang 2012" xfId="12505"/>
    <cellStyle name="1_Book2_Tong hop so lieu_pvhung.skhdt 20117113152041 Danh muc cong trinh trong diem_BC von DTPT 6 thang 2012 2" xfId="12506"/>
    <cellStyle name="1_Book2_Tong hop so lieu_pvhung.skhdt 20117113152041 Danh muc cong trinh trong diem_BC von DTPT 6 thang 2012 2 2" xfId="12507"/>
    <cellStyle name="1_Book2_Tong hop so lieu_pvhung.skhdt 20117113152041 Danh muc cong trinh trong diem_BC von DTPT 6 thang 2012 2 3" xfId="12508"/>
    <cellStyle name="1_Book2_Tong hop so lieu_pvhung.skhdt 20117113152041 Danh muc cong trinh trong diem_BC von DTPT 6 thang 2012 2 4" xfId="12509"/>
    <cellStyle name="1_Book2_Tong hop so lieu_pvhung.skhdt 20117113152041 Danh muc cong trinh trong diem_BC von DTPT 6 thang 2012 3" xfId="12510"/>
    <cellStyle name="1_Book2_Tong hop so lieu_pvhung.skhdt 20117113152041 Danh muc cong trinh trong diem_BC von DTPT 6 thang 2012 4" xfId="12511"/>
    <cellStyle name="1_Book2_Tong hop so lieu_pvhung.skhdt 20117113152041 Danh muc cong trinh trong diem_BC von DTPT 6 thang 2012 5" xfId="12512"/>
    <cellStyle name="1_Book2_Tong hop so lieu_pvhung.skhdt 20117113152041 Danh muc cong trinh trong diem_Bieu du thao QD von ho tro co MT" xfId="12513"/>
    <cellStyle name="1_Book2_Tong hop so lieu_pvhung.skhdt 20117113152041 Danh muc cong trinh trong diem_Bieu du thao QD von ho tro co MT 2" xfId="12514"/>
    <cellStyle name="1_Book2_Tong hop so lieu_pvhung.skhdt 20117113152041 Danh muc cong trinh trong diem_Bieu du thao QD von ho tro co MT 2 2" xfId="12515"/>
    <cellStyle name="1_Book2_Tong hop so lieu_pvhung.skhdt 20117113152041 Danh muc cong trinh trong diem_Bieu du thao QD von ho tro co MT 2 3" xfId="12516"/>
    <cellStyle name="1_Book2_Tong hop so lieu_pvhung.skhdt 20117113152041 Danh muc cong trinh trong diem_Bieu du thao QD von ho tro co MT 2 4" xfId="12517"/>
    <cellStyle name="1_Book2_Tong hop so lieu_pvhung.skhdt 20117113152041 Danh muc cong trinh trong diem_Bieu du thao QD von ho tro co MT 3" xfId="12518"/>
    <cellStyle name="1_Book2_Tong hop so lieu_pvhung.skhdt 20117113152041 Danh muc cong trinh trong diem_Bieu du thao QD von ho tro co MT 4" xfId="12519"/>
    <cellStyle name="1_Book2_Tong hop so lieu_pvhung.skhdt 20117113152041 Danh muc cong trinh trong diem_Bieu du thao QD von ho tro co MT 5" xfId="12520"/>
    <cellStyle name="1_Book2_Tong hop so lieu_pvhung.skhdt 20117113152041 Danh muc cong trinh trong diem_Ke hoach 2012 (theo doi)" xfId="12521"/>
    <cellStyle name="1_Book2_Tong hop so lieu_pvhung.skhdt 20117113152041 Danh muc cong trinh trong diem_Ke hoach 2012 (theo doi) 2" xfId="12522"/>
    <cellStyle name="1_Book2_Tong hop so lieu_pvhung.skhdt 20117113152041 Danh muc cong trinh trong diem_Ke hoach 2012 (theo doi) 2 2" xfId="12523"/>
    <cellStyle name="1_Book2_Tong hop so lieu_pvhung.skhdt 20117113152041 Danh muc cong trinh trong diem_Ke hoach 2012 (theo doi) 2 3" xfId="12524"/>
    <cellStyle name="1_Book2_Tong hop so lieu_pvhung.skhdt 20117113152041 Danh muc cong trinh trong diem_Ke hoach 2012 (theo doi) 2 4" xfId="12525"/>
    <cellStyle name="1_Book2_Tong hop so lieu_pvhung.skhdt 20117113152041 Danh muc cong trinh trong diem_Ke hoach 2012 (theo doi) 3" xfId="12526"/>
    <cellStyle name="1_Book2_Tong hop so lieu_pvhung.skhdt 20117113152041 Danh muc cong trinh trong diem_Ke hoach 2012 (theo doi) 4" xfId="12527"/>
    <cellStyle name="1_Book2_Tong hop so lieu_pvhung.skhdt 20117113152041 Danh muc cong trinh trong diem_Ke hoach 2012 (theo doi) 5" xfId="12528"/>
    <cellStyle name="1_Book2_Tong hop so lieu_pvhung.skhdt 20117113152041 Danh muc cong trinh trong diem_Ke hoach 2012 theo doi (giai ngan 30.6.12)" xfId="12529"/>
    <cellStyle name="1_Book2_Tong hop so lieu_pvhung.skhdt 20117113152041 Danh muc cong trinh trong diem_Ke hoach 2012 theo doi (giai ngan 30.6.12) 2" xfId="12530"/>
    <cellStyle name="1_Book2_Tong hop so lieu_pvhung.skhdt 20117113152041 Danh muc cong trinh trong diem_Ke hoach 2012 theo doi (giai ngan 30.6.12) 2 2" xfId="12531"/>
    <cellStyle name="1_Book2_Tong hop so lieu_pvhung.skhdt 20117113152041 Danh muc cong trinh trong diem_Ke hoach 2012 theo doi (giai ngan 30.6.12) 2 3" xfId="12532"/>
    <cellStyle name="1_Book2_Tong hop so lieu_pvhung.skhdt 20117113152041 Danh muc cong trinh trong diem_Ke hoach 2012 theo doi (giai ngan 30.6.12) 2 4" xfId="12533"/>
    <cellStyle name="1_Book2_Tong hop so lieu_pvhung.skhdt 20117113152041 Danh muc cong trinh trong diem_Ke hoach 2012 theo doi (giai ngan 30.6.12) 3" xfId="12534"/>
    <cellStyle name="1_Book2_Tong hop so lieu_pvhung.skhdt 20117113152041 Danh muc cong trinh trong diem_Ke hoach 2012 theo doi (giai ngan 30.6.12) 4" xfId="12535"/>
    <cellStyle name="1_Book2_Tong hop so lieu_pvhung.skhdt 20117113152041 Danh muc cong trinh trong diem_Ke hoach 2012 theo doi (giai ngan 30.6.12) 5" xfId="12536"/>
    <cellStyle name="1_Book2_Tong hop theo doi von TPCP (BC)" xfId="12537"/>
    <cellStyle name="1_Book2_Tong hop theo doi von TPCP (BC) 2" xfId="12538"/>
    <cellStyle name="1_Book2_Tong hop theo doi von TPCP (BC) 2 2" xfId="12539"/>
    <cellStyle name="1_Book2_Tong hop theo doi von TPCP (BC) 2 3" xfId="12540"/>
    <cellStyle name="1_Book2_Tong hop theo doi von TPCP (BC) 2 4" xfId="12541"/>
    <cellStyle name="1_Book2_Tong hop theo doi von TPCP (BC) 3" xfId="12542"/>
    <cellStyle name="1_Book2_Tong hop theo doi von TPCP (BC) 4" xfId="12543"/>
    <cellStyle name="1_Book2_Tong hop theo doi von TPCP (BC) 5" xfId="12544"/>
    <cellStyle name="1_Book2_Tong hop theo doi von TPCP (BC)_BC von DTPT 6 thang 2012" xfId="12545"/>
    <cellStyle name="1_Book2_Tong hop theo doi von TPCP (BC)_BC von DTPT 6 thang 2012 2" xfId="12546"/>
    <cellStyle name="1_Book2_Tong hop theo doi von TPCP (BC)_BC von DTPT 6 thang 2012 2 2" xfId="12547"/>
    <cellStyle name="1_Book2_Tong hop theo doi von TPCP (BC)_BC von DTPT 6 thang 2012 2 3" xfId="12548"/>
    <cellStyle name="1_Book2_Tong hop theo doi von TPCP (BC)_BC von DTPT 6 thang 2012 2 4" xfId="12549"/>
    <cellStyle name="1_Book2_Tong hop theo doi von TPCP (BC)_BC von DTPT 6 thang 2012 3" xfId="12550"/>
    <cellStyle name="1_Book2_Tong hop theo doi von TPCP (BC)_BC von DTPT 6 thang 2012 4" xfId="12551"/>
    <cellStyle name="1_Book2_Tong hop theo doi von TPCP (BC)_BC von DTPT 6 thang 2012 5" xfId="12552"/>
    <cellStyle name="1_Book2_Tong hop theo doi von TPCP (BC)_Bieu du thao QD von ho tro co MT" xfId="12553"/>
    <cellStyle name="1_Book2_Tong hop theo doi von TPCP (BC)_Bieu du thao QD von ho tro co MT 2" xfId="12554"/>
    <cellStyle name="1_Book2_Tong hop theo doi von TPCP (BC)_Bieu du thao QD von ho tro co MT 2 2" xfId="12555"/>
    <cellStyle name="1_Book2_Tong hop theo doi von TPCP (BC)_Bieu du thao QD von ho tro co MT 2 3" xfId="12556"/>
    <cellStyle name="1_Book2_Tong hop theo doi von TPCP (BC)_Bieu du thao QD von ho tro co MT 2 4" xfId="12557"/>
    <cellStyle name="1_Book2_Tong hop theo doi von TPCP (BC)_Bieu du thao QD von ho tro co MT 3" xfId="12558"/>
    <cellStyle name="1_Book2_Tong hop theo doi von TPCP (BC)_Bieu du thao QD von ho tro co MT 4" xfId="12559"/>
    <cellStyle name="1_Book2_Tong hop theo doi von TPCP (BC)_Bieu du thao QD von ho tro co MT 5" xfId="12560"/>
    <cellStyle name="1_Book2_Tong hop theo doi von TPCP (BC)_Ke hoach 2012 (theo doi)" xfId="12561"/>
    <cellStyle name="1_Book2_Tong hop theo doi von TPCP (BC)_Ke hoach 2012 (theo doi) 2" xfId="12562"/>
    <cellStyle name="1_Book2_Tong hop theo doi von TPCP (BC)_Ke hoach 2012 (theo doi) 2 2" xfId="12563"/>
    <cellStyle name="1_Book2_Tong hop theo doi von TPCP (BC)_Ke hoach 2012 (theo doi) 2 3" xfId="12564"/>
    <cellStyle name="1_Book2_Tong hop theo doi von TPCP (BC)_Ke hoach 2012 (theo doi) 2 4" xfId="12565"/>
    <cellStyle name="1_Book2_Tong hop theo doi von TPCP (BC)_Ke hoach 2012 (theo doi) 3" xfId="12566"/>
    <cellStyle name="1_Book2_Tong hop theo doi von TPCP (BC)_Ke hoach 2012 (theo doi) 4" xfId="12567"/>
    <cellStyle name="1_Book2_Tong hop theo doi von TPCP (BC)_Ke hoach 2012 (theo doi) 5" xfId="12568"/>
    <cellStyle name="1_Book2_Tong hop theo doi von TPCP (BC)_Ke hoach 2012 theo doi (giai ngan 30.6.12)" xfId="12569"/>
    <cellStyle name="1_Book2_Tong hop theo doi von TPCP (BC)_Ke hoach 2012 theo doi (giai ngan 30.6.12) 2" xfId="12570"/>
    <cellStyle name="1_Book2_Tong hop theo doi von TPCP (BC)_Ke hoach 2012 theo doi (giai ngan 30.6.12) 2 2" xfId="12571"/>
    <cellStyle name="1_Book2_Tong hop theo doi von TPCP (BC)_Ke hoach 2012 theo doi (giai ngan 30.6.12) 2 3" xfId="12572"/>
    <cellStyle name="1_Book2_Tong hop theo doi von TPCP (BC)_Ke hoach 2012 theo doi (giai ngan 30.6.12) 2 4" xfId="12573"/>
    <cellStyle name="1_Book2_Tong hop theo doi von TPCP (BC)_Ke hoach 2012 theo doi (giai ngan 30.6.12) 3" xfId="12574"/>
    <cellStyle name="1_Book2_Tong hop theo doi von TPCP (BC)_Ke hoach 2012 theo doi (giai ngan 30.6.12) 4" xfId="12575"/>
    <cellStyle name="1_Book2_Tong hop theo doi von TPCP (BC)_Ke hoach 2012 theo doi (giai ngan 30.6.12) 5" xfId="12576"/>
    <cellStyle name="1_Book2_Worksheet in D: My Documents Ke Hoach KH cac nam Nam 2014 Bao cao ve Ke hoach nam 2014 ( Hoan chinh sau TL voi Bo KH)" xfId="12577"/>
    <cellStyle name="1_Book2_Worksheet in D: My Documents Ke Hoach KH cac nam Nam 2014 Bao cao ve Ke hoach nam 2014 ( Hoan chinh sau TL voi Bo KH) 2" xfId="12578"/>
    <cellStyle name="1_Book2_Worksheet in D: My Documents Ke Hoach KH cac nam Nam 2014 Bao cao ve Ke hoach nam 2014 ( Hoan chinh sau TL voi Bo KH) 2 2" xfId="12579"/>
    <cellStyle name="1_Book2_Worksheet in D: My Documents Ke Hoach KH cac nam Nam 2014 Bao cao ve Ke hoach nam 2014 ( Hoan chinh sau TL voi Bo KH) 2 3" xfId="12580"/>
    <cellStyle name="1_Book2_Worksheet in D: My Documents Ke Hoach KH cac nam Nam 2014 Bao cao ve Ke hoach nam 2014 ( Hoan chinh sau TL voi Bo KH) 2 4" xfId="12581"/>
    <cellStyle name="1_Book2_Worksheet in D: My Documents Ke Hoach KH cac nam Nam 2014 Bao cao ve Ke hoach nam 2014 ( Hoan chinh sau TL voi Bo KH) 3" xfId="12582"/>
    <cellStyle name="1_Book2_Worksheet in D: My Documents Ke Hoach KH cac nam Nam 2014 Bao cao ve Ke hoach nam 2014 ( Hoan chinh sau TL voi Bo KH) 4" xfId="12583"/>
    <cellStyle name="1_Book2_Worksheet in D: My Documents Ke Hoach KH cac nam Nam 2014 Bao cao ve Ke hoach nam 2014 ( Hoan chinh sau TL voi Bo KH) 5" xfId="12584"/>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5"/>
    <cellStyle name="1_Chi tieu 5 nam 2" xfId="12586"/>
    <cellStyle name="1_Chi tieu 5 nam 2 2" xfId="12587"/>
    <cellStyle name="1_Chi tieu 5 nam 2 3" xfId="12588"/>
    <cellStyle name="1_Chi tieu 5 nam 2 4" xfId="12589"/>
    <cellStyle name="1_Chi tieu 5 nam 3" xfId="12590"/>
    <cellStyle name="1_Chi tieu 5 nam 4" xfId="12591"/>
    <cellStyle name="1_Chi tieu 5 nam 5" xfId="12592"/>
    <cellStyle name="1_Chi tieu 5 nam_BC cong trinh trong diem" xfId="12593"/>
    <cellStyle name="1_Chi tieu 5 nam_BC cong trinh trong diem 2" xfId="12594"/>
    <cellStyle name="1_Chi tieu 5 nam_BC cong trinh trong diem 2 2" xfId="12595"/>
    <cellStyle name="1_Chi tieu 5 nam_BC cong trinh trong diem 2 3" xfId="12596"/>
    <cellStyle name="1_Chi tieu 5 nam_BC cong trinh trong diem 2 4" xfId="12597"/>
    <cellStyle name="1_Chi tieu 5 nam_BC cong trinh trong diem 3" xfId="12598"/>
    <cellStyle name="1_Chi tieu 5 nam_BC cong trinh trong diem 4" xfId="12599"/>
    <cellStyle name="1_Chi tieu 5 nam_BC cong trinh trong diem 5" xfId="12600"/>
    <cellStyle name="1_Chi tieu 5 nam_BC cong trinh trong diem_BC von DTPT 6 thang 2012" xfId="12601"/>
    <cellStyle name="1_Chi tieu 5 nam_BC cong trinh trong diem_BC von DTPT 6 thang 2012 2" xfId="12602"/>
    <cellStyle name="1_Chi tieu 5 nam_BC cong trinh trong diem_BC von DTPT 6 thang 2012 2 2" xfId="12603"/>
    <cellStyle name="1_Chi tieu 5 nam_BC cong trinh trong diem_BC von DTPT 6 thang 2012 2 3" xfId="12604"/>
    <cellStyle name="1_Chi tieu 5 nam_BC cong trinh trong diem_BC von DTPT 6 thang 2012 2 4" xfId="12605"/>
    <cellStyle name="1_Chi tieu 5 nam_BC cong trinh trong diem_BC von DTPT 6 thang 2012 3" xfId="12606"/>
    <cellStyle name="1_Chi tieu 5 nam_BC cong trinh trong diem_BC von DTPT 6 thang 2012 4" xfId="12607"/>
    <cellStyle name="1_Chi tieu 5 nam_BC cong trinh trong diem_BC von DTPT 6 thang 2012 5" xfId="12608"/>
    <cellStyle name="1_Chi tieu 5 nam_BC cong trinh trong diem_Bieu du thao QD von ho tro co MT" xfId="12609"/>
    <cellStyle name="1_Chi tieu 5 nam_BC cong trinh trong diem_Bieu du thao QD von ho tro co MT 2" xfId="12610"/>
    <cellStyle name="1_Chi tieu 5 nam_BC cong trinh trong diem_Bieu du thao QD von ho tro co MT 2 2" xfId="12611"/>
    <cellStyle name="1_Chi tieu 5 nam_BC cong trinh trong diem_Bieu du thao QD von ho tro co MT 2 3" xfId="12612"/>
    <cellStyle name="1_Chi tieu 5 nam_BC cong trinh trong diem_Bieu du thao QD von ho tro co MT 2 4" xfId="12613"/>
    <cellStyle name="1_Chi tieu 5 nam_BC cong trinh trong diem_Bieu du thao QD von ho tro co MT 3" xfId="12614"/>
    <cellStyle name="1_Chi tieu 5 nam_BC cong trinh trong diem_Bieu du thao QD von ho tro co MT 4" xfId="12615"/>
    <cellStyle name="1_Chi tieu 5 nam_BC cong trinh trong diem_Bieu du thao QD von ho tro co MT 5" xfId="12616"/>
    <cellStyle name="1_Chi tieu 5 nam_BC cong trinh trong diem_Ke hoach 2012 (theo doi)" xfId="12617"/>
    <cellStyle name="1_Chi tieu 5 nam_BC cong trinh trong diem_Ke hoach 2012 (theo doi) 2" xfId="12618"/>
    <cellStyle name="1_Chi tieu 5 nam_BC cong trinh trong diem_Ke hoach 2012 (theo doi) 2 2" xfId="12619"/>
    <cellStyle name="1_Chi tieu 5 nam_BC cong trinh trong diem_Ke hoach 2012 (theo doi) 2 3" xfId="12620"/>
    <cellStyle name="1_Chi tieu 5 nam_BC cong trinh trong diem_Ke hoach 2012 (theo doi) 2 4" xfId="12621"/>
    <cellStyle name="1_Chi tieu 5 nam_BC cong trinh trong diem_Ke hoach 2012 (theo doi) 3" xfId="12622"/>
    <cellStyle name="1_Chi tieu 5 nam_BC cong trinh trong diem_Ke hoach 2012 (theo doi) 4" xfId="12623"/>
    <cellStyle name="1_Chi tieu 5 nam_BC cong trinh trong diem_Ke hoach 2012 (theo doi) 5" xfId="12624"/>
    <cellStyle name="1_Chi tieu 5 nam_BC cong trinh trong diem_Ke hoach 2012 theo doi (giai ngan 30.6.12)" xfId="12625"/>
    <cellStyle name="1_Chi tieu 5 nam_BC cong trinh trong diem_Ke hoach 2012 theo doi (giai ngan 30.6.12) 2" xfId="12626"/>
    <cellStyle name="1_Chi tieu 5 nam_BC cong trinh trong diem_Ke hoach 2012 theo doi (giai ngan 30.6.12) 2 2" xfId="12627"/>
    <cellStyle name="1_Chi tieu 5 nam_BC cong trinh trong diem_Ke hoach 2012 theo doi (giai ngan 30.6.12) 2 3" xfId="12628"/>
    <cellStyle name="1_Chi tieu 5 nam_BC cong trinh trong diem_Ke hoach 2012 theo doi (giai ngan 30.6.12) 2 4" xfId="12629"/>
    <cellStyle name="1_Chi tieu 5 nam_BC cong trinh trong diem_Ke hoach 2012 theo doi (giai ngan 30.6.12) 3" xfId="12630"/>
    <cellStyle name="1_Chi tieu 5 nam_BC cong trinh trong diem_Ke hoach 2012 theo doi (giai ngan 30.6.12) 4" xfId="12631"/>
    <cellStyle name="1_Chi tieu 5 nam_BC cong trinh trong diem_Ke hoach 2012 theo doi (giai ngan 30.6.12) 5" xfId="12632"/>
    <cellStyle name="1_Chi tieu 5 nam_BC von DTPT 6 thang 2012" xfId="12633"/>
    <cellStyle name="1_Chi tieu 5 nam_BC von DTPT 6 thang 2012 2" xfId="12634"/>
    <cellStyle name="1_Chi tieu 5 nam_BC von DTPT 6 thang 2012 2 2" xfId="12635"/>
    <cellStyle name="1_Chi tieu 5 nam_BC von DTPT 6 thang 2012 2 3" xfId="12636"/>
    <cellStyle name="1_Chi tieu 5 nam_BC von DTPT 6 thang 2012 2 4" xfId="12637"/>
    <cellStyle name="1_Chi tieu 5 nam_BC von DTPT 6 thang 2012 3" xfId="12638"/>
    <cellStyle name="1_Chi tieu 5 nam_BC von DTPT 6 thang 2012 4" xfId="12639"/>
    <cellStyle name="1_Chi tieu 5 nam_BC von DTPT 6 thang 2012 5" xfId="12640"/>
    <cellStyle name="1_Chi tieu 5 nam_Bieu du thao QD von ho tro co MT" xfId="12641"/>
    <cellStyle name="1_Chi tieu 5 nam_Bieu du thao QD von ho tro co MT 2" xfId="12642"/>
    <cellStyle name="1_Chi tieu 5 nam_Bieu du thao QD von ho tro co MT 2 2" xfId="12643"/>
    <cellStyle name="1_Chi tieu 5 nam_Bieu du thao QD von ho tro co MT 2 3" xfId="12644"/>
    <cellStyle name="1_Chi tieu 5 nam_Bieu du thao QD von ho tro co MT 2 4" xfId="12645"/>
    <cellStyle name="1_Chi tieu 5 nam_Bieu du thao QD von ho tro co MT 3" xfId="12646"/>
    <cellStyle name="1_Chi tieu 5 nam_Bieu du thao QD von ho tro co MT 4" xfId="12647"/>
    <cellStyle name="1_Chi tieu 5 nam_Bieu du thao QD von ho tro co MT 5" xfId="12648"/>
    <cellStyle name="1_Chi tieu 5 nam_Ke hoach 2012 (theo doi)" xfId="12649"/>
    <cellStyle name="1_Chi tieu 5 nam_Ke hoach 2012 (theo doi) 2" xfId="12650"/>
    <cellStyle name="1_Chi tieu 5 nam_Ke hoach 2012 (theo doi) 2 2" xfId="12651"/>
    <cellStyle name="1_Chi tieu 5 nam_Ke hoach 2012 (theo doi) 2 3" xfId="12652"/>
    <cellStyle name="1_Chi tieu 5 nam_Ke hoach 2012 (theo doi) 2 4" xfId="12653"/>
    <cellStyle name="1_Chi tieu 5 nam_Ke hoach 2012 (theo doi) 3" xfId="12654"/>
    <cellStyle name="1_Chi tieu 5 nam_Ke hoach 2012 (theo doi) 4" xfId="12655"/>
    <cellStyle name="1_Chi tieu 5 nam_Ke hoach 2012 (theo doi) 5" xfId="12656"/>
    <cellStyle name="1_Chi tieu 5 nam_Ke hoach 2012 theo doi (giai ngan 30.6.12)" xfId="12657"/>
    <cellStyle name="1_Chi tieu 5 nam_Ke hoach 2012 theo doi (giai ngan 30.6.12) 2" xfId="12658"/>
    <cellStyle name="1_Chi tieu 5 nam_Ke hoach 2012 theo doi (giai ngan 30.6.12) 2 2" xfId="12659"/>
    <cellStyle name="1_Chi tieu 5 nam_Ke hoach 2012 theo doi (giai ngan 30.6.12) 2 3" xfId="12660"/>
    <cellStyle name="1_Chi tieu 5 nam_Ke hoach 2012 theo doi (giai ngan 30.6.12) 2 4" xfId="12661"/>
    <cellStyle name="1_Chi tieu 5 nam_Ke hoach 2012 theo doi (giai ngan 30.6.12) 3" xfId="12662"/>
    <cellStyle name="1_Chi tieu 5 nam_Ke hoach 2012 theo doi (giai ngan 30.6.12) 4" xfId="12663"/>
    <cellStyle name="1_Chi tieu 5 nam_Ke hoach 2012 theo doi (giai ngan 30.6.12) 5" xfId="12664"/>
    <cellStyle name="1_Chi tieu 5 nam_pvhung.skhdt 20117113152041 Danh muc cong trinh trong diem" xfId="12665"/>
    <cellStyle name="1_Chi tieu 5 nam_pvhung.skhdt 20117113152041 Danh muc cong trinh trong diem 2" xfId="12666"/>
    <cellStyle name="1_Chi tieu 5 nam_pvhung.skhdt 20117113152041 Danh muc cong trinh trong diem 2 2" xfId="12667"/>
    <cellStyle name="1_Chi tieu 5 nam_pvhung.skhdt 20117113152041 Danh muc cong trinh trong diem 2 3" xfId="12668"/>
    <cellStyle name="1_Chi tieu 5 nam_pvhung.skhdt 20117113152041 Danh muc cong trinh trong diem 2 4" xfId="12669"/>
    <cellStyle name="1_Chi tieu 5 nam_pvhung.skhdt 20117113152041 Danh muc cong trinh trong diem 3" xfId="12670"/>
    <cellStyle name="1_Chi tieu 5 nam_pvhung.skhdt 20117113152041 Danh muc cong trinh trong diem 4" xfId="12671"/>
    <cellStyle name="1_Chi tieu 5 nam_pvhung.skhdt 20117113152041 Danh muc cong trinh trong diem 5" xfId="12672"/>
    <cellStyle name="1_Chi tieu 5 nam_pvhung.skhdt 20117113152041 Danh muc cong trinh trong diem_BC von DTPT 6 thang 2012" xfId="12673"/>
    <cellStyle name="1_Chi tieu 5 nam_pvhung.skhdt 20117113152041 Danh muc cong trinh trong diem_BC von DTPT 6 thang 2012 2" xfId="12674"/>
    <cellStyle name="1_Chi tieu 5 nam_pvhung.skhdt 20117113152041 Danh muc cong trinh trong diem_BC von DTPT 6 thang 2012 2 2" xfId="12675"/>
    <cellStyle name="1_Chi tieu 5 nam_pvhung.skhdt 20117113152041 Danh muc cong trinh trong diem_BC von DTPT 6 thang 2012 2 3" xfId="12676"/>
    <cellStyle name="1_Chi tieu 5 nam_pvhung.skhdt 20117113152041 Danh muc cong trinh trong diem_BC von DTPT 6 thang 2012 2 4" xfId="12677"/>
    <cellStyle name="1_Chi tieu 5 nam_pvhung.skhdt 20117113152041 Danh muc cong trinh trong diem_BC von DTPT 6 thang 2012 3" xfId="12678"/>
    <cellStyle name="1_Chi tieu 5 nam_pvhung.skhdt 20117113152041 Danh muc cong trinh trong diem_BC von DTPT 6 thang 2012 4" xfId="12679"/>
    <cellStyle name="1_Chi tieu 5 nam_pvhung.skhdt 20117113152041 Danh muc cong trinh trong diem_BC von DTPT 6 thang 2012 5" xfId="12680"/>
    <cellStyle name="1_Chi tieu 5 nam_pvhung.skhdt 20117113152041 Danh muc cong trinh trong diem_Bieu du thao QD von ho tro co MT" xfId="12681"/>
    <cellStyle name="1_Chi tieu 5 nam_pvhung.skhdt 20117113152041 Danh muc cong trinh trong diem_Bieu du thao QD von ho tro co MT 2" xfId="12682"/>
    <cellStyle name="1_Chi tieu 5 nam_pvhung.skhdt 20117113152041 Danh muc cong trinh trong diem_Bieu du thao QD von ho tro co MT 2 2" xfId="12683"/>
    <cellStyle name="1_Chi tieu 5 nam_pvhung.skhdt 20117113152041 Danh muc cong trinh trong diem_Bieu du thao QD von ho tro co MT 2 3" xfId="12684"/>
    <cellStyle name="1_Chi tieu 5 nam_pvhung.skhdt 20117113152041 Danh muc cong trinh trong diem_Bieu du thao QD von ho tro co MT 2 4" xfId="12685"/>
    <cellStyle name="1_Chi tieu 5 nam_pvhung.skhdt 20117113152041 Danh muc cong trinh trong diem_Bieu du thao QD von ho tro co MT 3" xfId="12686"/>
    <cellStyle name="1_Chi tieu 5 nam_pvhung.skhdt 20117113152041 Danh muc cong trinh trong diem_Bieu du thao QD von ho tro co MT 4" xfId="12687"/>
    <cellStyle name="1_Chi tieu 5 nam_pvhung.skhdt 20117113152041 Danh muc cong trinh trong diem_Bieu du thao QD von ho tro co MT 5" xfId="12688"/>
    <cellStyle name="1_Chi tieu 5 nam_pvhung.skhdt 20117113152041 Danh muc cong trinh trong diem_Ke hoach 2012 (theo doi)" xfId="12689"/>
    <cellStyle name="1_Chi tieu 5 nam_pvhung.skhdt 20117113152041 Danh muc cong trinh trong diem_Ke hoach 2012 (theo doi) 2" xfId="12690"/>
    <cellStyle name="1_Chi tieu 5 nam_pvhung.skhdt 20117113152041 Danh muc cong trinh trong diem_Ke hoach 2012 (theo doi) 2 2" xfId="12691"/>
    <cellStyle name="1_Chi tieu 5 nam_pvhung.skhdt 20117113152041 Danh muc cong trinh trong diem_Ke hoach 2012 (theo doi) 2 3" xfId="12692"/>
    <cellStyle name="1_Chi tieu 5 nam_pvhung.skhdt 20117113152041 Danh muc cong trinh trong diem_Ke hoach 2012 (theo doi) 2 4" xfId="12693"/>
    <cellStyle name="1_Chi tieu 5 nam_pvhung.skhdt 20117113152041 Danh muc cong trinh trong diem_Ke hoach 2012 (theo doi) 3" xfId="12694"/>
    <cellStyle name="1_Chi tieu 5 nam_pvhung.skhdt 20117113152041 Danh muc cong trinh trong diem_Ke hoach 2012 (theo doi) 4" xfId="12695"/>
    <cellStyle name="1_Chi tieu 5 nam_pvhung.skhdt 20117113152041 Danh muc cong trinh trong diem_Ke hoach 2012 (theo doi) 5" xfId="12696"/>
    <cellStyle name="1_Chi tieu 5 nam_pvhung.skhdt 20117113152041 Danh muc cong trinh trong diem_Ke hoach 2012 theo doi (giai ngan 30.6.12)" xfId="12697"/>
    <cellStyle name="1_Chi tieu 5 nam_pvhung.skhdt 20117113152041 Danh muc cong trinh trong diem_Ke hoach 2012 theo doi (giai ngan 30.6.12) 2" xfId="12698"/>
    <cellStyle name="1_Chi tieu 5 nam_pvhung.skhdt 20117113152041 Danh muc cong trinh trong diem_Ke hoach 2012 theo doi (giai ngan 30.6.12) 2 2" xfId="12699"/>
    <cellStyle name="1_Chi tieu 5 nam_pvhung.skhdt 20117113152041 Danh muc cong trinh trong diem_Ke hoach 2012 theo doi (giai ngan 30.6.12) 2 3" xfId="12700"/>
    <cellStyle name="1_Chi tieu 5 nam_pvhung.skhdt 20117113152041 Danh muc cong trinh trong diem_Ke hoach 2012 theo doi (giai ngan 30.6.12) 2 4" xfId="12701"/>
    <cellStyle name="1_Chi tieu 5 nam_pvhung.skhdt 20117113152041 Danh muc cong trinh trong diem_Ke hoach 2012 theo doi (giai ngan 30.6.12) 3" xfId="12702"/>
    <cellStyle name="1_Chi tieu 5 nam_pvhung.skhdt 20117113152041 Danh muc cong trinh trong diem_Ke hoach 2012 theo doi (giai ngan 30.6.12) 4" xfId="12703"/>
    <cellStyle name="1_Chi tieu 5 nam_pvhung.skhdt 20117113152041 Danh muc cong trinh trong diem_Ke hoach 2012 theo doi (giai ngan 30.6.12) 5" xfId="12704"/>
    <cellStyle name="1_Co TC 2008" xfId="12705"/>
    <cellStyle name="1_Cong trinh co y kien LD_Dang_NN_2011-Tay nguyen-9-10" xfId="1165"/>
    <cellStyle name="1_Dang ky phan khai von ODA (gui Bo)" xfId="12706"/>
    <cellStyle name="1_Dang ky phan khai von ODA (gui Bo) 2" xfId="12707"/>
    <cellStyle name="1_Dang ky phan khai von ODA (gui Bo) 2 2" xfId="12708"/>
    <cellStyle name="1_Dang ky phan khai von ODA (gui Bo) 2 3" xfId="12709"/>
    <cellStyle name="1_Dang ky phan khai von ODA (gui Bo) 2 4" xfId="12710"/>
    <cellStyle name="1_Dang ky phan khai von ODA (gui Bo) 3" xfId="12711"/>
    <cellStyle name="1_Dang ky phan khai von ODA (gui Bo) 4" xfId="12712"/>
    <cellStyle name="1_Dang ky phan khai von ODA (gui Bo) 5" xfId="12713"/>
    <cellStyle name="1_Dang ky phan khai von ODA (gui Bo)_BC von DTPT 6 thang 2012" xfId="12714"/>
    <cellStyle name="1_Dang ky phan khai von ODA (gui Bo)_BC von DTPT 6 thang 2012 2" xfId="12715"/>
    <cellStyle name="1_Dang ky phan khai von ODA (gui Bo)_BC von DTPT 6 thang 2012 2 2" xfId="12716"/>
    <cellStyle name="1_Dang ky phan khai von ODA (gui Bo)_BC von DTPT 6 thang 2012 2 3" xfId="12717"/>
    <cellStyle name="1_Dang ky phan khai von ODA (gui Bo)_BC von DTPT 6 thang 2012 2 4" xfId="12718"/>
    <cellStyle name="1_Dang ky phan khai von ODA (gui Bo)_BC von DTPT 6 thang 2012 3" xfId="12719"/>
    <cellStyle name="1_Dang ky phan khai von ODA (gui Bo)_BC von DTPT 6 thang 2012 4" xfId="12720"/>
    <cellStyle name="1_Dang ky phan khai von ODA (gui Bo)_BC von DTPT 6 thang 2012 5" xfId="12721"/>
    <cellStyle name="1_Dang ky phan khai von ODA (gui Bo)_Bieu du thao QD von ho tro co MT" xfId="12722"/>
    <cellStyle name="1_Dang ky phan khai von ODA (gui Bo)_Bieu du thao QD von ho tro co MT 2" xfId="12723"/>
    <cellStyle name="1_Dang ky phan khai von ODA (gui Bo)_Bieu du thao QD von ho tro co MT 2 2" xfId="12724"/>
    <cellStyle name="1_Dang ky phan khai von ODA (gui Bo)_Bieu du thao QD von ho tro co MT 2 3" xfId="12725"/>
    <cellStyle name="1_Dang ky phan khai von ODA (gui Bo)_Bieu du thao QD von ho tro co MT 2 4" xfId="12726"/>
    <cellStyle name="1_Dang ky phan khai von ODA (gui Bo)_Bieu du thao QD von ho tro co MT 3" xfId="12727"/>
    <cellStyle name="1_Dang ky phan khai von ODA (gui Bo)_Bieu du thao QD von ho tro co MT 4" xfId="12728"/>
    <cellStyle name="1_Dang ky phan khai von ODA (gui Bo)_Bieu du thao QD von ho tro co MT 5" xfId="12729"/>
    <cellStyle name="1_Dang ky phan khai von ODA (gui Bo)_Ke hoach 2012 theo doi (giai ngan 30.6.12)" xfId="12730"/>
    <cellStyle name="1_Dang ky phan khai von ODA (gui Bo)_Ke hoach 2012 theo doi (giai ngan 30.6.12) 2" xfId="12731"/>
    <cellStyle name="1_Dang ky phan khai von ODA (gui Bo)_Ke hoach 2012 theo doi (giai ngan 30.6.12) 2 2" xfId="12732"/>
    <cellStyle name="1_Dang ky phan khai von ODA (gui Bo)_Ke hoach 2012 theo doi (giai ngan 30.6.12) 2 3" xfId="12733"/>
    <cellStyle name="1_Dang ky phan khai von ODA (gui Bo)_Ke hoach 2012 theo doi (giai ngan 30.6.12) 2 4" xfId="12734"/>
    <cellStyle name="1_Dang ky phan khai von ODA (gui Bo)_Ke hoach 2012 theo doi (giai ngan 30.6.12) 3" xfId="12735"/>
    <cellStyle name="1_Dang ky phan khai von ODA (gui Bo)_Ke hoach 2012 theo doi (giai ngan 30.6.12) 4" xfId="12736"/>
    <cellStyle name="1_Dang ky phan khai von ODA (gui Bo)_Ke hoach 2012 theo doi (giai ngan 30.6.12) 5" xfId="12737"/>
    <cellStyle name="1_Danh sach gui BC thuc hien KH2009" xfId="12738"/>
    <cellStyle name="1_Danh sach gui BC thuc hien KH2009 2" xfId="12739"/>
    <cellStyle name="1_Danh sach gui BC thuc hien KH2009 2 2" xfId="12740"/>
    <cellStyle name="1_Danh sach gui BC thuc hien KH2009 2 3" xfId="12741"/>
    <cellStyle name="1_Danh sach gui BC thuc hien KH2009 2 4" xfId="12742"/>
    <cellStyle name="1_Danh sach gui BC thuc hien KH2009 3" xfId="12743"/>
    <cellStyle name="1_Danh sach gui BC thuc hien KH2009 4" xfId="12744"/>
    <cellStyle name="1_Danh sach gui BC thuc hien KH2009 5" xfId="12745"/>
    <cellStyle name="1_Danh sach gui BC thuc hien KH2009_Bao cao doan cong tac cua Bo thang 4-2010" xfId="12746"/>
    <cellStyle name="1_Danh sach gui BC thuc hien KH2009_Bao cao doan cong tac cua Bo thang 4-2010 2" xfId="12747"/>
    <cellStyle name="1_Danh sach gui BC thuc hien KH2009_Bao cao doan cong tac cua Bo thang 4-2010 2 2" xfId="12748"/>
    <cellStyle name="1_Danh sach gui BC thuc hien KH2009_Bao cao doan cong tac cua Bo thang 4-2010 2 3" xfId="12749"/>
    <cellStyle name="1_Danh sach gui BC thuc hien KH2009_Bao cao doan cong tac cua Bo thang 4-2010 2 4" xfId="12750"/>
    <cellStyle name="1_Danh sach gui BC thuc hien KH2009_Bao cao doan cong tac cua Bo thang 4-2010 3" xfId="12751"/>
    <cellStyle name="1_Danh sach gui BC thuc hien KH2009_Bao cao doan cong tac cua Bo thang 4-2010 4" xfId="12752"/>
    <cellStyle name="1_Danh sach gui BC thuc hien KH2009_Bao cao doan cong tac cua Bo thang 4-2010 5" xfId="12753"/>
    <cellStyle name="1_Danh sach gui BC thuc hien KH2009_Bao cao doan cong tac cua Bo thang 4-2010_BC von DTPT 6 thang 2012" xfId="12754"/>
    <cellStyle name="1_Danh sach gui BC thuc hien KH2009_Bao cao doan cong tac cua Bo thang 4-2010_BC von DTPT 6 thang 2012 2" xfId="12755"/>
    <cellStyle name="1_Danh sach gui BC thuc hien KH2009_Bao cao doan cong tac cua Bo thang 4-2010_BC von DTPT 6 thang 2012 2 2" xfId="12756"/>
    <cellStyle name="1_Danh sach gui BC thuc hien KH2009_Bao cao doan cong tac cua Bo thang 4-2010_BC von DTPT 6 thang 2012 2 3" xfId="12757"/>
    <cellStyle name="1_Danh sach gui BC thuc hien KH2009_Bao cao doan cong tac cua Bo thang 4-2010_BC von DTPT 6 thang 2012 2 4" xfId="12758"/>
    <cellStyle name="1_Danh sach gui BC thuc hien KH2009_Bao cao doan cong tac cua Bo thang 4-2010_BC von DTPT 6 thang 2012 3" xfId="12759"/>
    <cellStyle name="1_Danh sach gui BC thuc hien KH2009_Bao cao doan cong tac cua Bo thang 4-2010_BC von DTPT 6 thang 2012 4" xfId="12760"/>
    <cellStyle name="1_Danh sach gui BC thuc hien KH2009_Bao cao doan cong tac cua Bo thang 4-2010_BC von DTPT 6 thang 2012 5" xfId="12761"/>
    <cellStyle name="1_Danh sach gui BC thuc hien KH2009_Bao cao doan cong tac cua Bo thang 4-2010_Bieu du thao QD von ho tro co MT" xfId="12762"/>
    <cellStyle name="1_Danh sach gui BC thuc hien KH2009_Bao cao doan cong tac cua Bo thang 4-2010_Bieu du thao QD von ho tro co MT 2" xfId="12763"/>
    <cellStyle name="1_Danh sach gui BC thuc hien KH2009_Bao cao doan cong tac cua Bo thang 4-2010_Bieu du thao QD von ho tro co MT 2 2" xfId="12764"/>
    <cellStyle name="1_Danh sach gui BC thuc hien KH2009_Bao cao doan cong tac cua Bo thang 4-2010_Bieu du thao QD von ho tro co MT 2 3" xfId="12765"/>
    <cellStyle name="1_Danh sach gui BC thuc hien KH2009_Bao cao doan cong tac cua Bo thang 4-2010_Bieu du thao QD von ho tro co MT 2 4" xfId="12766"/>
    <cellStyle name="1_Danh sach gui BC thuc hien KH2009_Bao cao doan cong tac cua Bo thang 4-2010_Bieu du thao QD von ho tro co MT 3" xfId="12767"/>
    <cellStyle name="1_Danh sach gui BC thuc hien KH2009_Bao cao doan cong tac cua Bo thang 4-2010_Bieu du thao QD von ho tro co MT 4" xfId="12768"/>
    <cellStyle name="1_Danh sach gui BC thuc hien KH2009_Bao cao doan cong tac cua Bo thang 4-2010_Bieu du thao QD von ho tro co MT 5" xfId="12769"/>
    <cellStyle name="1_Danh sach gui BC thuc hien KH2009_Bao cao doan cong tac cua Bo thang 4-2010_Dang ky phan khai von ODA (gui Bo)" xfId="12770"/>
    <cellStyle name="1_Danh sach gui BC thuc hien KH2009_Bao cao doan cong tac cua Bo thang 4-2010_Dang ky phan khai von ODA (gui Bo) 2" xfId="12771"/>
    <cellStyle name="1_Danh sach gui BC thuc hien KH2009_Bao cao doan cong tac cua Bo thang 4-2010_Dang ky phan khai von ODA (gui Bo) 2 2" xfId="12772"/>
    <cellStyle name="1_Danh sach gui BC thuc hien KH2009_Bao cao doan cong tac cua Bo thang 4-2010_Dang ky phan khai von ODA (gui Bo) 2 3" xfId="12773"/>
    <cellStyle name="1_Danh sach gui BC thuc hien KH2009_Bao cao doan cong tac cua Bo thang 4-2010_Dang ky phan khai von ODA (gui Bo) 2 4" xfId="12774"/>
    <cellStyle name="1_Danh sach gui BC thuc hien KH2009_Bao cao doan cong tac cua Bo thang 4-2010_Dang ky phan khai von ODA (gui Bo) 3" xfId="12775"/>
    <cellStyle name="1_Danh sach gui BC thuc hien KH2009_Bao cao doan cong tac cua Bo thang 4-2010_Dang ky phan khai von ODA (gui Bo) 4" xfId="12776"/>
    <cellStyle name="1_Danh sach gui BC thuc hien KH2009_Bao cao doan cong tac cua Bo thang 4-2010_Dang ky phan khai von ODA (gui Bo) 5" xfId="12777"/>
    <cellStyle name="1_Danh sach gui BC thuc hien KH2009_Bao cao doan cong tac cua Bo thang 4-2010_Dang ky phan khai von ODA (gui Bo)_BC von DTPT 6 thang 2012" xfId="12778"/>
    <cellStyle name="1_Danh sach gui BC thuc hien KH2009_Bao cao doan cong tac cua Bo thang 4-2010_Dang ky phan khai von ODA (gui Bo)_BC von DTPT 6 thang 2012 2" xfId="12779"/>
    <cellStyle name="1_Danh sach gui BC thuc hien KH2009_Bao cao doan cong tac cua Bo thang 4-2010_Dang ky phan khai von ODA (gui Bo)_BC von DTPT 6 thang 2012 2 2" xfId="12780"/>
    <cellStyle name="1_Danh sach gui BC thuc hien KH2009_Bao cao doan cong tac cua Bo thang 4-2010_Dang ky phan khai von ODA (gui Bo)_BC von DTPT 6 thang 2012 2 3" xfId="12781"/>
    <cellStyle name="1_Danh sach gui BC thuc hien KH2009_Bao cao doan cong tac cua Bo thang 4-2010_Dang ky phan khai von ODA (gui Bo)_BC von DTPT 6 thang 2012 2 4" xfId="12782"/>
    <cellStyle name="1_Danh sach gui BC thuc hien KH2009_Bao cao doan cong tac cua Bo thang 4-2010_Dang ky phan khai von ODA (gui Bo)_BC von DTPT 6 thang 2012 3" xfId="12783"/>
    <cellStyle name="1_Danh sach gui BC thuc hien KH2009_Bao cao doan cong tac cua Bo thang 4-2010_Dang ky phan khai von ODA (gui Bo)_BC von DTPT 6 thang 2012 4" xfId="12784"/>
    <cellStyle name="1_Danh sach gui BC thuc hien KH2009_Bao cao doan cong tac cua Bo thang 4-2010_Dang ky phan khai von ODA (gui Bo)_BC von DTPT 6 thang 2012 5" xfId="12785"/>
    <cellStyle name="1_Danh sach gui BC thuc hien KH2009_Bao cao doan cong tac cua Bo thang 4-2010_Dang ky phan khai von ODA (gui Bo)_Bieu du thao QD von ho tro co MT" xfId="12786"/>
    <cellStyle name="1_Danh sach gui BC thuc hien KH2009_Bao cao doan cong tac cua Bo thang 4-2010_Dang ky phan khai von ODA (gui Bo)_Bieu du thao QD von ho tro co MT 2" xfId="12787"/>
    <cellStyle name="1_Danh sach gui BC thuc hien KH2009_Bao cao doan cong tac cua Bo thang 4-2010_Dang ky phan khai von ODA (gui Bo)_Bieu du thao QD von ho tro co MT 2 2" xfId="12788"/>
    <cellStyle name="1_Danh sach gui BC thuc hien KH2009_Bao cao doan cong tac cua Bo thang 4-2010_Dang ky phan khai von ODA (gui Bo)_Bieu du thao QD von ho tro co MT 2 3" xfId="12789"/>
    <cellStyle name="1_Danh sach gui BC thuc hien KH2009_Bao cao doan cong tac cua Bo thang 4-2010_Dang ky phan khai von ODA (gui Bo)_Bieu du thao QD von ho tro co MT 2 4" xfId="12790"/>
    <cellStyle name="1_Danh sach gui BC thuc hien KH2009_Bao cao doan cong tac cua Bo thang 4-2010_Dang ky phan khai von ODA (gui Bo)_Bieu du thao QD von ho tro co MT 3" xfId="12791"/>
    <cellStyle name="1_Danh sach gui BC thuc hien KH2009_Bao cao doan cong tac cua Bo thang 4-2010_Dang ky phan khai von ODA (gui Bo)_Bieu du thao QD von ho tro co MT 4" xfId="12792"/>
    <cellStyle name="1_Danh sach gui BC thuc hien KH2009_Bao cao doan cong tac cua Bo thang 4-2010_Dang ky phan khai von ODA (gui Bo)_Bieu du thao QD von ho tro co MT 5" xfId="12793"/>
    <cellStyle name="1_Danh sach gui BC thuc hien KH2009_Bao cao doan cong tac cua Bo thang 4-2010_Dang ky phan khai von ODA (gui Bo)_Ke hoach 2012 theo doi (giai ngan 30.6.12)" xfId="12794"/>
    <cellStyle name="1_Danh sach gui BC thuc hien KH2009_Bao cao doan cong tac cua Bo thang 4-2010_Dang ky phan khai von ODA (gui Bo)_Ke hoach 2012 theo doi (giai ngan 30.6.12) 2" xfId="12795"/>
    <cellStyle name="1_Danh sach gui BC thuc hien KH2009_Bao cao doan cong tac cua Bo thang 4-2010_Dang ky phan khai von ODA (gui Bo)_Ke hoach 2012 theo doi (giai ngan 30.6.12) 2 2" xfId="12796"/>
    <cellStyle name="1_Danh sach gui BC thuc hien KH2009_Bao cao doan cong tac cua Bo thang 4-2010_Dang ky phan khai von ODA (gui Bo)_Ke hoach 2012 theo doi (giai ngan 30.6.12) 2 3" xfId="12797"/>
    <cellStyle name="1_Danh sach gui BC thuc hien KH2009_Bao cao doan cong tac cua Bo thang 4-2010_Dang ky phan khai von ODA (gui Bo)_Ke hoach 2012 theo doi (giai ngan 30.6.12) 2 4" xfId="12798"/>
    <cellStyle name="1_Danh sach gui BC thuc hien KH2009_Bao cao doan cong tac cua Bo thang 4-2010_Dang ky phan khai von ODA (gui Bo)_Ke hoach 2012 theo doi (giai ngan 30.6.12) 3" xfId="12799"/>
    <cellStyle name="1_Danh sach gui BC thuc hien KH2009_Bao cao doan cong tac cua Bo thang 4-2010_Dang ky phan khai von ODA (gui Bo)_Ke hoach 2012 theo doi (giai ngan 30.6.12) 4" xfId="12800"/>
    <cellStyle name="1_Danh sach gui BC thuc hien KH2009_Bao cao doan cong tac cua Bo thang 4-2010_Dang ky phan khai von ODA (gui Bo)_Ke hoach 2012 theo doi (giai ngan 30.6.12) 5" xfId="12801"/>
    <cellStyle name="1_Danh sach gui BC thuc hien KH2009_Bao cao doan cong tac cua Bo thang 4-2010_Ke hoach 2012 (theo doi)" xfId="12802"/>
    <cellStyle name="1_Danh sach gui BC thuc hien KH2009_Bao cao doan cong tac cua Bo thang 4-2010_Ke hoach 2012 (theo doi) 2" xfId="12803"/>
    <cellStyle name="1_Danh sach gui BC thuc hien KH2009_Bao cao doan cong tac cua Bo thang 4-2010_Ke hoach 2012 (theo doi) 2 2" xfId="12804"/>
    <cellStyle name="1_Danh sach gui BC thuc hien KH2009_Bao cao doan cong tac cua Bo thang 4-2010_Ke hoach 2012 (theo doi) 2 3" xfId="12805"/>
    <cellStyle name="1_Danh sach gui BC thuc hien KH2009_Bao cao doan cong tac cua Bo thang 4-2010_Ke hoach 2012 (theo doi) 2 4" xfId="12806"/>
    <cellStyle name="1_Danh sach gui BC thuc hien KH2009_Bao cao doan cong tac cua Bo thang 4-2010_Ke hoach 2012 (theo doi) 3" xfId="12807"/>
    <cellStyle name="1_Danh sach gui BC thuc hien KH2009_Bao cao doan cong tac cua Bo thang 4-2010_Ke hoach 2012 (theo doi) 4" xfId="12808"/>
    <cellStyle name="1_Danh sach gui BC thuc hien KH2009_Bao cao doan cong tac cua Bo thang 4-2010_Ke hoach 2012 (theo doi) 5" xfId="12809"/>
    <cellStyle name="1_Danh sach gui BC thuc hien KH2009_Bao cao doan cong tac cua Bo thang 4-2010_Ke hoach 2012 theo doi (giai ngan 30.6.12)" xfId="12810"/>
    <cellStyle name="1_Danh sach gui BC thuc hien KH2009_Bao cao doan cong tac cua Bo thang 4-2010_Ke hoach 2012 theo doi (giai ngan 30.6.12) 2" xfId="12811"/>
    <cellStyle name="1_Danh sach gui BC thuc hien KH2009_Bao cao doan cong tac cua Bo thang 4-2010_Ke hoach 2012 theo doi (giai ngan 30.6.12) 2 2" xfId="12812"/>
    <cellStyle name="1_Danh sach gui BC thuc hien KH2009_Bao cao doan cong tac cua Bo thang 4-2010_Ke hoach 2012 theo doi (giai ngan 30.6.12) 2 3" xfId="12813"/>
    <cellStyle name="1_Danh sach gui BC thuc hien KH2009_Bao cao doan cong tac cua Bo thang 4-2010_Ke hoach 2012 theo doi (giai ngan 30.6.12) 2 4" xfId="12814"/>
    <cellStyle name="1_Danh sach gui BC thuc hien KH2009_Bao cao doan cong tac cua Bo thang 4-2010_Ke hoach 2012 theo doi (giai ngan 30.6.12) 3" xfId="12815"/>
    <cellStyle name="1_Danh sach gui BC thuc hien KH2009_Bao cao doan cong tac cua Bo thang 4-2010_Ke hoach 2012 theo doi (giai ngan 30.6.12) 4" xfId="12816"/>
    <cellStyle name="1_Danh sach gui BC thuc hien KH2009_Bao cao doan cong tac cua Bo thang 4-2010_Ke hoach 2012 theo doi (giai ngan 30.6.12) 5" xfId="12817"/>
    <cellStyle name="1_Danh sach gui BC thuc hien KH2009_Bao cao tinh hinh thuc hien KH 2009 den 31-01-10" xfId="12818"/>
    <cellStyle name="1_Danh sach gui BC thuc hien KH2009_Bao cao tinh hinh thuc hien KH 2009 den 31-01-10 2" xfId="12819"/>
    <cellStyle name="1_Danh sach gui BC thuc hien KH2009_Bao cao tinh hinh thuc hien KH 2009 den 31-01-10 2 2" xfId="12820"/>
    <cellStyle name="1_Danh sach gui BC thuc hien KH2009_Bao cao tinh hinh thuc hien KH 2009 den 31-01-10 2 2 2" xfId="12821"/>
    <cellStyle name="1_Danh sach gui BC thuc hien KH2009_Bao cao tinh hinh thuc hien KH 2009 den 31-01-10 2 2 3" xfId="12822"/>
    <cellStyle name="1_Danh sach gui BC thuc hien KH2009_Bao cao tinh hinh thuc hien KH 2009 den 31-01-10 2 2 4" xfId="12823"/>
    <cellStyle name="1_Danh sach gui BC thuc hien KH2009_Bao cao tinh hinh thuc hien KH 2009 den 31-01-10 2 3" xfId="12824"/>
    <cellStyle name="1_Danh sach gui BC thuc hien KH2009_Bao cao tinh hinh thuc hien KH 2009 den 31-01-10 2 4" xfId="12825"/>
    <cellStyle name="1_Danh sach gui BC thuc hien KH2009_Bao cao tinh hinh thuc hien KH 2009 den 31-01-10 2 5" xfId="12826"/>
    <cellStyle name="1_Danh sach gui BC thuc hien KH2009_Bao cao tinh hinh thuc hien KH 2009 den 31-01-10 3" xfId="12827"/>
    <cellStyle name="1_Danh sach gui BC thuc hien KH2009_Bao cao tinh hinh thuc hien KH 2009 den 31-01-10 3 2" xfId="12828"/>
    <cellStyle name="1_Danh sach gui BC thuc hien KH2009_Bao cao tinh hinh thuc hien KH 2009 den 31-01-10 3 3" xfId="12829"/>
    <cellStyle name="1_Danh sach gui BC thuc hien KH2009_Bao cao tinh hinh thuc hien KH 2009 den 31-01-10 3 4" xfId="12830"/>
    <cellStyle name="1_Danh sach gui BC thuc hien KH2009_Bao cao tinh hinh thuc hien KH 2009 den 31-01-10 4" xfId="12831"/>
    <cellStyle name="1_Danh sach gui BC thuc hien KH2009_Bao cao tinh hinh thuc hien KH 2009 den 31-01-10 5" xfId="12832"/>
    <cellStyle name="1_Danh sach gui BC thuc hien KH2009_Bao cao tinh hinh thuc hien KH 2009 den 31-01-10 6" xfId="12833"/>
    <cellStyle name="1_Danh sach gui BC thuc hien KH2009_Bao cao tinh hinh thuc hien KH 2009 den 31-01-10_BC von DTPT 6 thang 2012" xfId="12834"/>
    <cellStyle name="1_Danh sach gui BC thuc hien KH2009_Bao cao tinh hinh thuc hien KH 2009 den 31-01-10_BC von DTPT 6 thang 2012 2" xfId="12835"/>
    <cellStyle name="1_Danh sach gui BC thuc hien KH2009_Bao cao tinh hinh thuc hien KH 2009 den 31-01-10_BC von DTPT 6 thang 2012 2 2" xfId="12836"/>
    <cellStyle name="1_Danh sach gui BC thuc hien KH2009_Bao cao tinh hinh thuc hien KH 2009 den 31-01-10_BC von DTPT 6 thang 2012 2 2 2" xfId="12837"/>
    <cellStyle name="1_Danh sach gui BC thuc hien KH2009_Bao cao tinh hinh thuc hien KH 2009 den 31-01-10_BC von DTPT 6 thang 2012 2 2 3" xfId="12838"/>
    <cellStyle name="1_Danh sach gui BC thuc hien KH2009_Bao cao tinh hinh thuc hien KH 2009 den 31-01-10_BC von DTPT 6 thang 2012 2 2 4" xfId="12839"/>
    <cellStyle name="1_Danh sach gui BC thuc hien KH2009_Bao cao tinh hinh thuc hien KH 2009 den 31-01-10_BC von DTPT 6 thang 2012 2 3" xfId="12840"/>
    <cellStyle name="1_Danh sach gui BC thuc hien KH2009_Bao cao tinh hinh thuc hien KH 2009 den 31-01-10_BC von DTPT 6 thang 2012 2 4" xfId="12841"/>
    <cellStyle name="1_Danh sach gui BC thuc hien KH2009_Bao cao tinh hinh thuc hien KH 2009 den 31-01-10_BC von DTPT 6 thang 2012 2 5" xfId="12842"/>
    <cellStyle name="1_Danh sach gui BC thuc hien KH2009_Bao cao tinh hinh thuc hien KH 2009 den 31-01-10_BC von DTPT 6 thang 2012 3" xfId="12843"/>
    <cellStyle name="1_Danh sach gui BC thuc hien KH2009_Bao cao tinh hinh thuc hien KH 2009 den 31-01-10_BC von DTPT 6 thang 2012 3 2" xfId="12844"/>
    <cellStyle name="1_Danh sach gui BC thuc hien KH2009_Bao cao tinh hinh thuc hien KH 2009 den 31-01-10_BC von DTPT 6 thang 2012 3 3" xfId="12845"/>
    <cellStyle name="1_Danh sach gui BC thuc hien KH2009_Bao cao tinh hinh thuc hien KH 2009 den 31-01-10_BC von DTPT 6 thang 2012 3 4" xfId="12846"/>
    <cellStyle name="1_Danh sach gui BC thuc hien KH2009_Bao cao tinh hinh thuc hien KH 2009 den 31-01-10_BC von DTPT 6 thang 2012 4" xfId="12847"/>
    <cellStyle name="1_Danh sach gui BC thuc hien KH2009_Bao cao tinh hinh thuc hien KH 2009 den 31-01-10_BC von DTPT 6 thang 2012 5" xfId="12848"/>
    <cellStyle name="1_Danh sach gui BC thuc hien KH2009_Bao cao tinh hinh thuc hien KH 2009 den 31-01-10_BC von DTPT 6 thang 2012 6" xfId="12849"/>
    <cellStyle name="1_Danh sach gui BC thuc hien KH2009_Bao cao tinh hinh thuc hien KH 2009 den 31-01-10_Bieu du thao QD von ho tro co MT" xfId="12850"/>
    <cellStyle name="1_Danh sach gui BC thuc hien KH2009_Bao cao tinh hinh thuc hien KH 2009 den 31-01-10_Bieu du thao QD von ho tro co MT 2" xfId="12851"/>
    <cellStyle name="1_Danh sach gui BC thuc hien KH2009_Bao cao tinh hinh thuc hien KH 2009 den 31-01-10_Bieu du thao QD von ho tro co MT 2 2" xfId="12852"/>
    <cellStyle name="1_Danh sach gui BC thuc hien KH2009_Bao cao tinh hinh thuc hien KH 2009 den 31-01-10_Bieu du thao QD von ho tro co MT 2 2 2" xfId="12853"/>
    <cellStyle name="1_Danh sach gui BC thuc hien KH2009_Bao cao tinh hinh thuc hien KH 2009 den 31-01-10_Bieu du thao QD von ho tro co MT 2 2 3" xfId="12854"/>
    <cellStyle name="1_Danh sach gui BC thuc hien KH2009_Bao cao tinh hinh thuc hien KH 2009 den 31-01-10_Bieu du thao QD von ho tro co MT 2 2 4" xfId="12855"/>
    <cellStyle name="1_Danh sach gui BC thuc hien KH2009_Bao cao tinh hinh thuc hien KH 2009 den 31-01-10_Bieu du thao QD von ho tro co MT 2 3" xfId="12856"/>
    <cellStyle name="1_Danh sach gui BC thuc hien KH2009_Bao cao tinh hinh thuc hien KH 2009 den 31-01-10_Bieu du thao QD von ho tro co MT 2 4" xfId="12857"/>
    <cellStyle name="1_Danh sach gui BC thuc hien KH2009_Bao cao tinh hinh thuc hien KH 2009 den 31-01-10_Bieu du thao QD von ho tro co MT 2 5" xfId="12858"/>
    <cellStyle name="1_Danh sach gui BC thuc hien KH2009_Bao cao tinh hinh thuc hien KH 2009 den 31-01-10_Bieu du thao QD von ho tro co MT 3" xfId="12859"/>
    <cellStyle name="1_Danh sach gui BC thuc hien KH2009_Bao cao tinh hinh thuc hien KH 2009 den 31-01-10_Bieu du thao QD von ho tro co MT 3 2" xfId="12860"/>
    <cellStyle name="1_Danh sach gui BC thuc hien KH2009_Bao cao tinh hinh thuc hien KH 2009 den 31-01-10_Bieu du thao QD von ho tro co MT 3 3" xfId="12861"/>
    <cellStyle name="1_Danh sach gui BC thuc hien KH2009_Bao cao tinh hinh thuc hien KH 2009 den 31-01-10_Bieu du thao QD von ho tro co MT 3 4" xfId="12862"/>
    <cellStyle name="1_Danh sach gui BC thuc hien KH2009_Bao cao tinh hinh thuc hien KH 2009 den 31-01-10_Bieu du thao QD von ho tro co MT 4" xfId="12863"/>
    <cellStyle name="1_Danh sach gui BC thuc hien KH2009_Bao cao tinh hinh thuc hien KH 2009 den 31-01-10_Bieu du thao QD von ho tro co MT 5" xfId="12864"/>
    <cellStyle name="1_Danh sach gui BC thuc hien KH2009_Bao cao tinh hinh thuc hien KH 2009 den 31-01-10_Bieu du thao QD von ho tro co MT 6" xfId="12865"/>
    <cellStyle name="1_Danh sach gui BC thuc hien KH2009_Bao cao tinh hinh thuc hien KH 2009 den 31-01-10_Ke hoach 2012 (theo doi)" xfId="12866"/>
    <cellStyle name="1_Danh sach gui BC thuc hien KH2009_Bao cao tinh hinh thuc hien KH 2009 den 31-01-10_Ke hoach 2012 (theo doi) 2" xfId="12867"/>
    <cellStyle name="1_Danh sach gui BC thuc hien KH2009_Bao cao tinh hinh thuc hien KH 2009 den 31-01-10_Ke hoach 2012 (theo doi) 2 2" xfId="12868"/>
    <cellStyle name="1_Danh sach gui BC thuc hien KH2009_Bao cao tinh hinh thuc hien KH 2009 den 31-01-10_Ke hoach 2012 (theo doi) 2 2 2" xfId="12869"/>
    <cellStyle name="1_Danh sach gui BC thuc hien KH2009_Bao cao tinh hinh thuc hien KH 2009 den 31-01-10_Ke hoach 2012 (theo doi) 2 2 3" xfId="12870"/>
    <cellStyle name="1_Danh sach gui BC thuc hien KH2009_Bao cao tinh hinh thuc hien KH 2009 den 31-01-10_Ke hoach 2012 (theo doi) 2 2 4" xfId="12871"/>
    <cellStyle name="1_Danh sach gui BC thuc hien KH2009_Bao cao tinh hinh thuc hien KH 2009 den 31-01-10_Ke hoach 2012 (theo doi) 2 3" xfId="12872"/>
    <cellStyle name="1_Danh sach gui BC thuc hien KH2009_Bao cao tinh hinh thuc hien KH 2009 den 31-01-10_Ke hoach 2012 (theo doi) 2 4" xfId="12873"/>
    <cellStyle name="1_Danh sach gui BC thuc hien KH2009_Bao cao tinh hinh thuc hien KH 2009 den 31-01-10_Ke hoach 2012 (theo doi) 2 5" xfId="12874"/>
    <cellStyle name="1_Danh sach gui BC thuc hien KH2009_Bao cao tinh hinh thuc hien KH 2009 den 31-01-10_Ke hoach 2012 (theo doi) 3" xfId="12875"/>
    <cellStyle name="1_Danh sach gui BC thuc hien KH2009_Bao cao tinh hinh thuc hien KH 2009 den 31-01-10_Ke hoach 2012 (theo doi) 3 2" xfId="12876"/>
    <cellStyle name="1_Danh sach gui BC thuc hien KH2009_Bao cao tinh hinh thuc hien KH 2009 den 31-01-10_Ke hoach 2012 (theo doi) 3 3" xfId="12877"/>
    <cellStyle name="1_Danh sach gui BC thuc hien KH2009_Bao cao tinh hinh thuc hien KH 2009 den 31-01-10_Ke hoach 2012 (theo doi) 3 4" xfId="12878"/>
    <cellStyle name="1_Danh sach gui BC thuc hien KH2009_Bao cao tinh hinh thuc hien KH 2009 den 31-01-10_Ke hoach 2012 (theo doi) 4" xfId="12879"/>
    <cellStyle name="1_Danh sach gui BC thuc hien KH2009_Bao cao tinh hinh thuc hien KH 2009 den 31-01-10_Ke hoach 2012 (theo doi) 5" xfId="12880"/>
    <cellStyle name="1_Danh sach gui BC thuc hien KH2009_Bao cao tinh hinh thuc hien KH 2009 den 31-01-10_Ke hoach 2012 (theo doi) 6" xfId="12881"/>
    <cellStyle name="1_Danh sach gui BC thuc hien KH2009_Bao cao tinh hinh thuc hien KH 2009 den 31-01-10_Ke hoach 2012 theo doi (giai ngan 30.6.12)" xfId="12882"/>
    <cellStyle name="1_Danh sach gui BC thuc hien KH2009_Bao cao tinh hinh thuc hien KH 2009 den 31-01-10_Ke hoach 2012 theo doi (giai ngan 30.6.12) 2" xfId="12883"/>
    <cellStyle name="1_Danh sach gui BC thuc hien KH2009_Bao cao tinh hinh thuc hien KH 2009 den 31-01-10_Ke hoach 2012 theo doi (giai ngan 30.6.12) 2 2" xfId="12884"/>
    <cellStyle name="1_Danh sach gui BC thuc hien KH2009_Bao cao tinh hinh thuc hien KH 2009 den 31-01-10_Ke hoach 2012 theo doi (giai ngan 30.6.12) 2 2 2" xfId="12885"/>
    <cellStyle name="1_Danh sach gui BC thuc hien KH2009_Bao cao tinh hinh thuc hien KH 2009 den 31-01-10_Ke hoach 2012 theo doi (giai ngan 30.6.12) 2 2 3" xfId="12886"/>
    <cellStyle name="1_Danh sach gui BC thuc hien KH2009_Bao cao tinh hinh thuc hien KH 2009 den 31-01-10_Ke hoach 2012 theo doi (giai ngan 30.6.12) 2 2 4" xfId="12887"/>
    <cellStyle name="1_Danh sach gui BC thuc hien KH2009_Bao cao tinh hinh thuc hien KH 2009 den 31-01-10_Ke hoach 2012 theo doi (giai ngan 30.6.12) 2 3" xfId="12888"/>
    <cellStyle name="1_Danh sach gui BC thuc hien KH2009_Bao cao tinh hinh thuc hien KH 2009 den 31-01-10_Ke hoach 2012 theo doi (giai ngan 30.6.12) 2 4" xfId="12889"/>
    <cellStyle name="1_Danh sach gui BC thuc hien KH2009_Bao cao tinh hinh thuc hien KH 2009 den 31-01-10_Ke hoach 2012 theo doi (giai ngan 30.6.12) 2 5" xfId="12890"/>
    <cellStyle name="1_Danh sach gui BC thuc hien KH2009_Bao cao tinh hinh thuc hien KH 2009 den 31-01-10_Ke hoach 2012 theo doi (giai ngan 30.6.12) 3" xfId="12891"/>
    <cellStyle name="1_Danh sach gui BC thuc hien KH2009_Bao cao tinh hinh thuc hien KH 2009 den 31-01-10_Ke hoach 2012 theo doi (giai ngan 30.6.12) 3 2" xfId="12892"/>
    <cellStyle name="1_Danh sach gui BC thuc hien KH2009_Bao cao tinh hinh thuc hien KH 2009 den 31-01-10_Ke hoach 2012 theo doi (giai ngan 30.6.12) 3 3" xfId="12893"/>
    <cellStyle name="1_Danh sach gui BC thuc hien KH2009_Bao cao tinh hinh thuc hien KH 2009 den 31-01-10_Ke hoach 2012 theo doi (giai ngan 30.6.12) 3 4" xfId="12894"/>
    <cellStyle name="1_Danh sach gui BC thuc hien KH2009_Bao cao tinh hinh thuc hien KH 2009 den 31-01-10_Ke hoach 2012 theo doi (giai ngan 30.6.12) 4" xfId="12895"/>
    <cellStyle name="1_Danh sach gui BC thuc hien KH2009_Bao cao tinh hinh thuc hien KH 2009 den 31-01-10_Ke hoach 2012 theo doi (giai ngan 30.6.12) 5" xfId="12896"/>
    <cellStyle name="1_Danh sach gui BC thuc hien KH2009_Bao cao tinh hinh thuc hien KH 2009 den 31-01-10_Ke hoach 2012 theo doi (giai ngan 30.6.12) 6" xfId="12897"/>
    <cellStyle name="1_Danh sach gui BC thuc hien KH2009_BC von DTPT 6 thang 2012" xfId="12898"/>
    <cellStyle name="1_Danh sach gui BC thuc hien KH2009_BC von DTPT 6 thang 2012 2" xfId="12899"/>
    <cellStyle name="1_Danh sach gui BC thuc hien KH2009_BC von DTPT 6 thang 2012 2 2" xfId="12900"/>
    <cellStyle name="1_Danh sach gui BC thuc hien KH2009_BC von DTPT 6 thang 2012 2 3" xfId="12901"/>
    <cellStyle name="1_Danh sach gui BC thuc hien KH2009_BC von DTPT 6 thang 2012 2 4" xfId="12902"/>
    <cellStyle name="1_Danh sach gui BC thuc hien KH2009_BC von DTPT 6 thang 2012 3" xfId="12903"/>
    <cellStyle name="1_Danh sach gui BC thuc hien KH2009_BC von DTPT 6 thang 2012 4" xfId="12904"/>
    <cellStyle name="1_Danh sach gui BC thuc hien KH2009_BC von DTPT 6 thang 2012 5" xfId="12905"/>
    <cellStyle name="1_Danh sach gui BC thuc hien KH2009_Bieu du thao QD von ho tro co MT" xfId="12906"/>
    <cellStyle name="1_Danh sach gui BC thuc hien KH2009_Bieu du thao QD von ho tro co MT 2" xfId="12907"/>
    <cellStyle name="1_Danh sach gui BC thuc hien KH2009_Bieu du thao QD von ho tro co MT 2 2" xfId="12908"/>
    <cellStyle name="1_Danh sach gui BC thuc hien KH2009_Bieu du thao QD von ho tro co MT 2 3" xfId="12909"/>
    <cellStyle name="1_Danh sach gui BC thuc hien KH2009_Bieu du thao QD von ho tro co MT 2 4" xfId="12910"/>
    <cellStyle name="1_Danh sach gui BC thuc hien KH2009_Bieu du thao QD von ho tro co MT 3" xfId="12911"/>
    <cellStyle name="1_Danh sach gui BC thuc hien KH2009_Bieu du thao QD von ho tro co MT 4" xfId="12912"/>
    <cellStyle name="1_Danh sach gui BC thuc hien KH2009_Bieu du thao QD von ho tro co MT 5" xfId="12913"/>
    <cellStyle name="1_Danh sach gui BC thuc hien KH2009_Book1" xfId="12914"/>
    <cellStyle name="1_Danh sach gui BC thuc hien KH2009_Book1 2" xfId="12915"/>
    <cellStyle name="1_Danh sach gui BC thuc hien KH2009_Book1 2 2" xfId="12916"/>
    <cellStyle name="1_Danh sach gui BC thuc hien KH2009_Book1 2 3" xfId="12917"/>
    <cellStyle name="1_Danh sach gui BC thuc hien KH2009_Book1 2 4" xfId="12918"/>
    <cellStyle name="1_Danh sach gui BC thuc hien KH2009_Book1 3" xfId="12919"/>
    <cellStyle name="1_Danh sach gui BC thuc hien KH2009_Book1 3 2" xfId="12920"/>
    <cellStyle name="1_Danh sach gui BC thuc hien KH2009_Book1 3 3" xfId="12921"/>
    <cellStyle name="1_Danh sach gui BC thuc hien KH2009_Book1 3 4" xfId="12922"/>
    <cellStyle name="1_Danh sach gui BC thuc hien KH2009_Book1 4" xfId="12923"/>
    <cellStyle name="1_Danh sach gui BC thuc hien KH2009_Book1 5" xfId="12924"/>
    <cellStyle name="1_Danh sach gui BC thuc hien KH2009_Book1 6" xfId="12925"/>
    <cellStyle name="1_Danh sach gui BC thuc hien KH2009_Book1_BC von DTPT 6 thang 2012" xfId="12926"/>
    <cellStyle name="1_Danh sach gui BC thuc hien KH2009_Book1_BC von DTPT 6 thang 2012 2" xfId="12927"/>
    <cellStyle name="1_Danh sach gui BC thuc hien KH2009_Book1_BC von DTPT 6 thang 2012 2 2" xfId="12928"/>
    <cellStyle name="1_Danh sach gui BC thuc hien KH2009_Book1_BC von DTPT 6 thang 2012 2 3" xfId="12929"/>
    <cellStyle name="1_Danh sach gui BC thuc hien KH2009_Book1_BC von DTPT 6 thang 2012 2 4" xfId="12930"/>
    <cellStyle name="1_Danh sach gui BC thuc hien KH2009_Book1_BC von DTPT 6 thang 2012 3" xfId="12931"/>
    <cellStyle name="1_Danh sach gui BC thuc hien KH2009_Book1_BC von DTPT 6 thang 2012 3 2" xfId="12932"/>
    <cellStyle name="1_Danh sach gui BC thuc hien KH2009_Book1_BC von DTPT 6 thang 2012 3 3" xfId="12933"/>
    <cellStyle name="1_Danh sach gui BC thuc hien KH2009_Book1_BC von DTPT 6 thang 2012 3 4" xfId="12934"/>
    <cellStyle name="1_Danh sach gui BC thuc hien KH2009_Book1_BC von DTPT 6 thang 2012 4" xfId="12935"/>
    <cellStyle name="1_Danh sach gui BC thuc hien KH2009_Book1_BC von DTPT 6 thang 2012 5" xfId="12936"/>
    <cellStyle name="1_Danh sach gui BC thuc hien KH2009_Book1_BC von DTPT 6 thang 2012 6" xfId="12937"/>
    <cellStyle name="1_Danh sach gui BC thuc hien KH2009_Book1_Bieu du thao QD von ho tro co MT" xfId="12938"/>
    <cellStyle name="1_Danh sach gui BC thuc hien KH2009_Book1_Bieu du thao QD von ho tro co MT 2" xfId="12939"/>
    <cellStyle name="1_Danh sach gui BC thuc hien KH2009_Book1_Bieu du thao QD von ho tro co MT 2 2" xfId="12940"/>
    <cellStyle name="1_Danh sach gui BC thuc hien KH2009_Book1_Bieu du thao QD von ho tro co MT 2 3" xfId="12941"/>
    <cellStyle name="1_Danh sach gui BC thuc hien KH2009_Book1_Bieu du thao QD von ho tro co MT 2 4" xfId="12942"/>
    <cellStyle name="1_Danh sach gui BC thuc hien KH2009_Book1_Bieu du thao QD von ho tro co MT 3" xfId="12943"/>
    <cellStyle name="1_Danh sach gui BC thuc hien KH2009_Book1_Bieu du thao QD von ho tro co MT 3 2" xfId="12944"/>
    <cellStyle name="1_Danh sach gui BC thuc hien KH2009_Book1_Bieu du thao QD von ho tro co MT 3 3" xfId="12945"/>
    <cellStyle name="1_Danh sach gui BC thuc hien KH2009_Book1_Bieu du thao QD von ho tro co MT 3 4" xfId="12946"/>
    <cellStyle name="1_Danh sach gui BC thuc hien KH2009_Book1_Bieu du thao QD von ho tro co MT 4" xfId="12947"/>
    <cellStyle name="1_Danh sach gui BC thuc hien KH2009_Book1_Bieu du thao QD von ho tro co MT 5" xfId="12948"/>
    <cellStyle name="1_Danh sach gui BC thuc hien KH2009_Book1_Bieu du thao QD von ho tro co MT 6" xfId="12949"/>
    <cellStyle name="1_Danh sach gui BC thuc hien KH2009_Book1_Hoan chinh KH 2012 (o nha)" xfId="12950"/>
    <cellStyle name="1_Danh sach gui BC thuc hien KH2009_Book1_Hoan chinh KH 2012 (o nha) 2" xfId="12951"/>
    <cellStyle name="1_Danh sach gui BC thuc hien KH2009_Book1_Hoan chinh KH 2012 (o nha) 2 2" xfId="12952"/>
    <cellStyle name="1_Danh sach gui BC thuc hien KH2009_Book1_Hoan chinh KH 2012 (o nha) 2 3" xfId="12953"/>
    <cellStyle name="1_Danh sach gui BC thuc hien KH2009_Book1_Hoan chinh KH 2012 (o nha) 2 4" xfId="12954"/>
    <cellStyle name="1_Danh sach gui BC thuc hien KH2009_Book1_Hoan chinh KH 2012 (o nha) 3" xfId="12955"/>
    <cellStyle name="1_Danh sach gui BC thuc hien KH2009_Book1_Hoan chinh KH 2012 (o nha) 3 2" xfId="12956"/>
    <cellStyle name="1_Danh sach gui BC thuc hien KH2009_Book1_Hoan chinh KH 2012 (o nha) 3 3" xfId="12957"/>
    <cellStyle name="1_Danh sach gui BC thuc hien KH2009_Book1_Hoan chinh KH 2012 (o nha) 3 4" xfId="12958"/>
    <cellStyle name="1_Danh sach gui BC thuc hien KH2009_Book1_Hoan chinh KH 2012 (o nha) 4" xfId="12959"/>
    <cellStyle name="1_Danh sach gui BC thuc hien KH2009_Book1_Hoan chinh KH 2012 (o nha) 5" xfId="12960"/>
    <cellStyle name="1_Danh sach gui BC thuc hien KH2009_Book1_Hoan chinh KH 2012 (o nha) 6" xfId="12961"/>
    <cellStyle name="1_Danh sach gui BC thuc hien KH2009_Book1_Hoan chinh KH 2012 (o nha)_Bao cao giai ngan quy I" xfId="12962"/>
    <cellStyle name="1_Danh sach gui BC thuc hien KH2009_Book1_Hoan chinh KH 2012 (o nha)_Bao cao giai ngan quy I 2" xfId="12963"/>
    <cellStyle name="1_Danh sach gui BC thuc hien KH2009_Book1_Hoan chinh KH 2012 (o nha)_Bao cao giai ngan quy I 2 2" xfId="12964"/>
    <cellStyle name="1_Danh sach gui BC thuc hien KH2009_Book1_Hoan chinh KH 2012 (o nha)_Bao cao giai ngan quy I 2 3" xfId="12965"/>
    <cellStyle name="1_Danh sach gui BC thuc hien KH2009_Book1_Hoan chinh KH 2012 (o nha)_Bao cao giai ngan quy I 2 4" xfId="12966"/>
    <cellStyle name="1_Danh sach gui BC thuc hien KH2009_Book1_Hoan chinh KH 2012 (o nha)_Bao cao giai ngan quy I 3" xfId="12967"/>
    <cellStyle name="1_Danh sach gui BC thuc hien KH2009_Book1_Hoan chinh KH 2012 (o nha)_Bao cao giai ngan quy I 3 2" xfId="12968"/>
    <cellStyle name="1_Danh sach gui BC thuc hien KH2009_Book1_Hoan chinh KH 2012 (o nha)_Bao cao giai ngan quy I 3 3" xfId="12969"/>
    <cellStyle name="1_Danh sach gui BC thuc hien KH2009_Book1_Hoan chinh KH 2012 (o nha)_Bao cao giai ngan quy I 3 4" xfId="12970"/>
    <cellStyle name="1_Danh sach gui BC thuc hien KH2009_Book1_Hoan chinh KH 2012 (o nha)_Bao cao giai ngan quy I 4" xfId="12971"/>
    <cellStyle name="1_Danh sach gui BC thuc hien KH2009_Book1_Hoan chinh KH 2012 (o nha)_Bao cao giai ngan quy I 5" xfId="12972"/>
    <cellStyle name="1_Danh sach gui BC thuc hien KH2009_Book1_Hoan chinh KH 2012 (o nha)_Bao cao giai ngan quy I 6" xfId="12973"/>
    <cellStyle name="1_Danh sach gui BC thuc hien KH2009_Book1_Hoan chinh KH 2012 (o nha)_BC von DTPT 6 thang 2012" xfId="12974"/>
    <cellStyle name="1_Danh sach gui BC thuc hien KH2009_Book1_Hoan chinh KH 2012 (o nha)_BC von DTPT 6 thang 2012 2" xfId="12975"/>
    <cellStyle name="1_Danh sach gui BC thuc hien KH2009_Book1_Hoan chinh KH 2012 (o nha)_BC von DTPT 6 thang 2012 2 2" xfId="12976"/>
    <cellStyle name="1_Danh sach gui BC thuc hien KH2009_Book1_Hoan chinh KH 2012 (o nha)_BC von DTPT 6 thang 2012 2 3" xfId="12977"/>
    <cellStyle name="1_Danh sach gui BC thuc hien KH2009_Book1_Hoan chinh KH 2012 (o nha)_BC von DTPT 6 thang 2012 2 4" xfId="12978"/>
    <cellStyle name="1_Danh sach gui BC thuc hien KH2009_Book1_Hoan chinh KH 2012 (o nha)_BC von DTPT 6 thang 2012 3" xfId="12979"/>
    <cellStyle name="1_Danh sach gui BC thuc hien KH2009_Book1_Hoan chinh KH 2012 (o nha)_BC von DTPT 6 thang 2012 3 2" xfId="12980"/>
    <cellStyle name="1_Danh sach gui BC thuc hien KH2009_Book1_Hoan chinh KH 2012 (o nha)_BC von DTPT 6 thang 2012 3 3" xfId="12981"/>
    <cellStyle name="1_Danh sach gui BC thuc hien KH2009_Book1_Hoan chinh KH 2012 (o nha)_BC von DTPT 6 thang 2012 3 4" xfId="12982"/>
    <cellStyle name="1_Danh sach gui BC thuc hien KH2009_Book1_Hoan chinh KH 2012 (o nha)_BC von DTPT 6 thang 2012 4" xfId="12983"/>
    <cellStyle name="1_Danh sach gui BC thuc hien KH2009_Book1_Hoan chinh KH 2012 (o nha)_BC von DTPT 6 thang 2012 5" xfId="12984"/>
    <cellStyle name="1_Danh sach gui BC thuc hien KH2009_Book1_Hoan chinh KH 2012 (o nha)_BC von DTPT 6 thang 2012 6" xfId="12985"/>
    <cellStyle name="1_Danh sach gui BC thuc hien KH2009_Book1_Hoan chinh KH 2012 (o nha)_Bieu du thao QD von ho tro co MT" xfId="12986"/>
    <cellStyle name="1_Danh sach gui BC thuc hien KH2009_Book1_Hoan chinh KH 2012 (o nha)_Bieu du thao QD von ho tro co MT 2" xfId="12987"/>
    <cellStyle name="1_Danh sach gui BC thuc hien KH2009_Book1_Hoan chinh KH 2012 (o nha)_Bieu du thao QD von ho tro co MT 2 2" xfId="12988"/>
    <cellStyle name="1_Danh sach gui BC thuc hien KH2009_Book1_Hoan chinh KH 2012 (o nha)_Bieu du thao QD von ho tro co MT 2 3" xfId="12989"/>
    <cellStyle name="1_Danh sach gui BC thuc hien KH2009_Book1_Hoan chinh KH 2012 (o nha)_Bieu du thao QD von ho tro co MT 2 4" xfId="12990"/>
    <cellStyle name="1_Danh sach gui BC thuc hien KH2009_Book1_Hoan chinh KH 2012 (o nha)_Bieu du thao QD von ho tro co MT 3" xfId="12991"/>
    <cellStyle name="1_Danh sach gui BC thuc hien KH2009_Book1_Hoan chinh KH 2012 (o nha)_Bieu du thao QD von ho tro co MT 3 2" xfId="12992"/>
    <cellStyle name="1_Danh sach gui BC thuc hien KH2009_Book1_Hoan chinh KH 2012 (o nha)_Bieu du thao QD von ho tro co MT 3 3" xfId="12993"/>
    <cellStyle name="1_Danh sach gui BC thuc hien KH2009_Book1_Hoan chinh KH 2012 (o nha)_Bieu du thao QD von ho tro co MT 3 4" xfId="12994"/>
    <cellStyle name="1_Danh sach gui BC thuc hien KH2009_Book1_Hoan chinh KH 2012 (o nha)_Bieu du thao QD von ho tro co MT 4" xfId="12995"/>
    <cellStyle name="1_Danh sach gui BC thuc hien KH2009_Book1_Hoan chinh KH 2012 (o nha)_Bieu du thao QD von ho tro co MT 5" xfId="12996"/>
    <cellStyle name="1_Danh sach gui BC thuc hien KH2009_Book1_Hoan chinh KH 2012 (o nha)_Bieu du thao QD von ho tro co MT 6" xfId="12997"/>
    <cellStyle name="1_Danh sach gui BC thuc hien KH2009_Book1_Hoan chinh KH 2012 (o nha)_Ke hoach 2012 theo doi (giai ngan 30.6.12)" xfId="12998"/>
    <cellStyle name="1_Danh sach gui BC thuc hien KH2009_Book1_Hoan chinh KH 2012 (o nha)_Ke hoach 2012 theo doi (giai ngan 30.6.12) 2" xfId="12999"/>
    <cellStyle name="1_Danh sach gui BC thuc hien KH2009_Book1_Hoan chinh KH 2012 (o nha)_Ke hoach 2012 theo doi (giai ngan 30.6.12) 2 2" xfId="13000"/>
    <cellStyle name="1_Danh sach gui BC thuc hien KH2009_Book1_Hoan chinh KH 2012 (o nha)_Ke hoach 2012 theo doi (giai ngan 30.6.12) 2 3" xfId="13001"/>
    <cellStyle name="1_Danh sach gui BC thuc hien KH2009_Book1_Hoan chinh KH 2012 (o nha)_Ke hoach 2012 theo doi (giai ngan 30.6.12) 2 4" xfId="13002"/>
    <cellStyle name="1_Danh sach gui BC thuc hien KH2009_Book1_Hoan chinh KH 2012 (o nha)_Ke hoach 2012 theo doi (giai ngan 30.6.12) 3" xfId="13003"/>
    <cellStyle name="1_Danh sach gui BC thuc hien KH2009_Book1_Hoan chinh KH 2012 (o nha)_Ke hoach 2012 theo doi (giai ngan 30.6.12) 3 2" xfId="13004"/>
    <cellStyle name="1_Danh sach gui BC thuc hien KH2009_Book1_Hoan chinh KH 2012 (o nha)_Ke hoach 2012 theo doi (giai ngan 30.6.12) 3 3" xfId="13005"/>
    <cellStyle name="1_Danh sach gui BC thuc hien KH2009_Book1_Hoan chinh KH 2012 (o nha)_Ke hoach 2012 theo doi (giai ngan 30.6.12) 3 4" xfId="13006"/>
    <cellStyle name="1_Danh sach gui BC thuc hien KH2009_Book1_Hoan chinh KH 2012 (o nha)_Ke hoach 2012 theo doi (giai ngan 30.6.12) 4" xfId="13007"/>
    <cellStyle name="1_Danh sach gui BC thuc hien KH2009_Book1_Hoan chinh KH 2012 (o nha)_Ke hoach 2012 theo doi (giai ngan 30.6.12) 5" xfId="13008"/>
    <cellStyle name="1_Danh sach gui BC thuc hien KH2009_Book1_Hoan chinh KH 2012 (o nha)_Ke hoach 2012 theo doi (giai ngan 30.6.12) 6" xfId="13009"/>
    <cellStyle name="1_Danh sach gui BC thuc hien KH2009_Book1_Hoan chinh KH 2012 Von ho tro co MT" xfId="13010"/>
    <cellStyle name="1_Danh sach gui BC thuc hien KH2009_Book1_Hoan chinh KH 2012 Von ho tro co MT (chi tiet)" xfId="13011"/>
    <cellStyle name="1_Danh sach gui BC thuc hien KH2009_Book1_Hoan chinh KH 2012 Von ho tro co MT (chi tiet) 2" xfId="13012"/>
    <cellStyle name="1_Danh sach gui BC thuc hien KH2009_Book1_Hoan chinh KH 2012 Von ho tro co MT (chi tiet) 2 2" xfId="13013"/>
    <cellStyle name="1_Danh sach gui BC thuc hien KH2009_Book1_Hoan chinh KH 2012 Von ho tro co MT (chi tiet) 2 3" xfId="13014"/>
    <cellStyle name="1_Danh sach gui BC thuc hien KH2009_Book1_Hoan chinh KH 2012 Von ho tro co MT (chi tiet) 2 4" xfId="13015"/>
    <cellStyle name="1_Danh sach gui BC thuc hien KH2009_Book1_Hoan chinh KH 2012 Von ho tro co MT (chi tiet) 3" xfId="13016"/>
    <cellStyle name="1_Danh sach gui BC thuc hien KH2009_Book1_Hoan chinh KH 2012 Von ho tro co MT (chi tiet) 3 2" xfId="13017"/>
    <cellStyle name="1_Danh sach gui BC thuc hien KH2009_Book1_Hoan chinh KH 2012 Von ho tro co MT (chi tiet) 3 3" xfId="13018"/>
    <cellStyle name="1_Danh sach gui BC thuc hien KH2009_Book1_Hoan chinh KH 2012 Von ho tro co MT (chi tiet) 3 4" xfId="13019"/>
    <cellStyle name="1_Danh sach gui BC thuc hien KH2009_Book1_Hoan chinh KH 2012 Von ho tro co MT (chi tiet) 4" xfId="13020"/>
    <cellStyle name="1_Danh sach gui BC thuc hien KH2009_Book1_Hoan chinh KH 2012 Von ho tro co MT (chi tiet) 5" xfId="13021"/>
    <cellStyle name="1_Danh sach gui BC thuc hien KH2009_Book1_Hoan chinh KH 2012 Von ho tro co MT (chi tiet) 6" xfId="13022"/>
    <cellStyle name="1_Danh sach gui BC thuc hien KH2009_Book1_Hoan chinh KH 2012 Von ho tro co MT 10" xfId="13023"/>
    <cellStyle name="1_Danh sach gui BC thuc hien KH2009_Book1_Hoan chinh KH 2012 Von ho tro co MT 10 2" xfId="13024"/>
    <cellStyle name="1_Danh sach gui BC thuc hien KH2009_Book1_Hoan chinh KH 2012 Von ho tro co MT 10 3" xfId="13025"/>
    <cellStyle name="1_Danh sach gui BC thuc hien KH2009_Book1_Hoan chinh KH 2012 Von ho tro co MT 10 4" xfId="13026"/>
    <cellStyle name="1_Danh sach gui BC thuc hien KH2009_Book1_Hoan chinh KH 2012 Von ho tro co MT 11" xfId="13027"/>
    <cellStyle name="1_Danh sach gui BC thuc hien KH2009_Book1_Hoan chinh KH 2012 Von ho tro co MT 11 2" xfId="13028"/>
    <cellStyle name="1_Danh sach gui BC thuc hien KH2009_Book1_Hoan chinh KH 2012 Von ho tro co MT 11 3" xfId="13029"/>
    <cellStyle name="1_Danh sach gui BC thuc hien KH2009_Book1_Hoan chinh KH 2012 Von ho tro co MT 11 4" xfId="13030"/>
    <cellStyle name="1_Danh sach gui BC thuc hien KH2009_Book1_Hoan chinh KH 2012 Von ho tro co MT 12" xfId="13031"/>
    <cellStyle name="1_Danh sach gui BC thuc hien KH2009_Book1_Hoan chinh KH 2012 Von ho tro co MT 12 2" xfId="13032"/>
    <cellStyle name="1_Danh sach gui BC thuc hien KH2009_Book1_Hoan chinh KH 2012 Von ho tro co MT 12 3" xfId="13033"/>
    <cellStyle name="1_Danh sach gui BC thuc hien KH2009_Book1_Hoan chinh KH 2012 Von ho tro co MT 12 4" xfId="13034"/>
    <cellStyle name="1_Danh sach gui BC thuc hien KH2009_Book1_Hoan chinh KH 2012 Von ho tro co MT 13" xfId="13035"/>
    <cellStyle name="1_Danh sach gui BC thuc hien KH2009_Book1_Hoan chinh KH 2012 Von ho tro co MT 13 2" xfId="13036"/>
    <cellStyle name="1_Danh sach gui BC thuc hien KH2009_Book1_Hoan chinh KH 2012 Von ho tro co MT 13 3" xfId="13037"/>
    <cellStyle name="1_Danh sach gui BC thuc hien KH2009_Book1_Hoan chinh KH 2012 Von ho tro co MT 13 4" xfId="13038"/>
    <cellStyle name="1_Danh sach gui BC thuc hien KH2009_Book1_Hoan chinh KH 2012 Von ho tro co MT 14" xfId="13039"/>
    <cellStyle name="1_Danh sach gui BC thuc hien KH2009_Book1_Hoan chinh KH 2012 Von ho tro co MT 14 2" xfId="13040"/>
    <cellStyle name="1_Danh sach gui BC thuc hien KH2009_Book1_Hoan chinh KH 2012 Von ho tro co MT 14 3" xfId="13041"/>
    <cellStyle name="1_Danh sach gui BC thuc hien KH2009_Book1_Hoan chinh KH 2012 Von ho tro co MT 14 4" xfId="13042"/>
    <cellStyle name="1_Danh sach gui BC thuc hien KH2009_Book1_Hoan chinh KH 2012 Von ho tro co MT 15" xfId="13043"/>
    <cellStyle name="1_Danh sach gui BC thuc hien KH2009_Book1_Hoan chinh KH 2012 Von ho tro co MT 15 2" xfId="13044"/>
    <cellStyle name="1_Danh sach gui BC thuc hien KH2009_Book1_Hoan chinh KH 2012 Von ho tro co MT 15 3" xfId="13045"/>
    <cellStyle name="1_Danh sach gui BC thuc hien KH2009_Book1_Hoan chinh KH 2012 Von ho tro co MT 15 4" xfId="13046"/>
    <cellStyle name="1_Danh sach gui BC thuc hien KH2009_Book1_Hoan chinh KH 2012 Von ho tro co MT 16" xfId="13047"/>
    <cellStyle name="1_Danh sach gui BC thuc hien KH2009_Book1_Hoan chinh KH 2012 Von ho tro co MT 16 2" xfId="13048"/>
    <cellStyle name="1_Danh sach gui BC thuc hien KH2009_Book1_Hoan chinh KH 2012 Von ho tro co MT 16 3" xfId="13049"/>
    <cellStyle name="1_Danh sach gui BC thuc hien KH2009_Book1_Hoan chinh KH 2012 Von ho tro co MT 16 4" xfId="13050"/>
    <cellStyle name="1_Danh sach gui BC thuc hien KH2009_Book1_Hoan chinh KH 2012 Von ho tro co MT 17" xfId="13051"/>
    <cellStyle name="1_Danh sach gui BC thuc hien KH2009_Book1_Hoan chinh KH 2012 Von ho tro co MT 17 2" xfId="13052"/>
    <cellStyle name="1_Danh sach gui BC thuc hien KH2009_Book1_Hoan chinh KH 2012 Von ho tro co MT 17 3" xfId="13053"/>
    <cellStyle name="1_Danh sach gui BC thuc hien KH2009_Book1_Hoan chinh KH 2012 Von ho tro co MT 17 4" xfId="13054"/>
    <cellStyle name="1_Danh sach gui BC thuc hien KH2009_Book1_Hoan chinh KH 2012 Von ho tro co MT 18" xfId="13055"/>
    <cellStyle name="1_Danh sach gui BC thuc hien KH2009_Book1_Hoan chinh KH 2012 Von ho tro co MT 19" xfId="13056"/>
    <cellStyle name="1_Danh sach gui BC thuc hien KH2009_Book1_Hoan chinh KH 2012 Von ho tro co MT 2" xfId="13057"/>
    <cellStyle name="1_Danh sach gui BC thuc hien KH2009_Book1_Hoan chinh KH 2012 Von ho tro co MT 2 2" xfId="13058"/>
    <cellStyle name="1_Danh sach gui BC thuc hien KH2009_Book1_Hoan chinh KH 2012 Von ho tro co MT 2 3" xfId="13059"/>
    <cellStyle name="1_Danh sach gui BC thuc hien KH2009_Book1_Hoan chinh KH 2012 Von ho tro co MT 2 4" xfId="13060"/>
    <cellStyle name="1_Danh sach gui BC thuc hien KH2009_Book1_Hoan chinh KH 2012 Von ho tro co MT 20" xfId="13061"/>
    <cellStyle name="1_Danh sach gui BC thuc hien KH2009_Book1_Hoan chinh KH 2012 Von ho tro co MT 3" xfId="13062"/>
    <cellStyle name="1_Danh sach gui BC thuc hien KH2009_Book1_Hoan chinh KH 2012 Von ho tro co MT 3 2" xfId="13063"/>
    <cellStyle name="1_Danh sach gui BC thuc hien KH2009_Book1_Hoan chinh KH 2012 Von ho tro co MT 3 3" xfId="13064"/>
    <cellStyle name="1_Danh sach gui BC thuc hien KH2009_Book1_Hoan chinh KH 2012 Von ho tro co MT 3 4" xfId="13065"/>
    <cellStyle name="1_Danh sach gui BC thuc hien KH2009_Book1_Hoan chinh KH 2012 Von ho tro co MT 4" xfId="13066"/>
    <cellStyle name="1_Danh sach gui BC thuc hien KH2009_Book1_Hoan chinh KH 2012 Von ho tro co MT 4 2" xfId="13067"/>
    <cellStyle name="1_Danh sach gui BC thuc hien KH2009_Book1_Hoan chinh KH 2012 Von ho tro co MT 4 3" xfId="13068"/>
    <cellStyle name="1_Danh sach gui BC thuc hien KH2009_Book1_Hoan chinh KH 2012 Von ho tro co MT 4 4" xfId="13069"/>
    <cellStyle name="1_Danh sach gui BC thuc hien KH2009_Book1_Hoan chinh KH 2012 Von ho tro co MT 5" xfId="13070"/>
    <cellStyle name="1_Danh sach gui BC thuc hien KH2009_Book1_Hoan chinh KH 2012 Von ho tro co MT 5 2" xfId="13071"/>
    <cellStyle name="1_Danh sach gui BC thuc hien KH2009_Book1_Hoan chinh KH 2012 Von ho tro co MT 5 3" xfId="13072"/>
    <cellStyle name="1_Danh sach gui BC thuc hien KH2009_Book1_Hoan chinh KH 2012 Von ho tro co MT 5 4" xfId="13073"/>
    <cellStyle name="1_Danh sach gui BC thuc hien KH2009_Book1_Hoan chinh KH 2012 Von ho tro co MT 6" xfId="13074"/>
    <cellStyle name="1_Danh sach gui BC thuc hien KH2009_Book1_Hoan chinh KH 2012 Von ho tro co MT 6 2" xfId="13075"/>
    <cellStyle name="1_Danh sach gui BC thuc hien KH2009_Book1_Hoan chinh KH 2012 Von ho tro co MT 6 3" xfId="13076"/>
    <cellStyle name="1_Danh sach gui BC thuc hien KH2009_Book1_Hoan chinh KH 2012 Von ho tro co MT 6 4" xfId="13077"/>
    <cellStyle name="1_Danh sach gui BC thuc hien KH2009_Book1_Hoan chinh KH 2012 Von ho tro co MT 7" xfId="13078"/>
    <cellStyle name="1_Danh sach gui BC thuc hien KH2009_Book1_Hoan chinh KH 2012 Von ho tro co MT 7 2" xfId="13079"/>
    <cellStyle name="1_Danh sach gui BC thuc hien KH2009_Book1_Hoan chinh KH 2012 Von ho tro co MT 7 3" xfId="13080"/>
    <cellStyle name="1_Danh sach gui BC thuc hien KH2009_Book1_Hoan chinh KH 2012 Von ho tro co MT 7 4" xfId="13081"/>
    <cellStyle name="1_Danh sach gui BC thuc hien KH2009_Book1_Hoan chinh KH 2012 Von ho tro co MT 8" xfId="13082"/>
    <cellStyle name="1_Danh sach gui BC thuc hien KH2009_Book1_Hoan chinh KH 2012 Von ho tro co MT 8 2" xfId="13083"/>
    <cellStyle name="1_Danh sach gui BC thuc hien KH2009_Book1_Hoan chinh KH 2012 Von ho tro co MT 8 3" xfId="13084"/>
    <cellStyle name="1_Danh sach gui BC thuc hien KH2009_Book1_Hoan chinh KH 2012 Von ho tro co MT 8 4" xfId="13085"/>
    <cellStyle name="1_Danh sach gui BC thuc hien KH2009_Book1_Hoan chinh KH 2012 Von ho tro co MT 9" xfId="13086"/>
    <cellStyle name="1_Danh sach gui BC thuc hien KH2009_Book1_Hoan chinh KH 2012 Von ho tro co MT 9 2" xfId="13087"/>
    <cellStyle name="1_Danh sach gui BC thuc hien KH2009_Book1_Hoan chinh KH 2012 Von ho tro co MT 9 3" xfId="13088"/>
    <cellStyle name="1_Danh sach gui BC thuc hien KH2009_Book1_Hoan chinh KH 2012 Von ho tro co MT 9 4" xfId="13089"/>
    <cellStyle name="1_Danh sach gui BC thuc hien KH2009_Book1_Hoan chinh KH 2012 Von ho tro co MT_Bao cao giai ngan quy I" xfId="13090"/>
    <cellStyle name="1_Danh sach gui BC thuc hien KH2009_Book1_Hoan chinh KH 2012 Von ho tro co MT_Bao cao giai ngan quy I 2" xfId="13091"/>
    <cellStyle name="1_Danh sach gui BC thuc hien KH2009_Book1_Hoan chinh KH 2012 Von ho tro co MT_Bao cao giai ngan quy I 2 2" xfId="13092"/>
    <cellStyle name="1_Danh sach gui BC thuc hien KH2009_Book1_Hoan chinh KH 2012 Von ho tro co MT_Bao cao giai ngan quy I 2 3" xfId="13093"/>
    <cellStyle name="1_Danh sach gui BC thuc hien KH2009_Book1_Hoan chinh KH 2012 Von ho tro co MT_Bao cao giai ngan quy I 2 4" xfId="13094"/>
    <cellStyle name="1_Danh sach gui BC thuc hien KH2009_Book1_Hoan chinh KH 2012 Von ho tro co MT_Bao cao giai ngan quy I 3" xfId="13095"/>
    <cellStyle name="1_Danh sach gui BC thuc hien KH2009_Book1_Hoan chinh KH 2012 Von ho tro co MT_Bao cao giai ngan quy I 3 2" xfId="13096"/>
    <cellStyle name="1_Danh sach gui BC thuc hien KH2009_Book1_Hoan chinh KH 2012 Von ho tro co MT_Bao cao giai ngan quy I 3 3" xfId="13097"/>
    <cellStyle name="1_Danh sach gui BC thuc hien KH2009_Book1_Hoan chinh KH 2012 Von ho tro co MT_Bao cao giai ngan quy I 3 4" xfId="13098"/>
    <cellStyle name="1_Danh sach gui BC thuc hien KH2009_Book1_Hoan chinh KH 2012 Von ho tro co MT_Bao cao giai ngan quy I 4" xfId="13099"/>
    <cellStyle name="1_Danh sach gui BC thuc hien KH2009_Book1_Hoan chinh KH 2012 Von ho tro co MT_Bao cao giai ngan quy I 5" xfId="13100"/>
    <cellStyle name="1_Danh sach gui BC thuc hien KH2009_Book1_Hoan chinh KH 2012 Von ho tro co MT_Bao cao giai ngan quy I 6" xfId="13101"/>
    <cellStyle name="1_Danh sach gui BC thuc hien KH2009_Book1_Hoan chinh KH 2012 Von ho tro co MT_BC von DTPT 6 thang 2012" xfId="13102"/>
    <cellStyle name="1_Danh sach gui BC thuc hien KH2009_Book1_Hoan chinh KH 2012 Von ho tro co MT_BC von DTPT 6 thang 2012 2" xfId="13103"/>
    <cellStyle name="1_Danh sach gui BC thuc hien KH2009_Book1_Hoan chinh KH 2012 Von ho tro co MT_BC von DTPT 6 thang 2012 2 2" xfId="13104"/>
    <cellStyle name="1_Danh sach gui BC thuc hien KH2009_Book1_Hoan chinh KH 2012 Von ho tro co MT_BC von DTPT 6 thang 2012 2 3" xfId="13105"/>
    <cellStyle name="1_Danh sach gui BC thuc hien KH2009_Book1_Hoan chinh KH 2012 Von ho tro co MT_BC von DTPT 6 thang 2012 2 4" xfId="13106"/>
    <cellStyle name="1_Danh sach gui BC thuc hien KH2009_Book1_Hoan chinh KH 2012 Von ho tro co MT_BC von DTPT 6 thang 2012 3" xfId="13107"/>
    <cellStyle name="1_Danh sach gui BC thuc hien KH2009_Book1_Hoan chinh KH 2012 Von ho tro co MT_BC von DTPT 6 thang 2012 3 2" xfId="13108"/>
    <cellStyle name="1_Danh sach gui BC thuc hien KH2009_Book1_Hoan chinh KH 2012 Von ho tro co MT_BC von DTPT 6 thang 2012 3 3" xfId="13109"/>
    <cellStyle name="1_Danh sach gui BC thuc hien KH2009_Book1_Hoan chinh KH 2012 Von ho tro co MT_BC von DTPT 6 thang 2012 3 4" xfId="13110"/>
    <cellStyle name="1_Danh sach gui BC thuc hien KH2009_Book1_Hoan chinh KH 2012 Von ho tro co MT_BC von DTPT 6 thang 2012 4" xfId="13111"/>
    <cellStyle name="1_Danh sach gui BC thuc hien KH2009_Book1_Hoan chinh KH 2012 Von ho tro co MT_BC von DTPT 6 thang 2012 5" xfId="13112"/>
    <cellStyle name="1_Danh sach gui BC thuc hien KH2009_Book1_Hoan chinh KH 2012 Von ho tro co MT_BC von DTPT 6 thang 2012 6" xfId="13113"/>
    <cellStyle name="1_Danh sach gui BC thuc hien KH2009_Book1_Hoan chinh KH 2012 Von ho tro co MT_Bieu du thao QD von ho tro co MT" xfId="13114"/>
    <cellStyle name="1_Danh sach gui BC thuc hien KH2009_Book1_Hoan chinh KH 2012 Von ho tro co MT_Bieu du thao QD von ho tro co MT 2" xfId="13115"/>
    <cellStyle name="1_Danh sach gui BC thuc hien KH2009_Book1_Hoan chinh KH 2012 Von ho tro co MT_Bieu du thao QD von ho tro co MT 2 2" xfId="13116"/>
    <cellStyle name="1_Danh sach gui BC thuc hien KH2009_Book1_Hoan chinh KH 2012 Von ho tro co MT_Bieu du thao QD von ho tro co MT 2 3" xfId="13117"/>
    <cellStyle name="1_Danh sach gui BC thuc hien KH2009_Book1_Hoan chinh KH 2012 Von ho tro co MT_Bieu du thao QD von ho tro co MT 2 4" xfId="13118"/>
    <cellStyle name="1_Danh sach gui BC thuc hien KH2009_Book1_Hoan chinh KH 2012 Von ho tro co MT_Bieu du thao QD von ho tro co MT 3" xfId="13119"/>
    <cellStyle name="1_Danh sach gui BC thuc hien KH2009_Book1_Hoan chinh KH 2012 Von ho tro co MT_Bieu du thao QD von ho tro co MT 3 2" xfId="13120"/>
    <cellStyle name="1_Danh sach gui BC thuc hien KH2009_Book1_Hoan chinh KH 2012 Von ho tro co MT_Bieu du thao QD von ho tro co MT 3 3" xfId="13121"/>
    <cellStyle name="1_Danh sach gui BC thuc hien KH2009_Book1_Hoan chinh KH 2012 Von ho tro co MT_Bieu du thao QD von ho tro co MT 3 4" xfId="13122"/>
    <cellStyle name="1_Danh sach gui BC thuc hien KH2009_Book1_Hoan chinh KH 2012 Von ho tro co MT_Bieu du thao QD von ho tro co MT 4" xfId="13123"/>
    <cellStyle name="1_Danh sach gui BC thuc hien KH2009_Book1_Hoan chinh KH 2012 Von ho tro co MT_Bieu du thao QD von ho tro co MT 5" xfId="13124"/>
    <cellStyle name="1_Danh sach gui BC thuc hien KH2009_Book1_Hoan chinh KH 2012 Von ho tro co MT_Bieu du thao QD von ho tro co MT 6" xfId="13125"/>
    <cellStyle name="1_Danh sach gui BC thuc hien KH2009_Book1_Hoan chinh KH 2012 Von ho tro co MT_Ke hoach 2012 theo doi (giai ngan 30.6.12)" xfId="13126"/>
    <cellStyle name="1_Danh sach gui BC thuc hien KH2009_Book1_Hoan chinh KH 2012 Von ho tro co MT_Ke hoach 2012 theo doi (giai ngan 30.6.12) 2" xfId="13127"/>
    <cellStyle name="1_Danh sach gui BC thuc hien KH2009_Book1_Hoan chinh KH 2012 Von ho tro co MT_Ke hoach 2012 theo doi (giai ngan 30.6.12) 2 2" xfId="13128"/>
    <cellStyle name="1_Danh sach gui BC thuc hien KH2009_Book1_Hoan chinh KH 2012 Von ho tro co MT_Ke hoach 2012 theo doi (giai ngan 30.6.12) 2 3" xfId="13129"/>
    <cellStyle name="1_Danh sach gui BC thuc hien KH2009_Book1_Hoan chinh KH 2012 Von ho tro co MT_Ke hoach 2012 theo doi (giai ngan 30.6.12) 2 4" xfId="13130"/>
    <cellStyle name="1_Danh sach gui BC thuc hien KH2009_Book1_Hoan chinh KH 2012 Von ho tro co MT_Ke hoach 2012 theo doi (giai ngan 30.6.12) 3" xfId="13131"/>
    <cellStyle name="1_Danh sach gui BC thuc hien KH2009_Book1_Hoan chinh KH 2012 Von ho tro co MT_Ke hoach 2012 theo doi (giai ngan 30.6.12) 3 2" xfId="13132"/>
    <cellStyle name="1_Danh sach gui BC thuc hien KH2009_Book1_Hoan chinh KH 2012 Von ho tro co MT_Ke hoach 2012 theo doi (giai ngan 30.6.12) 3 3" xfId="13133"/>
    <cellStyle name="1_Danh sach gui BC thuc hien KH2009_Book1_Hoan chinh KH 2012 Von ho tro co MT_Ke hoach 2012 theo doi (giai ngan 30.6.12) 3 4" xfId="13134"/>
    <cellStyle name="1_Danh sach gui BC thuc hien KH2009_Book1_Hoan chinh KH 2012 Von ho tro co MT_Ke hoach 2012 theo doi (giai ngan 30.6.12) 4" xfId="13135"/>
    <cellStyle name="1_Danh sach gui BC thuc hien KH2009_Book1_Hoan chinh KH 2012 Von ho tro co MT_Ke hoach 2012 theo doi (giai ngan 30.6.12) 5" xfId="13136"/>
    <cellStyle name="1_Danh sach gui BC thuc hien KH2009_Book1_Hoan chinh KH 2012 Von ho tro co MT_Ke hoach 2012 theo doi (giai ngan 30.6.12) 6" xfId="13137"/>
    <cellStyle name="1_Danh sach gui BC thuc hien KH2009_Book1_Ke hoach 2012 (theo doi)" xfId="13138"/>
    <cellStyle name="1_Danh sach gui BC thuc hien KH2009_Book1_Ke hoach 2012 (theo doi) 2" xfId="13139"/>
    <cellStyle name="1_Danh sach gui BC thuc hien KH2009_Book1_Ke hoach 2012 (theo doi) 2 2" xfId="13140"/>
    <cellStyle name="1_Danh sach gui BC thuc hien KH2009_Book1_Ke hoach 2012 (theo doi) 2 3" xfId="13141"/>
    <cellStyle name="1_Danh sach gui BC thuc hien KH2009_Book1_Ke hoach 2012 (theo doi) 2 4" xfId="13142"/>
    <cellStyle name="1_Danh sach gui BC thuc hien KH2009_Book1_Ke hoach 2012 (theo doi) 3" xfId="13143"/>
    <cellStyle name="1_Danh sach gui BC thuc hien KH2009_Book1_Ke hoach 2012 (theo doi) 3 2" xfId="13144"/>
    <cellStyle name="1_Danh sach gui BC thuc hien KH2009_Book1_Ke hoach 2012 (theo doi) 3 3" xfId="13145"/>
    <cellStyle name="1_Danh sach gui BC thuc hien KH2009_Book1_Ke hoach 2012 (theo doi) 3 4" xfId="13146"/>
    <cellStyle name="1_Danh sach gui BC thuc hien KH2009_Book1_Ke hoach 2012 (theo doi) 4" xfId="13147"/>
    <cellStyle name="1_Danh sach gui BC thuc hien KH2009_Book1_Ke hoach 2012 (theo doi) 5" xfId="13148"/>
    <cellStyle name="1_Danh sach gui BC thuc hien KH2009_Book1_Ke hoach 2012 (theo doi) 6" xfId="13149"/>
    <cellStyle name="1_Danh sach gui BC thuc hien KH2009_Book1_Ke hoach 2012 theo doi (giai ngan 30.6.12)" xfId="13150"/>
    <cellStyle name="1_Danh sach gui BC thuc hien KH2009_Book1_Ke hoach 2012 theo doi (giai ngan 30.6.12) 2" xfId="13151"/>
    <cellStyle name="1_Danh sach gui BC thuc hien KH2009_Book1_Ke hoach 2012 theo doi (giai ngan 30.6.12) 2 2" xfId="13152"/>
    <cellStyle name="1_Danh sach gui BC thuc hien KH2009_Book1_Ke hoach 2012 theo doi (giai ngan 30.6.12) 2 3" xfId="13153"/>
    <cellStyle name="1_Danh sach gui BC thuc hien KH2009_Book1_Ke hoach 2012 theo doi (giai ngan 30.6.12) 2 4" xfId="13154"/>
    <cellStyle name="1_Danh sach gui BC thuc hien KH2009_Book1_Ke hoach 2012 theo doi (giai ngan 30.6.12) 3" xfId="13155"/>
    <cellStyle name="1_Danh sach gui BC thuc hien KH2009_Book1_Ke hoach 2012 theo doi (giai ngan 30.6.12) 3 2" xfId="13156"/>
    <cellStyle name="1_Danh sach gui BC thuc hien KH2009_Book1_Ke hoach 2012 theo doi (giai ngan 30.6.12) 3 3" xfId="13157"/>
    <cellStyle name="1_Danh sach gui BC thuc hien KH2009_Book1_Ke hoach 2012 theo doi (giai ngan 30.6.12) 3 4" xfId="13158"/>
    <cellStyle name="1_Danh sach gui BC thuc hien KH2009_Book1_Ke hoach 2012 theo doi (giai ngan 30.6.12) 4" xfId="13159"/>
    <cellStyle name="1_Danh sach gui BC thuc hien KH2009_Book1_Ke hoach 2012 theo doi (giai ngan 30.6.12) 5" xfId="13160"/>
    <cellStyle name="1_Danh sach gui BC thuc hien KH2009_Book1_Ke hoach 2012 theo doi (giai ngan 30.6.12) 6" xfId="13161"/>
    <cellStyle name="1_Danh sach gui BC thuc hien KH2009_Dang ky phan khai von ODA (gui Bo)" xfId="13162"/>
    <cellStyle name="1_Danh sach gui BC thuc hien KH2009_Dang ky phan khai von ODA (gui Bo) 2" xfId="13163"/>
    <cellStyle name="1_Danh sach gui BC thuc hien KH2009_Dang ky phan khai von ODA (gui Bo) 2 2" xfId="13164"/>
    <cellStyle name="1_Danh sach gui BC thuc hien KH2009_Dang ky phan khai von ODA (gui Bo) 2 3" xfId="13165"/>
    <cellStyle name="1_Danh sach gui BC thuc hien KH2009_Dang ky phan khai von ODA (gui Bo) 2 4" xfId="13166"/>
    <cellStyle name="1_Danh sach gui BC thuc hien KH2009_Dang ky phan khai von ODA (gui Bo) 3" xfId="13167"/>
    <cellStyle name="1_Danh sach gui BC thuc hien KH2009_Dang ky phan khai von ODA (gui Bo) 4" xfId="13168"/>
    <cellStyle name="1_Danh sach gui BC thuc hien KH2009_Dang ky phan khai von ODA (gui Bo) 5" xfId="13169"/>
    <cellStyle name="1_Danh sach gui BC thuc hien KH2009_Dang ky phan khai von ODA (gui Bo)_BC von DTPT 6 thang 2012" xfId="13170"/>
    <cellStyle name="1_Danh sach gui BC thuc hien KH2009_Dang ky phan khai von ODA (gui Bo)_BC von DTPT 6 thang 2012 2" xfId="13171"/>
    <cellStyle name="1_Danh sach gui BC thuc hien KH2009_Dang ky phan khai von ODA (gui Bo)_BC von DTPT 6 thang 2012 2 2" xfId="13172"/>
    <cellStyle name="1_Danh sach gui BC thuc hien KH2009_Dang ky phan khai von ODA (gui Bo)_BC von DTPT 6 thang 2012 2 3" xfId="13173"/>
    <cellStyle name="1_Danh sach gui BC thuc hien KH2009_Dang ky phan khai von ODA (gui Bo)_BC von DTPT 6 thang 2012 2 4" xfId="13174"/>
    <cellStyle name="1_Danh sach gui BC thuc hien KH2009_Dang ky phan khai von ODA (gui Bo)_BC von DTPT 6 thang 2012 3" xfId="13175"/>
    <cellStyle name="1_Danh sach gui BC thuc hien KH2009_Dang ky phan khai von ODA (gui Bo)_BC von DTPT 6 thang 2012 4" xfId="13176"/>
    <cellStyle name="1_Danh sach gui BC thuc hien KH2009_Dang ky phan khai von ODA (gui Bo)_BC von DTPT 6 thang 2012 5" xfId="13177"/>
    <cellStyle name="1_Danh sach gui BC thuc hien KH2009_Dang ky phan khai von ODA (gui Bo)_Bieu du thao QD von ho tro co MT" xfId="13178"/>
    <cellStyle name="1_Danh sach gui BC thuc hien KH2009_Dang ky phan khai von ODA (gui Bo)_Bieu du thao QD von ho tro co MT 2" xfId="13179"/>
    <cellStyle name="1_Danh sach gui BC thuc hien KH2009_Dang ky phan khai von ODA (gui Bo)_Bieu du thao QD von ho tro co MT 2 2" xfId="13180"/>
    <cellStyle name="1_Danh sach gui BC thuc hien KH2009_Dang ky phan khai von ODA (gui Bo)_Bieu du thao QD von ho tro co MT 2 3" xfId="13181"/>
    <cellStyle name="1_Danh sach gui BC thuc hien KH2009_Dang ky phan khai von ODA (gui Bo)_Bieu du thao QD von ho tro co MT 2 4" xfId="13182"/>
    <cellStyle name="1_Danh sach gui BC thuc hien KH2009_Dang ky phan khai von ODA (gui Bo)_Bieu du thao QD von ho tro co MT 3" xfId="13183"/>
    <cellStyle name="1_Danh sach gui BC thuc hien KH2009_Dang ky phan khai von ODA (gui Bo)_Bieu du thao QD von ho tro co MT 4" xfId="13184"/>
    <cellStyle name="1_Danh sach gui BC thuc hien KH2009_Dang ky phan khai von ODA (gui Bo)_Bieu du thao QD von ho tro co MT 5" xfId="13185"/>
    <cellStyle name="1_Danh sach gui BC thuc hien KH2009_Dang ky phan khai von ODA (gui Bo)_Ke hoach 2012 theo doi (giai ngan 30.6.12)" xfId="13186"/>
    <cellStyle name="1_Danh sach gui BC thuc hien KH2009_Dang ky phan khai von ODA (gui Bo)_Ke hoach 2012 theo doi (giai ngan 30.6.12) 2" xfId="13187"/>
    <cellStyle name="1_Danh sach gui BC thuc hien KH2009_Dang ky phan khai von ODA (gui Bo)_Ke hoach 2012 theo doi (giai ngan 30.6.12) 2 2" xfId="13188"/>
    <cellStyle name="1_Danh sach gui BC thuc hien KH2009_Dang ky phan khai von ODA (gui Bo)_Ke hoach 2012 theo doi (giai ngan 30.6.12) 2 3" xfId="13189"/>
    <cellStyle name="1_Danh sach gui BC thuc hien KH2009_Dang ky phan khai von ODA (gui Bo)_Ke hoach 2012 theo doi (giai ngan 30.6.12) 2 4" xfId="13190"/>
    <cellStyle name="1_Danh sach gui BC thuc hien KH2009_Dang ky phan khai von ODA (gui Bo)_Ke hoach 2012 theo doi (giai ngan 30.6.12) 3" xfId="13191"/>
    <cellStyle name="1_Danh sach gui BC thuc hien KH2009_Dang ky phan khai von ODA (gui Bo)_Ke hoach 2012 theo doi (giai ngan 30.6.12) 4" xfId="13192"/>
    <cellStyle name="1_Danh sach gui BC thuc hien KH2009_Dang ky phan khai von ODA (gui Bo)_Ke hoach 2012 theo doi (giai ngan 30.6.12) 5" xfId="13193"/>
    <cellStyle name="1_Danh sach gui BC thuc hien KH2009_DK bo tri lai (chinh thuc)" xfId="13194"/>
    <cellStyle name="1_Danh sach gui BC thuc hien KH2009_DK bo tri lai (chinh thuc) 2" xfId="13195"/>
    <cellStyle name="1_Danh sach gui BC thuc hien KH2009_DK bo tri lai (chinh thuc) 2 2" xfId="13196"/>
    <cellStyle name="1_Danh sach gui BC thuc hien KH2009_DK bo tri lai (chinh thuc) 2 3" xfId="13197"/>
    <cellStyle name="1_Danh sach gui BC thuc hien KH2009_DK bo tri lai (chinh thuc) 2 4" xfId="13198"/>
    <cellStyle name="1_Danh sach gui BC thuc hien KH2009_DK bo tri lai (chinh thuc) 3" xfId="13199"/>
    <cellStyle name="1_Danh sach gui BC thuc hien KH2009_DK bo tri lai (chinh thuc) 3 2" xfId="13200"/>
    <cellStyle name="1_Danh sach gui BC thuc hien KH2009_DK bo tri lai (chinh thuc) 3 3" xfId="13201"/>
    <cellStyle name="1_Danh sach gui BC thuc hien KH2009_DK bo tri lai (chinh thuc) 3 4" xfId="13202"/>
    <cellStyle name="1_Danh sach gui BC thuc hien KH2009_DK bo tri lai (chinh thuc) 4" xfId="13203"/>
    <cellStyle name="1_Danh sach gui BC thuc hien KH2009_DK bo tri lai (chinh thuc) 5" xfId="13204"/>
    <cellStyle name="1_Danh sach gui BC thuc hien KH2009_DK bo tri lai (chinh thuc) 6" xfId="13205"/>
    <cellStyle name="1_Danh sach gui BC thuc hien KH2009_DK bo tri lai (chinh thuc)_BC von DTPT 6 thang 2012" xfId="13206"/>
    <cellStyle name="1_Danh sach gui BC thuc hien KH2009_DK bo tri lai (chinh thuc)_BC von DTPT 6 thang 2012 2" xfId="13207"/>
    <cellStyle name="1_Danh sach gui BC thuc hien KH2009_DK bo tri lai (chinh thuc)_BC von DTPT 6 thang 2012 2 2" xfId="13208"/>
    <cellStyle name="1_Danh sach gui BC thuc hien KH2009_DK bo tri lai (chinh thuc)_BC von DTPT 6 thang 2012 2 3" xfId="13209"/>
    <cellStyle name="1_Danh sach gui BC thuc hien KH2009_DK bo tri lai (chinh thuc)_BC von DTPT 6 thang 2012 2 4" xfId="13210"/>
    <cellStyle name="1_Danh sach gui BC thuc hien KH2009_DK bo tri lai (chinh thuc)_BC von DTPT 6 thang 2012 3" xfId="13211"/>
    <cellStyle name="1_Danh sach gui BC thuc hien KH2009_DK bo tri lai (chinh thuc)_BC von DTPT 6 thang 2012 3 2" xfId="13212"/>
    <cellStyle name="1_Danh sach gui BC thuc hien KH2009_DK bo tri lai (chinh thuc)_BC von DTPT 6 thang 2012 3 3" xfId="13213"/>
    <cellStyle name="1_Danh sach gui BC thuc hien KH2009_DK bo tri lai (chinh thuc)_BC von DTPT 6 thang 2012 3 4" xfId="13214"/>
    <cellStyle name="1_Danh sach gui BC thuc hien KH2009_DK bo tri lai (chinh thuc)_BC von DTPT 6 thang 2012 4" xfId="13215"/>
    <cellStyle name="1_Danh sach gui BC thuc hien KH2009_DK bo tri lai (chinh thuc)_BC von DTPT 6 thang 2012 5" xfId="13216"/>
    <cellStyle name="1_Danh sach gui BC thuc hien KH2009_DK bo tri lai (chinh thuc)_BC von DTPT 6 thang 2012 6" xfId="13217"/>
    <cellStyle name="1_Danh sach gui BC thuc hien KH2009_DK bo tri lai (chinh thuc)_Bieu du thao QD von ho tro co MT" xfId="13218"/>
    <cellStyle name="1_Danh sach gui BC thuc hien KH2009_DK bo tri lai (chinh thuc)_Bieu du thao QD von ho tro co MT 2" xfId="13219"/>
    <cellStyle name="1_Danh sach gui BC thuc hien KH2009_DK bo tri lai (chinh thuc)_Bieu du thao QD von ho tro co MT 2 2" xfId="13220"/>
    <cellStyle name="1_Danh sach gui BC thuc hien KH2009_DK bo tri lai (chinh thuc)_Bieu du thao QD von ho tro co MT 2 3" xfId="13221"/>
    <cellStyle name="1_Danh sach gui BC thuc hien KH2009_DK bo tri lai (chinh thuc)_Bieu du thao QD von ho tro co MT 2 4" xfId="13222"/>
    <cellStyle name="1_Danh sach gui BC thuc hien KH2009_DK bo tri lai (chinh thuc)_Bieu du thao QD von ho tro co MT 3" xfId="13223"/>
    <cellStyle name="1_Danh sach gui BC thuc hien KH2009_DK bo tri lai (chinh thuc)_Bieu du thao QD von ho tro co MT 3 2" xfId="13224"/>
    <cellStyle name="1_Danh sach gui BC thuc hien KH2009_DK bo tri lai (chinh thuc)_Bieu du thao QD von ho tro co MT 3 3" xfId="13225"/>
    <cellStyle name="1_Danh sach gui BC thuc hien KH2009_DK bo tri lai (chinh thuc)_Bieu du thao QD von ho tro co MT 3 4" xfId="13226"/>
    <cellStyle name="1_Danh sach gui BC thuc hien KH2009_DK bo tri lai (chinh thuc)_Bieu du thao QD von ho tro co MT 4" xfId="13227"/>
    <cellStyle name="1_Danh sach gui BC thuc hien KH2009_DK bo tri lai (chinh thuc)_Bieu du thao QD von ho tro co MT 5" xfId="13228"/>
    <cellStyle name="1_Danh sach gui BC thuc hien KH2009_DK bo tri lai (chinh thuc)_Bieu du thao QD von ho tro co MT 6" xfId="13229"/>
    <cellStyle name="1_Danh sach gui BC thuc hien KH2009_DK bo tri lai (chinh thuc)_Hoan chinh KH 2012 (o nha)" xfId="13230"/>
    <cellStyle name="1_Danh sach gui BC thuc hien KH2009_DK bo tri lai (chinh thuc)_Hoan chinh KH 2012 (o nha) 2" xfId="13231"/>
    <cellStyle name="1_Danh sach gui BC thuc hien KH2009_DK bo tri lai (chinh thuc)_Hoan chinh KH 2012 (o nha) 2 2" xfId="13232"/>
    <cellStyle name="1_Danh sach gui BC thuc hien KH2009_DK bo tri lai (chinh thuc)_Hoan chinh KH 2012 (o nha) 2 3" xfId="13233"/>
    <cellStyle name="1_Danh sach gui BC thuc hien KH2009_DK bo tri lai (chinh thuc)_Hoan chinh KH 2012 (o nha) 2 4" xfId="13234"/>
    <cellStyle name="1_Danh sach gui BC thuc hien KH2009_DK bo tri lai (chinh thuc)_Hoan chinh KH 2012 (o nha) 3" xfId="13235"/>
    <cellStyle name="1_Danh sach gui BC thuc hien KH2009_DK bo tri lai (chinh thuc)_Hoan chinh KH 2012 (o nha) 3 2" xfId="13236"/>
    <cellStyle name="1_Danh sach gui BC thuc hien KH2009_DK bo tri lai (chinh thuc)_Hoan chinh KH 2012 (o nha) 3 3" xfId="13237"/>
    <cellStyle name="1_Danh sach gui BC thuc hien KH2009_DK bo tri lai (chinh thuc)_Hoan chinh KH 2012 (o nha) 3 4" xfId="13238"/>
    <cellStyle name="1_Danh sach gui BC thuc hien KH2009_DK bo tri lai (chinh thuc)_Hoan chinh KH 2012 (o nha) 4" xfId="13239"/>
    <cellStyle name="1_Danh sach gui BC thuc hien KH2009_DK bo tri lai (chinh thuc)_Hoan chinh KH 2012 (o nha) 5" xfId="13240"/>
    <cellStyle name="1_Danh sach gui BC thuc hien KH2009_DK bo tri lai (chinh thuc)_Hoan chinh KH 2012 (o nha) 6" xfId="13241"/>
    <cellStyle name="1_Danh sach gui BC thuc hien KH2009_DK bo tri lai (chinh thuc)_Hoan chinh KH 2012 (o nha)_Bao cao giai ngan quy I" xfId="13242"/>
    <cellStyle name="1_Danh sach gui BC thuc hien KH2009_DK bo tri lai (chinh thuc)_Hoan chinh KH 2012 (o nha)_Bao cao giai ngan quy I 2" xfId="13243"/>
    <cellStyle name="1_Danh sach gui BC thuc hien KH2009_DK bo tri lai (chinh thuc)_Hoan chinh KH 2012 (o nha)_Bao cao giai ngan quy I 2 2" xfId="13244"/>
    <cellStyle name="1_Danh sach gui BC thuc hien KH2009_DK bo tri lai (chinh thuc)_Hoan chinh KH 2012 (o nha)_Bao cao giai ngan quy I 2 3" xfId="13245"/>
    <cellStyle name="1_Danh sach gui BC thuc hien KH2009_DK bo tri lai (chinh thuc)_Hoan chinh KH 2012 (o nha)_Bao cao giai ngan quy I 2 4" xfId="13246"/>
    <cellStyle name="1_Danh sach gui BC thuc hien KH2009_DK bo tri lai (chinh thuc)_Hoan chinh KH 2012 (o nha)_Bao cao giai ngan quy I 3" xfId="13247"/>
    <cellStyle name="1_Danh sach gui BC thuc hien KH2009_DK bo tri lai (chinh thuc)_Hoan chinh KH 2012 (o nha)_Bao cao giai ngan quy I 3 2" xfId="13248"/>
    <cellStyle name="1_Danh sach gui BC thuc hien KH2009_DK bo tri lai (chinh thuc)_Hoan chinh KH 2012 (o nha)_Bao cao giai ngan quy I 3 3" xfId="13249"/>
    <cellStyle name="1_Danh sach gui BC thuc hien KH2009_DK bo tri lai (chinh thuc)_Hoan chinh KH 2012 (o nha)_Bao cao giai ngan quy I 3 4" xfId="13250"/>
    <cellStyle name="1_Danh sach gui BC thuc hien KH2009_DK bo tri lai (chinh thuc)_Hoan chinh KH 2012 (o nha)_Bao cao giai ngan quy I 4" xfId="13251"/>
    <cellStyle name="1_Danh sach gui BC thuc hien KH2009_DK bo tri lai (chinh thuc)_Hoan chinh KH 2012 (o nha)_Bao cao giai ngan quy I 5" xfId="13252"/>
    <cellStyle name="1_Danh sach gui BC thuc hien KH2009_DK bo tri lai (chinh thuc)_Hoan chinh KH 2012 (o nha)_Bao cao giai ngan quy I 6" xfId="13253"/>
    <cellStyle name="1_Danh sach gui BC thuc hien KH2009_DK bo tri lai (chinh thuc)_Hoan chinh KH 2012 (o nha)_BC von DTPT 6 thang 2012" xfId="13254"/>
    <cellStyle name="1_Danh sach gui BC thuc hien KH2009_DK bo tri lai (chinh thuc)_Hoan chinh KH 2012 (o nha)_BC von DTPT 6 thang 2012 2" xfId="13255"/>
    <cellStyle name="1_Danh sach gui BC thuc hien KH2009_DK bo tri lai (chinh thuc)_Hoan chinh KH 2012 (o nha)_BC von DTPT 6 thang 2012 2 2" xfId="13256"/>
    <cellStyle name="1_Danh sach gui BC thuc hien KH2009_DK bo tri lai (chinh thuc)_Hoan chinh KH 2012 (o nha)_BC von DTPT 6 thang 2012 2 3" xfId="13257"/>
    <cellStyle name="1_Danh sach gui BC thuc hien KH2009_DK bo tri lai (chinh thuc)_Hoan chinh KH 2012 (o nha)_BC von DTPT 6 thang 2012 2 4" xfId="13258"/>
    <cellStyle name="1_Danh sach gui BC thuc hien KH2009_DK bo tri lai (chinh thuc)_Hoan chinh KH 2012 (o nha)_BC von DTPT 6 thang 2012 3" xfId="13259"/>
    <cellStyle name="1_Danh sach gui BC thuc hien KH2009_DK bo tri lai (chinh thuc)_Hoan chinh KH 2012 (o nha)_BC von DTPT 6 thang 2012 3 2" xfId="13260"/>
    <cellStyle name="1_Danh sach gui BC thuc hien KH2009_DK bo tri lai (chinh thuc)_Hoan chinh KH 2012 (o nha)_BC von DTPT 6 thang 2012 3 3" xfId="13261"/>
    <cellStyle name="1_Danh sach gui BC thuc hien KH2009_DK bo tri lai (chinh thuc)_Hoan chinh KH 2012 (o nha)_BC von DTPT 6 thang 2012 3 4" xfId="13262"/>
    <cellStyle name="1_Danh sach gui BC thuc hien KH2009_DK bo tri lai (chinh thuc)_Hoan chinh KH 2012 (o nha)_BC von DTPT 6 thang 2012 4" xfId="13263"/>
    <cellStyle name="1_Danh sach gui BC thuc hien KH2009_DK bo tri lai (chinh thuc)_Hoan chinh KH 2012 (o nha)_BC von DTPT 6 thang 2012 5" xfId="13264"/>
    <cellStyle name="1_Danh sach gui BC thuc hien KH2009_DK bo tri lai (chinh thuc)_Hoan chinh KH 2012 (o nha)_BC von DTPT 6 thang 2012 6" xfId="13265"/>
    <cellStyle name="1_Danh sach gui BC thuc hien KH2009_DK bo tri lai (chinh thuc)_Hoan chinh KH 2012 (o nha)_Bieu du thao QD von ho tro co MT" xfId="13266"/>
    <cellStyle name="1_Danh sach gui BC thuc hien KH2009_DK bo tri lai (chinh thuc)_Hoan chinh KH 2012 (o nha)_Bieu du thao QD von ho tro co MT 2" xfId="13267"/>
    <cellStyle name="1_Danh sach gui BC thuc hien KH2009_DK bo tri lai (chinh thuc)_Hoan chinh KH 2012 (o nha)_Bieu du thao QD von ho tro co MT 2 2" xfId="13268"/>
    <cellStyle name="1_Danh sach gui BC thuc hien KH2009_DK bo tri lai (chinh thuc)_Hoan chinh KH 2012 (o nha)_Bieu du thao QD von ho tro co MT 2 3" xfId="13269"/>
    <cellStyle name="1_Danh sach gui BC thuc hien KH2009_DK bo tri lai (chinh thuc)_Hoan chinh KH 2012 (o nha)_Bieu du thao QD von ho tro co MT 2 4" xfId="13270"/>
    <cellStyle name="1_Danh sach gui BC thuc hien KH2009_DK bo tri lai (chinh thuc)_Hoan chinh KH 2012 (o nha)_Bieu du thao QD von ho tro co MT 3" xfId="13271"/>
    <cellStyle name="1_Danh sach gui BC thuc hien KH2009_DK bo tri lai (chinh thuc)_Hoan chinh KH 2012 (o nha)_Bieu du thao QD von ho tro co MT 3 2" xfId="13272"/>
    <cellStyle name="1_Danh sach gui BC thuc hien KH2009_DK bo tri lai (chinh thuc)_Hoan chinh KH 2012 (o nha)_Bieu du thao QD von ho tro co MT 3 3" xfId="13273"/>
    <cellStyle name="1_Danh sach gui BC thuc hien KH2009_DK bo tri lai (chinh thuc)_Hoan chinh KH 2012 (o nha)_Bieu du thao QD von ho tro co MT 3 4" xfId="13274"/>
    <cellStyle name="1_Danh sach gui BC thuc hien KH2009_DK bo tri lai (chinh thuc)_Hoan chinh KH 2012 (o nha)_Bieu du thao QD von ho tro co MT 4" xfId="13275"/>
    <cellStyle name="1_Danh sach gui BC thuc hien KH2009_DK bo tri lai (chinh thuc)_Hoan chinh KH 2012 (o nha)_Bieu du thao QD von ho tro co MT 5" xfId="13276"/>
    <cellStyle name="1_Danh sach gui BC thuc hien KH2009_DK bo tri lai (chinh thuc)_Hoan chinh KH 2012 (o nha)_Bieu du thao QD von ho tro co MT 6" xfId="13277"/>
    <cellStyle name="1_Danh sach gui BC thuc hien KH2009_DK bo tri lai (chinh thuc)_Hoan chinh KH 2012 (o nha)_Ke hoach 2012 theo doi (giai ngan 30.6.12)" xfId="13278"/>
    <cellStyle name="1_Danh sach gui BC thuc hien KH2009_DK bo tri lai (chinh thuc)_Hoan chinh KH 2012 (o nha)_Ke hoach 2012 theo doi (giai ngan 30.6.12) 2" xfId="13279"/>
    <cellStyle name="1_Danh sach gui BC thuc hien KH2009_DK bo tri lai (chinh thuc)_Hoan chinh KH 2012 (o nha)_Ke hoach 2012 theo doi (giai ngan 30.6.12) 2 2" xfId="13280"/>
    <cellStyle name="1_Danh sach gui BC thuc hien KH2009_DK bo tri lai (chinh thuc)_Hoan chinh KH 2012 (o nha)_Ke hoach 2012 theo doi (giai ngan 30.6.12) 2 3" xfId="13281"/>
    <cellStyle name="1_Danh sach gui BC thuc hien KH2009_DK bo tri lai (chinh thuc)_Hoan chinh KH 2012 (o nha)_Ke hoach 2012 theo doi (giai ngan 30.6.12) 2 4" xfId="13282"/>
    <cellStyle name="1_Danh sach gui BC thuc hien KH2009_DK bo tri lai (chinh thuc)_Hoan chinh KH 2012 (o nha)_Ke hoach 2012 theo doi (giai ngan 30.6.12) 3" xfId="13283"/>
    <cellStyle name="1_Danh sach gui BC thuc hien KH2009_DK bo tri lai (chinh thuc)_Hoan chinh KH 2012 (o nha)_Ke hoach 2012 theo doi (giai ngan 30.6.12) 3 2" xfId="13284"/>
    <cellStyle name="1_Danh sach gui BC thuc hien KH2009_DK bo tri lai (chinh thuc)_Hoan chinh KH 2012 (o nha)_Ke hoach 2012 theo doi (giai ngan 30.6.12) 3 3" xfId="13285"/>
    <cellStyle name="1_Danh sach gui BC thuc hien KH2009_DK bo tri lai (chinh thuc)_Hoan chinh KH 2012 (o nha)_Ke hoach 2012 theo doi (giai ngan 30.6.12) 3 4" xfId="13286"/>
    <cellStyle name="1_Danh sach gui BC thuc hien KH2009_DK bo tri lai (chinh thuc)_Hoan chinh KH 2012 (o nha)_Ke hoach 2012 theo doi (giai ngan 30.6.12) 4" xfId="13287"/>
    <cellStyle name="1_Danh sach gui BC thuc hien KH2009_DK bo tri lai (chinh thuc)_Hoan chinh KH 2012 (o nha)_Ke hoach 2012 theo doi (giai ngan 30.6.12) 5" xfId="13288"/>
    <cellStyle name="1_Danh sach gui BC thuc hien KH2009_DK bo tri lai (chinh thuc)_Hoan chinh KH 2012 (o nha)_Ke hoach 2012 theo doi (giai ngan 30.6.12) 6" xfId="13289"/>
    <cellStyle name="1_Danh sach gui BC thuc hien KH2009_DK bo tri lai (chinh thuc)_Hoan chinh KH 2012 Von ho tro co MT" xfId="13290"/>
    <cellStyle name="1_Danh sach gui BC thuc hien KH2009_DK bo tri lai (chinh thuc)_Hoan chinh KH 2012 Von ho tro co MT (chi tiet)" xfId="13291"/>
    <cellStyle name="1_Danh sach gui BC thuc hien KH2009_DK bo tri lai (chinh thuc)_Hoan chinh KH 2012 Von ho tro co MT (chi tiet) 2" xfId="13292"/>
    <cellStyle name="1_Danh sach gui BC thuc hien KH2009_DK bo tri lai (chinh thuc)_Hoan chinh KH 2012 Von ho tro co MT (chi tiet) 2 2" xfId="13293"/>
    <cellStyle name="1_Danh sach gui BC thuc hien KH2009_DK bo tri lai (chinh thuc)_Hoan chinh KH 2012 Von ho tro co MT (chi tiet) 2 3" xfId="13294"/>
    <cellStyle name="1_Danh sach gui BC thuc hien KH2009_DK bo tri lai (chinh thuc)_Hoan chinh KH 2012 Von ho tro co MT (chi tiet) 2 4" xfId="13295"/>
    <cellStyle name="1_Danh sach gui BC thuc hien KH2009_DK bo tri lai (chinh thuc)_Hoan chinh KH 2012 Von ho tro co MT (chi tiet) 3" xfId="13296"/>
    <cellStyle name="1_Danh sach gui BC thuc hien KH2009_DK bo tri lai (chinh thuc)_Hoan chinh KH 2012 Von ho tro co MT (chi tiet) 3 2" xfId="13297"/>
    <cellStyle name="1_Danh sach gui BC thuc hien KH2009_DK bo tri lai (chinh thuc)_Hoan chinh KH 2012 Von ho tro co MT (chi tiet) 3 3" xfId="13298"/>
    <cellStyle name="1_Danh sach gui BC thuc hien KH2009_DK bo tri lai (chinh thuc)_Hoan chinh KH 2012 Von ho tro co MT (chi tiet) 3 4" xfId="13299"/>
    <cellStyle name="1_Danh sach gui BC thuc hien KH2009_DK bo tri lai (chinh thuc)_Hoan chinh KH 2012 Von ho tro co MT (chi tiet) 4" xfId="13300"/>
    <cellStyle name="1_Danh sach gui BC thuc hien KH2009_DK bo tri lai (chinh thuc)_Hoan chinh KH 2012 Von ho tro co MT (chi tiet) 5" xfId="13301"/>
    <cellStyle name="1_Danh sach gui BC thuc hien KH2009_DK bo tri lai (chinh thuc)_Hoan chinh KH 2012 Von ho tro co MT (chi tiet) 6" xfId="13302"/>
    <cellStyle name="1_Danh sach gui BC thuc hien KH2009_DK bo tri lai (chinh thuc)_Hoan chinh KH 2012 Von ho tro co MT 10" xfId="13303"/>
    <cellStyle name="1_Danh sach gui BC thuc hien KH2009_DK bo tri lai (chinh thuc)_Hoan chinh KH 2012 Von ho tro co MT 10 2" xfId="13304"/>
    <cellStyle name="1_Danh sach gui BC thuc hien KH2009_DK bo tri lai (chinh thuc)_Hoan chinh KH 2012 Von ho tro co MT 10 3" xfId="13305"/>
    <cellStyle name="1_Danh sach gui BC thuc hien KH2009_DK bo tri lai (chinh thuc)_Hoan chinh KH 2012 Von ho tro co MT 10 4" xfId="13306"/>
    <cellStyle name="1_Danh sach gui BC thuc hien KH2009_DK bo tri lai (chinh thuc)_Hoan chinh KH 2012 Von ho tro co MT 11" xfId="13307"/>
    <cellStyle name="1_Danh sach gui BC thuc hien KH2009_DK bo tri lai (chinh thuc)_Hoan chinh KH 2012 Von ho tro co MT 11 2" xfId="13308"/>
    <cellStyle name="1_Danh sach gui BC thuc hien KH2009_DK bo tri lai (chinh thuc)_Hoan chinh KH 2012 Von ho tro co MT 11 3" xfId="13309"/>
    <cellStyle name="1_Danh sach gui BC thuc hien KH2009_DK bo tri lai (chinh thuc)_Hoan chinh KH 2012 Von ho tro co MT 11 4" xfId="13310"/>
    <cellStyle name="1_Danh sach gui BC thuc hien KH2009_DK bo tri lai (chinh thuc)_Hoan chinh KH 2012 Von ho tro co MT 12" xfId="13311"/>
    <cellStyle name="1_Danh sach gui BC thuc hien KH2009_DK bo tri lai (chinh thuc)_Hoan chinh KH 2012 Von ho tro co MT 12 2" xfId="13312"/>
    <cellStyle name="1_Danh sach gui BC thuc hien KH2009_DK bo tri lai (chinh thuc)_Hoan chinh KH 2012 Von ho tro co MT 12 3" xfId="13313"/>
    <cellStyle name="1_Danh sach gui BC thuc hien KH2009_DK bo tri lai (chinh thuc)_Hoan chinh KH 2012 Von ho tro co MT 12 4" xfId="13314"/>
    <cellStyle name="1_Danh sach gui BC thuc hien KH2009_DK bo tri lai (chinh thuc)_Hoan chinh KH 2012 Von ho tro co MT 13" xfId="13315"/>
    <cellStyle name="1_Danh sach gui BC thuc hien KH2009_DK bo tri lai (chinh thuc)_Hoan chinh KH 2012 Von ho tro co MT 13 2" xfId="13316"/>
    <cellStyle name="1_Danh sach gui BC thuc hien KH2009_DK bo tri lai (chinh thuc)_Hoan chinh KH 2012 Von ho tro co MT 13 3" xfId="13317"/>
    <cellStyle name="1_Danh sach gui BC thuc hien KH2009_DK bo tri lai (chinh thuc)_Hoan chinh KH 2012 Von ho tro co MT 13 4" xfId="13318"/>
    <cellStyle name="1_Danh sach gui BC thuc hien KH2009_DK bo tri lai (chinh thuc)_Hoan chinh KH 2012 Von ho tro co MT 14" xfId="13319"/>
    <cellStyle name="1_Danh sach gui BC thuc hien KH2009_DK bo tri lai (chinh thuc)_Hoan chinh KH 2012 Von ho tro co MT 14 2" xfId="13320"/>
    <cellStyle name="1_Danh sach gui BC thuc hien KH2009_DK bo tri lai (chinh thuc)_Hoan chinh KH 2012 Von ho tro co MT 14 3" xfId="13321"/>
    <cellStyle name="1_Danh sach gui BC thuc hien KH2009_DK bo tri lai (chinh thuc)_Hoan chinh KH 2012 Von ho tro co MT 14 4" xfId="13322"/>
    <cellStyle name="1_Danh sach gui BC thuc hien KH2009_DK bo tri lai (chinh thuc)_Hoan chinh KH 2012 Von ho tro co MT 15" xfId="13323"/>
    <cellStyle name="1_Danh sach gui BC thuc hien KH2009_DK bo tri lai (chinh thuc)_Hoan chinh KH 2012 Von ho tro co MT 15 2" xfId="13324"/>
    <cellStyle name="1_Danh sach gui BC thuc hien KH2009_DK bo tri lai (chinh thuc)_Hoan chinh KH 2012 Von ho tro co MT 15 3" xfId="13325"/>
    <cellStyle name="1_Danh sach gui BC thuc hien KH2009_DK bo tri lai (chinh thuc)_Hoan chinh KH 2012 Von ho tro co MT 15 4" xfId="13326"/>
    <cellStyle name="1_Danh sach gui BC thuc hien KH2009_DK bo tri lai (chinh thuc)_Hoan chinh KH 2012 Von ho tro co MT 16" xfId="13327"/>
    <cellStyle name="1_Danh sach gui BC thuc hien KH2009_DK bo tri lai (chinh thuc)_Hoan chinh KH 2012 Von ho tro co MT 16 2" xfId="13328"/>
    <cellStyle name="1_Danh sach gui BC thuc hien KH2009_DK bo tri lai (chinh thuc)_Hoan chinh KH 2012 Von ho tro co MT 16 3" xfId="13329"/>
    <cellStyle name="1_Danh sach gui BC thuc hien KH2009_DK bo tri lai (chinh thuc)_Hoan chinh KH 2012 Von ho tro co MT 16 4" xfId="13330"/>
    <cellStyle name="1_Danh sach gui BC thuc hien KH2009_DK bo tri lai (chinh thuc)_Hoan chinh KH 2012 Von ho tro co MT 17" xfId="13331"/>
    <cellStyle name="1_Danh sach gui BC thuc hien KH2009_DK bo tri lai (chinh thuc)_Hoan chinh KH 2012 Von ho tro co MT 17 2" xfId="13332"/>
    <cellStyle name="1_Danh sach gui BC thuc hien KH2009_DK bo tri lai (chinh thuc)_Hoan chinh KH 2012 Von ho tro co MT 17 3" xfId="13333"/>
    <cellStyle name="1_Danh sach gui BC thuc hien KH2009_DK bo tri lai (chinh thuc)_Hoan chinh KH 2012 Von ho tro co MT 17 4" xfId="13334"/>
    <cellStyle name="1_Danh sach gui BC thuc hien KH2009_DK bo tri lai (chinh thuc)_Hoan chinh KH 2012 Von ho tro co MT 18" xfId="13335"/>
    <cellStyle name="1_Danh sach gui BC thuc hien KH2009_DK bo tri lai (chinh thuc)_Hoan chinh KH 2012 Von ho tro co MT 19" xfId="13336"/>
    <cellStyle name="1_Danh sach gui BC thuc hien KH2009_DK bo tri lai (chinh thuc)_Hoan chinh KH 2012 Von ho tro co MT 2" xfId="13337"/>
    <cellStyle name="1_Danh sach gui BC thuc hien KH2009_DK bo tri lai (chinh thuc)_Hoan chinh KH 2012 Von ho tro co MT 2 2" xfId="13338"/>
    <cellStyle name="1_Danh sach gui BC thuc hien KH2009_DK bo tri lai (chinh thuc)_Hoan chinh KH 2012 Von ho tro co MT 2 3" xfId="13339"/>
    <cellStyle name="1_Danh sach gui BC thuc hien KH2009_DK bo tri lai (chinh thuc)_Hoan chinh KH 2012 Von ho tro co MT 2 4" xfId="13340"/>
    <cellStyle name="1_Danh sach gui BC thuc hien KH2009_DK bo tri lai (chinh thuc)_Hoan chinh KH 2012 Von ho tro co MT 20" xfId="13341"/>
    <cellStyle name="1_Danh sach gui BC thuc hien KH2009_DK bo tri lai (chinh thuc)_Hoan chinh KH 2012 Von ho tro co MT 3" xfId="13342"/>
    <cellStyle name="1_Danh sach gui BC thuc hien KH2009_DK bo tri lai (chinh thuc)_Hoan chinh KH 2012 Von ho tro co MT 3 2" xfId="13343"/>
    <cellStyle name="1_Danh sach gui BC thuc hien KH2009_DK bo tri lai (chinh thuc)_Hoan chinh KH 2012 Von ho tro co MT 3 3" xfId="13344"/>
    <cellStyle name="1_Danh sach gui BC thuc hien KH2009_DK bo tri lai (chinh thuc)_Hoan chinh KH 2012 Von ho tro co MT 3 4" xfId="13345"/>
    <cellStyle name="1_Danh sach gui BC thuc hien KH2009_DK bo tri lai (chinh thuc)_Hoan chinh KH 2012 Von ho tro co MT 4" xfId="13346"/>
    <cellStyle name="1_Danh sach gui BC thuc hien KH2009_DK bo tri lai (chinh thuc)_Hoan chinh KH 2012 Von ho tro co MT 4 2" xfId="13347"/>
    <cellStyle name="1_Danh sach gui BC thuc hien KH2009_DK bo tri lai (chinh thuc)_Hoan chinh KH 2012 Von ho tro co MT 4 3" xfId="13348"/>
    <cellStyle name="1_Danh sach gui BC thuc hien KH2009_DK bo tri lai (chinh thuc)_Hoan chinh KH 2012 Von ho tro co MT 4 4" xfId="13349"/>
    <cellStyle name="1_Danh sach gui BC thuc hien KH2009_DK bo tri lai (chinh thuc)_Hoan chinh KH 2012 Von ho tro co MT 5" xfId="13350"/>
    <cellStyle name="1_Danh sach gui BC thuc hien KH2009_DK bo tri lai (chinh thuc)_Hoan chinh KH 2012 Von ho tro co MT 5 2" xfId="13351"/>
    <cellStyle name="1_Danh sach gui BC thuc hien KH2009_DK bo tri lai (chinh thuc)_Hoan chinh KH 2012 Von ho tro co MT 5 3" xfId="13352"/>
    <cellStyle name="1_Danh sach gui BC thuc hien KH2009_DK bo tri lai (chinh thuc)_Hoan chinh KH 2012 Von ho tro co MT 5 4" xfId="13353"/>
    <cellStyle name="1_Danh sach gui BC thuc hien KH2009_DK bo tri lai (chinh thuc)_Hoan chinh KH 2012 Von ho tro co MT 6" xfId="13354"/>
    <cellStyle name="1_Danh sach gui BC thuc hien KH2009_DK bo tri lai (chinh thuc)_Hoan chinh KH 2012 Von ho tro co MT 6 2" xfId="13355"/>
    <cellStyle name="1_Danh sach gui BC thuc hien KH2009_DK bo tri lai (chinh thuc)_Hoan chinh KH 2012 Von ho tro co MT 6 3" xfId="13356"/>
    <cellStyle name="1_Danh sach gui BC thuc hien KH2009_DK bo tri lai (chinh thuc)_Hoan chinh KH 2012 Von ho tro co MT 6 4" xfId="13357"/>
    <cellStyle name="1_Danh sach gui BC thuc hien KH2009_DK bo tri lai (chinh thuc)_Hoan chinh KH 2012 Von ho tro co MT 7" xfId="13358"/>
    <cellStyle name="1_Danh sach gui BC thuc hien KH2009_DK bo tri lai (chinh thuc)_Hoan chinh KH 2012 Von ho tro co MT 7 2" xfId="13359"/>
    <cellStyle name="1_Danh sach gui BC thuc hien KH2009_DK bo tri lai (chinh thuc)_Hoan chinh KH 2012 Von ho tro co MT 7 3" xfId="13360"/>
    <cellStyle name="1_Danh sach gui BC thuc hien KH2009_DK bo tri lai (chinh thuc)_Hoan chinh KH 2012 Von ho tro co MT 7 4" xfId="13361"/>
    <cellStyle name="1_Danh sach gui BC thuc hien KH2009_DK bo tri lai (chinh thuc)_Hoan chinh KH 2012 Von ho tro co MT 8" xfId="13362"/>
    <cellStyle name="1_Danh sach gui BC thuc hien KH2009_DK bo tri lai (chinh thuc)_Hoan chinh KH 2012 Von ho tro co MT 8 2" xfId="13363"/>
    <cellStyle name="1_Danh sach gui BC thuc hien KH2009_DK bo tri lai (chinh thuc)_Hoan chinh KH 2012 Von ho tro co MT 8 3" xfId="13364"/>
    <cellStyle name="1_Danh sach gui BC thuc hien KH2009_DK bo tri lai (chinh thuc)_Hoan chinh KH 2012 Von ho tro co MT 8 4" xfId="13365"/>
    <cellStyle name="1_Danh sach gui BC thuc hien KH2009_DK bo tri lai (chinh thuc)_Hoan chinh KH 2012 Von ho tro co MT 9" xfId="13366"/>
    <cellStyle name="1_Danh sach gui BC thuc hien KH2009_DK bo tri lai (chinh thuc)_Hoan chinh KH 2012 Von ho tro co MT 9 2" xfId="13367"/>
    <cellStyle name="1_Danh sach gui BC thuc hien KH2009_DK bo tri lai (chinh thuc)_Hoan chinh KH 2012 Von ho tro co MT 9 3" xfId="13368"/>
    <cellStyle name="1_Danh sach gui BC thuc hien KH2009_DK bo tri lai (chinh thuc)_Hoan chinh KH 2012 Von ho tro co MT 9 4" xfId="13369"/>
    <cellStyle name="1_Danh sach gui BC thuc hien KH2009_DK bo tri lai (chinh thuc)_Hoan chinh KH 2012 Von ho tro co MT_Bao cao giai ngan quy I" xfId="13370"/>
    <cellStyle name="1_Danh sach gui BC thuc hien KH2009_DK bo tri lai (chinh thuc)_Hoan chinh KH 2012 Von ho tro co MT_Bao cao giai ngan quy I 2" xfId="13371"/>
    <cellStyle name="1_Danh sach gui BC thuc hien KH2009_DK bo tri lai (chinh thuc)_Hoan chinh KH 2012 Von ho tro co MT_Bao cao giai ngan quy I 2 2" xfId="13372"/>
    <cellStyle name="1_Danh sach gui BC thuc hien KH2009_DK bo tri lai (chinh thuc)_Hoan chinh KH 2012 Von ho tro co MT_Bao cao giai ngan quy I 2 3" xfId="13373"/>
    <cellStyle name="1_Danh sach gui BC thuc hien KH2009_DK bo tri lai (chinh thuc)_Hoan chinh KH 2012 Von ho tro co MT_Bao cao giai ngan quy I 2 4" xfId="13374"/>
    <cellStyle name="1_Danh sach gui BC thuc hien KH2009_DK bo tri lai (chinh thuc)_Hoan chinh KH 2012 Von ho tro co MT_Bao cao giai ngan quy I 3" xfId="13375"/>
    <cellStyle name="1_Danh sach gui BC thuc hien KH2009_DK bo tri lai (chinh thuc)_Hoan chinh KH 2012 Von ho tro co MT_Bao cao giai ngan quy I 3 2" xfId="13376"/>
    <cellStyle name="1_Danh sach gui BC thuc hien KH2009_DK bo tri lai (chinh thuc)_Hoan chinh KH 2012 Von ho tro co MT_Bao cao giai ngan quy I 3 3" xfId="13377"/>
    <cellStyle name="1_Danh sach gui BC thuc hien KH2009_DK bo tri lai (chinh thuc)_Hoan chinh KH 2012 Von ho tro co MT_Bao cao giai ngan quy I 3 4" xfId="13378"/>
    <cellStyle name="1_Danh sach gui BC thuc hien KH2009_DK bo tri lai (chinh thuc)_Hoan chinh KH 2012 Von ho tro co MT_Bao cao giai ngan quy I 4" xfId="13379"/>
    <cellStyle name="1_Danh sach gui BC thuc hien KH2009_DK bo tri lai (chinh thuc)_Hoan chinh KH 2012 Von ho tro co MT_Bao cao giai ngan quy I 5" xfId="13380"/>
    <cellStyle name="1_Danh sach gui BC thuc hien KH2009_DK bo tri lai (chinh thuc)_Hoan chinh KH 2012 Von ho tro co MT_Bao cao giai ngan quy I 6" xfId="13381"/>
    <cellStyle name="1_Danh sach gui BC thuc hien KH2009_DK bo tri lai (chinh thuc)_Hoan chinh KH 2012 Von ho tro co MT_BC von DTPT 6 thang 2012" xfId="13382"/>
    <cellStyle name="1_Danh sach gui BC thuc hien KH2009_DK bo tri lai (chinh thuc)_Hoan chinh KH 2012 Von ho tro co MT_BC von DTPT 6 thang 2012 2" xfId="13383"/>
    <cellStyle name="1_Danh sach gui BC thuc hien KH2009_DK bo tri lai (chinh thuc)_Hoan chinh KH 2012 Von ho tro co MT_BC von DTPT 6 thang 2012 2 2" xfId="13384"/>
    <cellStyle name="1_Danh sach gui BC thuc hien KH2009_DK bo tri lai (chinh thuc)_Hoan chinh KH 2012 Von ho tro co MT_BC von DTPT 6 thang 2012 2 3" xfId="13385"/>
    <cellStyle name="1_Danh sach gui BC thuc hien KH2009_DK bo tri lai (chinh thuc)_Hoan chinh KH 2012 Von ho tro co MT_BC von DTPT 6 thang 2012 2 4" xfId="13386"/>
    <cellStyle name="1_Danh sach gui BC thuc hien KH2009_DK bo tri lai (chinh thuc)_Hoan chinh KH 2012 Von ho tro co MT_BC von DTPT 6 thang 2012 3" xfId="13387"/>
    <cellStyle name="1_Danh sach gui BC thuc hien KH2009_DK bo tri lai (chinh thuc)_Hoan chinh KH 2012 Von ho tro co MT_BC von DTPT 6 thang 2012 3 2" xfId="13388"/>
    <cellStyle name="1_Danh sach gui BC thuc hien KH2009_DK bo tri lai (chinh thuc)_Hoan chinh KH 2012 Von ho tro co MT_BC von DTPT 6 thang 2012 3 3" xfId="13389"/>
    <cellStyle name="1_Danh sach gui BC thuc hien KH2009_DK bo tri lai (chinh thuc)_Hoan chinh KH 2012 Von ho tro co MT_BC von DTPT 6 thang 2012 3 4" xfId="13390"/>
    <cellStyle name="1_Danh sach gui BC thuc hien KH2009_DK bo tri lai (chinh thuc)_Hoan chinh KH 2012 Von ho tro co MT_BC von DTPT 6 thang 2012 4" xfId="13391"/>
    <cellStyle name="1_Danh sach gui BC thuc hien KH2009_DK bo tri lai (chinh thuc)_Hoan chinh KH 2012 Von ho tro co MT_BC von DTPT 6 thang 2012 5" xfId="13392"/>
    <cellStyle name="1_Danh sach gui BC thuc hien KH2009_DK bo tri lai (chinh thuc)_Hoan chinh KH 2012 Von ho tro co MT_BC von DTPT 6 thang 2012 6" xfId="13393"/>
    <cellStyle name="1_Danh sach gui BC thuc hien KH2009_DK bo tri lai (chinh thuc)_Hoan chinh KH 2012 Von ho tro co MT_Bieu du thao QD von ho tro co MT" xfId="13394"/>
    <cellStyle name="1_Danh sach gui BC thuc hien KH2009_DK bo tri lai (chinh thuc)_Hoan chinh KH 2012 Von ho tro co MT_Bieu du thao QD von ho tro co MT 2" xfId="13395"/>
    <cellStyle name="1_Danh sach gui BC thuc hien KH2009_DK bo tri lai (chinh thuc)_Hoan chinh KH 2012 Von ho tro co MT_Bieu du thao QD von ho tro co MT 2 2" xfId="13396"/>
    <cellStyle name="1_Danh sach gui BC thuc hien KH2009_DK bo tri lai (chinh thuc)_Hoan chinh KH 2012 Von ho tro co MT_Bieu du thao QD von ho tro co MT 2 3" xfId="13397"/>
    <cellStyle name="1_Danh sach gui BC thuc hien KH2009_DK bo tri lai (chinh thuc)_Hoan chinh KH 2012 Von ho tro co MT_Bieu du thao QD von ho tro co MT 2 4" xfId="13398"/>
    <cellStyle name="1_Danh sach gui BC thuc hien KH2009_DK bo tri lai (chinh thuc)_Hoan chinh KH 2012 Von ho tro co MT_Bieu du thao QD von ho tro co MT 3" xfId="13399"/>
    <cellStyle name="1_Danh sach gui BC thuc hien KH2009_DK bo tri lai (chinh thuc)_Hoan chinh KH 2012 Von ho tro co MT_Bieu du thao QD von ho tro co MT 3 2" xfId="13400"/>
    <cellStyle name="1_Danh sach gui BC thuc hien KH2009_DK bo tri lai (chinh thuc)_Hoan chinh KH 2012 Von ho tro co MT_Bieu du thao QD von ho tro co MT 3 3" xfId="13401"/>
    <cellStyle name="1_Danh sach gui BC thuc hien KH2009_DK bo tri lai (chinh thuc)_Hoan chinh KH 2012 Von ho tro co MT_Bieu du thao QD von ho tro co MT 3 4" xfId="13402"/>
    <cellStyle name="1_Danh sach gui BC thuc hien KH2009_DK bo tri lai (chinh thuc)_Hoan chinh KH 2012 Von ho tro co MT_Bieu du thao QD von ho tro co MT 4" xfId="13403"/>
    <cellStyle name="1_Danh sach gui BC thuc hien KH2009_DK bo tri lai (chinh thuc)_Hoan chinh KH 2012 Von ho tro co MT_Bieu du thao QD von ho tro co MT 5" xfId="13404"/>
    <cellStyle name="1_Danh sach gui BC thuc hien KH2009_DK bo tri lai (chinh thuc)_Hoan chinh KH 2012 Von ho tro co MT_Bieu du thao QD von ho tro co MT 6" xfId="13405"/>
    <cellStyle name="1_Danh sach gui BC thuc hien KH2009_DK bo tri lai (chinh thuc)_Hoan chinh KH 2012 Von ho tro co MT_Ke hoach 2012 theo doi (giai ngan 30.6.12)" xfId="13406"/>
    <cellStyle name="1_Danh sach gui BC thuc hien KH2009_DK bo tri lai (chinh thuc)_Hoan chinh KH 2012 Von ho tro co MT_Ke hoach 2012 theo doi (giai ngan 30.6.12) 2" xfId="13407"/>
    <cellStyle name="1_Danh sach gui BC thuc hien KH2009_DK bo tri lai (chinh thuc)_Hoan chinh KH 2012 Von ho tro co MT_Ke hoach 2012 theo doi (giai ngan 30.6.12) 2 2" xfId="13408"/>
    <cellStyle name="1_Danh sach gui BC thuc hien KH2009_DK bo tri lai (chinh thuc)_Hoan chinh KH 2012 Von ho tro co MT_Ke hoach 2012 theo doi (giai ngan 30.6.12) 2 3" xfId="13409"/>
    <cellStyle name="1_Danh sach gui BC thuc hien KH2009_DK bo tri lai (chinh thuc)_Hoan chinh KH 2012 Von ho tro co MT_Ke hoach 2012 theo doi (giai ngan 30.6.12) 2 4" xfId="13410"/>
    <cellStyle name="1_Danh sach gui BC thuc hien KH2009_DK bo tri lai (chinh thuc)_Hoan chinh KH 2012 Von ho tro co MT_Ke hoach 2012 theo doi (giai ngan 30.6.12) 3" xfId="13411"/>
    <cellStyle name="1_Danh sach gui BC thuc hien KH2009_DK bo tri lai (chinh thuc)_Hoan chinh KH 2012 Von ho tro co MT_Ke hoach 2012 theo doi (giai ngan 30.6.12) 3 2" xfId="13412"/>
    <cellStyle name="1_Danh sach gui BC thuc hien KH2009_DK bo tri lai (chinh thuc)_Hoan chinh KH 2012 Von ho tro co MT_Ke hoach 2012 theo doi (giai ngan 30.6.12) 3 3" xfId="13413"/>
    <cellStyle name="1_Danh sach gui BC thuc hien KH2009_DK bo tri lai (chinh thuc)_Hoan chinh KH 2012 Von ho tro co MT_Ke hoach 2012 theo doi (giai ngan 30.6.12) 3 4" xfId="13414"/>
    <cellStyle name="1_Danh sach gui BC thuc hien KH2009_DK bo tri lai (chinh thuc)_Hoan chinh KH 2012 Von ho tro co MT_Ke hoach 2012 theo doi (giai ngan 30.6.12) 4" xfId="13415"/>
    <cellStyle name="1_Danh sach gui BC thuc hien KH2009_DK bo tri lai (chinh thuc)_Hoan chinh KH 2012 Von ho tro co MT_Ke hoach 2012 theo doi (giai ngan 30.6.12) 5" xfId="13416"/>
    <cellStyle name="1_Danh sach gui BC thuc hien KH2009_DK bo tri lai (chinh thuc)_Hoan chinh KH 2012 Von ho tro co MT_Ke hoach 2012 theo doi (giai ngan 30.6.12) 6" xfId="13417"/>
    <cellStyle name="1_Danh sach gui BC thuc hien KH2009_DK bo tri lai (chinh thuc)_Ke hoach 2012 (theo doi)" xfId="13418"/>
    <cellStyle name="1_Danh sach gui BC thuc hien KH2009_DK bo tri lai (chinh thuc)_Ke hoach 2012 (theo doi) 2" xfId="13419"/>
    <cellStyle name="1_Danh sach gui BC thuc hien KH2009_DK bo tri lai (chinh thuc)_Ke hoach 2012 (theo doi) 2 2" xfId="13420"/>
    <cellStyle name="1_Danh sach gui BC thuc hien KH2009_DK bo tri lai (chinh thuc)_Ke hoach 2012 (theo doi) 2 3" xfId="13421"/>
    <cellStyle name="1_Danh sach gui BC thuc hien KH2009_DK bo tri lai (chinh thuc)_Ke hoach 2012 (theo doi) 2 4" xfId="13422"/>
    <cellStyle name="1_Danh sach gui BC thuc hien KH2009_DK bo tri lai (chinh thuc)_Ke hoach 2012 (theo doi) 3" xfId="13423"/>
    <cellStyle name="1_Danh sach gui BC thuc hien KH2009_DK bo tri lai (chinh thuc)_Ke hoach 2012 (theo doi) 3 2" xfId="13424"/>
    <cellStyle name="1_Danh sach gui BC thuc hien KH2009_DK bo tri lai (chinh thuc)_Ke hoach 2012 (theo doi) 3 3" xfId="13425"/>
    <cellStyle name="1_Danh sach gui BC thuc hien KH2009_DK bo tri lai (chinh thuc)_Ke hoach 2012 (theo doi) 3 4" xfId="13426"/>
    <cellStyle name="1_Danh sach gui BC thuc hien KH2009_DK bo tri lai (chinh thuc)_Ke hoach 2012 (theo doi) 4" xfId="13427"/>
    <cellStyle name="1_Danh sach gui BC thuc hien KH2009_DK bo tri lai (chinh thuc)_Ke hoach 2012 (theo doi) 5" xfId="13428"/>
    <cellStyle name="1_Danh sach gui BC thuc hien KH2009_DK bo tri lai (chinh thuc)_Ke hoach 2012 (theo doi) 6" xfId="13429"/>
    <cellStyle name="1_Danh sach gui BC thuc hien KH2009_DK bo tri lai (chinh thuc)_Ke hoach 2012 theo doi (giai ngan 30.6.12)" xfId="13430"/>
    <cellStyle name="1_Danh sach gui BC thuc hien KH2009_DK bo tri lai (chinh thuc)_Ke hoach 2012 theo doi (giai ngan 30.6.12) 2" xfId="13431"/>
    <cellStyle name="1_Danh sach gui BC thuc hien KH2009_DK bo tri lai (chinh thuc)_Ke hoach 2012 theo doi (giai ngan 30.6.12) 2 2" xfId="13432"/>
    <cellStyle name="1_Danh sach gui BC thuc hien KH2009_DK bo tri lai (chinh thuc)_Ke hoach 2012 theo doi (giai ngan 30.6.12) 2 3" xfId="13433"/>
    <cellStyle name="1_Danh sach gui BC thuc hien KH2009_DK bo tri lai (chinh thuc)_Ke hoach 2012 theo doi (giai ngan 30.6.12) 2 4" xfId="13434"/>
    <cellStyle name="1_Danh sach gui BC thuc hien KH2009_DK bo tri lai (chinh thuc)_Ke hoach 2012 theo doi (giai ngan 30.6.12) 3" xfId="13435"/>
    <cellStyle name="1_Danh sach gui BC thuc hien KH2009_DK bo tri lai (chinh thuc)_Ke hoach 2012 theo doi (giai ngan 30.6.12) 3 2" xfId="13436"/>
    <cellStyle name="1_Danh sach gui BC thuc hien KH2009_DK bo tri lai (chinh thuc)_Ke hoach 2012 theo doi (giai ngan 30.6.12) 3 3" xfId="13437"/>
    <cellStyle name="1_Danh sach gui BC thuc hien KH2009_DK bo tri lai (chinh thuc)_Ke hoach 2012 theo doi (giai ngan 30.6.12) 3 4" xfId="13438"/>
    <cellStyle name="1_Danh sach gui BC thuc hien KH2009_DK bo tri lai (chinh thuc)_Ke hoach 2012 theo doi (giai ngan 30.6.12) 4" xfId="13439"/>
    <cellStyle name="1_Danh sach gui BC thuc hien KH2009_DK bo tri lai (chinh thuc)_Ke hoach 2012 theo doi (giai ngan 30.6.12) 5" xfId="13440"/>
    <cellStyle name="1_Danh sach gui BC thuc hien KH2009_DK bo tri lai (chinh thuc)_Ke hoach 2012 theo doi (giai ngan 30.6.12) 6" xfId="13441"/>
    <cellStyle name="1_Danh sach gui BC thuc hien KH2009_Ke hoach 2009 (theo doi) -1" xfId="13442"/>
    <cellStyle name="1_Danh sach gui BC thuc hien KH2009_Ke hoach 2009 (theo doi) -1 2" xfId="13443"/>
    <cellStyle name="1_Danh sach gui BC thuc hien KH2009_Ke hoach 2009 (theo doi) -1 2 2" xfId="13444"/>
    <cellStyle name="1_Danh sach gui BC thuc hien KH2009_Ke hoach 2009 (theo doi) -1 2 3" xfId="13445"/>
    <cellStyle name="1_Danh sach gui BC thuc hien KH2009_Ke hoach 2009 (theo doi) -1 2 4" xfId="13446"/>
    <cellStyle name="1_Danh sach gui BC thuc hien KH2009_Ke hoach 2009 (theo doi) -1 3" xfId="13447"/>
    <cellStyle name="1_Danh sach gui BC thuc hien KH2009_Ke hoach 2009 (theo doi) -1 4" xfId="13448"/>
    <cellStyle name="1_Danh sach gui BC thuc hien KH2009_Ke hoach 2009 (theo doi) -1 5" xfId="13449"/>
    <cellStyle name="1_Danh sach gui BC thuc hien KH2009_Ke hoach 2009 (theo doi) -1_Bao cao tinh hinh thuc hien KH 2009 den 31-01-10" xfId="13450"/>
    <cellStyle name="1_Danh sach gui BC thuc hien KH2009_Ke hoach 2009 (theo doi) -1_Bao cao tinh hinh thuc hien KH 2009 den 31-01-10 2" xfId="13451"/>
    <cellStyle name="1_Danh sach gui BC thuc hien KH2009_Ke hoach 2009 (theo doi) -1_Bao cao tinh hinh thuc hien KH 2009 den 31-01-10 2 2" xfId="13452"/>
    <cellStyle name="1_Danh sach gui BC thuc hien KH2009_Ke hoach 2009 (theo doi) -1_Bao cao tinh hinh thuc hien KH 2009 den 31-01-10 2 2 2" xfId="13453"/>
    <cellStyle name="1_Danh sach gui BC thuc hien KH2009_Ke hoach 2009 (theo doi) -1_Bao cao tinh hinh thuc hien KH 2009 den 31-01-10 2 2 3" xfId="13454"/>
    <cellStyle name="1_Danh sach gui BC thuc hien KH2009_Ke hoach 2009 (theo doi) -1_Bao cao tinh hinh thuc hien KH 2009 den 31-01-10 2 2 4" xfId="13455"/>
    <cellStyle name="1_Danh sach gui BC thuc hien KH2009_Ke hoach 2009 (theo doi) -1_Bao cao tinh hinh thuc hien KH 2009 den 31-01-10 2 3" xfId="13456"/>
    <cellStyle name="1_Danh sach gui BC thuc hien KH2009_Ke hoach 2009 (theo doi) -1_Bao cao tinh hinh thuc hien KH 2009 den 31-01-10 2 4" xfId="13457"/>
    <cellStyle name="1_Danh sach gui BC thuc hien KH2009_Ke hoach 2009 (theo doi) -1_Bao cao tinh hinh thuc hien KH 2009 den 31-01-10 2 5" xfId="13458"/>
    <cellStyle name="1_Danh sach gui BC thuc hien KH2009_Ke hoach 2009 (theo doi) -1_Bao cao tinh hinh thuc hien KH 2009 den 31-01-10 3" xfId="13459"/>
    <cellStyle name="1_Danh sach gui BC thuc hien KH2009_Ke hoach 2009 (theo doi) -1_Bao cao tinh hinh thuc hien KH 2009 den 31-01-10 3 2" xfId="13460"/>
    <cellStyle name="1_Danh sach gui BC thuc hien KH2009_Ke hoach 2009 (theo doi) -1_Bao cao tinh hinh thuc hien KH 2009 den 31-01-10 3 3" xfId="13461"/>
    <cellStyle name="1_Danh sach gui BC thuc hien KH2009_Ke hoach 2009 (theo doi) -1_Bao cao tinh hinh thuc hien KH 2009 den 31-01-10 3 4" xfId="13462"/>
    <cellStyle name="1_Danh sach gui BC thuc hien KH2009_Ke hoach 2009 (theo doi) -1_Bao cao tinh hinh thuc hien KH 2009 den 31-01-10 4" xfId="13463"/>
    <cellStyle name="1_Danh sach gui BC thuc hien KH2009_Ke hoach 2009 (theo doi) -1_Bao cao tinh hinh thuc hien KH 2009 den 31-01-10 5" xfId="13464"/>
    <cellStyle name="1_Danh sach gui BC thuc hien KH2009_Ke hoach 2009 (theo doi) -1_Bao cao tinh hinh thuc hien KH 2009 den 31-01-10 6" xfId="13465"/>
    <cellStyle name="1_Danh sach gui BC thuc hien KH2009_Ke hoach 2009 (theo doi) -1_Bao cao tinh hinh thuc hien KH 2009 den 31-01-10_BC von DTPT 6 thang 2012" xfId="13466"/>
    <cellStyle name="1_Danh sach gui BC thuc hien KH2009_Ke hoach 2009 (theo doi) -1_Bao cao tinh hinh thuc hien KH 2009 den 31-01-10_BC von DTPT 6 thang 2012 2" xfId="13467"/>
    <cellStyle name="1_Danh sach gui BC thuc hien KH2009_Ke hoach 2009 (theo doi) -1_Bao cao tinh hinh thuc hien KH 2009 den 31-01-10_BC von DTPT 6 thang 2012 2 2" xfId="13468"/>
    <cellStyle name="1_Danh sach gui BC thuc hien KH2009_Ke hoach 2009 (theo doi) -1_Bao cao tinh hinh thuc hien KH 2009 den 31-01-10_BC von DTPT 6 thang 2012 2 2 2" xfId="13469"/>
    <cellStyle name="1_Danh sach gui BC thuc hien KH2009_Ke hoach 2009 (theo doi) -1_Bao cao tinh hinh thuc hien KH 2009 den 31-01-10_BC von DTPT 6 thang 2012 2 2 3" xfId="13470"/>
    <cellStyle name="1_Danh sach gui BC thuc hien KH2009_Ke hoach 2009 (theo doi) -1_Bao cao tinh hinh thuc hien KH 2009 den 31-01-10_BC von DTPT 6 thang 2012 2 2 4" xfId="13471"/>
    <cellStyle name="1_Danh sach gui BC thuc hien KH2009_Ke hoach 2009 (theo doi) -1_Bao cao tinh hinh thuc hien KH 2009 den 31-01-10_BC von DTPT 6 thang 2012 2 3" xfId="13472"/>
    <cellStyle name="1_Danh sach gui BC thuc hien KH2009_Ke hoach 2009 (theo doi) -1_Bao cao tinh hinh thuc hien KH 2009 den 31-01-10_BC von DTPT 6 thang 2012 2 4" xfId="13473"/>
    <cellStyle name="1_Danh sach gui BC thuc hien KH2009_Ke hoach 2009 (theo doi) -1_Bao cao tinh hinh thuc hien KH 2009 den 31-01-10_BC von DTPT 6 thang 2012 2 5" xfId="13474"/>
    <cellStyle name="1_Danh sach gui BC thuc hien KH2009_Ke hoach 2009 (theo doi) -1_Bao cao tinh hinh thuc hien KH 2009 den 31-01-10_BC von DTPT 6 thang 2012 3" xfId="13475"/>
    <cellStyle name="1_Danh sach gui BC thuc hien KH2009_Ke hoach 2009 (theo doi) -1_Bao cao tinh hinh thuc hien KH 2009 den 31-01-10_BC von DTPT 6 thang 2012 3 2" xfId="13476"/>
    <cellStyle name="1_Danh sach gui BC thuc hien KH2009_Ke hoach 2009 (theo doi) -1_Bao cao tinh hinh thuc hien KH 2009 den 31-01-10_BC von DTPT 6 thang 2012 3 3" xfId="13477"/>
    <cellStyle name="1_Danh sach gui BC thuc hien KH2009_Ke hoach 2009 (theo doi) -1_Bao cao tinh hinh thuc hien KH 2009 den 31-01-10_BC von DTPT 6 thang 2012 3 4" xfId="13478"/>
    <cellStyle name="1_Danh sach gui BC thuc hien KH2009_Ke hoach 2009 (theo doi) -1_Bao cao tinh hinh thuc hien KH 2009 den 31-01-10_BC von DTPT 6 thang 2012 4" xfId="13479"/>
    <cellStyle name="1_Danh sach gui BC thuc hien KH2009_Ke hoach 2009 (theo doi) -1_Bao cao tinh hinh thuc hien KH 2009 den 31-01-10_BC von DTPT 6 thang 2012 5" xfId="13480"/>
    <cellStyle name="1_Danh sach gui BC thuc hien KH2009_Ke hoach 2009 (theo doi) -1_Bao cao tinh hinh thuc hien KH 2009 den 31-01-10_BC von DTPT 6 thang 2012 6" xfId="13481"/>
    <cellStyle name="1_Danh sach gui BC thuc hien KH2009_Ke hoach 2009 (theo doi) -1_Bao cao tinh hinh thuc hien KH 2009 den 31-01-10_Bieu du thao QD von ho tro co MT" xfId="13482"/>
    <cellStyle name="1_Danh sach gui BC thuc hien KH2009_Ke hoach 2009 (theo doi) -1_Bao cao tinh hinh thuc hien KH 2009 den 31-01-10_Bieu du thao QD von ho tro co MT 2" xfId="13483"/>
    <cellStyle name="1_Danh sach gui BC thuc hien KH2009_Ke hoach 2009 (theo doi) -1_Bao cao tinh hinh thuc hien KH 2009 den 31-01-10_Bieu du thao QD von ho tro co MT 2 2" xfId="13484"/>
    <cellStyle name="1_Danh sach gui BC thuc hien KH2009_Ke hoach 2009 (theo doi) -1_Bao cao tinh hinh thuc hien KH 2009 den 31-01-10_Bieu du thao QD von ho tro co MT 2 2 2" xfId="13485"/>
    <cellStyle name="1_Danh sach gui BC thuc hien KH2009_Ke hoach 2009 (theo doi) -1_Bao cao tinh hinh thuc hien KH 2009 den 31-01-10_Bieu du thao QD von ho tro co MT 2 2 3" xfId="13486"/>
    <cellStyle name="1_Danh sach gui BC thuc hien KH2009_Ke hoach 2009 (theo doi) -1_Bao cao tinh hinh thuc hien KH 2009 den 31-01-10_Bieu du thao QD von ho tro co MT 2 2 4" xfId="13487"/>
    <cellStyle name="1_Danh sach gui BC thuc hien KH2009_Ke hoach 2009 (theo doi) -1_Bao cao tinh hinh thuc hien KH 2009 den 31-01-10_Bieu du thao QD von ho tro co MT 2 3" xfId="13488"/>
    <cellStyle name="1_Danh sach gui BC thuc hien KH2009_Ke hoach 2009 (theo doi) -1_Bao cao tinh hinh thuc hien KH 2009 den 31-01-10_Bieu du thao QD von ho tro co MT 2 4" xfId="13489"/>
    <cellStyle name="1_Danh sach gui BC thuc hien KH2009_Ke hoach 2009 (theo doi) -1_Bao cao tinh hinh thuc hien KH 2009 den 31-01-10_Bieu du thao QD von ho tro co MT 2 5" xfId="13490"/>
    <cellStyle name="1_Danh sach gui BC thuc hien KH2009_Ke hoach 2009 (theo doi) -1_Bao cao tinh hinh thuc hien KH 2009 den 31-01-10_Bieu du thao QD von ho tro co MT 3" xfId="13491"/>
    <cellStyle name="1_Danh sach gui BC thuc hien KH2009_Ke hoach 2009 (theo doi) -1_Bao cao tinh hinh thuc hien KH 2009 den 31-01-10_Bieu du thao QD von ho tro co MT 3 2" xfId="13492"/>
    <cellStyle name="1_Danh sach gui BC thuc hien KH2009_Ke hoach 2009 (theo doi) -1_Bao cao tinh hinh thuc hien KH 2009 den 31-01-10_Bieu du thao QD von ho tro co MT 3 3" xfId="13493"/>
    <cellStyle name="1_Danh sach gui BC thuc hien KH2009_Ke hoach 2009 (theo doi) -1_Bao cao tinh hinh thuc hien KH 2009 den 31-01-10_Bieu du thao QD von ho tro co MT 3 4" xfId="13494"/>
    <cellStyle name="1_Danh sach gui BC thuc hien KH2009_Ke hoach 2009 (theo doi) -1_Bao cao tinh hinh thuc hien KH 2009 den 31-01-10_Bieu du thao QD von ho tro co MT 4" xfId="13495"/>
    <cellStyle name="1_Danh sach gui BC thuc hien KH2009_Ke hoach 2009 (theo doi) -1_Bao cao tinh hinh thuc hien KH 2009 den 31-01-10_Bieu du thao QD von ho tro co MT 5" xfId="13496"/>
    <cellStyle name="1_Danh sach gui BC thuc hien KH2009_Ke hoach 2009 (theo doi) -1_Bao cao tinh hinh thuc hien KH 2009 den 31-01-10_Bieu du thao QD von ho tro co MT 6" xfId="13497"/>
    <cellStyle name="1_Danh sach gui BC thuc hien KH2009_Ke hoach 2009 (theo doi) -1_Bao cao tinh hinh thuc hien KH 2009 den 31-01-10_Ke hoach 2012 (theo doi)" xfId="13498"/>
    <cellStyle name="1_Danh sach gui BC thuc hien KH2009_Ke hoach 2009 (theo doi) -1_Bao cao tinh hinh thuc hien KH 2009 den 31-01-10_Ke hoach 2012 (theo doi) 2" xfId="13499"/>
    <cellStyle name="1_Danh sach gui BC thuc hien KH2009_Ke hoach 2009 (theo doi) -1_Bao cao tinh hinh thuc hien KH 2009 den 31-01-10_Ke hoach 2012 (theo doi) 2 2" xfId="13500"/>
    <cellStyle name="1_Danh sach gui BC thuc hien KH2009_Ke hoach 2009 (theo doi) -1_Bao cao tinh hinh thuc hien KH 2009 den 31-01-10_Ke hoach 2012 (theo doi) 2 2 2" xfId="13501"/>
    <cellStyle name="1_Danh sach gui BC thuc hien KH2009_Ke hoach 2009 (theo doi) -1_Bao cao tinh hinh thuc hien KH 2009 den 31-01-10_Ke hoach 2012 (theo doi) 2 2 3" xfId="13502"/>
    <cellStyle name="1_Danh sach gui BC thuc hien KH2009_Ke hoach 2009 (theo doi) -1_Bao cao tinh hinh thuc hien KH 2009 den 31-01-10_Ke hoach 2012 (theo doi) 2 2 4" xfId="13503"/>
    <cellStyle name="1_Danh sach gui BC thuc hien KH2009_Ke hoach 2009 (theo doi) -1_Bao cao tinh hinh thuc hien KH 2009 den 31-01-10_Ke hoach 2012 (theo doi) 2 3" xfId="13504"/>
    <cellStyle name="1_Danh sach gui BC thuc hien KH2009_Ke hoach 2009 (theo doi) -1_Bao cao tinh hinh thuc hien KH 2009 den 31-01-10_Ke hoach 2012 (theo doi) 2 4" xfId="13505"/>
    <cellStyle name="1_Danh sach gui BC thuc hien KH2009_Ke hoach 2009 (theo doi) -1_Bao cao tinh hinh thuc hien KH 2009 den 31-01-10_Ke hoach 2012 (theo doi) 2 5" xfId="13506"/>
    <cellStyle name="1_Danh sach gui BC thuc hien KH2009_Ke hoach 2009 (theo doi) -1_Bao cao tinh hinh thuc hien KH 2009 den 31-01-10_Ke hoach 2012 (theo doi) 3" xfId="13507"/>
    <cellStyle name="1_Danh sach gui BC thuc hien KH2009_Ke hoach 2009 (theo doi) -1_Bao cao tinh hinh thuc hien KH 2009 den 31-01-10_Ke hoach 2012 (theo doi) 3 2" xfId="13508"/>
    <cellStyle name="1_Danh sach gui BC thuc hien KH2009_Ke hoach 2009 (theo doi) -1_Bao cao tinh hinh thuc hien KH 2009 den 31-01-10_Ke hoach 2012 (theo doi) 3 3" xfId="13509"/>
    <cellStyle name="1_Danh sach gui BC thuc hien KH2009_Ke hoach 2009 (theo doi) -1_Bao cao tinh hinh thuc hien KH 2009 den 31-01-10_Ke hoach 2012 (theo doi) 3 4" xfId="13510"/>
    <cellStyle name="1_Danh sach gui BC thuc hien KH2009_Ke hoach 2009 (theo doi) -1_Bao cao tinh hinh thuc hien KH 2009 den 31-01-10_Ke hoach 2012 (theo doi) 4" xfId="13511"/>
    <cellStyle name="1_Danh sach gui BC thuc hien KH2009_Ke hoach 2009 (theo doi) -1_Bao cao tinh hinh thuc hien KH 2009 den 31-01-10_Ke hoach 2012 (theo doi) 5" xfId="13512"/>
    <cellStyle name="1_Danh sach gui BC thuc hien KH2009_Ke hoach 2009 (theo doi) -1_Bao cao tinh hinh thuc hien KH 2009 den 31-01-10_Ke hoach 2012 (theo doi) 6" xfId="13513"/>
    <cellStyle name="1_Danh sach gui BC thuc hien KH2009_Ke hoach 2009 (theo doi) -1_Bao cao tinh hinh thuc hien KH 2009 den 31-01-10_Ke hoach 2012 theo doi (giai ngan 30.6.12)" xfId="13514"/>
    <cellStyle name="1_Danh sach gui BC thuc hien KH2009_Ke hoach 2009 (theo doi) -1_Bao cao tinh hinh thuc hien KH 2009 den 31-01-10_Ke hoach 2012 theo doi (giai ngan 30.6.12) 2" xfId="13515"/>
    <cellStyle name="1_Danh sach gui BC thuc hien KH2009_Ke hoach 2009 (theo doi) -1_Bao cao tinh hinh thuc hien KH 2009 den 31-01-10_Ke hoach 2012 theo doi (giai ngan 30.6.12) 2 2" xfId="13516"/>
    <cellStyle name="1_Danh sach gui BC thuc hien KH2009_Ke hoach 2009 (theo doi) -1_Bao cao tinh hinh thuc hien KH 2009 den 31-01-10_Ke hoach 2012 theo doi (giai ngan 30.6.12) 2 2 2" xfId="13517"/>
    <cellStyle name="1_Danh sach gui BC thuc hien KH2009_Ke hoach 2009 (theo doi) -1_Bao cao tinh hinh thuc hien KH 2009 den 31-01-10_Ke hoach 2012 theo doi (giai ngan 30.6.12) 2 2 3" xfId="13518"/>
    <cellStyle name="1_Danh sach gui BC thuc hien KH2009_Ke hoach 2009 (theo doi) -1_Bao cao tinh hinh thuc hien KH 2009 den 31-01-10_Ke hoach 2012 theo doi (giai ngan 30.6.12) 2 2 4" xfId="13519"/>
    <cellStyle name="1_Danh sach gui BC thuc hien KH2009_Ke hoach 2009 (theo doi) -1_Bao cao tinh hinh thuc hien KH 2009 den 31-01-10_Ke hoach 2012 theo doi (giai ngan 30.6.12) 2 3" xfId="13520"/>
    <cellStyle name="1_Danh sach gui BC thuc hien KH2009_Ke hoach 2009 (theo doi) -1_Bao cao tinh hinh thuc hien KH 2009 den 31-01-10_Ke hoach 2012 theo doi (giai ngan 30.6.12) 2 4" xfId="13521"/>
    <cellStyle name="1_Danh sach gui BC thuc hien KH2009_Ke hoach 2009 (theo doi) -1_Bao cao tinh hinh thuc hien KH 2009 den 31-01-10_Ke hoach 2012 theo doi (giai ngan 30.6.12) 2 5" xfId="13522"/>
    <cellStyle name="1_Danh sach gui BC thuc hien KH2009_Ke hoach 2009 (theo doi) -1_Bao cao tinh hinh thuc hien KH 2009 den 31-01-10_Ke hoach 2012 theo doi (giai ngan 30.6.12) 3" xfId="13523"/>
    <cellStyle name="1_Danh sach gui BC thuc hien KH2009_Ke hoach 2009 (theo doi) -1_Bao cao tinh hinh thuc hien KH 2009 den 31-01-10_Ke hoach 2012 theo doi (giai ngan 30.6.12) 3 2" xfId="13524"/>
    <cellStyle name="1_Danh sach gui BC thuc hien KH2009_Ke hoach 2009 (theo doi) -1_Bao cao tinh hinh thuc hien KH 2009 den 31-01-10_Ke hoach 2012 theo doi (giai ngan 30.6.12) 3 3" xfId="13525"/>
    <cellStyle name="1_Danh sach gui BC thuc hien KH2009_Ke hoach 2009 (theo doi) -1_Bao cao tinh hinh thuc hien KH 2009 den 31-01-10_Ke hoach 2012 theo doi (giai ngan 30.6.12) 3 4" xfId="13526"/>
    <cellStyle name="1_Danh sach gui BC thuc hien KH2009_Ke hoach 2009 (theo doi) -1_Bao cao tinh hinh thuc hien KH 2009 den 31-01-10_Ke hoach 2012 theo doi (giai ngan 30.6.12) 4" xfId="13527"/>
    <cellStyle name="1_Danh sach gui BC thuc hien KH2009_Ke hoach 2009 (theo doi) -1_Bao cao tinh hinh thuc hien KH 2009 den 31-01-10_Ke hoach 2012 theo doi (giai ngan 30.6.12) 5" xfId="13528"/>
    <cellStyle name="1_Danh sach gui BC thuc hien KH2009_Ke hoach 2009 (theo doi) -1_Bao cao tinh hinh thuc hien KH 2009 den 31-01-10_Ke hoach 2012 theo doi (giai ngan 30.6.12) 6" xfId="13529"/>
    <cellStyle name="1_Danh sach gui BC thuc hien KH2009_Ke hoach 2009 (theo doi) -1_BC von DTPT 6 thang 2012" xfId="13530"/>
    <cellStyle name="1_Danh sach gui BC thuc hien KH2009_Ke hoach 2009 (theo doi) -1_BC von DTPT 6 thang 2012 2" xfId="13531"/>
    <cellStyle name="1_Danh sach gui BC thuc hien KH2009_Ke hoach 2009 (theo doi) -1_BC von DTPT 6 thang 2012 2 2" xfId="13532"/>
    <cellStyle name="1_Danh sach gui BC thuc hien KH2009_Ke hoach 2009 (theo doi) -1_BC von DTPT 6 thang 2012 2 3" xfId="13533"/>
    <cellStyle name="1_Danh sach gui BC thuc hien KH2009_Ke hoach 2009 (theo doi) -1_BC von DTPT 6 thang 2012 2 4" xfId="13534"/>
    <cellStyle name="1_Danh sach gui BC thuc hien KH2009_Ke hoach 2009 (theo doi) -1_BC von DTPT 6 thang 2012 3" xfId="13535"/>
    <cellStyle name="1_Danh sach gui BC thuc hien KH2009_Ke hoach 2009 (theo doi) -1_BC von DTPT 6 thang 2012 4" xfId="13536"/>
    <cellStyle name="1_Danh sach gui BC thuc hien KH2009_Ke hoach 2009 (theo doi) -1_BC von DTPT 6 thang 2012 5" xfId="13537"/>
    <cellStyle name="1_Danh sach gui BC thuc hien KH2009_Ke hoach 2009 (theo doi) -1_Bieu du thao QD von ho tro co MT" xfId="13538"/>
    <cellStyle name="1_Danh sach gui BC thuc hien KH2009_Ke hoach 2009 (theo doi) -1_Bieu du thao QD von ho tro co MT 2" xfId="13539"/>
    <cellStyle name="1_Danh sach gui BC thuc hien KH2009_Ke hoach 2009 (theo doi) -1_Bieu du thao QD von ho tro co MT 2 2" xfId="13540"/>
    <cellStyle name="1_Danh sach gui BC thuc hien KH2009_Ke hoach 2009 (theo doi) -1_Bieu du thao QD von ho tro co MT 2 3" xfId="13541"/>
    <cellStyle name="1_Danh sach gui BC thuc hien KH2009_Ke hoach 2009 (theo doi) -1_Bieu du thao QD von ho tro co MT 2 4" xfId="13542"/>
    <cellStyle name="1_Danh sach gui BC thuc hien KH2009_Ke hoach 2009 (theo doi) -1_Bieu du thao QD von ho tro co MT 3" xfId="13543"/>
    <cellStyle name="1_Danh sach gui BC thuc hien KH2009_Ke hoach 2009 (theo doi) -1_Bieu du thao QD von ho tro co MT 4" xfId="13544"/>
    <cellStyle name="1_Danh sach gui BC thuc hien KH2009_Ke hoach 2009 (theo doi) -1_Bieu du thao QD von ho tro co MT 5" xfId="13545"/>
    <cellStyle name="1_Danh sach gui BC thuc hien KH2009_Ke hoach 2009 (theo doi) -1_Book1" xfId="13546"/>
    <cellStyle name="1_Danh sach gui BC thuc hien KH2009_Ke hoach 2009 (theo doi) -1_Book1 2" xfId="13547"/>
    <cellStyle name="1_Danh sach gui BC thuc hien KH2009_Ke hoach 2009 (theo doi) -1_Book1 2 2" xfId="13548"/>
    <cellStyle name="1_Danh sach gui BC thuc hien KH2009_Ke hoach 2009 (theo doi) -1_Book1 2 3" xfId="13549"/>
    <cellStyle name="1_Danh sach gui BC thuc hien KH2009_Ke hoach 2009 (theo doi) -1_Book1 2 4" xfId="13550"/>
    <cellStyle name="1_Danh sach gui BC thuc hien KH2009_Ke hoach 2009 (theo doi) -1_Book1 3" xfId="13551"/>
    <cellStyle name="1_Danh sach gui BC thuc hien KH2009_Ke hoach 2009 (theo doi) -1_Book1 3 2" xfId="13552"/>
    <cellStyle name="1_Danh sach gui BC thuc hien KH2009_Ke hoach 2009 (theo doi) -1_Book1 3 3" xfId="13553"/>
    <cellStyle name="1_Danh sach gui BC thuc hien KH2009_Ke hoach 2009 (theo doi) -1_Book1 3 4" xfId="13554"/>
    <cellStyle name="1_Danh sach gui BC thuc hien KH2009_Ke hoach 2009 (theo doi) -1_Book1 4" xfId="13555"/>
    <cellStyle name="1_Danh sach gui BC thuc hien KH2009_Ke hoach 2009 (theo doi) -1_Book1 5" xfId="13556"/>
    <cellStyle name="1_Danh sach gui BC thuc hien KH2009_Ke hoach 2009 (theo doi) -1_Book1 6" xfId="13557"/>
    <cellStyle name="1_Danh sach gui BC thuc hien KH2009_Ke hoach 2009 (theo doi) -1_Book1_BC von DTPT 6 thang 2012" xfId="13558"/>
    <cellStyle name="1_Danh sach gui BC thuc hien KH2009_Ke hoach 2009 (theo doi) -1_Book1_BC von DTPT 6 thang 2012 2" xfId="13559"/>
    <cellStyle name="1_Danh sach gui BC thuc hien KH2009_Ke hoach 2009 (theo doi) -1_Book1_BC von DTPT 6 thang 2012 2 2" xfId="13560"/>
    <cellStyle name="1_Danh sach gui BC thuc hien KH2009_Ke hoach 2009 (theo doi) -1_Book1_BC von DTPT 6 thang 2012 2 3" xfId="13561"/>
    <cellStyle name="1_Danh sach gui BC thuc hien KH2009_Ke hoach 2009 (theo doi) -1_Book1_BC von DTPT 6 thang 2012 2 4" xfId="13562"/>
    <cellStyle name="1_Danh sach gui BC thuc hien KH2009_Ke hoach 2009 (theo doi) -1_Book1_BC von DTPT 6 thang 2012 3" xfId="13563"/>
    <cellStyle name="1_Danh sach gui BC thuc hien KH2009_Ke hoach 2009 (theo doi) -1_Book1_BC von DTPT 6 thang 2012 3 2" xfId="13564"/>
    <cellStyle name="1_Danh sach gui BC thuc hien KH2009_Ke hoach 2009 (theo doi) -1_Book1_BC von DTPT 6 thang 2012 3 3" xfId="13565"/>
    <cellStyle name="1_Danh sach gui BC thuc hien KH2009_Ke hoach 2009 (theo doi) -1_Book1_BC von DTPT 6 thang 2012 3 4" xfId="13566"/>
    <cellStyle name="1_Danh sach gui BC thuc hien KH2009_Ke hoach 2009 (theo doi) -1_Book1_BC von DTPT 6 thang 2012 4" xfId="13567"/>
    <cellStyle name="1_Danh sach gui BC thuc hien KH2009_Ke hoach 2009 (theo doi) -1_Book1_BC von DTPT 6 thang 2012 5" xfId="13568"/>
    <cellStyle name="1_Danh sach gui BC thuc hien KH2009_Ke hoach 2009 (theo doi) -1_Book1_BC von DTPT 6 thang 2012 6" xfId="13569"/>
    <cellStyle name="1_Danh sach gui BC thuc hien KH2009_Ke hoach 2009 (theo doi) -1_Book1_Bieu du thao QD von ho tro co MT" xfId="13570"/>
    <cellStyle name="1_Danh sach gui BC thuc hien KH2009_Ke hoach 2009 (theo doi) -1_Book1_Bieu du thao QD von ho tro co MT 2" xfId="13571"/>
    <cellStyle name="1_Danh sach gui BC thuc hien KH2009_Ke hoach 2009 (theo doi) -1_Book1_Bieu du thao QD von ho tro co MT 2 2" xfId="13572"/>
    <cellStyle name="1_Danh sach gui BC thuc hien KH2009_Ke hoach 2009 (theo doi) -1_Book1_Bieu du thao QD von ho tro co MT 2 3" xfId="13573"/>
    <cellStyle name="1_Danh sach gui BC thuc hien KH2009_Ke hoach 2009 (theo doi) -1_Book1_Bieu du thao QD von ho tro co MT 2 4" xfId="13574"/>
    <cellStyle name="1_Danh sach gui BC thuc hien KH2009_Ke hoach 2009 (theo doi) -1_Book1_Bieu du thao QD von ho tro co MT 3" xfId="13575"/>
    <cellStyle name="1_Danh sach gui BC thuc hien KH2009_Ke hoach 2009 (theo doi) -1_Book1_Bieu du thao QD von ho tro co MT 3 2" xfId="13576"/>
    <cellStyle name="1_Danh sach gui BC thuc hien KH2009_Ke hoach 2009 (theo doi) -1_Book1_Bieu du thao QD von ho tro co MT 3 3" xfId="13577"/>
    <cellStyle name="1_Danh sach gui BC thuc hien KH2009_Ke hoach 2009 (theo doi) -1_Book1_Bieu du thao QD von ho tro co MT 3 4" xfId="13578"/>
    <cellStyle name="1_Danh sach gui BC thuc hien KH2009_Ke hoach 2009 (theo doi) -1_Book1_Bieu du thao QD von ho tro co MT 4" xfId="13579"/>
    <cellStyle name="1_Danh sach gui BC thuc hien KH2009_Ke hoach 2009 (theo doi) -1_Book1_Bieu du thao QD von ho tro co MT 5" xfId="13580"/>
    <cellStyle name="1_Danh sach gui BC thuc hien KH2009_Ke hoach 2009 (theo doi) -1_Book1_Bieu du thao QD von ho tro co MT 6" xfId="13581"/>
    <cellStyle name="1_Danh sach gui BC thuc hien KH2009_Ke hoach 2009 (theo doi) -1_Book1_Hoan chinh KH 2012 (o nha)" xfId="13582"/>
    <cellStyle name="1_Danh sach gui BC thuc hien KH2009_Ke hoach 2009 (theo doi) -1_Book1_Hoan chinh KH 2012 (o nha) 2" xfId="13583"/>
    <cellStyle name="1_Danh sach gui BC thuc hien KH2009_Ke hoach 2009 (theo doi) -1_Book1_Hoan chinh KH 2012 (o nha) 2 2" xfId="13584"/>
    <cellStyle name="1_Danh sach gui BC thuc hien KH2009_Ke hoach 2009 (theo doi) -1_Book1_Hoan chinh KH 2012 (o nha) 2 3" xfId="13585"/>
    <cellStyle name="1_Danh sach gui BC thuc hien KH2009_Ke hoach 2009 (theo doi) -1_Book1_Hoan chinh KH 2012 (o nha) 2 4" xfId="13586"/>
    <cellStyle name="1_Danh sach gui BC thuc hien KH2009_Ke hoach 2009 (theo doi) -1_Book1_Hoan chinh KH 2012 (o nha) 3" xfId="13587"/>
    <cellStyle name="1_Danh sach gui BC thuc hien KH2009_Ke hoach 2009 (theo doi) -1_Book1_Hoan chinh KH 2012 (o nha) 3 2" xfId="13588"/>
    <cellStyle name="1_Danh sach gui BC thuc hien KH2009_Ke hoach 2009 (theo doi) -1_Book1_Hoan chinh KH 2012 (o nha) 3 3" xfId="13589"/>
    <cellStyle name="1_Danh sach gui BC thuc hien KH2009_Ke hoach 2009 (theo doi) -1_Book1_Hoan chinh KH 2012 (o nha) 3 4" xfId="13590"/>
    <cellStyle name="1_Danh sach gui BC thuc hien KH2009_Ke hoach 2009 (theo doi) -1_Book1_Hoan chinh KH 2012 (o nha) 4" xfId="13591"/>
    <cellStyle name="1_Danh sach gui BC thuc hien KH2009_Ke hoach 2009 (theo doi) -1_Book1_Hoan chinh KH 2012 (o nha) 5" xfId="13592"/>
    <cellStyle name="1_Danh sach gui BC thuc hien KH2009_Ke hoach 2009 (theo doi) -1_Book1_Hoan chinh KH 2012 (o nha) 6" xfId="13593"/>
    <cellStyle name="1_Danh sach gui BC thuc hien KH2009_Ke hoach 2009 (theo doi) -1_Book1_Hoan chinh KH 2012 (o nha)_Bao cao giai ngan quy I" xfId="13594"/>
    <cellStyle name="1_Danh sach gui BC thuc hien KH2009_Ke hoach 2009 (theo doi) -1_Book1_Hoan chinh KH 2012 (o nha)_Bao cao giai ngan quy I 2" xfId="13595"/>
    <cellStyle name="1_Danh sach gui BC thuc hien KH2009_Ke hoach 2009 (theo doi) -1_Book1_Hoan chinh KH 2012 (o nha)_Bao cao giai ngan quy I 2 2" xfId="13596"/>
    <cellStyle name="1_Danh sach gui BC thuc hien KH2009_Ke hoach 2009 (theo doi) -1_Book1_Hoan chinh KH 2012 (o nha)_Bao cao giai ngan quy I 2 3" xfId="13597"/>
    <cellStyle name="1_Danh sach gui BC thuc hien KH2009_Ke hoach 2009 (theo doi) -1_Book1_Hoan chinh KH 2012 (o nha)_Bao cao giai ngan quy I 2 4" xfId="13598"/>
    <cellStyle name="1_Danh sach gui BC thuc hien KH2009_Ke hoach 2009 (theo doi) -1_Book1_Hoan chinh KH 2012 (o nha)_Bao cao giai ngan quy I 3" xfId="13599"/>
    <cellStyle name="1_Danh sach gui BC thuc hien KH2009_Ke hoach 2009 (theo doi) -1_Book1_Hoan chinh KH 2012 (o nha)_Bao cao giai ngan quy I 3 2" xfId="13600"/>
    <cellStyle name="1_Danh sach gui BC thuc hien KH2009_Ke hoach 2009 (theo doi) -1_Book1_Hoan chinh KH 2012 (o nha)_Bao cao giai ngan quy I 3 3" xfId="13601"/>
    <cellStyle name="1_Danh sach gui BC thuc hien KH2009_Ke hoach 2009 (theo doi) -1_Book1_Hoan chinh KH 2012 (o nha)_Bao cao giai ngan quy I 3 4" xfId="13602"/>
    <cellStyle name="1_Danh sach gui BC thuc hien KH2009_Ke hoach 2009 (theo doi) -1_Book1_Hoan chinh KH 2012 (o nha)_Bao cao giai ngan quy I 4" xfId="13603"/>
    <cellStyle name="1_Danh sach gui BC thuc hien KH2009_Ke hoach 2009 (theo doi) -1_Book1_Hoan chinh KH 2012 (o nha)_Bao cao giai ngan quy I 5" xfId="13604"/>
    <cellStyle name="1_Danh sach gui BC thuc hien KH2009_Ke hoach 2009 (theo doi) -1_Book1_Hoan chinh KH 2012 (o nha)_Bao cao giai ngan quy I 6" xfId="13605"/>
    <cellStyle name="1_Danh sach gui BC thuc hien KH2009_Ke hoach 2009 (theo doi) -1_Book1_Hoan chinh KH 2012 (o nha)_BC von DTPT 6 thang 2012" xfId="13606"/>
    <cellStyle name="1_Danh sach gui BC thuc hien KH2009_Ke hoach 2009 (theo doi) -1_Book1_Hoan chinh KH 2012 (o nha)_BC von DTPT 6 thang 2012 2" xfId="13607"/>
    <cellStyle name="1_Danh sach gui BC thuc hien KH2009_Ke hoach 2009 (theo doi) -1_Book1_Hoan chinh KH 2012 (o nha)_BC von DTPT 6 thang 2012 2 2" xfId="13608"/>
    <cellStyle name="1_Danh sach gui BC thuc hien KH2009_Ke hoach 2009 (theo doi) -1_Book1_Hoan chinh KH 2012 (o nha)_BC von DTPT 6 thang 2012 2 3" xfId="13609"/>
    <cellStyle name="1_Danh sach gui BC thuc hien KH2009_Ke hoach 2009 (theo doi) -1_Book1_Hoan chinh KH 2012 (o nha)_BC von DTPT 6 thang 2012 2 4" xfId="13610"/>
    <cellStyle name="1_Danh sach gui BC thuc hien KH2009_Ke hoach 2009 (theo doi) -1_Book1_Hoan chinh KH 2012 (o nha)_BC von DTPT 6 thang 2012 3" xfId="13611"/>
    <cellStyle name="1_Danh sach gui BC thuc hien KH2009_Ke hoach 2009 (theo doi) -1_Book1_Hoan chinh KH 2012 (o nha)_BC von DTPT 6 thang 2012 3 2" xfId="13612"/>
    <cellStyle name="1_Danh sach gui BC thuc hien KH2009_Ke hoach 2009 (theo doi) -1_Book1_Hoan chinh KH 2012 (o nha)_BC von DTPT 6 thang 2012 3 3" xfId="13613"/>
    <cellStyle name="1_Danh sach gui BC thuc hien KH2009_Ke hoach 2009 (theo doi) -1_Book1_Hoan chinh KH 2012 (o nha)_BC von DTPT 6 thang 2012 3 4" xfId="13614"/>
    <cellStyle name="1_Danh sach gui BC thuc hien KH2009_Ke hoach 2009 (theo doi) -1_Book1_Hoan chinh KH 2012 (o nha)_BC von DTPT 6 thang 2012 4" xfId="13615"/>
    <cellStyle name="1_Danh sach gui BC thuc hien KH2009_Ke hoach 2009 (theo doi) -1_Book1_Hoan chinh KH 2012 (o nha)_BC von DTPT 6 thang 2012 5" xfId="13616"/>
    <cellStyle name="1_Danh sach gui BC thuc hien KH2009_Ke hoach 2009 (theo doi) -1_Book1_Hoan chinh KH 2012 (o nha)_BC von DTPT 6 thang 2012 6" xfId="13617"/>
    <cellStyle name="1_Danh sach gui BC thuc hien KH2009_Ke hoach 2009 (theo doi) -1_Book1_Hoan chinh KH 2012 (o nha)_Bieu du thao QD von ho tro co MT" xfId="13618"/>
    <cellStyle name="1_Danh sach gui BC thuc hien KH2009_Ke hoach 2009 (theo doi) -1_Book1_Hoan chinh KH 2012 (o nha)_Bieu du thao QD von ho tro co MT 2" xfId="13619"/>
    <cellStyle name="1_Danh sach gui BC thuc hien KH2009_Ke hoach 2009 (theo doi) -1_Book1_Hoan chinh KH 2012 (o nha)_Bieu du thao QD von ho tro co MT 2 2" xfId="13620"/>
    <cellStyle name="1_Danh sach gui BC thuc hien KH2009_Ke hoach 2009 (theo doi) -1_Book1_Hoan chinh KH 2012 (o nha)_Bieu du thao QD von ho tro co MT 2 3" xfId="13621"/>
    <cellStyle name="1_Danh sach gui BC thuc hien KH2009_Ke hoach 2009 (theo doi) -1_Book1_Hoan chinh KH 2012 (o nha)_Bieu du thao QD von ho tro co MT 2 4" xfId="13622"/>
    <cellStyle name="1_Danh sach gui BC thuc hien KH2009_Ke hoach 2009 (theo doi) -1_Book1_Hoan chinh KH 2012 (o nha)_Bieu du thao QD von ho tro co MT 3" xfId="13623"/>
    <cellStyle name="1_Danh sach gui BC thuc hien KH2009_Ke hoach 2009 (theo doi) -1_Book1_Hoan chinh KH 2012 (o nha)_Bieu du thao QD von ho tro co MT 3 2" xfId="13624"/>
    <cellStyle name="1_Danh sach gui BC thuc hien KH2009_Ke hoach 2009 (theo doi) -1_Book1_Hoan chinh KH 2012 (o nha)_Bieu du thao QD von ho tro co MT 3 3" xfId="13625"/>
    <cellStyle name="1_Danh sach gui BC thuc hien KH2009_Ke hoach 2009 (theo doi) -1_Book1_Hoan chinh KH 2012 (o nha)_Bieu du thao QD von ho tro co MT 3 4" xfId="13626"/>
    <cellStyle name="1_Danh sach gui BC thuc hien KH2009_Ke hoach 2009 (theo doi) -1_Book1_Hoan chinh KH 2012 (o nha)_Bieu du thao QD von ho tro co MT 4" xfId="13627"/>
    <cellStyle name="1_Danh sach gui BC thuc hien KH2009_Ke hoach 2009 (theo doi) -1_Book1_Hoan chinh KH 2012 (o nha)_Bieu du thao QD von ho tro co MT 5" xfId="13628"/>
    <cellStyle name="1_Danh sach gui BC thuc hien KH2009_Ke hoach 2009 (theo doi) -1_Book1_Hoan chinh KH 2012 (o nha)_Bieu du thao QD von ho tro co MT 6" xfId="13629"/>
    <cellStyle name="1_Danh sach gui BC thuc hien KH2009_Ke hoach 2009 (theo doi) -1_Book1_Hoan chinh KH 2012 (o nha)_Ke hoach 2012 theo doi (giai ngan 30.6.12)" xfId="13630"/>
    <cellStyle name="1_Danh sach gui BC thuc hien KH2009_Ke hoach 2009 (theo doi) -1_Book1_Hoan chinh KH 2012 (o nha)_Ke hoach 2012 theo doi (giai ngan 30.6.12) 2" xfId="13631"/>
    <cellStyle name="1_Danh sach gui BC thuc hien KH2009_Ke hoach 2009 (theo doi) -1_Book1_Hoan chinh KH 2012 (o nha)_Ke hoach 2012 theo doi (giai ngan 30.6.12) 2 2" xfId="13632"/>
    <cellStyle name="1_Danh sach gui BC thuc hien KH2009_Ke hoach 2009 (theo doi) -1_Book1_Hoan chinh KH 2012 (o nha)_Ke hoach 2012 theo doi (giai ngan 30.6.12) 2 3" xfId="13633"/>
    <cellStyle name="1_Danh sach gui BC thuc hien KH2009_Ke hoach 2009 (theo doi) -1_Book1_Hoan chinh KH 2012 (o nha)_Ke hoach 2012 theo doi (giai ngan 30.6.12) 2 4" xfId="13634"/>
    <cellStyle name="1_Danh sach gui BC thuc hien KH2009_Ke hoach 2009 (theo doi) -1_Book1_Hoan chinh KH 2012 (o nha)_Ke hoach 2012 theo doi (giai ngan 30.6.12) 3" xfId="13635"/>
    <cellStyle name="1_Danh sach gui BC thuc hien KH2009_Ke hoach 2009 (theo doi) -1_Book1_Hoan chinh KH 2012 (o nha)_Ke hoach 2012 theo doi (giai ngan 30.6.12) 3 2" xfId="13636"/>
    <cellStyle name="1_Danh sach gui BC thuc hien KH2009_Ke hoach 2009 (theo doi) -1_Book1_Hoan chinh KH 2012 (o nha)_Ke hoach 2012 theo doi (giai ngan 30.6.12) 3 3" xfId="13637"/>
    <cellStyle name="1_Danh sach gui BC thuc hien KH2009_Ke hoach 2009 (theo doi) -1_Book1_Hoan chinh KH 2012 (o nha)_Ke hoach 2012 theo doi (giai ngan 30.6.12) 3 4" xfId="13638"/>
    <cellStyle name="1_Danh sach gui BC thuc hien KH2009_Ke hoach 2009 (theo doi) -1_Book1_Hoan chinh KH 2012 (o nha)_Ke hoach 2012 theo doi (giai ngan 30.6.12) 4" xfId="13639"/>
    <cellStyle name="1_Danh sach gui BC thuc hien KH2009_Ke hoach 2009 (theo doi) -1_Book1_Hoan chinh KH 2012 (o nha)_Ke hoach 2012 theo doi (giai ngan 30.6.12) 5" xfId="13640"/>
    <cellStyle name="1_Danh sach gui BC thuc hien KH2009_Ke hoach 2009 (theo doi) -1_Book1_Hoan chinh KH 2012 (o nha)_Ke hoach 2012 theo doi (giai ngan 30.6.12) 6" xfId="13641"/>
    <cellStyle name="1_Danh sach gui BC thuc hien KH2009_Ke hoach 2009 (theo doi) -1_Book1_Hoan chinh KH 2012 Von ho tro co MT" xfId="13642"/>
    <cellStyle name="1_Danh sach gui BC thuc hien KH2009_Ke hoach 2009 (theo doi) -1_Book1_Hoan chinh KH 2012 Von ho tro co MT (chi tiet)" xfId="13643"/>
    <cellStyle name="1_Danh sach gui BC thuc hien KH2009_Ke hoach 2009 (theo doi) -1_Book1_Hoan chinh KH 2012 Von ho tro co MT (chi tiet) 2" xfId="13644"/>
    <cellStyle name="1_Danh sach gui BC thuc hien KH2009_Ke hoach 2009 (theo doi) -1_Book1_Hoan chinh KH 2012 Von ho tro co MT (chi tiet) 2 2" xfId="13645"/>
    <cellStyle name="1_Danh sach gui BC thuc hien KH2009_Ke hoach 2009 (theo doi) -1_Book1_Hoan chinh KH 2012 Von ho tro co MT (chi tiet) 2 3" xfId="13646"/>
    <cellStyle name="1_Danh sach gui BC thuc hien KH2009_Ke hoach 2009 (theo doi) -1_Book1_Hoan chinh KH 2012 Von ho tro co MT (chi tiet) 2 4" xfId="13647"/>
    <cellStyle name="1_Danh sach gui BC thuc hien KH2009_Ke hoach 2009 (theo doi) -1_Book1_Hoan chinh KH 2012 Von ho tro co MT (chi tiet) 3" xfId="13648"/>
    <cellStyle name="1_Danh sach gui BC thuc hien KH2009_Ke hoach 2009 (theo doi) -1_Book1_Hoan chinh KH 2012 Von ho tro co MT (chi tiet) 3 2" xfId="13649"/>
    <cellStyle name="1_Danh sach gui BC thuc hien KH2009_Ke hoach 2009 (theo doi) -1_Book1_Hoan chinh KH 2012 Von ho tro co MT (chi tiet) 3 3" xfId="13650"/>
    <cellStyle name="1_Danh sach gui BC thuc hien KH2009_Ke hoach 2009 (theo doi) -1_Book1_Hoan chinh KH 2012 Von ho tro co MT (chi tiet) 3 4" xfId="13651"/>
    <cellStyle name="1_Danh sach gui BC thuc hien KH2009_Ke hoach 2009 (theo doi) -1_Book1_Hoan chinh KH 2012 Von ho tro co MT (chi tiet) 4" xfId="13652"/>
    <cellStyle name="1_Danh sach gui BC thuc hien KH2009_Ke hoach 2009 (theo doi) -1_Book1_Hoan chinh KH 2012 Von ho tro co MT (chi tiet) 5" xfId="13653"/>
    <cellStyle name="1_Danh sach gui BC thuc hien KH2009_Ke hoach 2009 (theo doi) -1_Book1_Hoan chinh KH 2012 Von ho tro co MT (chi tiet) 6" xfId="13654"/>
    <cellStyle name="1_Danh sach gui BC thuc hien KH2009_Ke hoach 2009 (theo doi) -1_Book1_Hoan chinh KH 2012 Von ho tro co MT 10" xfId="13655"/>
    <cellStyle name="1_Danh sach gui BC thuc hien KH2009_Ke hoach 2009 (theo doi) -1_Book1_Hoan chinh KH 2012 Von ho tro co MT 10 2" xfId="13656"/>
    <cellStyle name="1_Danh sach gui BC thuc hien KH2009_Ke hoach 2009 (theo doi) -1_Book1_Hoan chinh KH 2012 Von ho tro co MT 10 3" xfId="13657"/>
    <cellStyle name="1_Danh sach gui BC thuc hien KH2009_Ke hoach 2009 (theo doi) -1_Book1_Hoan chinh KH 2012 Von ho tro co MT 10 4" xfId="13658"/>
    <cellStyle name="1_Danh sach gui BC thuc hien KH2009_Ke hoach 2009 (theo doi) -1_Book1_Hoan chinh KH 2012 Von ho tro co MT 11" xfId="13659"/>
    <cellStyle name="1_Danh sach gui BC thuc hien KH2009_Ke hoach 2009 (theo doi) -1_Book1_Hoan chinh KH 2012 Von ho tro co MT 11 2" xfId="13660"/>
    <cellStyle name="1_Danh sach gui BC thuc hien KH2009_Ke hoach 2009 (theo doi) -1_Book1_Hoan chinh KH 2012 Von ho tro co MT 11 3" xfId="13661"/>
    <cellStyle name="1_Danh sach gui BC thuc hien KH2009_Ke hoach 2009 (theo doi) -1_Book1_Hoan chinh KH 2012 Von ho tro co MT 11 4" xfId="13662"/>
    <cellStyle name="1_Danh sach gui BC thuc hien KH2009_Ke hoach 2009 (theo doi) -1_Book1_Hoan chinh KH 2012 Von ho tro co MT 12" xfId="13663"/>
    <cellStyle name="1_Danh sach gui BC thuc hien KH2009_Ke hoach 2009 (theo doi) -1_Book1_Hoan chinh KH 2012 Von ho tro co MT 12 2" xfId="13664"/>
    <cellStyle name="1_Danh sach gui BC thuc hien KH2009_Ke hoach 2009 (theo doi) -1_Book1_Hoan chinh KH 2012 Von ho tro co MT 12 3" xfId="13665"/>
    <cellStyle name="1_Danh sach gui BC thuc hien KH2009_Ke hoach 2009 (theo doi) -1_Book1_Hoan chinh KH 2012 Von ho tro co MT 12 4" xfId="13666"/>
    <cellStyle name="1_Danh sach gui BC thuc hien KH2009_Ke hoach 2009 (theo doi) -1_Book1_Hoan chinh KH 2012 Von ho tro co MT 13" xfId="13667"/>
    <cellStyle name="1_Danh sach gui BC thuc hien KH2009_Ke hoach 2009 (theo doi) -1_Book1_Hoan chinh KH 2012 Von ho tro co MT 13 2" xfId="13668"/>
    <cellStyle name="1_Danh sach gui BC thuc hien KH2009_Ke hoach 2009 (theo doi) -1_Book1_Hoan chinh KH 2012 Von ho tro co MT 13 3" xfId="13669"/>
    <cellStyle name="1_Danh sach gui BC thuc hien KH2009_Ke hoach 2009 (theo doi) -1_Book1_Hoan chinh KH 2012 Von ho tro co MT 13 4" xfId="13670"/>
    <cellStyle name="1_Danh sach gui BC thuc hien KH2009_Ke hoach 2009 (theo doi) -1_Book1_Hoan chinh KH 2012 Von ho tro co MT 14" xfId="13671"/>
    <cellStyle name="1_Danh sach gui BC thuc hien KH2009_Ke hoach 2009 (theo doi) -1_Book1_Hoan chinh KH 2012 Von ho tro co MT 14 2" xfId="13672"/>
    <cellStyle name="1_Danh sach gui BC thuc hien KH2009_Ke hoach 2009 (theo doi) -1_Book1_Hoan chinh KH 2012 Von ho tro co MT 14 3" xfId="13673"/>
    <cellStyle name="1_Danh sach gui BC thuc hien KH2009_Ke hoach 2009 (theo doi) -1_Book1_Hoan chinh KH 2012 Von ho tro co MT 14 4" xfId="13674"/>
    <cellStyle name="1_Danh sach gui BC thuc hien KH2009_Ke hoach 2009 (theo doi) -1_Book1_Hoan chinh KH 2012 Von ho tro co MT 15" xfId="13675"/>
    <cellStyle name="1_Danh sach gui BC thuc hien KH2009_Ke hoach 2009 (theo doi) -1_Book1_Hoan chinh KH 2012 Von ho tro co MT 15 2" xfId="13676"/>
    <cellStyle name="1_Danh sach gui BC thuc hien KH2009_Ke hoach 2009 (theo doi) -1_Book1_Hoan chinh KH 2012 Von ho tro co MT 15 3" xfId="13677"/>
    <cellStyle name="1_Danh sach gui BC thuc hien KH2009_Ke hoach 2009 (theo doi) -1_Book1_Hoan chinh KH 2012 Von ho tro co MT 15 4" xfId="13678"/>
    <cellStyle name="1_Danh sach gui BC thuc hien KH2009_Ke hoach 2009 (theo doi) -1_Book1_Hoan chinh KH 2012 Von ho tro co MT 16" xfId="13679"/>
    <cellStyle name="1_Danh sach gui BC thuc hien KH2009_Ke hoach 2009 (theo doi) -1_Book1_Hoan chinh KH 2012 Von ho tro co MT 16 2" xfId="13680"/>
    <cellStyle name="1_Danh sach gui BC thuc hien KH2009_Ke hoach 2009 (theo doi) -1_Book1_Hoan chinh KH 2012 Von ho tro co MT 16 3" xfId="13681"/>
    <cellStyle name="1_Danh sach gui BC thuc hien KH2009_Ke hoach 2009 (theo doi) -1_Book1_Hoan chinh KH 2012 Von ho tro co MT 16 4" xfId="13682"/>
    <cellStyle name="1_Danh sach gui BC thuc hien KH2009_Ke hoach 2009 (theo doi) -1_Book1_Hoan chinh KH 2012 Von ho tro co MT 17" xfId="13683"/>
    <cellStyle name="1_Danh sach gui BC thuc hien KH2009_Ke hoach 2009 (theo doi) -1_Book1_Hoan chinh KH 2012 Von ho tro co MT 17 2" xfId="13684"/>
    <cellStyle name="1_Danh sach gui BC thuc hien KH2009_Ke hoach 2009 (theo doi) -1_Book1_Hoan chinh KH 2012 Von ho tro co MT 17 3" xfId="13685"/>
    <cellStyle name="1_Danh sach gui BC thuc hien KH2009_Ke hoach 2009 (theo doi) -1_Book1_Hoan chinh KH 2012 Von ho tro co MT 17 4" xfId="13686"/>
    <cellStyle name="1_Danh sach gui BC thuc hien KH2009_Ke hoach 2009 (theo doi) -1_Book1_Hoan chinh KH 2012 Von ho tro co MT 18" xfId="13687"/>
    <cellStyle name="1_Danh sach gui BC thuc hien KH2009_Ke hoach 2009 (theo doi) -1_Book1_Hoan chinh KH 2012 Von ho tro co MT 19" xfId="13688"/>
    <cellStyle name="1_Danh sach gui BC thuc hien KH2009_Ke hoach 2009 (theo doi) -1_Book1_Hoan chinh KH 2012 Von ho tro co MT 2" xfId="13689"/>
    <cellStyle name="1_Danh sach gui BC thuc hien KH2009_Ke hoach 2009 (theo doi) -1_Book1_Hoan chinh KH 2012 Von ho tro co MT 2 2" xfId="13690"/>
    <cellStyle name="1_Danh sach gui BC thuc hien KH2009_Ke hoach 2009 (theo doi) -1_Book1_Hoan chinh KH 2012 Von ho tro co MT 2 3" xfId="13691"/>
    <cellStyle name="1_Danh sach gui BC thuc hien KH2009_Ke hoach 2009 (theo doi) -1_Book1_Hoan chinh KH 2012 Von ho tro co MT 2 4" xfId="13692"/>
    <cellStyle name="1_Danh sach gui BC thuc hien KH2009_Ke hoach 2009 (theo doi) -1_Book1_Hoan chinh KH 2012 Von ho tro co MT 20" xfId="13693"/>
    <cellStyle name="1_Danh sach gui BC thuc hien KH2009_Ke hoach 2009 (theo doi) -1_Book1_Hoan chinh KH 2012 Von ho tro co MT 3" xfId="13694"/>
    <cellStyle name="1_Danh sach gui BC thuc hien KH2009_Ke hoach 2009 (theo doi) -1_Book1_Hoan chinh KH 2012 Von ho tro co MT 3 2" xfId="13695"/>
    <cellStyle name="1_Danh sach gui BC thuc hien KH2009_Ke hoach 2009 (theo doi) -1_Book1_Hoan chinh KH 2012 Von ho tro co MT 3 3" xfId="13696"/>
    <cellStyle name="1_Danh sach gui BC thuc hien KH2009_Ke hoach 2009 (theo doi) -1_Book1_Hoan chinh KH 2012 Von ho tro co MT 3 4" xfId="13697"/>
    <cellStyle name="1_Danh sach gui BC thuc hien KH2009_Ke hoach 2009 (theo doi) -1_Book1_Hoan chinh KH 2012 Von ho tro co MT 4" xfId="13698"/>
    <cellStyle name="1_Danh sach gui BC thuc hien KH2009_Ke hoach 2009 (theo doi) -1_Book1_Hoan chinh KH 2012 Von ho tro co MT 4 2" xfId="13699"/>
    <cellStyle name="1_Danh sach gui BC thuc hien KH2009_Ke hoach 2009 (theo doi) -1_Book1_Hoan chinh KH 2012 Von ho tro co MT 4 3" xfId="13700"/>
    <cellStyle name="1_Danh sach gui BC thuc hien KH2009_Ke hoach 2009 (theo doi) -1_Book1_Hoan chinh KH 2012 Von ho tro co MT 4 4" xfId="13701"/>
    <cellStyle name="1_Danh sach gui BC thuc hien KH2009_Ke hoach 2009 (theo doi) -1_Book1_Hoan chinh KH 2012 Von ho tro co MT 5" xfId="13702"/>
    <cellStyle name="1_Danh sach gui BC thuc hien KH2009_Ke hoach 2009 (theo doi) -1_Book1_Hoan chinh KH 2012 Von ho tro co MT 5 2" xfId="13703"/>
    <cellStyle name="1_Danh sach gui BC thuc hien KH2009_Ke hoach 2009 (theo doi) -1_Book1_Hoan chinh KH 2012 Von ho tro co MT 5 3" xfId="13704"/>
    <cellStyle name="1_Danh sach gui BC thuc hien KH2009_Ke hoach 2009 (theo doi) -1_Book1_Hoan chinh KH 2012 Von ho tro co MT 5 4" xfId="13705"/>
    <cellStyle name="1_Danh sach gui BC thuc hien KH2009_Ke hoach 2009 (theo doi) -1_Book1_Hoan chinh KH 2012 Von ho tro co MT 6" xfId="13706"/>
    <cellStyle name="1_Danh sach gui BC thuc hien KH2009_Ke hoach 2009 (theo doi) -1_Book1_Hoan chinh KH 2012 Von ho tro co MT 6 2" xfId="13707"/>
    <cellStyle name="1_Danh sach gui BC thuc hien KH2009_Ke hoach 2009 (theo doi) -1_Book1_Hoan chinh KH 2012 Von ho tro co MT 6 3" xfId="13708"/>
    <cellStyle name="1_Danh sach gui BC thuc hien KH2009_Ke hoach 2009 (theo doi) -1_Book1_Hoan chinh KH 2012 Von ho tro co MT 6 4" xfId="13709"/>
    <cellStyle name="1_Danh sach gui BC thuc hien KH2009_Ke hoach 2009 (theo doi) -1_Book1_Hoan chinh KH 2012 Von ho tro co MT 7" xfId="13710"/>
    <cellStyle name="1_Danh sach gui BC thuc hien KH2009_Ke hoach 2009 (theo doi) -1_Book1_Hoan chinh KH 2012 Von ho tro co MT 7 2" xfId="13711"/>
    <cellStyle name="1_Danh sach gui BC thuc hien KH2009_Ke hoach 2009 (theo doi) -1_Book1_Hoan chinh KH 2012 Von ho tro co MT 7 3" xfId="13712"/>
    <cellStyle name="1_Danh sach gui BC thuc hien KH2009_Ke hoach 2009 (theo doi) -1_Book1_Hoan chinh KH 2012 Von ho tro co MT 7 4" xfId="13713"/>
    <cellStyle name="1_Danh sach gui BC thuc hien KH2009_Ke hoach 2009 (theo doi) -1_Book1_Hoan chinh KH 2012 Von ho tro co MT 8" xfId="13714"/>
    <cellStyle name="1_Danh sach gui BC thuc hien KH2009_Ke hoach 2009 (theo doi) -1_Book1_Hoan chinh KH 2012 Von ho tro co MT 8 2" xfId="13715"/>
    <cellStyle name="1_Danh sach gui BC thuc hien KH2009_Ke hoach 2009 (theo doi) -1_Book1_Hoan chinh KH 2012 Von ho tro co MT 8 3" xfId="13716"/>
    <cellStyle name="1_Danh sach gui BC thuc hien KH2009_Ke hoach 2009 (theo doi) -1_Book1_Hoan chinh KH 2012 Von ho tro co MT 8 4" xfId="13717"/>
    <cellStyle name="1_Danh sach gui BC thuc hien KH2009_Ke hoach 2009 (theo doi) -1_Book1_Hoan chinh KH 2012 Von ho tro co MT 9" xfId="13718"/>
    <cellStyle name="1_Danh sach gui BC thuc hien KH2009_Ke hoach 2009 (theo doi) -1_Book1_Hoan chinh KH 2012 Von ho tro co MT 9 2" xfId="13719"/>
    <cellStyle name="1_Danh sach gui BC thuc hien KH2009_Ke hoach 2009 (theo doi) -1_Book1_Hoan chinh KH 2012 Von ho tro co MT 9 3" xfId="13720"/>
    <cellStyle name="1_Danh sach gui BC thuc hien KH2009_Ke hoach 2009 (theo doi) -1_Book1_Hoan chinh KH 2012 Von ho tro co MT 9 4" xfId="13721"/>
    <cellStyle name="1_Danh sach gui BC thuc hien KH2009_Ke hoach 2009 (theo doi) -1_Book1_Hoan chinh KH 2012 Von ho tro co MT_Bao cao giai ngan quy I" xfId="13722"/>
    <cellStyle name="1_Danh sach gui BC thuc hien KH2009_Ke hoach 2009 (theo doi) -1_Book1_Hoan chinh KH 2012 Von ho tro co MT_Bao cao giai ngan quy I 2" xfId="13723"/>
    <cellStyle name="1_Danh sach gui BC thuc hien KH2009_Ke hoach 2009 (theo doi) -1_Book1_Hoan chinh KH 2012 Von ho tro co MT_Bao cao giai ngan quy I 2 2" xfId="13724"/>
    <cellStyle name="1_Danh sach gui BC thuc hien KH2009_Ke hoach 2009 (theo doi) -1_Book1_Hoan chinh KH 2012 Von ho tro co MT_Bao cao giai ngan quy I 2 3" xfId="13725"/>
    <cellStyle name="1_Danh sach gui BC thuc hien KH2009_Ke hoach 2009 (theo doi) -1_Book1_Hoan chinh KH 2012 Von ho tro co MT_Bao cao giai ngan quy I 2 4" xfId="13726"/>
    <cellStyle name="1_Danh sach gui BC thuc hien KH2009_Ke hoach 2009 (theo doi) -1_Book1_Hoan chinh KH 2012 Von ho tro co MT_Bao cao giai ngan quy I 3" xfId="13727"/>
    <cellStyle name="1_Danh sach gui BC thuc hien KH2009_Ke hoach 2009 (theo doi) -1_Book1_Hoan chinh KH 2012 Von ho tro co MT_Bao cao giai ngan quy I 3 2" xfId="13728"/>
    <cellStyle name="1_Danh sach gui BC thuc hien KH2009_Ke hoach 2009 (theo doi) -1_Book1_Hoan chinh KH 2012 Von ho tro co MT_Bao cao giai ngan quy I 3 3" xfId="13729"/>
    <cellStyle name="1_Danh sach gui BC thuc hien KH2009_Ke hoach 2009 (theo doi) -1_Book1_Hoan chinh KH 2012 Von ho tro co MT_Bao cao giai ngan quy I 3 4" xfId="13730"/>
    <cellStyle name="1_Danh sach gui BC thuc hien KH2009_Ke hoach 2009 (theo doi) -1_Book1_Hoan chinh KH 2012 Von ho tro co MT_Bao cao giai ngan quy I 4" xfId="13731"/>
    <cellStyle name="1_Danh sach gui BC thuc hien KH2009_Ke hoach 2009 (theo doi) -1_Book1_Hoan chinh KH 2012 Von ho tro co MT_Bao cao giai ngan quy I 5" xfId="13732"/>
    <cellStyle name="1_Danh sach gui BC thuc hien KH2009_Ke hoach 2009 (theo doi) -1_Book1_Hoan chinh KH 2012 Von ho tro co MT_Bao cao giai ngan quy I 6" xfId="13733"/>
    <cellStyle name="1_Danh sach gui BC thuc hien KH2009_Ke hoach 2009 (theo doi) -1_Book1_Hoan chinh KH 2012 Von ho tro co MT_BC von DTPT 6 thang 2012" xfId="13734"/>
    <cellStyle name="1_Danh sach gui BC thuc hien KH2009_Ke hoach 2009 (theo doi) -1_Book1_Hoan chinh KH 2012 Von ho tro co MT_BC von DTPT 6 thang 2012 2" xfId="13735"/>
    <cellStyle name="1_Danh sach gui BC thuc hien KH2009_Ke hoach 2009 (theo doi) -1_Book1_Hoan chinh KH 2012 Von ho tro co MT_BC von DTPT 6 thang 2012 2 2" xfId="13736"/>
    <cellStyle name="1_Danh sach gui BC thuc hien KH2009_Ke hoach 2009 (theo doi) -1_Book1_Hoan chinh KH 2012 Von ho tro co MT_BC von DTPT 6 thang 2012 2 3" xfId="13737"/>
    <cellStyle name="1_Danh sach gui BC thuc hien KH2009_Ke hoach 2009 (theo doi) -1_Book1_Hoan chinh KH 2012 Von ho tro co MT_BC von DTPT 6 thang 2012 2 4" xfId="13738"/>
    <cellStyle name="1_Danh sach gui BC thuc hien KH2009_Ke hoach 2009 (theo doi) -1_Book1_Hoan chinh KH 2012 Von ho tro co MT_BC von DTPT 6 thang 2012 3" xfId="13739"/>
    <cellStyle name="1_Danh sach gui BC thuc hien KH2009_Ke hoach 2009 (theo doi) -1_Book1_Hoan chinh KH 2012 Von ho tro co MT_BC von DTPT 6 thang 2012 3 2" xfId="13740"/>
    <cellStyle name="1_Danh sach gui BC thuc hien KH2009_Ke hoach 2009 (theo doi) -1_Book1_Hoan chinh KH 2012 Von ho tro co MT_BC von DTPT 6 thang 2012 3 3" xfId="13741"/>
    <cellStyle name="1_Danh sach gui BC thuc hien KH2009_Ke hoach 2009 (theo doi) -1_Book1_Hoan chinh KH 2012 Von ho tro co MT_BC von DTPT 6 thang 2012 3 4" xfId="13742"/>
    <cellStyle name="1_Danh sach gui BC thuc hien KH2009_Ke hoach 2009 (theo doi) -1_Book1_Hoan chinh KH 2012 Von ho tro co MT_BC von DTPT 6 thang 2012 4" xfId="13743"/>
    <cellStyle name="1_Danh sach gui BC thuc hien KH2009_Ke hoach 2009 (theo doi) -1_Book1_Hoan chinh KH 2012 Von ho tro co MT_BC von DTPT 6 thang 2012 5" xfId="13744"/>
    <cellStyle name="1_Danh sach gui BC thuc hien KH2009_Ke hoach 2009 (theo doi) -1_Book1_Hoan chinh KH 2012 Von ho tro co MT_BC von DTPT 6 thang 2012 6" xfId="13745"/>
    <cellStyle name="1_Danh sach gui BC thuc hien KH2009_Ke hoach 2009 (theo doi) -1_Book1_Hoan chinh KH 2012 Von ho tro co MT_Bieu du thao QD von ho tro co MT" xfId="13746"/>
    <cellStyle name="1_Danh sach gui BC thuc hien KH2009_Ke hoach 2009 (theo doi) -1_Book1_Hoan chinh KH 2012 Von ho tro co MT_Bieu du thao QD von ho tro co MT 2" xfId="13747"/>
    <cellStyle name="1_Danh sach gui BC thuc hien KH2009_Ke hoach 2009 (theo doi) -1_Book1_Hoan chinh KH 2012 Von ho tro co MT_Bieu du thao QD von ho tro co MT 2 2" xfId="13748"/>
    <cellStyle name="1_Danh sach gui BC thuc hien KH2009_Ke hoach 2009 (theo doi) -1_Book1_Hoan chinh KH 2012 Von ho tro co MT_Bieu du thao QD von ho tro co MT 2 3" xfId="13749"/>
    <cellStyle name="1_Danh sach gui BC thuc hien KH2009_Ke hoach 2009 (theo doi) -1_Book1_Hoan chinh KH 2012 Von ho tro co MT_Bieu du thao QD von ho tro co MT 2 4" xfId="13750"/>
    <cellStyle name="1_Danh sach gui BC thuc hien KH2009_Ke hoach 2009 (theo doi) -1_Book1_Hoan chinh KH 2012 Von ho tro co MT_Bieu du thao QD von ho tro co MT 3" xfId="13751"/>
    <cellStyle name="1_Danh sach gui BC thuc hien KH2009_Ke hoach 2009 (theo doi) -1_Book1_Hoan chinh KH 2012 Von ho tro co MT_Bieu du thao QD von ho tro co MT 3 2" xfId="13752"/>
    <cellStyle name="1_Danh sach gui BC thuc hien KH2009_Ke hoach 2009 (theo doi) -1_Book1_Hoan chinh KH 2012 Von ho tro co MT_Bieu du thao QD von ho tro co MT 3 3" xfId="13753"/>
    <cellStyle name="1_Danh sach gui BC thuc hien KH2009_Ke hoach 2009 (theo doi) -1_Book1_Hoan chinh KH 2012 Von ho tro co MT_Bieu du thao QD von ho tro co MT 3 4" xfId="13754"/>
    <cellStyle name="1_Danh sach gui BC thuc hien KH2009_Ke hoach 2009 (theo doi) -1_Book1_Hoan chinh KH 2012 Von ho tro co MT_Bieu du thao QD von ho tro co MT 4" xfId="13755"/>
    <cellStyle name="1_Danh sach gui BC thuc hien KH2009_Ke hoach 2009 (theo doi) -1_Book1_Hoan chinh KH 2012 Von ho tro co MT_Bieu du thao QD von ho tro co MT 5" xfId="13756"/>
    <cellStyle name="1_Danh sach gui BC thuc hien KH2009_Ke hoach 2009 (theo doi) -1_Book1_Hoan chinh KH 2012 Von ho tro co MT_Bieu du thao QD von ho tro co MT 6" xfId="13757"/>
    <cellStyle name="1_Danh sach gui BC thuc hien KH2009_Ke hoach 2009 (theo doi) -1_Book1_Hoan chinh KH 2012 Von ho tro co MT_Ke hoach 2012 theo doi (giai ngan 30.6.12)" xfId="13758"/>
    <cellStyle name="1_Danh sach gui BC thuc hien KH2009_Ke hoach 2009 (theo doi) -1_Book1_Hoan chinh KH 2012 Von ho tro co MT_Ke hoach 2012 theo doi (giai ngan 30.6.12) 2" xfId="13759"/>
    <cellStyle name="1_Danh sach gui BC thuc hien KH2009_Ke hoach 2009 (theo doi) -1_Book1_Hoan chinh KH 2012 Von ho tro co MT_Ke hoach 2012 theo doi (giai ngan 30.6.12) 2 2" xfId="13760"/>
    <cellStyle name="1_Danh sach gui BC thuc hien KH2009_Ke hoach 2009 (theo doi) -1_Book1_Hoan chinh KH 2012 Von ho tro co MT_Ke hoach 2012 theo doi (giai ngan 30.6.12) 2 3" xfId="13761"/>
    <cellStyle name="1_Danh sach gui BC thuc hien KH2009_Ke hoach 2009 (theo doi) -1_Book1_Hoan chinh KH 2012 Von ho tro co MT_Ke hoach 2012 theo doi (giai ngan 30.6.12) 2 4" xfId="13762"/>
    <cellStyle name="1_Danh sach gui BC thuc hien KH2009_Ke hoach 2009 (theo doi) -1_Book1_Hoan chinh KH 2012 Von ho tro co MT_Ke hoach 2012 theo doi (giai ngan 30.6.12) 3" xfId="13763"/>
    <cellStyle name="1_Danh sach gui BC thuc hien KH2009_Ke hoach 2009 (theo doi) -1_Book1_Hoan chinh KH 2012 Von ho tro co MT_Ke hoach 2012 theo doi (giai ngan 30.6.12) 3 2" xfId="13764"/>
    <cellStyle name="1_Danh sach gui BC thuc hien KH2009_Ke hoach 2009 (theo doi) -1_Book1_Hoan chinh KH 2012 Von ho tro co MT_Ke hoach 2012 theo doi (giai ngan 30.6.12) 3 3" xfId="13765"/>
    <cellStyle name="1_Danh sach gui BC thuc hien KH2009_Ke hoach 2009 (theo doi) -1_Book1_Hoan chinh KH 2012 Von ho tro co MT_Ke hoach 2012 theo doi (giai ngan 30.6.12) 3 4" xfId="13766"/>
    <cellStyle name="1_Danh sach gui BC thuc hien KH2009_Ke hoach 2009 (theo doi) -1_Book1_Hoan chinh KH 2012 Von ho tro co MT_Ke hoach 2012 theo doi (giai ngan 30.6.12) 4" xfId="13767"/>
    <cellStyle name="1_Danh sach gui BC thuc hien KH2009_Ke hoach 2009 (theo doi) -1_Book1_Hoan chinh KH 2012 Von ho tro co MT_Ke hoach 2012 theo doi (giai ngan 30.6.12) 5" xfId="13768"/>
    <cellStyle name="1_Danh sach gui BC thuc hien KH2009_Ke hoach 2009 (theo doi) -1_Book1_Hoan chinh KH 2012 Von ho tro co MT_Ke hoach 2012 theo doi (giai ngan 30.6.12) 6" xfId="13769"/>
    <cellStyle name="1_Danh sach gui BC thuc hien KH2009_Ke hoach 2009 (theo doi) -1_Book1_Ke hoach 2012 (theo doi)" xfId="13770"/>
    <cellStyle name="1_Danh sach gui BC thuc hien KH2009_Ke hoach 2009 (theo doi) -1_Book1_Ke hoach 2012 (theo doi) 2" xfId="13771"/>
    <cellStyle name="1_Danh sach gui BC thuc hien KH2009_Ke hoach 2009 (theo doi) -1_Book1_Ke hoach 2012 (theo doi) 2 2" xfId="13772"/>
    <cellStyle name="1_Danh sach gui BC thuc hien KH2009_Ke hoach 2009 (theo doi) -1_Book1_Ke hoach 2012 (theo doi) 2 3" xfId="13773"/>
    <cellStyle name="1_Danh sach gui BC thuc hien KH2009_Ke hoach 2009 (theo doi) -1_Book1_Ke hoach 2012 (theo doi) 2 4" xfId="13774"/>
    <cellStyle name="1_Danh sach gui BC thuc hien KH2009_Ke hoach 2009 (theo doi) -1_Book1_Ke hoach 2012 (theo doi) 3" xfId="13775"/>
    <cellStyle name="1_Danh sach gui BC thuc hien KH2009_Ke hoach 2009 (theo doi) -1_Book1_Ke hoach 2012 (theo doi) 3 2" xfId="13776"/>
    <cellStyle name="1_Danh sach gui BC thuc hien KH2009_Ke hoach 2009 (theo doi) -1_Book1_Ke hoach 2012 (theo doi) 3 3" xfId="13777"/>
    <cellStyle name="1_Danh sach gui BC thuc hien KH2009_Ke hoach 2009 (theo doi) -1_Book1_Ke hoach 2012 (theo doi) 3 4" xfId="13778"/>
    <cellStyle name="1_Danh sach gui BC thuc hien KH2009_Ke hoach 2009 (theo doi) -1_Book1_Ke hoach 2012 (theo doi) 4" xfId="13779"/>
    <cellStyle name="1_Danh sach gui BC thuc hien KH2009_Ke hoach 2009 (theo doi) -1_Book1_Ke hoach 2012 (theo doi) 5" xfId="13780"/>
    <cellStyle name="1_Danh sach gui BC thuc hien KH2009_Ke hoach 2009 (theo doi) -1_Book1_Ke hoach 2012 (theo doi) 6" xfId="13781"/>
    <cellStyle name="1_Danh sach gui BC thuc hien KH2009_Ke hoach 2009 (theo doi) -1_Book1_Ke hoach 2012 theo doi (giai ngan 30.6.12)" xfId="13782"/>
    <cellStyle name="1_Danh sach gui BC thuc hien KH2009_Ke hoach 2009 (theo doi) -1_Book1_Ke hoach 2012 theo doi (giai ngan 30.6.12) 2" xfId="13783"/>
    <cellStyle name="1_Danh sach gui BC thuc hien KH2009_Ke hoach 2009 (theo doi) -1_Book1_Ke hoach 2012 theo doi (giai ngan 30.6.12) 2 2" xfId="13784"/>
    <cellStyle name="1_Danh sach gui BC thuc hien KH2009_Ke hoach 2009 (theo doi) -1_Book1_Ke hoach 2012 theo doi (giai ngan 30.6.12) 2 3" xfId="13785"/>
    <cellStyle name="1_Danh sach gui BC thuc hien KH2009_Ke hoach 2009 (theo doi) -1_Book1_Ke hoach 2012 theo doi (giai ngan 30.6.12) 2 4" xfId="13786"/>
    <cellStyle name="1_Danh sach gui BC thuc hien KH2009_Ke hoach 2009 (theo doi) -1_Book1_Ke hoach 2012 theo doi (giai ngan 30.6.12) 3" xfId="13787"/>
    <cellStyle name="1_Danh sach gui BC thuc hien KH2009_Ke hoach 2009 (theo doi) -1_Book1_Ke hoach 2012 theo doi (giai ngan 30.6.12) 3 2" xfId="13788"/>
    <cellStyle name="1_Danh sach gui BC thuc hien KH2009_Ke hoach 2009 (theo doi) -1_Book1_Ke hoach 2012 theo doi (giai ngan 30.6.12) 3 3" xfId="13789"/>
    <cellStyle name="1_Danh sach gui BC thuc hien KH2009_Ke hoach 2009 (theo doi) -1_Book1_Ke hoach 2012 theo doi (giai ngan 30.6.12) 3 4" xfId="13790"/>
    <cellStyle name="1_Danh sach gui BC thuc hien KH2009_Ke hoach 2009 (theo doi) -1_Book1_Ke hoach 2012 theo doi (giai ngan 30.6.12) 4" xfId="13791"/>
    <cellStyle name="1_Danh sach gui BC thuc hien KH2009_Ke hoach 2009 (theo doi) -1_Book1_Ke hoach 2012 theo doi (giai ngan 30.6.12) 5" xfId="13792"/>
    <cellStyle name="1_Danh sach gui BC thuc hien KH2009_Ke hoach 2009 (theo doi) -1_Book1_Ke hoach 2012 theo doi (giai ngan 30.6.12) 6" xfId="13793"/>
    <cellStyle name="1_Danh sach gui BC thuc hien KH2009_Ke hoach 2009 (theo doi) -1_Dang ky phan khai von ODA (gui Bo)" xfId="13794"/>
    <cellStyle name="1_Danh sach gui BC thuc hien KH2009_Ke hoach 2009 (theo doi) -1_Dang ky phan khai von ODA (gui Bo) 2" xfId="13795"/>
    <cellStyle name="1_Danh sach gui BC thuc hien KH2009_Ke hoach 2009 (theo doi) -1_Dang ky phan khai von ODA (gui Bo) 2 2" xfId="13796"/>
    <cellStyle name="1_Danh sach gui BC thuc hien KH2009_Ke hoach 2009 (theo doi) -1_Dang ky phan khai von ODA (gui Bo) 2 3" xfId="13797"/>
    <cellStyle name="1_Danh sach gui BC thuc hien KH2009_Ke hoach 2009 (theo doi) -1_Dang ky phan khai von ODA (gui Bo) 2 4" xfId="13798"/>
    <cellStyle name="1_Danh sach gui BC thuc hien KH2009_Ke hoach 2009 (theo doi) -1_Dang ky phan khai von ODA (gui Bo) 3" xfId="13799"/>
    <cellStyle name="1_Danh sach gui BC thuc hien KH2009_Ke hoach 2009 (theo doi) -1_Dang ky phan khai von ODA (gui Bo) 4" xfId="13800"/>
    <cellStyle name="1_Danh sach gui BC thuc hien KH2009_Ke hoach 2009 (theo doi) -1_Dang ky phan khai von ODA (gui Bo) 5" xfId="13801"/>
    <cellStyle name="1_Danh sach gui BC thuc hien KH2009_Ke hoach 2009 (theo doi) -1_Dang ky phan khai von ODA (gui Bo)_BC von DTPT 6 thang 2012" xfId="13802"/>
    <cellStyle name="1_Danh sach gui BC thuc hien KH2009_Ke hoach 2009 (theo doi) -1_Dang ky phan khai von ODA (gui Bo)_BC von DTPT 6 thang 2012 2" xfId="13803"/>
    <cellStyle name="1_Danh sach gui BC thuc hien KH2009_Ke hoach 2009 (theo doi) -1_Dang ky phan khai von ODA (gui Bo)_BC von DTPT 6 thang 2012 2 2" xfId="13804"/>
    <cellStyle name="1_Danh sach gui BC thuc hien KH2009_Ke hoach 2009 (theo doi) -1_Dang ky phan khai von ODA (gui Bo)_BC von DTPT 6 thang 2012 2 3" xfId="13805"/>
    <cellStyle name="1_Danh sach gui BC thuc hien KH2009_Ke hoach 2009 (theo doi) -1_Dang ky phan khai von ODA (gui Bo)_BC von DTPT 6 thang 2012 2 4" xfId="13806"/>
    <cellStyle name="1_Danh sach gui BC thuc hien KH2009_Ke hoach 2009 (theo doi) -1_Dang ky phan khai von ODA (gui Bo)_BC von DTPT 6 thang 2012 3" xfId="13807"/>
    <cellStyle name="1_Danh sach gui BC thuc hien KH2009_Ke hoach 2009 (theo doi) -1_Dang ky phan khai von ODA (gui Bo)_BC von DTPT 6 thang 2012 4" xfId="13808"/>
    <cellStyle name="1_Danh sach gui BC thuc hien KH2009_Ke hoach 2009 (theo doi) -1_Dang ky phan khai von ODA (gui Bo)_BC von DTPT 6 thang 2012 5" xfId="13809"/>
    <cellStyle name="1_Danh sach gui BC thuc hien KH2009_Ke hoach 2009 (theo doi) -1_Dang ky phan khai von ODA (gui Bo)_Bieu du thao QD von ho tro co MT" xfId="13810"/>
    <cellStyle name="1_Danh sach gui BC thuc hien KH2009_Ke hoach 2009 (theo doi) -1_Dang ky phan khai von ODA (gui Bo)_Bieu du thao QD von ho tro co MT 2" xfId="13811"/>
    <cellStyle name="1_Danh sach gui BC thuc hien KH2009_Ke hoach 2009 (theo doi) -1_Dang ky phan khai von ODA (gui Bo)_Bieu du thao QD von ho tro co MT 2 2" xfId="13812"/>
    <cellStyle name="1_Danh sach gui BC thuc hien KH2009_Ke hoach 2009 (theo doi) -1_Dang ky phan khai von ODA (gui Bo)_Bieu du thao QD von ho tro co MT 2 3" xfId="13813"/>
    <cellStyle name="1_Danh sach gui BC thuc hien KH2009_Ke hoach 2009 (theo doi) -1_Dang ky phan khai von ODA (gui Bo)_Bieu du thao QD von ho tro co MT 2 4" xfId="13814"/>
    <cellStyle name="1_Danh sach gui BC thuc hien KH2009_Ke hoach 2009 (theo doi) -1_Dang ky phan khai von ODA (gui Bo)_Bieu du thao QD von ho tro co MT 3" xfId="13815"/>
    <cellStyle name="1_Danh sach gui BC thuc hien KH2009_Ke hoach 2009 (theo doi) -1_Dang ky phan khai von ODA (gui Bo)_Bieu du thao QD von ho tro co MT 4" xfId="13816"/>
    <cellStyle name="1_Danh sach gui BC thuc hien KH2009_Ke hoach 2009 (theo doi) -1_Dang ky phan khai von ODA (gui Bo)_Bieu du thao QD von ho tro co MT 5" xfId="13817"/>
    <cellStyle name="1_Danh sach gui BC thuc hien KH2009_Ke hoach 2009 (theo doi) -1_Dang ky phan khai von ODA (gui Bo)_Ke hoach 2012 theo doi (giai ngan 30.6.12)" xfId="13818"/>
    <cellStyle name="1_Danh sach gui BC thuc hien KH2009_Ke hoach 2009 (theo doi) -1_Dang ky phan khai von ODA (gui Bo)_Ke hoach 2012 theo doi (giai ngan 30.6.12) 2" xfId="13819"/>
    <cellStyle name="1_Danh sach gui BC thuc hien KH2009_Ke hoach 2009 (theo doi) -1_Dang ky phan khai von ODA (gui Bo)_Ke hoach 2012 theo doi (giai ngan 30.6.12) 2 2" xfId="13820"/>
    <cellStyle name="1_Danh sach gui BC thuc hien KH2009_Ke hoach 2009 (theo doi) -1_Dang ky phan khai von ODA (gui Bo)_Ke hoach 2012 theo doi (giai ngan 30.6.12) 2 3" xfId="13821"/>
    <cellStyle name="1_Danh sach gui BC thuc hien KH2009_Ke hoach 2009 (theo doi) -1_Dang ky phan khai von ODA (gui Bo)_Ke hoach 2012 theo doi (giai ngan 30.6.12) 2 4" xfId="13822"/>
    <cellStyle name="1_Danh sach gui BC thuc hien KH2009_Ke hoach 2009 (theo doi) -1_Dang ky phan khai von ODA (gui Bo)_Ke hoach 2012 theo doi (giai ngan 30.6.12) 3" xfId="13823"/>
    <cellStyle name="1_Danh sach gui BC thuc hien KH2009_Ke hoach 2009 (theo doi) -1_Dang ky phan khai von ODA (gui Bo)_Ke hoach 2012 theo doi (giai ngan 30.6.12) 4" xfId="13824"/>
    <cellStyle name="1_Danh sach gui BC thuc hien KH2009_Ke hoach 2009 (theo doi) -1_Dang ky phan khai von ODA (gui Bo)_Ke hoach 2012 theo doi (giai ngan 30.6.12) 5" xfId="13825"/>
    <cellStyle name="1_Danh sach gui BC thuc hien KH2009_Ke hoach 2009 (theo doi) -1_Ke hoach 2012 (theo doi)" xfId="13826"/>
    <cellStyle name="1_Danh sach gui BC thuc hien KH2009_Ke hoach 2009 (theo doi) -1_Ke hoach 2012 (theo doi) 2" xfId="13827"/>
    <cellStyle name="1_Danh sach gui BC thuc hien KH2009_Ke hoach 2009 (theo doi) -1_Ke hoach 2012 (theo doi) 2 2" xfId="13828"/>
    <cellStyle name="1_Danh sach gui BC thuc hien KH2009_Ke hoach 2009 (theo doi) -1_Ke hoach 2012 (theo doi) 2 3" xfId="13829"/>
    <cellStyle name="1_Danh sach gui BC thuc hien KH2009_Ke hoach 2009 (theo doi) -1_Ke hoach 2012 (theo doi) 2 4" xfId="13830"/>
    <cellStyle name="1_Danh sach gui BC thuc hien KH2009_Ke hoach 2009 (theo doi) -1_Ke hoach 2012 (theo doi) 3" xfId="13831"/>
    <cellStyle name="1_Danh sach gui BC thuc hien KH2009_Ke hoach 2009 (theo doi) -1_Ke hoach 2012 (theo doi) 4" xfId="13832"/>
    <cellStyle name="1_Danh sach gui BC thuc hien KH2009_Ke hoach 2009 (theo doi) -1_Ke hoach 2012 (theo doi) 5" xfId="13833"/>
    <cellStyle name="1_Danh sach gui BC thuc hien KH2009_Ke hoach 2009 (theo doi) -1_Ke hoach 2012 theo doi (giai ngan 30.6.12)" xfId="13834"/>
    <cellStyle name="1_Danh sach gui BC thuc hien KH2009_Ke hoach 2009 (theo doi) -1_Ke hoach 2012 theo doi (giai ngan 30.6.12) 2" xfId="13835"/>
    <cellStyle name="1_Danh sach gui BC thuc hien KH2009_Ke hoach 2009 (theo doi) -1_Ke hoach 2012 theo doi (giai ngan 30.6.12) 2 2" xfId="13836"/>
    <cellStyle name="1_Danh sach gui BC thuc hien KH2009_Ke hoach 2009 (theo doi) -1_Ke hoach 2012 theo doi (giai ngan 30.6.12) 2 3" xfId="13837"/>
    <cellStyle name="1_Danh sach gui BC thuc hien KH2009_Ke hoach 2009 (theo doi) -1_Ke hoach 2012 theo doi (giai ngan 30.6.12) 2 4" xfId="13838"/>
    <cellStyle name="1_Danh sach gui BC thuc hien KH2009_Ke hoach 2009 (theo doi) -1_Ke hoach 2012 theo doi (giai ngan 30.6.12) 3" xfId="13839"/>
    <cellStyle name="1_Danh sach gui BC thuc hien KH2009_Ke hoach 2009 (theo doi) -1_Ke hoach 2012 theo doi (giai ngan 30.6.12) 4" xfId="13840"/>
    <cellStyle name="1_Danh sach gui BC thuc hien KH2009_Ke hoach 2009 (theo doi) -1_Ke hoach 2012 theo doi (giai ngan 30.6.12) 5" xfId="13841"/>
    <cellStyle name="1_Danh sach gui BC thuc hien KH2009_Ke hoach 2009 (theo doi) -1_Tong hop theo doi von TPCP (BC)" xfId="13842"/>
    <cellStyle name="1_Danh sach gui BC thuc hien KH2009_Ke hoach 2009 (theo doi) -1_Tong hop theo doi von TPCP (BC) 2" xfId="13843"/>
    <cellStyle name="1_Danh sach gui BC thuc hien KH2009_Ke hoach 2009 (theo doi) -1_Tong hop theo doi von TPCP (BC) 2 2" xfId="13844"/>
    <cellStyle name="1_Danh sach gui BC thuc hien KH2009_Ke hoach 2009 (theo doi) -1_Tong hop theo doi von TPCP (BC) 2 3" xfId="13845"/>
    <cellStyle name="1_Danh sach gui BC thuc hien KH2009_Ke hoach 2009 (theo doi) -1_Tong hop theo doi von TPCP (BC) 2 4" xfId="13846"/>
    <cellStyle name="1_Danh sach gui BC thuc hien KH2009_Ke hoach 2009 (theo doi) -1_Tong hop theo doi von TPCP (BC) 3" xfId="13847"/>
    <cellStyle name="1_Danh sach gui BC thuc hien KH2009_Ke hoach 2009 (theo doi) -1_Tong hop theo doi von TPCP (BC) 4" xfId="13848"/>
    <cellStyle name="1_Danh sach gui BC thuc hien KH2009_Ke hoach 2009 (theo doi) -1_Tong hop theo doi von TPCP (BC) 5" xfId="13849"/>
    <cellStyle name="1_Danh sach gui BC thuc hien KH2009_Ke hoach 2009 (theo doi) -1_Tong hop theo doi von TPCP (BC)_BC von DTPT 6 thang 2012" xfId="13850"/>
    <cellStyle name="1_Danh sach gui BC thuc hien KH2009_Ke hoach 2009 (theo doi) -1_Tong hop theo doi von TPCP (BC)_BC von DTPT 6 thang 2012 2" xfId="13851"/>
    <cellStyle name="1_Danh sach gui BC thuc hien KH2009_Ke hoach 2009 (theo doi) -1_Tong hop theo doi von TPCP (BC)_BC von DTPT 6 thang 2012 2 2" xfId="13852"/>
    <cellStyle name="1_Danh sach gui BC thuc hien KH2009_Ke hoach 2009 (theo doi) -1_Tong hop theo doi von TPCP (BC)_BC von DTPT 6 thang 2012 2 3" xfId="13853"/>
    <cellStyle name="1_Danh sach gui BC thuc hien KH2009_Ke hoach 2009 (theo doi) -1_Tong hop theo doi von TPCP (BC)_BC von DTPT 6 thang 2012 2 4" xfId="13854"/>
    <cellStyle name="1_Danh sach gui BC thuc hien KH2009_Ke hoach 2009 (theo doi) -1_Tong hop theo doi von TPCP (BC)_BC von DTPT 6 thang 2012 3" xfId="13855"/>
    <cellStyle name="1_Danh sach gui BC thuc hien KH2009_Ke hoach 2009 (theo doi) -1_Tong hop theo doi von TPCP (BC)_BC von DTPT 6 thang 2012 4" xfId="13856"/>
    <cellStyle name="1_Danh sach gui BC thuc hien KH2009_Ke hoach 2009 (theo doi) -1_Tong hop theo doi von TPCP (BC)_BC von DTPT 6 thang 2012 5" xfId="13857"/>
    <cellStyle name="1_Danh sach gui BC thuc hien KH2009_Ke hoach 2009 (theo doi) -1_Tong hop theo doi von TPCP (BC)_Bieu du thao QD von ho tro co MT" xfId="13858"/>
    <cellStyle name="1_Danh sach gui BC thuc hien KH2009_Ke hoach 2009 (theo doi) -1_Tong hop theo doi von TPCP (BC)_Bieu du thao QD von ho tro co MT 2" xfId="13859"/>
    <cellStyle name="1_Danh sach gui BC thuc hien KH2009_Ke hoach 2009 (theo doi) -1_Tong hop theo doi von TPCP (BC)_Bieu du thao QD von ho tro co MT 2 2" xfId="13860"/>
    <cellStyle name="1_Danh sach gui BC thuc hien KH2009_Ke hoach 2009 (theo doi) -1_Tong hop theo doi von TPCP (BC)_Bieu du thao QD von ho tro co MT 2 3" xfId="13861"/>
    <cellStyle name="1_Danh sach gui BC thuc hien KH2009_Ke hoach 2009 (theo doi) -1_Tong hop theo doi von TPCP (BC)_Bieu du thao QD von ho tro co MT 2 4" xfId="13862"/>
    <cellStyle name="1_Danh sach gui BC thuc hien KH2009_Ke hoach 2009 (theo doi) -1_Tong hop theo doi von TPCP (BC)_Bieu du thao QD von ho tro co MT 3" xfId="13863"/>
    <cellStyle name="1_Danh sach gui BC thuc hien KH2009_Ke hoach 2009 (theo doi) -1_Tong hop theo doi von TPCP (BC)_Bieu du thao QD von ho tro co MT 4" xfId="13864"/>
    <cellStyle name="1_Danh sach gui BC thuc hien KH2009_Ke hoach 2009 (theo doi) -1_Tong hop theo doi von TPCP (BC)_Bieu du thao QD von ho tro co MT 5" xfId="13865"/>
    <cellStyle name="1_Danh sach gui BC thuc hien KH2009_Ke hoach 2009 (theo doi) -1_Tong hop theo doi von TPCP (BC)_Ke hoach 2012 (theo doi)" xfId="13866"/>
    <cellStyle name="1_Danh sach gui BC thuc hien KH2009_Ke hoach 2009 (theo doi) -1_Tong hop theo doi von TPCP (BC)_Ke hoach 2012 (theo doi) 2" xfId="13867"/>
    <cellStyle name="1_Danh sach gui BC thuc hien KH2009_Ke hoach 2009 (theo doi) -1_Tong hop theo doi von TPCP (BC)_Ke hoach 2012 (theo doi) 2 2" xfId="13868"/>
    <cellStyle name="1_Danh sach gui BC thuc hien KH2009_Ke hoach 2009 (theo doi) -1_Tong hop theo doi von TPCP (BC)_Ke hoach 2012 (theo doi) 2 3" xfId="13869"/>
    <cellStyle name="1_Danh sach gui BC thuc hien KH2009_Ke hoach 2009 (theo doi) -1_Tong hop theo doi von TPCP (BC)_Ke hoach 2012 (theo doi) 2 4" xfId="13870"/>
    <cellStyle name="1_Danh sach gui BC thuc hien KH2009_Ke hoach 2009 (theo doi) -1_Tong hop theo doi von TPCP (BC)_Ke hoach 2012 (theo doi) 3" xfId="13871"/>
    <cellStyle name="1_Danh sach gui BC thuc hien KH2009_Ke hoach 2009 (theo doi) -1_Tong hop theo doi von TPCP (BC)_Ke hoach 2012 (theo doi) 4" xfId="13872"/>
    <cellStyle name="1_Danh sach gui BC thuc hien KH2009_Ke hoach 2009 (theo doi) -1_Tong hop theo doi von TPCP (BC)_Ke hoach 2012 (theo doi) 5" xfId="13873"/>
    <cellStyle name="1_Danh sach gui BC thuc hien KH2009_Ke hoach 2009 (theo doi) -1_Tong hop theo doi von TPCP (BC)_Ke hoach 2012 theo doi (giai ngan 30.6.12)" xfId="13874"/>
    <cellStyle name="1_Danh sach gui BC thuc hien KH2009_Ke hoach 2009 (theo doi) -1_Tong hop theo doi von TPCP (BC)_Ke hoach 2012 theo doi (giai ngan 30.6.12) 2" xfId="13875"/>
    <cellStyle name="1_Danh sach gui BC thuc hien KH2009_Ke hoach 2009 (theo doi) -1_Tong hop theo doi von TPCP (BC)_Ke hoach 2012 theo doi (giai ngan 30.6.12) 2 2" xfId="13876"/>
    <cellStyle name="1_Danh sach gui BC thuc hien KH2009_Ke hoach 2009 (theo doi) -1_Tong hop theo doi von TPCP (BC)_Ke hoach 2012 theo doi (giai ngan 30.6.12) 2 3" xfId="13877"/>
    <cellStyle name="1_Danh sach gui BC thuc hien KH2009_Ke hoach 2009 (theo doi) -1_Tong hop theo doi von TPCP (BC)_Ke hoach 2012 theo doi (giai ngan 30.6.12) 2 4" xfId="13878"/>
    <cellStyle name="1_Danh sach gui BC thuc hien KH2009_Ke hoach 2009 (theo doi) -1_Tong hop theo doi von TPCP (BC)_Ke hoach 2012 theo doi (giai ngan 30.6.12) 3" xfId="13879"/>
    <cellStyle name="1_Danh sach gui BC thuc hien KH2009_Ke hoach 2009 (theo doi) -1_Tong hop theo doi von TPCP (BC)_Ke hoach 2012 theo doi (giai ngan 30.6.12) 4" xfId="13880"/>
    <cellStyle name="1_Danh sach gui BC thuc hien KH2009_Ke hoach 2009 (theo doi) -1_Tong hop theo doi von TPCP (BC)_Ke hoach 2012 theo doi (giai ngan 30.6.12) 5" xfId="13881"/>
    <cellStyle name="1_Danh sach gui BC thuc hien KH2009_Ke hoach 2010 (theo doi)" xfId="13882"/>
    <cellStyle name="1_Danh sach gui BC thuc hien KH2009_Ke hoach 2010 (theo doi) 2" xfId="13883"/>
    <cellStyle name="1_Danh sach gui BC thuc hien KH2009_Ke hoach 2010 (theo doi) 2 2" xfId="13884"/>
    <cellStyle name="1_Danh sach gui BC thuc hien KH2009_Ke hoach 2010 (theo doi) 2 3" xfId="13885"/>
    <cellStyle name="1_Danh sach gui BC thuc hien KH2009_Ke hoach 2010 (theo doi) 2 4" xfId="13886"/>
    <cellStyle name="1_Danh sach gui BC thuc hien KH2009_Ke hoach 2010 (theo doi) 3" xfId="13887"/>
    <cellStyle name="1_Danh sach gui BC thuc hien KH2009_Ke hoach 2010 (theo doi) 4" xfId="13888"/>
    <cellStyle name="1_Danh sach gui BC thuc hien KH2009_Ke hoach 2010 (theo doi) 5" xfId="13889"/>
    <cellStyle name="1_Danh sach gui BC thuc hien KH2009_Ke hoach 2010 (theo doi)_BC von DTPT 6 thang 2012" xfId="13890"/>
    <cellStyle name="1_Danh sach gui BC thuc hien KH2009_Ke hoach 2010 (theo doi)_BC von DTPT 6 thang 2012 2" xfId="13891"/>
    <cellStyle name="1_Danh sach gui BC thuc hien KH2009_Ke hoach 2010 (theo doi)_BC von DTPT 6 thang 2012 2 2" xfId="13892"/>
    <cellStyle name="1_Danh sach gui BC thuc hien KH2009_Ke hoach 2010 (theo doi)_BC von DTPT 6 thang 2012 2 3" xfId="13893"/>
    <cellStyle name="1_Danh sach gui BC thuc hien KH2009_Ke hoach 2010 (theo doi)_BC von DTPT 6 thang 2012 2 4" xfId="13894"/>
    <cellStyle name="1_Danh sach gui BC thuc hien KH2009_Ke hoach 2010 (theo doi)_BC von DTPT 6 thang 2012 3" xfId="13895"/>
    <cellStyle name="1_Danh sach gui BC thuc hien KH2009_Ke hoach 2010 (theo doi)_BC von DTPT 6 thang 2012 4" xfId="13896"/>
    <cellStyle name="1_Danh sach gui BC thuc hien KH2009_Ke hoach 2010 (theo doi)_BC von DTPT 6 thang 2012 5" xfId="13897"/>
    <cellStyle name="1_Danh sach gui BC thuc hien KH2009_Ke hoach 2010 (theo doi)_Bieu du thao QD von ho tro co MT" xfId="13898"/>
    <cellStyle name="1_Danh sach gui BC thuc hien KH2009_Ke hoach 2010 (theo doi)_Bieu du thao QD von ho tro co MT 2" xfId="13899"/>
    <cellStyle name="1_Danh sach gui BC thuc hien KH2009_Ke hoach 2010 (theo doi)_Bieu du thao QD von ho tro co MT 2 2" xfId="13900"/>
    <cellStyle name="1_Danh sach gui BC thuc hien KH2009_Ke hoach 2010 (theo doi)_Bieu du thao QD von ho tro co MT 2 3" xfId="13901"/>
    <cellStyle name="1_Danh sach gui BC thuc hien KH2009_Ke hoach 2010 (theo doi)_Bieu du thao QD von ho tro co MT 2 4" xfId="13902"/>
    <cellStyle name="1_Danh sach gui BC thuc hien KH2009_Ke hoach 2010 (theo doi)_Bieu du thao QD von ho tro co MT 3" xfId="13903"/>
    <cellStyle name="1_Danh sach gui BC thuc hien KH2009_Ke hoach 2010 (theo doi)_Bieu du thao QD von ho tro co MT 4" xfId="13904"/>
    <cellStyle name="1_Danh sach gui BC thuc hien KH2009_Ke hoach 2010 (theo doi)_Bieu du thao QD von ho tro co MT 5" xfId="13905"/>
    <cellStyle name="1_Danh sach gui BC thuc hien KH2009_Ke hoach 2010 (theo doi)_Ke hoach 2012 (theo doi)" xfId="13906"/>
    <cellStyle name="1_Danh sach gui BC thuc hien KH2009_Ke hoach 2010 (theo doi)_Ke hoach 2012 (theo doi) 2" xfId="13907"/>
    <cellStyle name="1_Danh sach gui BC thuc hien KH2009_Ke hoach 2010 (theo doi)_Ke hoach 2012 (theo doi) 2 2" xfId="13908"/>
    <cellStyle name="1_Danh sach gui BC thuc hien KH2009_Ke hoach 2010 (theo doi)_Ke hoach 2012 (theo doi) 2 3" xfId="13909"/>
    <cellStyle name="1_Danh sach gui BC thuc hien KH2009_Ke hoach 2010 (theo doi)_Ke hoach 2012 (theo doi) 2 4" xfId="13910"/>
    <cellStyle name="1_Danh sach gui BC thuc hien KH2009_Ke hoach 2010 (theo doi)_Ke hoach 2012 (theo doi) 3" xfId="13911"/>
    <cellStyle name="1_Danh sach gui BC thuc hien KH2009_Ke hoach 2010 (theo doi)_Ke hoach 2012 (theo doi) 4" xfId="13912"/>
    <cellStyle name="1_Danh sach gui BC thuc hien KH2009_Ke hoach 2010 (theo doi)_Ke hoach 2012 (theo doi) 5" xfId="13913"/>
    <cellStyle name="1_Danh sach gui BC thuc hien KH2009_Ke hoach 2010 (theo doi)_Ke hoach 2012 theo doi (giai ngan 30.6.12)" xfId="13914"/>
    <cellStyle name="1_Danh sach gui BC thuc hien KH2009_Ke hoach 2010 (theo doi)_Ke hoach 2012 theo doi (giai ngan 30.6.12) 2" xfId="13915"/>
    <cellStyle name="1_Danh sach gui BC thuc hien KH2009_Ke hoach 2010 (theo doi)_Ke hoach 2012 theo doi (giai ngan 30.6.12) 2 2" xfId="13916"/>
    <cellStyle name="1_Danh sach gui BC thuc hien KH2009_Ke hoach 2010 (theo doi)_Ke hoach 2012 theo doi (giai ngan 30.6.12) 2 3" xfId="13917"/>
    <cellStyle name="1_Danh sach gui BC thuc hien KH2009_Ke hoach 2010 (theo doi)_Ke hoach 2012 theo doi (giai ngan 30.6.12) 2 4" xfId="13918"/>
    <cellStyle name="1_Danh sach gui BC thuc hien KH2009_Ke hoach 2010 (theo doi)_Ke hoach 2012 theo doi (giai ngan 30.6.12) 3" xfId="13919"/>
    <cellStyle name="1_Danh sach gui BC thuc hien KH2009_Ke hoach 2010 (theo doi)_Ke hoach 2012 theo doi (giai ngan 30.6.12) 4" xfId="13920"/>
    <cellStyle name="1_Danh sach gui BC thuc hien KH2009_Ke hoach 2010 (theo doi)_Ke hoach 2012 theo doi (giai ngan 30.6.12) 5" xfId="13921"/>
    <cellStyle name="1_Danh sach gui BC thuc hien KH2009_Ke hoach 2012 (theo doi)" xfId="13922"/>
    <cellStyle name="1_Danh sach gui BC thuc hien KH2009_Ke hoach 2012 (theo doi) 2" xfId="13923"/>
    <cellStyle name="1_Danh sach gui BC thuc hien KH2009_Ke hoach 2012 (theo doi) 2 2" xfId="13924"/>
    <cellStyle name="1_Danh sach gui BC thuc hien KH2009_Ke hoach 2012 (theo doi) 2 3" xfId="13925"/>
    <cellStyle name="1_Danh sach gui BC thuc hien KH2009_Ke hoach 2012 (theo doi) 2 4" xfId="13926"/>
    <cellStyle name="1_Danh sach gui BC thuc hien KH2009_Ke hoach 2012 (theo doi) 3" xfId="13927"/>
    <cellStyle name="1_Danh sach gui BC thuc hien KH2009_Ke hoach 2012 (theo doi) 4" xfId="13928"/>
    <cellStyle name="1_Danh sach gui BC thuc hien KH2009_Ke hoach 2012 (theo doi) 5" xfId="13929"/>
    <cellStyle name="1_Danh sach gui BC thuc hien KH2009_Ke hoach 2012 theo doi (giai ngan 30.6.12)" xfId="13930"/>
    <cellStyle name="1_Danh sach gui BC thuc hien KH2009_Ke hoach 2012 theo doi (giai ngan 30.6.12) 2" xfId="13931"/>
    <cellStyle name="1_Danh sach gui BC thuc hien KH2009_Ke hoach 2012 theo doi (giai ngan 30.6.12) 2 2" xfId="13932"/>
    <cellStyle name="1_Danh sach gui BC thuc hien KH2009_Ke hoach 2012 theo doi (giai ngan 30.6.12) 2 3" xfId="13933"/>
    <cellStyle name="1_Danh sach gui BC thuc hien KH2009_Ke hoach 2012 theo doi (giai ngan 30.6.12) 2 4" xfId="13934"/>
    <cellStyle name="1_Danh sach gui BC thuc hien KH2009_Ke hoach 2012 theo doi (giai ngan 30.6.12) 3" xfId="13935"/>
    <cellStyle name="1_Danh sach gui BC thuc hien KH2009_Ke hoach 2012 theo doi (giai ngan 30.6.12) 4" xfId="13936"/>
    <cellStyle name="1_Danh sach gui BC thuc hien KH2009_Ke hoach 2012 theo doi (giai ngan 30.6.12) 5" xfId="13937"/>
    <cellStyle name="1_Danh sach gui BC thuc hien KH2009_Ke hoach nam 2013 nguon MT(theo doi) den 31-5-13" xfId="13938"/>
    <cellStyle name="1_Danh sach gui BC thuc hien KH2009_Ke hoach nam 2013 nguon MT(theo doi) den 31-5-13 2" xfId="13939"/>
    <cellStyle name="1_Danh sach gui BC thuc hien KH2009_Ke hoach nam 2013 nguon MT(theo doi) den 31-5-13 2 2" xfId="13940"/>
    <cellStyle name="1_Danh sach gui BC thuc hien KH2009_Ke hoach nam 2013 nguon MT(theo doi) den 31-5-13 2 3" xfId="13941"/>
    <cellStyle name="1_Danh sach gui BC thuc hien KH2009_Ke hoach nam 2013 nguon MT(theo doi) den 31-5-13 2 4" xfId="13942"/>
    <cellStyle name="1_Danh sach gui BC thuc hien KH2009_Ke hoach nam 2013 nguon MT(theo doi) den 31-5-13 3" xfId="13943"/>
    <cellStyle name="1_Danh sach gui BC thuc hien KH2009_Ke hoach nam 2013 nguon MT(theo doi) den 31-5-13 4" xfId="13944"/>
    <cellStyle name="1_Danh sach gui BC thuc hien KH2009_Ke hoach nam 2013 nguon MT(theo doi) den 31-5-13 5" xfId="13945"/>
    <cellStyle name="1_Danh sach gui BC thuc hien KH2009_Tong hop theo doi von TPCP (BC)" xfId="13946"/>
    <cellStyle name="1_Danh sach gui BC thuc hien KH2009_Tong hop theo doi von TPCP (BC) 2" xfId="13947"/>
    <cellStyle name="1_Danh sach gui BC thuc hien KH2009_Tong hop theo doi von TPCP (BC) 2 2" xfId="13948"/>
    <cellStyle name="1_Danh sach gui BC thuc hien KH2009_Tong hop theo doi von TPCP (BC) 2 3" xfId="13949"/>
    <cellStyle name="1_Danh sach gui BC thuc hien KH2009_Tong hop theo doi von TPCP (BC) 2 4" xfId="13950"/>
    <cellStyle name="1_Danh sach gui BC thuc hien KH2009_Tong hop theo doi von TPCP (BC) 3" xfId="13951"/>
    <cellStyle name="1_Danh sach gui BC thuc hien KH2009_Tong hop theo doi von TPCP (BC) 4" xfId="13952"/>
    <cellStyle name="1_Danh sach gui BC thuc hien KH2009_Tong hop theo doi von TPCP (BC) 5" xfId="13953"/>
    <cellStyle name="1_Danh sach gui BC thuc hien KH2009_Tong hop theo doi von TPCP (BC)_BC von DTPT 6 thang 2012" xfId="13954"/>
    <cellStyle name="1_Danh sach gui BC thuc hien KH2009_Tong hop theo doi von TPCP (BC)_BC von DTPT 6 thang 2012 2" xfId="13955"/>
    <cellStyle name="1_Danh sach gui BC thuc hien KH2009_Tong hop theo doi von TPCP (BC)_BC von DTPT 6 thang 2012 2 2" xfId="13956"/>
    <cellStyle name="1_Danh sach gui BC thuc hien KH2009_Tong hop theo doi von TPCP (BC)_BC von DTPT 6 thang 2012 2 3" xfId="13957"/>
    <cellStyle name="1_Danh sach gui BC thuc hien KH2009_Tong hop theo doi von TPCP (BC)_BC von DTPT 6 thang 2012 2 4" xfId="13958"/>
    <cellStyle name="1_Danh sach gui BC thuc hien KH2009_Tong hop theo doi von TPCP (BC)_BC von DTPT 6 thang 2012 3" xfId="13959"/>
    <cellStyle name="1_Danh sach gui BC thuc hien KH2009_Tong hop theo doi von TPCP (BC)_BC von DTPT 6 thang 2012 4" xfId="13960"/>
    <cellStyle name="1_Danh sach gui BC thuc hien KH2009_Tong hop theo doi von TPCP (BC)_BC von DTPT 6 thang 2012 5" xfId="13961"/>
    <cellStyle name="1_Danh sach gui BC thuc hien KH2009_Tong hop theo doi von TPCP (BC)_Bieu du thao QD von ho tro co MT" xfId="13962"/>
    <cellStyle name="1_Danh sach gui BC thuc hien KH2009_Tong hop theo doi von TPCP (BC)_Bieu du thao QD von ho tro co MT 2" xfId="13963"/>
    <cellStyle name="1_Danh sach gui BC thuc hien KH2009_Tong hop theo doi von TPCP (BC)_Bieu du thao QD von ho tro co MT 2 2" xfId="13964"/>
    <cellStyle name="1_Danh sach gui BC thuc hien KH2009_Tong hop theo doi von TPCP (BC)_Bieu du thao QD von ho tro co MT 2 3" xfId="13965"/>
    <cellStyle name="1_Danh sach gui BC thuc hien KH2009_Tong hop theo doi von TPCP (BC)_Bieu du thao QD von ho tro co MT 2 4" xfId="13966"/>
    <cellStyle name="1_Danh sach gui BC thuc hien KH2009_Tong hop theo doi von TPCP (BC)_Bieu du thao QD von ho tro co MT 3" xfId="13967"/>
    <cellStyle name="1_Danh sach gui BC thuc hien KH2009_Tong hop theo doi von TPCP (BC)_Bieu du thao QD von ho tro co MT 4" xfId="13968"/>
    <cellStyle name="1_Danh sach gui BC thuc hien KH2009_Tong hop theo doi von TPCP (BC)_Bieu du thao QD von ho tro co MT 5" xfId="13969"/>
    <cellStyle name="1_Danh sach gui BC thuc hien KH2009_Tong hop theo doi von TPCP (BC)_Ke hoach 2012 (theo doi)" xfId="13970"/>
    <cellStyle name="1_Danh sach gui BC thuc hien KH2009_Tong hop theo doi von TPCP (BC)_Ke hoach 2012 (theo doi) 2" xfId="13971"/>
    <cellStyle name="1_Danh sach gui BC thuc hien KH2009_Tong hop theo doi von TPCP (BC)_Ke hoach 2012 (theo doi) 2 2" xfId="13972"/>
    <cellStyle name="1_Danh sach gui BC thuc hien KH2009_Tong hop theo doi von TPCP (BC)_Ke hoach 2012 (theo doi) 2 3" xfId="13973"/>
    <cellStyle name="1_Danh sach gui BC thuc hien KH2009_Tong hop theo doi von TPCP (BC)_Ke hoach 2012 (theo doi) 2 4" xfId="13974"/>
    <cellStyle name="1_Danh sach gui BC thuc hien KH2009_Tong hop theo doi von TPCP (BC)_Ke hoach 2012 (theo doi) 3" xfId="13975"/>
    <cellStyle name="1_Danh sach gui BC thuc hien KH2009_Tong hop theo doi von TPCP (BC)_Ke hoach 2012 (theo doi) 4" xfId="13976"/>
    <cellStyle name="1_Danh sach gui BC thuc hien KH2009_Tong hop theo doi von TPCP (BC)_Ke hoach 2012 (theo doi) 5" xfId="13977"/>
    <cellStyle name="1_Danh sach gui BC thuc hien KH2009_Tong hop theo doi von TPCP (BC)_Ke hoach 2012 theo doi (giai ngan 30.6.12)" xfId="13978"/>
    <cellStyle name="1_Danh sach gui BC thuc hien KH2009_Tong hop theo doi von TPCP (BC)_Ke hoach 2012 theo doi (giai ngan 30.6.12) 2" xfId="13979"/>
    <cellStyle name="1_Danh sach gui BC thuc hien KH2009_Tong hop theo doi von TPCP (BC)_Ke hoach 2012 theo doi (giai ngan 30.6.12) 2 2" xfId="13980"/>
    <cellStyle name="1_Danh sach gui BC thuc hien KH2009_Tong hop theo doi von TPCP (BC)_Ke hoach 2012 theo doi (giai ngan 30.6.12) 2 3" xfId="13981"/>
    <cellStyle name="1_Danh sach gui BC thuc hien KH2009_Tong hop theo doi von TPCP (BC)_Ke hoach 2012 theo doi (giai ngan 30.6.12) 2 4" xfId="13982"/>
    <cellStyle name="1_Danh sach gui BC thuc hien KH2009_Tong hop theo doi von TPCP (BC)_Ke hoach 2012 theo doi (giai ngan 30.6.12) 3" xfId="13983"/>
    <cellStyle name="1_Danh sach gui BC thuc hien KH2009_Tong hop theo doi von TPCP (BC)_Ke hoach 2012 theo doi (giai ngan 30.6.12) 4" xfId="13984"/>
    <cellStyle name="1_Danh sach gui BC thuc hien KH2009_Tong hop theo doi von TPCP (BC)_Ke hoach 2012 theo doi (giai ngan 30.6.12) 5" xfId="13985"/>
    <cellStyle name="1_Danh sach gui BC thuc hien KH2009_Worksheet in D: My Documents Ke Hoach KH cac nam Nam 2014 Bao cao ve Ke hoach nam 2014 ( Hoan chinh sau TL voi Bo KH)" xfId="13986"/>
    <cellStyle name="1_Danh sach gui BC thuc hien KH2009_Worksheet in D: My Documents Ke Hoach KH cac nam Nam 2014 Bao cao ve Ke hoach nam 2014 ( Hoan chinh sau TL voi Bo KH) 2" xfId="13987"/>
    <cellStyle name="1_Danh sach gui BC thuc hien KH2009_Worksheet in D: My Documents Ke Hoach KH cac nam Nam 2014 Bao cao ve Ke hoach nam 2014 ( Hoan chinh sau TL voi Bo KH) 2 2" xfId="13988"/>
    <cellStyle name="1_Danh sach gui BC thuc hien KH2009_Worksheet in D: My Documents Ke Hoach KH cac nam Nam 2014 Bao cao ve Ke hoach nam 2014 ( Hoan chinh sau TL voi Bo KH) 2 3" xfId="13989"/>
    <cellStyle name="1_Danh sach gui BC thuc hien KH2009_Worksheet in D: My Documents Ke Hoach KH cac nam Nam 2014 Bao cao ve Ke hoach nam 2014 ( Hoan chinh sau TL voi Bo KH) 2 4" xfId="13990"/>
    <cellStyle name="1_Danh sach gui BC thuc hien KH2009_Worksheet in D: My Documents Ke Hoach KH cac nam Nam 2014 Bao cao ve Ke hoach nam 2014 ( Hoan chinh sau TL voi Bo KH) 3" xfId="13991"/>
    <cellStyle name="1_Danh sach gui BC thuc hien KH2009_Worksheet in D: My Documents Ke Hoach KH cac nam Nam 2014 Bao cao ve Ke hoach nam 2014 ( Hoan chinh sau TL voi Bo KH) 4" xfId="13992"/>
    <cellStyle name="1_Danh sach gui BC thuc hien KH2009_Worksheet in D: My Documents Ke Hoach KH cac nam Nam 2014 Bao cao ve Ke hoach nam 2014 ( Hoan chinh sau TL voi Bo KH) 5" xfId="13993"/>
    <cellStyle name="1_DK bo tri lai (chinh thuc)" xfId="13994"/>
    <cellStyle name="1_DK bo tri lai (chinh thuc) 2" xfId="13995"/>
    <cellStyle name="1_DK bo tri lai (chinh thuc) 2 2" xfId="13996"/>
    <cellStyle name="1_DK bo tri lai (chinh thuc) 2 3" xfId="13997"/>
    <cellStyle name="1_DK bo tri lai (chinh thuc) 2 4" xfId="13998"/>
    <cellStyle name="1_DK bo tri lai (chinh thuc) 3" xfId="13999"/>
    <cellStyle name="1_DK bo tri lai (chinh thuc) 3 2" xfId="14000"/>
    <cellStyle name="1_DK bo tri lai (chinh thuc) 3 3" xfId="14001"/>
    <cellStyle name="1_DK bo tri lai (chinh thuc) 3 4" xfId="14002"/>
    <cellStyle name="1_DK bo tri lai (chinh thuc) 4" xfId="14003"/>
    <cellStyle name="1_DK bo tri lai (chinh thuc) 5" xfId="14004"/>
    <cellStyle name="1_DK bo tri lai (chinh thuc) 6" xfId="14005"/>
    <cellStyle name="1_DK bo tri lai (chinh thuc)_BC von DTPT 6 thang 2012" xfId="14006"/>
    <cellStyle name="1_DK bo tri lai (chinh thuc)_BC von DTPT 6 thang 2012 2" xfId="14007"/>
    <cellStyle name="1_DK bo tri lai (chinh thuc)_BC von DTPT 6 thang 2012 2 2" xfId="14008"/>
    <cellStyle name="1_DK bo tri lai (chinh thuc)_BC von DTPT 6 thang 2012 2 3" xfId="14009"/>
    <cellStyle name="1_DK bo tri lai (chinh thuc)_BC von DTPT 6 thang 2012 2 4" xfId="14010"/>
    <cellStyle name="1_DK bo tri lai (chinh thuc)_BC von DTPT 6 thang 2012 3" xfId="14011"/>
    <cellStyle name="1_DK bo tri lai (chinh thuc)_BC von DTPT 6 thang 2012 3 2" xfId="14012"/>
    <cellStyle name="1_DK bo tri lai (chinh thuc)_BC von DTPT 6 thang 2012 3 3" xfId="14013"/>
    <cellStyle name="1_DK bo tri lai (chinh thuc)_BC von DTPT 6 thang 2012 3 4" xfId="14014"/>
    <cellStyle name="1_DK bo tri lai (chinh thuc)_BC von DTPT 6 thang 2012 4" xfId="14015"/>
    <cellStyle name="1_DK bo tri lai (chinh thuc)_BC von DTPT 6 thang 2012 5" xfId="14016"/>
    <cellStyle name="1_DK bo tri lai (chinh thuc)_BC von DTPT 6 thang 2012 6" xfId="14017"/>
    <cellStyle name="1_DK bo tri lai (chinh thuc)_Bieu du thao QD von ho tro co MT" xfId="14018"/>
    <cellStyle name="1_DK bo tri lai (chinh thuc)_Bieu du thao QD von ho tro co MT 2" xfId="14019"/>
    <cellStyle name="1_DK bo tri lai (chinh thuc)_Bieu du thao QD von ho tro co MT 2 2" xfId="14020"/>
    <cellStyle name="1_DK bo tri lai (chinh thuc)_Bieu du thao QD von ho tro co MT 2 3" xfId="14021"/>
    <cellStyle name="1_DK bo tri lai (chinh thuc)_Bieu du thao QD von ho tro co MT 2 4" xfId="14022"/>
    <cellStyle name="1_DK bo tri lai (chinh thuc)_Bieu du thao QD von ho tro co MT 3" xfId="14023"/>
    <cellStyle name="1_DK bo tri lai (chinh thuc)_Bieu du thao QD von ho tro co MT 3 2" xfId="14024"/>
    <cellStyle name="1_DK bo tri lai (chinh thuc)_Bieu du thao QD von ho tro co MT 3 3" xfId="14025"/>
    <cellStyle name="1_DK bo tri lai (chinh thuc)_Bieu du thao QD von ho tro co MT 3 4" xfId="14026"/>
    <cellStyle name="1_DK bo tri lai (chinh thuc)_Bieu du thao QD von ho tro co MT 4" xfId="14027"/>
    <cellStyle name="1_DK bo tri lai (chinh thuc)_Bieu du thao QD von ho tro co MT 5" xfId="14028"/>
    <cellStyle name="1_DK bo tri lai (chinh thuc)_Bieu du thao QD von ho tro co MT 6" xfId="14029"/>
    <cellStyle name="1_DK bo tri lai (chinh thuc)_Hoan chinh KH 2012 (o nha)" xfId="14030"/>
    <cellStyle name="1_DK bo tri lai (chinh thuc)_Hoan chinh KH 2012 (o nha) 2" xfId="14031"/>
    <cellStyle name="1_DK bo tri lai (chinh thuc)_Hoan chinh KH 2012 (o nha) 2 2" xfId="14032"/>
    <cellStyle name="1_DK bo tri lai (chinh thuc)_Hoan chinh KH 2012 (o nha) 2 3" xfId="14033"/>
    <cellStyle name="1_DK bo tri lai (chinh thuc)_Hoan chinh KH 2012 (o nha) 2 4" xfId="14034"/>
    <cellStyle name="1_DK bo tri lai (chinh thuc)_Hoan chinh KH 2012 (o nha) 3" xfId="14035"/>
    <cellStyle name="1_DK bo tri lai (chinh thuc)_Hoan chinh KH 2012 (o nha) 3 2" xfId="14036"/>
    <cellStyle name="1_DK bo tri lai (chinh thuc)_Hoan chinh KH 2012 (o nha) 3 3" xfId="14037"/>
    <cellStyle name="1_DK bo tri lai (chinh thuc)_Hoan chinh KH 2012 (o nha) 3 4" xfId="14038"/>
    <cellStyle name="1_DK bo tri lai (chinh thuc)_Hoan chinh KH 2012 (o nha) 4" xfId="14039"/>
    <cellStyle name="1_DK bo tri lai (chinh thuc)_Hoan chinh KH 2012 (o nha) 5" xfId="14040"/>
    <cellStyle name="1_DK bo tri lai (chinh thuc)_Hoan chinh KH 2012 (o nha) 6" xfId="14041"/>
    <cellStyle name="1_DK bo tri lai (chinh thuc)_Hoan chinh KH 2012 (o nha)_Bao cao giai ngan quy I" xfId="14042"/>
    <cellStyle name="1_DK bo tri lai (chinh thuc)_Hoan chinh KH 2012 (o nha)_Bao cao giai ngan quy I 2" xfId="14043"/>
    <cellStyle name="1_DK bo tri lai (chinh thuc)_Hoan chinh KH 2012 (o nha)_Bao cao giai ngan quy I 2 2" xfId="14044"/>
    <cellStyle name="1_DK bo tri lai (chinh thuc)_Hoan chinh KH 2012 (o nha)_Bao cao giai ngan quy I 2 3" xfId="14045"/>
    <cellStyle name="1_DK bo tri lai (chinh thuc)_Hoan chinh KH 2012 (o nha)_Bao cao giai ngan quy I 2 4" xfId="14046"/>
    <cellStyle name="1_DK bo tri lai (chinh thuc)_Hoan chinh KH 2012 (o nha)_Bao cao giai ngan quy I 3" xfId="14047"/>
    <cellStyle name="1_DK bo tri lai (chinh thuc)_Hoan chinh KH 2012 (o nha)_Bao cao giai ngan quy I 3 2" xfId="14048"/>
    <cellStyle name="1_DK bo tri lai (chinh thuc)_Hoan chinh KH 2012 (o nha)_Bao cao giai ngan quy I 3 3" xfId="14049"/>
    <cellStyle name="1_DK bo tri lai (chinh thuc)_Hoan chinh KH 2012 (o nha)_Bao cao giai ngan quy I 3 4" xfId="14050"/>
    <cellStyle name="1_DK bo tri lai (chinh thuc)_Hoan chinh KH 2012 (o nha)_Bao cao giai ngan quy I 4" xfId="14051"/>
    <cellStyle name="1_DK bo tri lai (chinh thuc)_Hoan chinh KH 2012 (o nha)_Bao cao giai ngan quy I 5" xfId="14052"/>
    <cellStyle name="1_DK bo tri lai (chinh thuc)_Hoan chinh KH 2012 (o nha)_Bao cao giai ngan quy I 6" xfId="14053"/>
    <cellStyle name="1_DK bo tri lai (chinh thuc)_Hoan chinh KH 2012 (o nha)_BC von DTPT 6 thang 2012" xfId="14054"/>
    <cellStyle name="1_DK bo tri lai (chinh thuc)_Hoan chinh KH 2012 (o nha)_BC von DTPT 6 thang 2012 2" xfId="14055"/>
    <cellStyle name="1_DK bo tri lai (chinh thuc)_Hoan chinh KH 2012 (o nha)_BC von DTPT 6 thang 2012 2 2" xfId="14056"/>
    <cellStyle name="1_DK bo tri lai (chinh thuc)_Hoan chinh KH 2012 (o nha)_BC von DTPT 6 thang 2012 2 3" xfId="14057"/>
    <cellStyle name="1_DK bo tri lai (chinh thuc)_Hoan chinh KH 2012 (o nha)_BC von DTPT 6 thang 2012 2 4" xfId="14058"/>
    <cellStyle name="1_DK bo tri lai (chinh thuc)_Hoan chinh KH 2012 (o nha)_BC von DTPT 6 thang 2012 3" xfId="14059"/>
    <cellStyle name="1_DK bo tri lai (chinh thuc)_Hoan chinh KH 2012 (o nha)_BC von DTPT 6 thang 2012 3 2" xfId="14060"/>
    <cellStyle name="1_DK bo tri lai (chinh thuc)_Hoan chinh KH 2012 (o nha)_BC von DTPT 6 thang 2012 3 3" xfId="14061"/>
    <cellStyle name="1_DK bo tri lai (chinh thuc)_Hoan chinh KH 2012 (o nha)_BC von DTPT 6 thang 2012 3 4" xfId="14062"/>
    <cellStyle name="1_DK bo tri lai (chinh thuc)_Hoan chinh KH 2012 (o nha)_BC von DTPT 6 thang 2012 4" xfId="14063"/>
    <cellStyle name="1_DK bo tri lai (chinh thuc)_Hoan chinh KH 2012 (o nha)_BC von DTPT 6 thang 2012 5" xfId="14064"/>
    <cellStyle name="1_DK bo tri lai (chinh thuc)_Hoan chinh KH 2012 (o nha)_BC von DTPT 6 thang 2012 6" xfId="14065"/>
    <cellStyle name="1_DK bo tri lai (chinh thuc)_Hoan chinh KH 2012 (o nha)_Bieu du thao QD von ho tro co MT" xfId="14066"/>
    <cellStyle name="1_DK bo tri lai (chinh thuc)_Hoan chinh KH 2012 (o nha)_Bieu du thao QD von ho tro co MT 2" xfId="14067"/>
    <cellStyle name="1_DK bo tri lai (chinh thuc)_Hoan chinh KH 2012 (o nha)_Bieu du thao QD von ho tro co MT 2 2" xfId="14068"/>
    <cellStyle name="1_DK bo tri lai (chinh thuc)_Hoan chinh KH 2012 (o nha)_Bieu du thao QD von ho tro co MT 2 3" xfId="14069"/>
    <cellStyle name="1_DK bo tri lai (chinh thuc)_Hoan chinh KH 2012 (o nha)_Bieu du thao QD von ho tro co MT 2 4" xfId="14070"/>
    <cellStyle name="1_DK bo tri lai (chinh thuc)_Hoan chinh KH 2012 (o nha)_Bieu du thao QD von ho tro co MT 3" xfId="14071"/>
    <cellStyle name="1_DK bo tri lai (chinh thuc)_Hoan chinh KH 2012 (o nha)_Bieu du thao QD von ho tro co MT 3 2" xfId="14072"/>
    <cellStyle name="1_DK bo tri lai (chinh thuc)_Hoan chinh KH 2012 (o nha)_Bieu du thao QD von ho tro co MT 3 3" xfId="14073"/>
    <cellStyle name="1_DK bo tri lai (chinh thuc)_Hoan chinh KH 2012 (o nha)_Bieu du thao QD von ho tro co MT 3 4" xfId="14074"/>
    <cellStyle name="1_DK bo tri lai (chinh thuc)_Hoan chinh KH 2012 (o nha)_Bieu du thao QD von ho tro co MT 4" xfId="14075"/>
    <cellStyle name="1_DK bo tri lai (chinh thuc)_Hoan chinh KH 2012 (o nha)_Bieu du thao QD von ho tro co MT 5" xfId="14076"/>
    <cellStyle name="1_DK bo tri lai (chinh thuc)_Hoan chinh KH 2012 (o nha)_Bieu du thao QD von ho tro co MT 6" xfId="14077"/>
    <cellStyle name="1_DK bo tri lai (chinh thuc)_Hoan chinh KH 2012 (o nha)_Ke hoach 2012 theo doi (giai ngan 30.6.12)" xfId="14078"/>
    <cellStyle name="1_DK bo tri lai (chinh thuc)_Hoan chinh KH 2012 (o nha)_Ke hoach 2012 theo doi (giai ngan 30.6.12) 2" xfId="14079"/>
    <cellStyle name="1_DK bo tri lai (chinh thuc)_Hoan chinh KH 2012 (o nha)_Ke hoach 2012 theo doi (giai ngan 30.6.12) 2 2" xfId="14080"/>
    <cellStyle name="1_DK bo tri lai (chinh thuc)_Hoan chinh KH 2012 (o nha)_Ke hoach 2012 theo doi (giai ngan 30.6.12) 2 3" xfId="14081"/>
    <cellStyle name="1_DK bo tri lai (chinh thuc)_Hoan chinh KH 2012 (o nha)_Ke hoach 2012 theo doi (giai ngan 30.6.12) 2 4" xfId="14082"/>
    <cellStyle name="1_DK bo tri lai (chinh thuc)_Hoan chinh KH 2012 (o nha)_Ke hoach 2012 theo doi (giai ngan 30.6.12) 3" xfId="14083"/>
    <cellStyle name="1_DK bo tri lai (chinh thuc)_Hoan chinh KH 2012 (o nha)_Ke hoach 2012 theo doi (giai ngan 30.6.12) 3 2" xfId="14084"/>
    <cellStyle name="1_DK bo tri lai (chinh thuc)_Hoan chinh KH 2012 (o nha)_Ke hoach 2012 theo doi (giai ngan 30.6.12) 3 3" xfId="14085"/>
    <cellStyle name="1_DK bo tri lai (chinh thuc)_Hoan chinh KH 2012 (o nha)_Ke hoach 2012 theo doi (giai ngan 30.6.12) 3 4" xfId="14086"/>
    <cellStyle name="1_DK bo tri lai (chinh thuc)_Hoan chinh KH 2012 (o nha)_Ke hoach 2012 theo doi (giai ngan 30.6.12) 4" xfId="14087"/>
    <cellStyle name="1_DK bo tri lai (chinh thuc)_Hoan chinh KH 2012 (o nha)_Ke hoach 2012 theo doi (giai ngan 30.6.12) 5" xfId="14088"/>
    <cellStyle name="1_DK bo tri lai (chinh thuc)_Hoan chinh KH 2012 (o nha)_Ke hoach 2012 theo doi (giai ngan 30.6.12) 6" xfId="14089"/>
    <cellStyle name="1_DK bo tri lai (chinh thuc)_Hoan chinh KH 2012 Von ho tro co MT" xfId="14090"/>
    <cellStyle name="1_DK bo tri lai (chinh thuc)_Hoan chinh KH 2012 Von ho tro co MT (chi tiet)" xfId="14091"/>
    <cellStyle name="1_DK bo tri lai (chinh thuc)_Hoan chinh KH 2012 Von ho tro co MT (chi tiet) 2" xfId="14092"/>
    <cellStyle name="1_DK bo tri lai (chinh thuc)_Hoan chinh KH 2012 Von ho tro co MT (chi tiet) 2 2" xfId="14093"/>
    <cellStyle name="1_DK bo tri lai (chinh thuc)_Hoan chinh KH 2012 Von ho tro co MT (chi tiet) 2 3" xfId="14094"/>
    <cellStyle name="1_DK bo tri lai (chinh thuc)_Hoan chinh KH 2012 Von ho tro co MT (chi tiet) 2 4" xfId="14095"/>
    <cellStyle name="1_DK bo tri lai (chinh thuc)_Hoan chinh KH 2012 Von ho tro co MT (chi tiet) 3" xfId="14096"/>
    <cellStyle name="1_DK bo tri lai (chinh thuc)_Hoan chinh KH 2012 Von ho tro co MT (chi tiet) 3 2" xfId="14097"/>
    <cellStyle name="1_DK bo tri lai (chinh thuc)_Hoan chinh KH 2012 Von ho tro co MT (chi tiet) 3 3" xfId="14098"/>
    <cellStyle name="1_DK bo tri lai (chinh thuc)_Hoan chinh KH 2012 Von ho tro co MT (chi tiet) 3 4" xfId="14099"/>
    <cellStyle name="1_DK bo tri lai (chinh thuc)_Hoan chinh KH 2012 Von ho tro co MT (chi tiet) 4" xfId="14100"/>
    <cellStyle name="1_DK bo tri lai (chinh thuc)_Hoan chinh KH 2012 Von ho tro co MT (chi tiet) 5" xfId="14101"/>
    <cellStyle name="1_DK bo tri lai (chinh thuc)_Hoan chinh KH 2012 Von ho tro co MT (chi tiet) 6" xfId="14102"/>
    <cellStyle name="1_DK bo tri lai (chinh thuc)_Hoan chinh KH 2012 Von ho tro co MT 10" xfId="14103"/>
    <cellStyle name="1_DK bo tri lai (chinh thuc)_Hoan chinh KH 2012 Von ho tro co MT 10 2" xfId="14104"/>
    <cellStyle name="1_DK bo tri lai (chinh thuc)_Hoan chinh KH 2012 Von ho tro co MT 10 3" xfId="14105"/>
    <cellStyle name="1_DK bo tri lai (chinh thuc)_Hoan chinh KH 2012 Von ho tro co MT 10 4" xfId="14106"/>
    <cellStyle name="1_DK bo tri lai (chinh thuc)_Hoan chinh KH 2012 Von ho tro co MT 11" xfId="14107"/>
    <cellStyle name="1_DK bo tri lai (chinh thuc)_Hoan chinh KH 2012 Von ho tro co MT 11 2" xfId="14108"/>
    <cellStyle name="1_DK bo tri lai (chinh thuc)_Hoan chinh KH 2012 Von ho tro co MT 11 3" xfId="14109"/>
    <cellStyle name="1_DK bo tri lai (chinh thuc)_Hoan chinh KH 2012 Von ho tro co MT 11 4" xfId="14110"/>
    <cellStyle name="1_DK bo tri lai (chinh thuc)_Hoan chinh KH 2012 Von ho tro co MT 12" xfId="14111"/>
    <cellStyle name="1_DK bo tri lai (chinh thuc)_Hoan chinh KH 2012 Von ho tro co MT 12 2" xfId="14112"/>
    <cellStyle name="1_DK bo tri lai (chinh thuc)_Hoan chinh KH 2012 Von ho tro co MT 12 3" xfId="14113"/>
    <cellStyle name="1_DK bo tri lai (chinh thuc)_Hoan chinh KH 2012 Von ho tro co MT 12 4" xfId="14114"/>
    <cellStyle name="1_DK bo tri lai (chinh thuc)_Hoan chinh KH 2012 Von ho tro co MT 13" xfId="14115"/>
    <cellStyle name="1_DK bo tri lai (chinh thuc)_Hoan chinh KH 2012 Von ho tro co MT 13 2" xfId="14116"/>
    <cellStyle name="1_DK bo tri lai (chinh thuc)_Hoan chinh KH 2012 Von ho tro co MT 13 3" xfId="14117"/>
    <cellStyle name="1_DK bo tri lai (chinh thuc)_Hoan chinh KH 2012 Von ho tro co MT 13 4" xfId="14118"/>
    <cellStyle name="1_DK bo tri lai (chinh thuc)_Hoan chinh KH 2012 Von ho tro co MT 14" xfId="14119"/>
    <cellStyle name="1_DK bo tri lai (chinh thuc)_Hoan chinh KH 2012 Von ho tro co MT 14 2" xfId="14120"/>
    <cellStyle name="1_DK bo tri lai (chinh thuc)_Hoan chinh KH 2012 Von ho tro co MT 14 3" xfId="14121"/>
    <cellStyle name="1_DK bo tri lai (chinh thuc)_Hoan chinh KH 2012 Von ho tro co MT 14 4" xfId="14122"/>
    <cellStyle name="1_DK bo tri lai (chinh thuc)_Hoan chinh KH 2012 Von ho tro co MT 15" xfId="14123"/>
    <cellStyle name="1_DK bo tri lai (chinh thuc)_Hoan chinh KH 2012 Von ho tro co MT 15 2" xfId="14124"/>
    <cellStyle name="1_DK bo tri lai (chinh thuc)_Hoan chinh KH 2012 Von ho tro co MT 15 3" xfId="14125"/>
    <cellStyle name="1_DK bo tri lai (chinh thuc)_Hoan chinh KH 2012 Von ho tro co MT 15 4" xfId="14126"/>
    <cellStyle name="1_DK bo tri lai (chinh thuc)_Hoan chinh KH 2012 Von ho tro co MT 16" xfId="14127"/>
    <cellStyle name="1_DK bo tri lai (chinh thuc)_Hoan chinh KH 2012 Von ho tro co MT 16 2" xfId="14128"/>
    <cellStyle name="1_DK bo tri lai (chinh thuc)_Hoan chinh KH 2012 Von ho tro co MT 16 3" xfId="14129"/>
    <cellStyle name="1_DK bo tri lai (chinh thuc)_Hoan chinh KH 2012 Von ho tro co MT 16 4" xfId="14130"/>
    <cellStyle name="1_DK bo tri lai (chinh thuc)_Hoan chinh KH 2012 Von ho tro co MT 17" xfId="14131"/>
    <cellStyle name="1_DK bo tri lai (chinh thuc)_Hoan chinh KH 2012 Von ho tro co MT 17 2" xfId="14132"/>
    <cellStyle name="1_DK bo tri lai (chinh thuc)_Hoan chinh KH 2012 Von ho tro co MT 17 3" xfId="14133"/>
    <cellStyle name="1_DK bo tri lai (chinh thuc)_Hoan chinh KH 2012 Von ho tro co MT 17 4" xfId="14134"/>
    <cellStyle name="1_DK bo tri lai (chinh thuc)_Hoan chinh KH 2012 Von ho tro co MT 18" xfId="14135"/>
    <cellStyle name="1_DK bo tri lai (chinh thuc)_Hoan chinh KH 2012 Von ho tro co MT 19" xfId="14136"/>
    <cellStyle name="1_DK bo tri lai (chinh thuc)_Hoan chinh KH 2012 Von ho tro co MT 2" xfId="14137"/>
    <cellStyle name="1_DK bo tri lai (chinh thuc)_Hoan chinh KH 2012 Von ho tro co MT 2 2" xfId="14138"/>
    <cellStyle name="1_DK bo tri lai (chinh thuc)_Hoan chinh KH 2012 Von ho tro co MT 2 3" xfId="14139"/>
    <cellStyle name="1_DK bo tri lai (chinh thuc)_Hoan chinh KH 2012 Von ho tro co MT 2 4" xfId="14140"/>
    <cellStyle name="1_DK bo tri lai (chinh thuc)_Hoan chinh KH 2012 Von ho tro co MT 20" xfId="14141"/>
    <cellStyle name="1_DK bo tri lai (chinh thuc)_Hoan chinh KH 2012 Von ho tro co MT 3" xfId="14142"/>
    <cellStyle name="1_DK bo tri lai (chinh thuc)_Hoan chinh KH 2012 Von ho tro co MT 3 2" xfId="14143"/>
    <cellStyle name="1_DK bo tri lai (chinh thuc)_Hoan chinh KH 2012 Von ho tro co MT 3 3" xfId="14144"/>
    <cellStyle name="1_DK bo tri lai (chinh thuc)_Hoan chinh KH 2012 Von ho tro co MT 3 4" xfId="14145"/>
    <cellStyle name="1_DK bo tri lai (chinh thuc)_Hoan chinh KH 2012 Von ho tro co MT 4" xfId="14146"/>
    <cellStyle name="1_DK bo tri lai (chinh thuc)_Hoan chinh KH 2012 Von ho tro co MT 4 2" xfId="14147"/>
    <cellStyle name="1_DK bo tri lai (chinh thuc)_Hoan chinh KH 2012 Von ho tro co MT 4 3" xfId="14148"/>
    <cellStyle name="1_DK bo tri lai (chinh thuc)_Hoan chinh KH 2012 Von ho tro co MT 4 4" xfId="14149"/>
    <cellStyle name="1_DK bo tri lai (chinh thuc)_Hoan chinh KH 2012 Von ho tro co MT 5" xfId="14150"/>
    <cellStyle name="1_DK bo tri lai (chinh thuc)_Hoan chinh KH 2012 Von ho tro co MT 5 2" xfId="14151"/>
    <cellStyle name="1_DK bo tri lai (chinh thuc)_Hoan chinh KH 2012 Von ho tro co MT 5 3" xfId="14152"/>
    <cellStyle name="1_DK bo tri lai (chinh thuc)_Hoan chinh KH 2012 Von ho tro co MT 5 4" xfId="14153"/>
    <cellStyle name="1_DK bo tri lai (chinh thuc)_Hoan chinh KH 2012 Von ho tro co MT 6" xfId="14154"/>
    <cellStyle name="1_DK bo tri lai (chinh thuc)_Hoan chinh KH 2012 Von ho tro co MT 6 2" xfId="14155"/>
    <cellStyle name="1_DK bo tri lai (chinh thuc)_Hoan chinh KH 2012 Von ho tro co MT 6 3" xfId="14156"/>
    <cellStyle name="1_DK bo tri lai (chinh thuc)_Hoan chinh KH 2012 Von ho tro co MT 6 4" xfId="14157"/>
    <cellStyle name="1_DK bo tri lai (chinh thuc)_Hoan chinh KH 2012 Von ho tro co MT 7" xfId="14158"/>
    <cellStyle name="1_DK bo tri lai (chinh thuc)_Hoan chinh KH 2012 Von ho tro co MT 7 2" xfId="14159"/>
    <cellStyle name="1_DK bo tri lai (chinh thuc)_Hoan chinh KH 2012 Von ho tro co MT 7 3" xfId="14160"/>
    <cellStyle name="1_DK bo tri lai (chinh thuc)_Hoan chinh KH 2012 Von ho tro co MT 7 4" xfId="14161"/>
    <cellStyle name="1_DK bo tri lai (chinh thuc)_Hoan chinh KH 2012 Von ho tro co MT 8" xfId="14162"/>
    <cellStyle name="1_DK bo tri lai (chinh thuc)_Hoan chinh KH 2012 Von ho tro co MT 8 2" xfId="14163"/>
    <cellStyle name="1_DK bo tri lai (chinh thuc)_Hoan chinh KH 2012 Von ho tro co MT 8 3" xfId="14164"/>
    <cellStyle name="1_DK bo tri lai (chinh thuc)_Hoan chinh KH 2012 Von ho tro co MT 8 4" xfId="14165"/>
    <cellStyle name="1_DK bo tri lai (chinh thuc)_Hoan chinh KH 2012 Von ho tro co MT 9" xfId="14166"/>
    <cellStyle name="1_DK bo tri lai (chinh thuc)_Hoan chinh KH 2012 Von ho tro co MT 9 2" xfId="14167"/>
    <cellStyle name="1_DK bo tri lai (chinh thuc)_Hoan chinh KH 2012 Von ho tro co MT 9 3" xfId="14168"/>
    <cellStyle name="1_DK bo tri lai (chinh thuc)_Hoan chinh KH 2012 Von ho tro co MT 9 4" xfId="14169"/>
    <cellStyle name="1_DK bo tri lai (chinh thuc)_Hoan chinh KH 2012 Von ho tro co MT_Bao cao giai ngan quy I" xfId="14170"/>
    <cellStyle name="1_DK bo tri lai (chinh thuc)_Hoan chinh KH 2012 Von ho tro co MT_Bao cao giai ngan quy I 2" xfId="14171"/>
    <cellStyle name="1_DK bo tri lai (chinh thuc)_Hoan chinh KH 2012 Von ho tro co MT_Bao cao giai ngan quy I 2 2" xfId="14172"/>
    <cellStyle name="1_DK bo tri lai (chinh thuc)_Hoan chinh KH 2012 Von ho tro co MT_Bao cao giai ngan quy I 2 3" xfId="14173"/>
    <cellStyle name="1_DK bo tri lai (chinh thuc)_Hoan chinh KH 2012 Von ho tro co MT_Bao cao giai ngan quy I 2 4" xfId="14174"/>
    <cellStyle name="1_DK bo tri lai (chinh thuc)_Hoan chinh KH 2012 Von ho tro co MT_Bao cao giai ngan quy I 3" xfId="14175"/>
    <cellStyle name="1_DK bo tri lai (chinh thuc)_Hoan chinh KH 2012 Von ho tro co MT_Bao cao giai ngan quy I 3 2" xfId="14176"/>
    <cellStyle name="1_DK bo tri lai (chinh thuc)_Hoan chinh KH 2012 Von ho tro co MT_Bao cao giai ngan quy I 3 3" xfId="14177"/>
    <cellStyle name="1_DK bo tri lai (chinh thuc)_Hoan chinh KH 2012 Von ho tro co MT_Bao cao giai ngan quy I 3 4" xfId="14178"/>
    <cellStyle name="1_DK bo tri lai (chinh thuc)_Hoan chinh KH 2012 Von ho tro co MT_Bao cao giai ngan quy I 4" xfId="14179"/>
    <cellStyle name="1_DK bo tri lai (chinh thuc)_Hoan chinh KH 2012 Von ho tro co MT_Bao cao giai ngan quy I 5" xfId="14180"/>
    <cellStyle name="1_DK bo tri lai (chinh thuc)_Hoan chinh KH 2012 Von ho tro co MT_Bao cao giai ngan quy I 6" xfId="14181"/>
    <cellStyle name="1_DK bo tri lai (chinh thuc)_Hoan chinh KH 2012 Von ho tro co MT_BC von DTPT 6 thang 2012" xfId="14182"/>
    <cellStyle name="1_DK bo tri lai (chinh thuc)_Hoan chinh KH 2012 Von ho tro co MT_BC von DTPT 6 thang 2012 2" xfId="14183"/>
    <cellStyle name="1_DK bo tri lai (chinh thuc)_Hoan chinh KH 2012 Von ho tro co MT_BC von DTPT 6 thang 2012 2 2" xfId="14184"/>
    <cellStyle name="1_DK bo tri lai (chinh thuc)_Hoan chinh KH 2012 Von ho tro co MT_BC von DTPT 6 thang 2012 2 3" xfId="14185"/>
    <cellStyle name="1_DK bo tri lai (chinh thuc)_Hoan chinh KH 2012 Von ho tro co MT_BC von DTPT 6 thang 2012 2 4" xfId="14186"/>
    <cellStyle name="1_DK bo tri lai (chinh thuc)_Hoan chinh KH 2012 Von ho tro co MT_BC von DTPT 6 thang 2012 3" xfId="14187"/>
    <cellStyle name="1_DK bo tri lai (chinh thuc)_Hoan chinh KH 2012 Von ho tro co MT_BC von DTPT 6 thang 2012 3 2" xfId="14188"/>
    <cellStyle name="1_DK bo tri lai (chinh thuc)_Hoan chinh KH 2012 Von ho tro co MT_BC von DTPT 6 thang 2012 3 3" xfId="14189"/>
    <cellStyle name="1_DK bo tri lai (chinh thuc)_Hoan chinh KH 2012 Von ho tro co MT_BC von DTPT 6 thang 2012 3 4" xfId="14190"/>
    <cellStyle name="1_DK bo tri lai (chinh thuc)_Hoan chinh KH 2012 Von ho tro co MT_BC von DTPT 6 thang 2012 4" xfId="14191"/>
    <cellStyle name="1_DK bo tri lai (chinh thuc)_Hoan chinh KH 2012 Von ho tro co MT_BC von DTPT 6 thang 2012 5" xfId="14192"/>
    <cellStyle name="1_DK bo tri lai (chinh thuc)_Hoan chinh KH 2012 Von ho tro co MT_BC von DTPT 6 thang 2012 6" xfId="14193"/>
    <cellStyle name="1_DK bo tri lai (chinh thuc)_Hoan chinh KH 2012 Von ho tro co MT_Bieu du thao QD von ho tro co MT" xfId="14194"/>
    <cellStyle name="1_DK bo tri lai (chinh thuc)_Hoan chinh KH 2012 Von ho tro co MT_Bieu du thao QD von ho tro co MT 2" xfId="14195"/>
    <cellStyle name="1_DK bo tri lai (chinh thuc)_Hoan chinh KH 2012 Von ho tro co MT_Bieu du thao QD von ho tro co MT 2 2" xfId="14196"/>
    <cellStyle name="1_DK bo tri lai (chinh thuc)_Hoan chinh KH 2012 Von ho tro co MT_Bieu du thao QD von ho tro co MT 2 3" xfId="14197"/>
    <cellStyle name="1_DK bo tri lai (chinh thuc)_Hoan chinh KH 2012 Von ho tro co MT_Bieu du thao QD von ho tro co MT 2 4" xfId="14198"/>
    <cellStyle name="1_DK bo tri lai (chinh thuc)_Hoan chinh KH 2012 Von ho tro co MT_Bieu du thao QD von ho tro co MT 3" xfId="14199"/>
    <cellStyle name="1_DK bo tri lai (chinh thuc)_Hoan chinh KH 2012 Von ho tro co MT_Bieu du thao QD von ho tro co MT 3 2" xfId="14200"/>
    <cellStyle name="1_DK bo tri lai (chinh thuc)_Hoan chinh KH 2012 Von ho tro co MT_Bieu du thao QD von ho tro co MT 3 3" xfId="14201"/>
    <cellStyle name="1_DK bo tri lai (chinh thuc)_Hoan chinh KH 2012 Von ho tro co MT_Bieu du thao QD von ho tro co MT 3 4" xfId="14202"/>
    <cellStyle name="1_DK bo tri lai (chinh thuc)_Hoan chinh KH 2012 Von ho tro co MT_Bieu du thao QD von ho tro co MT 4" xfId="14203"/>
    <cellStyle name="1_DK bo tri lai (chinh thuc)_Hoan chinh KH 2012 Von ho tro co MT_Bieu du thao QD von ho tro co MT 5" xfId="14204"/>
    <cellStyle name="1_DK bo tri lai (chinh thuc)_Hoan chinh KH 2012 Von ho tro co MT_Bieu du thao QD von ho tro co MT 6" xfId="14205"/>
    <cellStyle name="1_DK bo tri lai (chinh thuc)_Hoan chinh KH 2012 Von ho tro co MT_Ke hoach 2012 theo doi (giai ngan 30.6.12)" xfId="14206"/>
    <cellStyle name="1_DK bo tri lai (chinh thuc)_Hoan chinh KH 2012 Von ho tro co MT_Ke hoach 2012 theo doi (giai ngan 30.6.12) 2" xfId="14207"/>
    <cellStyle name="1_DK bo tri lai (chinh thuc)_Hoan chinh KH 2012 Von ho tro co MT_Ke hoach 2012 theo doi (giai ngan 30.6.12) 2 2" xfId="14208"/>
    <cellStyle name="1_DK bo tri lai (chinh thuc)_Hoan chinh KH 2012 Von ho tro co MT_Ke hoach 2012 theo doi (giai ngan 30.6.12) 2 3" xfId="14209"/>
    <cellStyle name="1_DK bo tri lai (chinh thuc)_Hoan chinh KH 2012 Von ho tro co MT_Ke hoach 2012 theo doi (giai ngan 30.6.12) 2 4" xfId="14210"/>
    <cellStyle name="1_DK bo tri lai (chinh thuc)_Hoan chinh KH 2012 Von ho tro co MT_Ke hoach 2012 theo doi (giai ngan 30.6.12) 3" xfId="14211"/>
    <cellStyle name="1_DK bo tri lai (chinh thuc)_Hoan chinh KH 2012 Von ho tro co MT_Ke hoach 2012 theo doi (giai ngan 30.6.12) 3 2" xfId="14212"/>
    <cellStyle name="1_DK bo tri lai (chinh thuc)_Hoan chinh KH 2012 Von ho tro co MT_Ke hoach 2012 theo doi (giai ngan 30.6.12) 3 3" xfId="14213"/>
    <cellStyle name="1_DK bo tri lai (chinh thuc)_Hoan chinh KH 2012 Von ho tro co MT_Ke hoach 2012 theo doi (giai ngan 30.6.12) 3 4" xfId="14214"/>
    <cellStyle name="1_DK bo tri lai (chinh thuc)_Hoan chinh KH 2012 Von ho tro co MT_Ke hoach 2012 theo doi (giai ngan 30.6.12) 4" xfId="14215"/>
    <cellStyle name="1_DK bo tri lai (chinh thuc)_Hoan chinh KH 2012 Von ho tro co MT_Ke hoach 2012 theo doi (giai ngan 30.6.12) 5" xfId="14216"/>
    <cellStyle name="1_DK bo tri lai (chinh thuc)_Hoan chinh KH 2012 Von ho tro co MT_Ke hoach 2012 theo doi (giai ngan 30.6.12) 6" xfId="14217"/>
    <cellStyle name="1_DK bo tri lai (chinh thuc)_Ke hoach 2012 (theo doi)" xfId="14218"/>
    <cellStyle name="1_DK bo tri lai (chinh thuc)_Ke hoach 2012 (theo doi) 2" xfId="14219"/>
    <cellStyle name="1_DK bo tri lai (chinh thuc)_Ke hoach 2012 (theo doi) 2 2" xfId="14220"/>
    <cellStyle name="1_DK bo tri lai (chinh thuc)_Ke hoach 2012 (theo doi) 2 3" xfId="14221"/>
    <cellStyle name="1_DK bo tri lai (chinh thuc)_Ke hoach 2012 (theo doi) 2 4" xfId="14222"/>
    <cellStyle name="1_DK bo tri lai (chinh thuc)_Ke hoach 2012 (theo doi) 3" xfId="14223"/>
    <cellStyle name="1_DK bo tri lai (chinh thuc)_Ke hoach 2012 (theo doi) 3 2" xfId="14224"/>
    <cellStyle name="1_DK bo tri lai (chinh thuc)_Ke hoach 2012 (theo doi) 3 3" xfId="14225"/>
    <cellStyle name="1_DK bo tri lai (chinh thuc)_Ke hoach 2012 (theo doi) 3 4" xfId="14226"/>
    <cellStyle name="1_DK bo tri lai (chinh thuc)_Ke hoach 2012 (theo doi) 4" xfId="14227"/>
    <cellStyle name="1_DK bo tri lai (chinh thuc)_Ke hoach 2012 (theo doi) 5" xfId="14228"/>
    <cellStyle name="1_DK bo tri lai (chinh thuc)_Ke hoach 2012 (theo doi) 6" xfId="14229"/>
    <cellStyle name="1_DK bo tri lai (chinh thuc)_Ke hoach 2012 theo doi (giai ngan 30.6.12)" xfId="14230"/>
    <cellStyle name="1_DK bo tri lai (chinh thuc)_Ke hoach 2012 theo doi (giai ngan 30.6.12) 2" xfId="14231"/>
    <cellStyle name="1_DK bo tri lai (chinh thuc)_Ke hoach 2012 theo doi (giai ngan 30.6.12) 2 2" xfId="14232"/>
    <cellStyle name="1_DK bo tri lai (chinh thuc)_Ke hoach 2012 theo doi (giai ngan 30.6.12) 2 3" xfId="14233"/>
    <cellStyle name="1_DK bo tri lai (chinh thuc)_Ke hoach 2012 theo doi (giai ngan 30.6.12) 2 4" xfId="14234"/>
    <cellStyle name="1_DK bo tri lai (chinh thuc)_Ke hoach 2012 theo doi (giai ngan 30.6.12) 3" xfId="14235"/>
    <cellStyle name="1_DK bo tri lai (chinh thuc)_Ke hoach 2012 theo doi (giai ngan 30.6.12) 3 2" xfId="14236"/>
    <cellStyle name="1_DK bo tri lai (chinh thuc)_Ke hoach 2012 theo doi (giai ngan 30.6.12) 3 3" xfId="14237"/>
    <cellStyle name="1_DK bo tri lai (chinh thuc)_Ke hoach 2012 theo doi (giai ngan 30.6.12) 3 4" xfId="14238"/>
    <cellStyle name="1_DK bo tri lai (chinh thuc)_Ke hoach 2012 theo doi (giai ngan 30.6.12) 4" xfId="14239"/>
    <cellStyle name="1_DK bo tri lai (chinh thuc)_Ke hoach 2012 theo doi (giai ngan 30.6.12) 5" xfId="14240"/>
    <cellStyle name="1_DK bo tri lai (chinh thuc)_Ke hoach 2012 theo doi (giai ngan 30.6.12) 6" xfId="14241"/>
    <cellStyle name="1_Don gia Du thau ( XL19)" xfId="14242"/>
    <cellStyle name="1_Don gia Du thau ( XL19) 2" xfId="14243"/>
    <cellStyle name="1_Don gia Du thau ( XL19) 2 2" xfId="14244"/>
    <cellStyle name="1_Don gia Du thau ( XL19) 2 3" xfId="14245"/>
    <cellStyle name="1_Don gia Du thau ( XL19) 2 4" xfId="14246"/>
    <cellStyle name="1_Don gia Du thau ( XL19) 3" xfId="14247"/>
    <cellStyle name="1_Don gia Du thau ( XL19) 4" xfId="14248"/>
    <cellStyle name="1_Don gia Du thau ( XL19) 5" xfId="14249"/>
    <cellStyle name="1_Don gia Du thau ( XL19)_Bao cao tinh hinh thuc hien KH 2009 den 31-01-10" xfId="14250"/>
    <cellStyle name="1_Don gia Du thau ( XL19)_Bao cao tinh hinh thuc hien KH 2009 den 31-01-10 2" xfId="14251"/>
    <cellStyle name="1_Don gia Du thau ( XL19)_Bao cao tinh hinh thuc hien KH 2009 den 31-01-10 2 2" xfId="14252"/>
    <cellStyle name="1_Don gia Du thau ( XL19)_Bao cao tinh hinh thuc hien KH 2009 den 31-01-10 2 2 2" xfId="14253"/>
    <cellStyle name="1_Don gia Du thau ( XL19)_Bao cao tinh hinh thuc hien KH 2009 den 31-01-10 2 2 3" xfId="14254"/>
    <cellStyle name="1_Don gia Du thau ( XL19)_Bao cao tinh hinh thuc hien KH 2009 den 31-01-10 2 2 4" xfId="14255"/>
    <cellStyle name="1_Don gia Du thau ( XL19)_Bao cao tinh hinh thuc hien KH 2009 den 31-01-10 2 3" xfId="14256"/>
    <cellStyle name="1_Don gia Du thau ( XL19)_Bao cao tinh hinh thuc hien KH 2009 den 31-01-10 2 4" xfId="14257"/>
    <cellStyle name="1_Don gia Du thau ( XL19)_Bao cao tinh hinh thuc hien KH 2009 den 31-01-10 2 5" xfId="14258"/>
    <cellStyle name="1_Don gia Du thau ( XL19)_Bao cao tinh hinh thuc hien KH 2009 den 31-01-10 3" xfId="14259"/>
    <cellStyle name="1_Don gia Du thau ( XL19)_Bao cao tinh hinh thuc hien KH 2009 den 31-01-10 3 2" xfId="14260"/>
    <cellStyle name="1_Don gia Du thau ( XL19)_Bao cao tinh hinh thuc hien KH 2009 den 31-01-10 3 3" xfId="14261"/>
    <cellStyle name="1_Don gia Du thau ( XL19)_Bao cao tinh hinh thuc hien KH 2009 den 31-01-10 3 4" xfId="14262"/>
    <cellStyle name="1_Don gia Du thau ( XL19)_Bao cao tinh hinh thuc hien KH 2009 den 31-01-10 4" xfId="14263"/>
    <cellStyle name="1_Don gia Du thau ( XL19)_Bao cao tinh hinh thuc hien KH 2009 den 31-01-10 5" xfId="14264"/>
    <cellStyle name="1_Don gia Du thau ( XL19)_Bao cao tinh hinh thuc hien KH 2009 den 31-01-10 6" xfId="14265"/>
    <cellStyle name="1_Don gia Du thau ( XL19)_Bao cao tinh hinh thuc hien KH 2009 den 31-01-10_BC von DTPT 6 thang 2012" xfId="14266"/>
    <cellStyle name="1_Don gia Du thau ( XL19)_Bao cao tinh hinh thuc hien KH 2009 den 31-01-10_BC von DTPT 6 thang 2012 2" xfId="14267"/>
    <cellStyle name="1_Don gia Du thau ( XL19)_Bao cao tinh hinh thuc hien KH 2009 den 31-01-10_BC von DTPT 6 thang 2012 2 2" xfId="14268"/>
    <cellStyle name="1_Don gia Du thau ( XL19)_Bao cao tinh hinh thuc hien KH 2009 den 31-01-10_BC von DTPT 6 thang 2012 2 2 2" xfId="14269"/>
    <cellStyle name="1_Don gia Du thau ( XL19)_Bao cao tinh hinh thuc hien KH 2009 den 31-01-10_BC von DTPT 6 thang 2012 2 2 3" xfId="14270"/>
    <cellStyle name="1_Don gia Du thau ( XL19)_Bao cao tinh hinh thuc hien KH 2009 den 31-01-10_BC von DTPT 6 thang 2012 2 2 4" xfId="14271"/>
    <cellStyle name="1_Don gia Du thau ( XL19)_Bao cao tinh hinh thuc hien KH 2009 den 31-01-10_BC von DTPT 6 thang 2012 2 3" xfId="14272"/>
    <cellStyle name="1_Don gia Du thau ( XL19)_Bao cao tinh hinh thuc hien KH 2009 den 31-01-10_BC von DTPT 6 thang 2012 2 4" xfId="14273"/>
    <cellStyle name="1_Don gia Du thau ( XL19)_Bao cao tinh hinh thuc hien KH 2009 den 31-01-10_BC von DTPT 6 thang 2012 2 5" xfId="14274"/>
    <cellStyle name="1_Don gia Du thau ( XL19)_Bao cao tinh hinh thuc hien KH 2009 den 31-01-10_BC von DTPT 6 thang 2012 3" xfId="14275"/>
    <cellStyle name="1_Don gia Du thau ( XL19)_Bao cao tinh hinh thuc hien KH 2009 den 31-01-10_BC von DTPT 6 thang 2012 3 2" xfId="14276"/>
    <cellStyle name="1_Don gia Du thau ( XL19)_Bao cao tinh hinh thuc hien KH 2009 den 31-01-10_BC von DTPT 6 thang 2012 3 3" xfId="14277"/>
    <cellStyle name="1_Don gia Du thau ( XL19)_Bao cao tinh hinh thuc hien KH 2009 den 31-01-10_BC von DTPT 6 thang 2012 3 4" xfId="14278"/>
    <cellStyle name="1_Don gia Du thau ( XL19)_Bao cao tinh hinh thuc hien KH 2009 den 31-01-10_BC von DTPT 6 thang 2012 4" xfId="14279"/>
    <cellStyle name="1_Don gia Du thau ( XL19)_Bao cao tinh hinh thuc hien KH 2009 den 31-01-10_BC von DTPT 6 thang 2012 5" xfId="14280"/>
    <cellStyle name="1_Don gia Du thau ( XL19)_Bao cao tinh hinh thuc hien KH 2009 den 31-01-10_BC von DTPT 6 thang 2012 6" xfId="14281"/>
    <cellStyle name="1_Don gia Du thau ( XL19)_Bao cao tinh hinh thuc hien KH 2009 den 31-01-10_Bieu du thao QD von ho tro co MT" xfId="14282"/>
    <cellStyle name="1_Don gia Du thau ( XL19)_Bao cao tinh hinh thuc hien KH 2009 den 31-01-10_Bieu du thao QD von ho tro co MT 2" xfId="14283"/>
    <cellStyle name="1_Don gia Du thau ( XL19)_Bao cao tinh hinh thuc hien KH 2009 den 31-01-10_Bieu du thao QD von ho tro co MT 2 2" xfId="14284"/>
    <cellStyle name="1_Don gia Du thau ( XL19)_Bao cao tinh hinh thuc hien KH 2009 den 31-01-10_Bieu du thao QD von ho tro co MT 2 2 2" xfId="14285"/>
    <cellStyle name="1_Don gia Du thau ( XL19)_Bao cao tinh hinh thuc hien KH 2009 den 31-01-10_Bieu du thao QD von ho tro co MT 2 2 3" xfId="14286"/>
    <cellStyle name="1_Don gia Du thau ( XL19)_Bao cao tinh hinh thuc hien KH 2009 den 31-01-10_Bieu du thao QD von ho tro co MT 2 2 4" xfId="14287"/>
    <cellStyle name="1_Don gia Du thau ( XL19)_Bao cao tinh hinh thuc hien KH 2009 den 31-01-10_Bieu du thao QD von ho tro co MT 2 3" xfId="14288"/>
    <cellStyle name="1_Don gia Du thau ( XL19)_Bao cao tinh hinh thuc hien KH 2009 den 31-01-10_Bieu du thao QD von ho tro co MT 2 4" xfId="14289"/>
    <cellStyle name="1_Don gia Du thau ( XL19)_Bao cao tinh hinh thuc hien KH 2009 den 31-01-10_Bieu du thao QD von ho tro co MT 2 5" xfId="14290"/>
    <cellStyle name="1_Don gia Du thau ( XL19)_Bao cao tinh hinh thuc hien KH 2009 den 31-01-10_Bieu du thao QD von ho tro co MT 3" xfId="14291"/>
    <cellStyle name="1_Don gia Du thau ( XL19)_Bao cao tinh hinh thuc hien KH 2009 den 31-01-10_Bieu du thao QD von ho tro co MT 3 2" xfId="14292"/>
    <cellStyle name="1_Don gia Du thau ( XL19)_Bao cao tinh hinh thuc hien KH 2009 den 31-01-10_Bieu du thao QD von ho tro co MT 3 3" xfId="14293"/>
    <cellStyle name="1_Don gia Du thau ( XL19)_Bao cao tinh hinh thuc hien KH 2009 den 31-01-10_Bieu du thao QD von ho tro co MT 3 4" xfId="14294"/>
    <cellStyle name="1_Don gia Du thau ( XL19)_Bao cao tinh hinh thuc hien KH 2009 den 31-01-10_Bieu du thao QD von ho tro co MT 4" xfId="14295"/>
    <cellStyle name="1_Don gia Du thau ( XL19)_Bao cao tinh hinh thuc hien KH 2009 den 31-01-10_Bieu du thao QD von ho tro co MT 5" xfId="14296"/>
    <cellStyle name="1_Don gia Du thau ( XL19)_Bao cao tinh hinh thuc hien KH 2009 den 31-01-10_Bieu du thao QD von ho tro co MT 6" xfId="14297"/>
    <cellStyle name="1_Don gia Du thau ( XL19)_Bao cao tinh hinh thuc hien KH 2009 den 31-01-10_Ke hoach 2012 (theo doi)" xfId="14298"/>
    <cellStyle name="1_Don gia Du thau ( XL19)_Bao cao tinh hinh thuc hien KH 2009 den 31-01-10_Ke hoach 2012 (theo doi) 2" xfId="14299"/>
    <cellStyle name="1_Don gia Du thau ( XL19)_Bao cao tinh hinh thuc hien KH 2009 den 31-01-10_Ke hoach 2012 (theo doi) 2 2" xfId="14300"/>
    <cellStyle name="1_Don gia Du thau ( XL19)_Bao cao tinh hinh thuc hien KH 2009 den 31-01-10_Ke hoach 2012 (theo doi) 2 2 2" xfId="14301"/>
    <cellStyle name="1_Don gia Du thau ( XL19)_Bao cao tinh hinh thuc hien KH 2009 den 31-01-10_Ke hoach 2012 (theo doi) 2 2 3" xfId="14302"/>
    <cellStyle name="1_Don gia Du thau ( XL19)_Bao cao tinh hinh thuc hien KH 2009 den 31-01-10_Ke hoach 2012 (theo doi) 2 2 4" xfId="14303"/>
    <cellStyle name="1_Don gia Du thau ( XL19)_Bao cao tinh hinh thuc hien KH 2009 den 31-01-10_Ke hoach 2012 (theo doi) 2 3" xfId="14304"/>
    <cellStyle name="1_Don gia Du thau ( XL19)_Bao cao tinh hinh thuc hien KH 2009 den 31-01-10_Ke hoach 2012 (theo doi) 2 4" xfId="14305"/>
    <cellStyle name="1_Don gia Du thau ( XL19)_Bao cao tinh hinh thuc hien KH 2009 den 31-01-10_Ke hoach 2012 (theo doi) 2 5" xfId="14306"/>
    <cellStyle name="1_Don gia Du thau ( XL19)_Bao cao tinh hinh thuc hien KH 2009 den 31-01-10_Ke hoach 2012 (theo doi) 3" xfId="14307"/>
    <cellStyle name="1_Don gia Du thau ( XL19)_Bao cao tinh hinh thuc hien KH 2009 den 31-01-10_Ke hoach 2012 (theo doi) 3 2" xfId="14308"/>
    <cellStyle name="1_Don gia Du thau ( XL19)_Bao cao tinh hinh thuc hien KH 2009 den 31-01-10_Ke hoach 2012 (theo doi) 3 3" xfId="14309"/>
    <cellStyle name="1_Don gia Du thau ( XL19)_Bao cao tinh hinh thuc hien KH 2009 den 31-01-10_Ke hoach 2012 (theo doi) 3 4" xfId="14310"/>
    <cellStyle name="1_Don gia Du thau ( XL19)_Bao cao tinh hinh thuc hien KH 2009 den 31-01-10_Ke hoach 2012 (theo doi) 4" xfId="14311"/>
    <cellStyle name="1_Don gia Du thau ( XL19)_Bao cao tinh hinh thuc hien KH 2009 den 31-01-10_Ke hoach 2012 (theo doi) 5" xfId="14312"/>
    <cellStyle name="1_Don gia Du thau ( XL19)_Bao cao tinh hinh thuc hien KH 2009 den 31-01-10_Ke hoach 2012 (theo doi) 6" xfId="14313"/>
    <cellStyle name="1_Don gia Du thau ( XL19)_Bao cao tinh hinh thuc hien KH 2009 den 31-01-10_Ke hoach 2012 theo doi (giai ngan 30.6.12)" xfId="14314"/>
    <cellStyle name="1_Don gia Du thau ( XL19)_Bao cao tinh hinh thuc hien KH 2009 den 31-01-10_Ke hoach 2012 theo doi (giai ngan 30.6.12) 2" xfId="14315"/>
    <cellStyle name="1_Don gia Du thau ( XL19)_Bao cao tinh hinh thuc hien KH 2009 den 31-01-10_Ke hoach 2012 theo doi (giai ngan 30.6.12) 2 2" xfId="14316"/>
    <cellStyle name="1_Don gia Du thau ( XL19)_Bao cao tinh hinh thuc hien KH 2009 den 31-01-10_Ke hoach 2012 theo doi (giai ngan 30.6.12) 2 2 2" xfId="14317"/>
    <cellStyle name="1_Don gia Du thau ( XL19)_Bao cao tinh hinh thuc hien KH 2009 den 31-01-10_Ke hoach 2012 theo doi (giai ngan 30.6.12) 2 2 3" xfId="14318"/>
    <cellStyle name="1_Don gia Du thau ( XL19)_Bao cao tinh hinh thuc hien KH 2009 den 31-01-10_Ke hoach 2012 theo doi (giai ngan 30.6.12) 2 2 4" xfId="14319"/>
    <cellStyle name="1_Don gia Du thau ( XL19)_Bao cao tinh hinh thuc hien KH 2009 den 31-01-10_Ke hoach 2012 theo doi (giai ngan 30.6.12) 2 3" xfId="14320"/>
    <cellStyle name="1_Don gia Du thau ( XL19)_Bao cao tinh hinh thuc hien KH 2009 den 31-01-10_Ke hoach 2012 theo doi (giai ngan 30.6.12) 2 4" xfId="14321"/>
    <cellStyle name="1_Don gia Du thau ( XL19)_Bao cao tinh hinh thuc hien KH 2009 den 31-01-10_Ke hoach 2012 theo doi (giai ngan 30.6.12) 2 5" xfId="14322"/>
    <cellStyle name="1_Don gia Du thau ( XL19)_Bao cao tinh hinh thuc hien KH 2009 den 31-01-10_Ke hoach 2012 theo doi (giai ngan 30.6.12) 3" xfId="14323"/>
    <cellStyle name="1_Don gia Du thau ( XL19)_Bao cao tinh hinh thuc hien KH 2009 den 31-01-10_Ke hoach 2012 theo doi (giai ngan 30.6.12) 3 2" xfId="14324"/>
    <cellStyle name="1_Don gia Du thau ( XL19)_Bao cao tinh hinh thuc hien KH 2009 den 31-01-10_Ke hoach 2012 theo doi (giai ngan 30.6.12) 3 3" xfId="14325"/>
    <cellStyle name="1_Don gia Du thau ( XL19)_Bao cao tinh hinh thuc hien KH 2009 den 31-01-10_Ke hoach 2012 theo doi (giai ngan 30.6.12) 3 4" xfId="14326"/>
    <cellStyle name="1_Don gia Du thau ( XL19)_Bao cao tinh hinh thuc hien KH 2009 den 31-01-10_Ke hoach 2012 theo doi (giai ngan 30.6.12) 4" xfId="14327"/>
    <cellStyle name="1_Don gia Du thau ( XL19)_Bao cao tinh hinh thuc hien KH 2009 den 31-01-10_Ke hoach 2012 theo doi (giai ngan 30.6.12) 5" xfId="14328"/>
    <cellStyle name="1_Don gia Du thau ( XL19)_Bao cao tinh hinh thuc hien KH 2009 den 31-01-10_Ke hoach 2012 theo doi (giai ngan 30.6.12) 6" xfId="14329"/>
    <cellStyle name="1_Don gia Du thau ( XL19)_BC von DTPT 6 thang 2012" xfId="14330"/>
    <cellStyle name="1_Don gia Du thau ( XL19)_BC von DTPT 6 thang 2012 2" xfId="14331"/>
    <cellStyle name="1_Don gia Du thau ( XL19)_BC von DTPT 6 thang 2012 2 2" xfId="14332"/>
    <cellStyle name="1_Don gia Du thau ( XL19)_BC von DTPT 6 thang 2012 2 3" xfId="14333"/>
    <cellStyle name="1_Don gia Du thau ( XL19)_BC von DTPT 6 thang 2012 2 4" xfId="14334"/>
    <cellStyle name="1_Don gia Du thau ( XL19)_BC von DTPT 6 thang 2012 3" xfId="14335"/>
    <cellStyle name="1_Don gia Du thau ( XL19)_BC von DTPT 6 thang 2012 4" xfId="14336"/>
    <cellStyle name="1_Don gia Du thau ( XL19)_BC von DTPT 6 thang 2012 5" xfId="14337"/>
    <cellStyle name="1_Don gia Du thau ( XL19)_Bieu du thao QD von ho tro co MT" xfId="14338"/>
    <cellStyle name="1_Don gia Du thau ( XL19)_Bieu du thao QD von ho tro co MT 2" xfId="14339"/>
    <cellStyle name="1_Don gia Du thau ( XL19)_Bieu du thao QD von ho tro co MT 2 2" xfId="14340"/>
    <cellStyle name="1_Don gia Du thau ( XL19)_Bieu du thao QD von ho tro co MT 2 3" xfId="14341"/>
    <cellStyle name="1_Don gia Du thau ( XL19)_Bieu du thao QD von ho tro co MT 2 4" xfId="14342"/>
    <cellStyle name="1_Don gia Du thau ( XL19)_Bieu du thao QD von ho tro co MT 3" xfId="14343"/>
    <cellStyle name="1_Don gia Du thau ( XL19)_Bieu du thao QD von ho tro co MT 4" xfId="14344"/>
    <cellStyle name="1_Don gia Du thau ( XL19)_Bieu du thao QD von ho tro co MT 5" xfId="14345"/>
    <cellStyle name="1_Don gia Du thau ( XL19)_Book1" xfId="14346"/>
    <cellStyle name="1_Don gia Du thau ( XL19)_Book1 2" xfId="14347"/>
    <cellStyle name="1_Don gia Du thau ( XL19)_Book1 2 2" xfId="14348"/>
    <cellStyle name="1_Don gia Du thau ( XL19)_Book1 2 3" xfId="14349"/>
    <cellStyle name="1_Don gia Du thau ( XL19)_Book1 2 4" xfId="14350"/>
    <cellStyle name="1_Don gia Du thau ( XL19)_Book1 3" xfId="14351"/>
    <cellStyle name="1_Don gia Du thau ( XL19)_Book1 3 2" xfId="14352"/>
    <cellStyle name="1_Don gia Du thau ( XL19)_Book1 3 3" xfId="14353"/>
    <cellStyle name="1_Don gia Du thau ( XL19)_Book1 3 4" xfId="14354"/>
    <cellStyle name="1_Don gia Du thau ( XL19)_Book1 4" xfId="14355"/>
    <cellStyle name="1_Don gia Du thau ( XL19)_Book1 5" xfId="14356"/>
    <cellStyle name="1_Don gia Du thau ( XL19)_Book1 6" xfId="14357"/>
    <cellStyle name="1_Don gia Du thau ( XL19)_Book1_BC von DTPT 6 thang 2012" xfId="14358"/>
    <cellStyle name="1_Don gia Du thau ( XL19)_Book1_BC von DTPT 6 thang 2012 2" xfId="14359"/>
    <cellStyle name="1_Don gia Du thau ( XL19)_Book1_BC von DTPT 6 thang 2012 2 2" xfId="14360"/>
    <cellStyle name="1_Don gia Du thau ( XL19)_Book1_BC von DTPT 6 thang 2012 2 3" xfId="14361"/>
    <cellStyle name="1_Don gia Du thau ( XL19)_Book1_BC von DTPT 6 thang 2012 2 4" xfId="14362"/>
    <cellStyle name="1_Don gia Du thau ( XL19)_Book1_BC von DTPT 6 thang 2012 3" xfId="14363"/>
    <cellStyle name="1_Don gia Du thau ( XL19)_Book1_BC von DTPT 6 thang 2012 3 2" xfId="14364"/>
    <cellStyle name="1_Don gia Du thau ( XL19)_Book1_BC von DTPT 6 thang 2012 3 3" xfId="14365"/>
    <cellStyle name="1_Don gia Du thau ( XL19)_Book1_BC von DTPT 6 thang 2012 3 4" xfId="14366"/>
    <cellStyle name="1_Don gia Du thau ( XL19)_Book1_BC von DTPT 6 thang 2012 4" xfId="14367"/>
    <cellStyle name="1_Don gia Du thau ( XL19)_Book1_BC von DTPT 6 thang 2012 5" xfId="14368"/>
    <cellStyle name="1_Don gia Du thau ( XL19)_Book1_BC von DTPT 6 thang 2012 6" xfId="14369"/>
    <cellStyle name="1_Don gia Du thau ( XL19)_Book1_Bieu du thao QD von ho tro co MT" xfId="14370"/>
    <cellStyle name="1_Don gia Du thau ( XL19)_Book1_Bieu du thao QD von ho tro co MT 2" xfId="14371"/>
    <cellStyle name="1_Don gia Du thau ( XL19)_Book1_Bieu du thao QD von ho tro co MT 2 2" xfId="14372"/>
    <cellStyle name="1_Don gia Du thau ( XL19)_Book1_Bieu du thao QD von ho tro co MT 2 3" xfId="14373"/>
    <cellStyle name="1_Don gia Du thau ( XL19)_Book1_Bieu du thao QD von ho tro co MT 2 4" xfId="14374"/>
    <cellStyle name="1_Don gia Du thau ( XL19)_Book1_Bieu du thao QD von ho tro co MT 3" xfId="14375"/>
    <cellStyle name="1_Don gia Du thau ( XL19)_Book1_Bieu du thao QD von ho tro co MT 3 2" xfId="14376"/>
    <cellStyle name="1_Don gia Du thau ( XL19)_Book1_Bieu du thao QD von ho tro co MT 3 3" xfId="14377"/>
    <cellStyle name="1_Don gia Du thau ( XL19)_Book1_Bieu du thao QD von ho tro co MT 3 4" xfId="14378"/>
    <cellStyle name="1_Don gia Du thau ( XL19)_Book1_Bieu du thao QD von ho tro co MT 4" xfId="14379"/>
    <cellStyle name="1_Don gia Du thau ( XL19)_Book1_Bieu du thao QD von ho tro co MT 5" xfId="14380"/>
    <cellStyle name="1_Don gia Du thau ( XL19)_Book1_Bieu du thao QD von ho tro co MT 6" xfId="14381"/>
    <cellStyle name="1_Don gia Du thau ( XL19)_Book1_Hoan chinh KH 2012 (o nha)" xfId="14382"/>
    <cellStyle name="1_Don gia Du thau ( XL19)_Book1_Hoan chinh KH 2012 (o nha) 2" xfId="14383"/>
    <cellStyle name="1_Don gia Du thau ( XL19)_Book1_Hoan chinh KH 2012 (o nha) 2 2" xfId="14384"/>
    <cellStyle name="1_Don gia Du thau ( XL19)_Book1_Hoan chinh KH 2012 (o nha) 2 3" xfId="14385"/>
    <cellStyle name="1_Don gia Du thau ( XL19)_Book1_Hoan chinh KH 2012 (o nha) 2 4" xfId="14386"/>
    <cellStyle name="1_Don gia Du thau ( XL19)_Book1_Hoan chinh KH 2012 (o nha) 3" xfId="14387"/>
    <cellStyle name="1_Don gia Du thau ( XL19)_Book1_Hoan chinh KH 2012 (o nha) 3 2" xfId="14388"/>
    <cellStyle name="1_Don gia Du thau ( XL19)_Book1_Hoan chinh KH 2012 (o nha) 3 3" xfId="14389"/>
    <cellStyle name="1_Don gia Du thau ( XL19)_Book1_Hoan chinh KH 2012 (o nha) 3 4" xfId="14390"/>
    <cellStyle name="1_Don gia Du thau ( XL19)_Book1_Hoan chinh KH 2012 (o nha) 4" xfId="14391"/>
    <cellStyle name="1_Don gia Du thau ( XL19)_Book1_Hoan chinh KH 2012 (o nha) 5" xfId="14392"/>
    <cellStyle name="1_Don gia Du thau ( XL19)_Book1_Hoan chinh KH 2012 (o nha) 6" xfId="14393"/>
    <cellStyle name="1_Don gia Du thau ( XL19)_Book1_Hoan chinh KH 2012 (o nha)_Bao cao giai ngan quy I" xfId="14394"/>
    <cellStyle name="1_Don gia Du thau ( XL19)_Book1_Hoan chinh KH 2012 (o nha)_Bao cao giai ngan quy I 2" xfId="14395"/>
    <cellStyle name="1_Don gia Du thau ( XL19)_Book1_Hoan chinh KH 2012 (o nha)_Bao cao giai ngan quy I 2 2" xfId="14396"/>
    <cellStyle name="1_Don gia Du thau ( XL19)_Book1_Hoan chinh KH 2012 (o nha)_Bao cao giai ngan quy I 2 3" xfId="14397"/>
    <cellStyle name="1_Don gia Du thau ( XL19)_Book1_Hoan chinh KH 2012 (o nha)_Bao cao giai ngan quy I 2 4" xfId="14398"/>
    <cellStyle name="1_Don gia Du thau ( XL19)_Book1_Hoan chinh KH 2012 (o nha)_Bao cao giai ngan quy I 3" xfId="14399"/>
    <cellStyle name="1_Don gia Du thau ( XL19)_Book1_Hoan chinh KH 2012 (o nha)_Bao cao giai ngan quy I 3 2" xfId="14400"/>
    <cellStyle name="1_Don gia Du thau ( XL19)_Book1_Hoan chinh KH 2012 (o nha)_Bao cao giai ngan quy I 3 3" xfId="14401"/>
    <cellStyle name="1_Don gia Du thau ( XL19)_Book1_Hoan chinh KH 2012 (o nha)_Bao cao giai ngan quy I 3 4" xfId="14402"/>
    <cellStyle name="1_Don gia Du thau ( XL19)_Book1_Hoan chinh KH 2012 (o nha)_Bao cao giai ngan quy I 4" xfId="14403"/>
    <cellStyle name="1_Don gia Du thau ( XL19)_Book1_Hoan chinh KH 2012 (o nha)_Bao cao giai ngan quy I 5" xfId="14404"/>
    <cellStyle name="1_Don gia Du thau ( XL19)_Book1_Hoan chinh KH 2012 (o nha)_Bao cao giai ngan quy I 6" xfId="14405"/>
    <cellStyle name="1_Don gia Du thau ( XL19)_Book1_Hoan chinh KH 2012 (o nha)_BC von DTPT 6 thang 2012" xfId="14406"/>
    <cellStyle name="1_Don gia Du thau ( XL19)_Book1_Hoan chinh KH 2012 (o nha)_BC von DTPT 6 thang 2012 2" xfId="14407"/>
    <cellStyle name="1_Don gia Du thau ( XL19)_Book1_Hoan chinh KH 2012 (o nha)_BC von DTPT 6 thang 2012 2 2" xfId="14408"/>
    <cellStyle name="1_Don gia Du thau ( XL19)_Book1_Hoan chinh KH 2012 (o nha)_BC von DTPT 6 thang 2012 2 3" xfId="14409"/>
    <cellStyle name="1_Don gia Du thau ( XL19)_Book1_Hoan chinh KH 2012 (o nha)_BC von DTPT 6 thang 2012 2 4" xfId="14410"/>
    <cellStyle name="1_Don gia Du thau ( XL19)_Book1_Hoan chinh KH 2012 (o nha)_BC von DTPT 6 thang 2012 3" xfId="14411"/>
    <cellStyle name="1_Don gia Du thau ( XL19)_Book1_Hoan chinh KH 2012 (o nha)_BC von DTPT 6 thang 2012 3 2" xfId="14412"/>
    <cellStyle name="1_Don gia Du thau ( XL19)_Book1_Hoan chinh KH 2012 (o nha)_BC von DTPT 6 thang 2012 3 3" xfId="14413"/>
    <cellStyle name="1_Don gia Du thau ( XL19)_Book1_Hoan chinh KH 2012 (o nha)_BC von DTPT 6 thang 2012 3 4" xfId="14414"/>
    <cellStyle name="1_Don gia Du thau ( XL19)_Book1_Hoan chinh KH 2012 (o nha)_BC von DTPT 6 thang 2012 4" xfId="14415"/>
    <cellStyle name="1_Don gia Du thau ( XL19)_Book1_Hoan chinh KH 2012 (o nha)_BC von DTPT 6 thang 2012 5" xfId="14416"/>
    <cellStyle name="1_Don gia Du thau ( XL19)_Book1_Hoan chinh KH 2012 (o nha)_BC von DTPT 6 thang 2012 6" xfId="14417"/>
    <cellStyle name="1_Don gia Du thau ( XL19)_Book1_Hoan chinh KH 2012 (o nha)_Bieu du thao QD von ho tro co MT" xfId="14418"/>
    <cellStyle name="1_Don gia Du thau ( XL19)_Book1_Hoan chinh KH 2012 (o nha)_Bieu du thao QD von ho tro co MT 2" xfId="14419"/>
    <cellStyle name="1_Don gia Du thau ( XL19)_Book1_Hoan chinh KH 2012 (o nha)_Bieu du thao QD von ho tro co MT 2 2" xfId="14420"/>
    <cellStyle name="1_Don gia Du thau ( XL19)_Book1_Hoan chinh KH 2012 (o nha)_Bieu du thao QD von ho tro co MT 2 3" xfId="14421"/>
    <cellStyle name="1_Don gia Du thau ( XL19)_Book1_Hoan chinh KH 2012 (o nha)_Bieu du thao QD von ho tro co MT 2 4" xfId="14422"/>
    <cellStyle name="1_Don gia Du thau ( XL19)_Book1_Hoan chinh KH 2012 (o nha)_Bieu du thao QD von ho tro co MT 3" xfId="14423"/>
    <cellStyle name="1_Don gia Du thau ( XL19)_Book1_Hoan chinh KH 2012 (o nha)_Bieu du thao QD von ho tro co MT 3 2" xfId="14424"/>
    <cellStyle name="1_Don gia Du thau ( XL19)_Book1_Hoan chinh KH 2012 (o nha)_Bieu du thao QD von ho tro co MT 3 3" xfId="14425"/>
    <cellStyle name="1_Don gia Du thau ( XL19)_Book1_Hoan chinh KH 2012 (o nha)_Bieu du thao QD von ho tro co MT 3 4" xfId="14426"/>
    <cellStyle name="1_Don gia Du thau ( XL19)_Book1_Hoan chinh KH 2012 (o nha)_Bieu du thao QD von ho tro co MT 4" xfId="14427"/>
    <cellStyle name="1_Don gia Du thau ( XL19)_Book1_Hoan chinh KH 2012 (o nha)_Bieu du thao QD von ho tro co MT 5" xfId="14428"/>
    <cellStyle name="1_Don gia Du thau ( XL19)_Book1_Hoan chinh KH 2012 (o nha)_Bieu du thao QD von ho tro co MT 6" xfId="14429"/>
    <cellStyle name="1_Don gia Du thau ( XL19)_Book1_Hoan chinh KH 2012 (o nha)_Ke hoach 2012 theo doi (giai ngan 30.6.12)" xfId="14430"/>
    <cellStyle name="1_Don gia Du thau ( XL19)_Book1_Hoan chinh KH 2012 (o nha)_Ke hoach 2012 theo doi (giai ngan 30.6.12) 2" xfId="14431"/>
    <cellStyle name="1_Don gia Du thau ( XL19)_Book1_Hoan chinh KH 2012 (o nha)_Ke hoach 2012 theo doi (giai ngan 30.6.12) 2 2" xfId="14432"/>
    <cellStyle name="1_Don gia Du thau ( XL19)_Book1_Hoan chinh KH 2012 (o nha)_Ke hoach 2012 theo doi (giai ngan 30.6.12) 2 3" xfId="14433"/>
    <cellStyle name="1_Don gia Du thau ( XL19)_Book1_Hoan chinh KH 2012 (o nha)_Ke hoach 2012 theo doi (giai ngan 30.6.12) 2 4" xfId="14434"/>
    <cellStyle name="1_Don gia Du thau ( XL19)_Book1_Hoan chinh KH 2012 (o nha)_Ke hoach 2012 theo doi (giai ngan 30.6.12) 3" xfId="14435"/>
    <cellStyle name="1_Don gia Du thau ( XL19)_Book1_Hoan chinh KH 2012 (o nha)_Ke hoach 2012 theo doi (giai ngan 30.6.12) 3 2" xfId="14436"/>
    <cellStyle name="1_Don gia Du thau ( XL19)_Book1_Hoan chinh KH 2012 (o nha)_Ke hoach 2012 theo doi (giai ngan 30.6.12) 3 3" xfId="14437"/>
    <cellStyle name="1_Don gia Du thau ( XL19)_Book1_Hoan chinh KH 2012 (o nha)_Ke hoach 2012 theo doi (giai ngan 30.6.12) 3 4" xfId="14438"/>
    <cellStyle name="1_Don gia Du thau ( XL19)_Book1_Hoan chinh KH 2012 (o nha)_Ke hoach 2012 theo doi (giai ngan 30.6.12) 4" xfId="14439"/>
    <cellStyle name="1_Don gia Du thau ( XL19)_Book1_Hoan chinh KH 2012 (o nha)_Ke hoach 2012 theo doi (giai ngan 30.6.12) 5" xfId="14440"/>
    <cellStyle name="1_Don gia Du thau ( XL19)_Book1_Hoan chinh KH 2012 (o nha)_Ke hoach 2012 theo doi (giai ngan 30.6.12) 6" xfId="14441"/>
    <cellStyle name="1_Don gia Du thau ( XL19)_Book1_Hoan chinh KH 2012 Von ho tro co MT" xfId="14442"/>
    <cellStyle name="1_Don gia Du thau ( XL19)_Book1_Hoan chinh KH 2012 Von ho tro co MT (chi tiet)" xfId="14443"/>
    <cellStyle name="1_Don gia Du thau ( XL19)_Book1_Hoan chinh KH 2012 Von ho tro co MT (chi tiet) 2" xfId="14444"/>
    <cellStyle name="1_Don gia Du thau ( XL19)_Book1_Hoan chinh KH 2012 Von ho tro co MT (chi tiet) 2 2" xfId="14445"/>
    <cellStyle name="1_Don gia Du thau ( XL19)_Book1_Hoan chinh KH 2012 Von ho tro co MT (chi tiet) 2 3" xfId="14446"/>
    <cellStyle name="1_Don gia Du thau ( XL19)_Book1_Hoan chinh KH 2012 Von ho tro co MT (chi tiet) 2 4" xfId="14447"/>
    <cellStyle name="1_Don gia Du thau ( XL19)_Book1_Hoan chinh KH 2012 Von ho tro co MT (chi tiet) 3" xfId="14448"/>
    <cellStyle name="1_Don gia Du thau ( XL19)_Book1_Hoan chinh KH 2012 Von ho tro co MT (chi tiet) 3 2" xfId="14449"/>
    <cellStyle name="1_Don gia Du thau ( XL19)_Book1_Hoan chinh KH 2012 Von ho tro co MT (chi tiet) 3 3" xfId="14450"/>
    <cellStyle name="1_Don gia Du thau ( XL19)_Book1_Hoan chinh KH 2012 Von ho tro co MT (chi tiet) 3 4" xfId="14451"/>
    <cellStyle name="1_Don gia Du thau ( XL19)_Book1_Hoan chinh KH 2012 Von ho tro co MT (chi tiet) 4" xfId="14452"/>
    <cellStyle name="1_Don gia Du thau ( XL19)_Book1_Hoan chinh KH 2012 Von ho tro co MT (chi tiet) 5" xfId="14453"/>
    <cellStyle name="1_Don gia Du thau ( XL19)_Book1_Hoan chinh KH 2012 Von ho tro co MT (chi tiet) 6" xfId="14454"/>
    <cellStyle name="1_Don gia Du thau ( XL19)_Book1_Hoan chinh KH 2012 Von ho tro co MT 10" xfId="14455"/>
    <cellStyle name="1_Don gia Du thau ( XL19)_Book1_Hoan chinh KH 2012 Von ho tro co MT 10 2" xfId="14456"/>
    <cellStyle name="1_Don gia Du thau ( XL19)_Book1_Hoan chinh KH 2012 Von ho tro co MT 10 3" xfId="14457"/>
    <cellStyle name="1_Don gia Du thau ( XL19)_Book1_Hoan chinh KH 2012 Von ho tro co MT 10 4" xfId="14458"/>
    <cellStyle name="1_Don gia Du thau ( XL19)_Book1_Hoan chinh KH 2012 Von ho tro co MT 11" xfId="14459"/>
    <cellStyle name="1_Don gia Du thau ( XL19)_Book1_Hoan chinh KH 2012 Von ho tro co MT 11 2" xfId="14460"/>
    <cellStyle name="1_Don gia Du thau ( XL19)_Book1_Hoan chinh KH 2012 Von ho tro co MT 11 3" xfId="14461"/>
    <cellStyle name="1_Don gia Du thau ( XL19)_Book1_Hoan chinh KH 2012 Von ho tro co MT 11 4" xfId="14462"/>
    <cellStyle name="1_Don gia Du thau ( XL19)_Book1_Hoan chinh KH 2012 Von ho tro co MT 12" xfId="14463"/>
    <cellStyle name="1_Don gia Du thau ( XL19)_Book1_Hoan chinh KH 2012 Von ho tro co MT 12 2" xfId="14464"/>
    <cellStyle name="1_Don gia Du thau ( XL19)_Book1_Hoan chinh KH 2012 Von ho tro co MT 12 3" xfId="14465"/>
    <cellStyle name="1_Don gia Du thau ( XL19)_Book1_Hoan chinh KH 2012 Von ho tro co MT 12 4" xfId="14466"/>
    <cellStyle name="1_Don gia Du thau ( XL19)_Book1_Hoan chinh KH 2012 Von ho tro co MT 13" xfId="14467"/>
    <cellStyle name="1_Don gia Du thau ( XL19)_Book1_Hoan chinh KH 2012 Von ho tro co MT 13 2" xfId="14468"/>
    <cellStyle name="1_Don gia Du thau ( XL19)_Book1_Hoan chinh KH 2012 Von ho tro co MT 13 3" xfId="14469"/>
    <cellStyle name="1_Don gia Du thau ( XL19)_Book1_Hoan chinh KH 2012 Von ho tro co MT 13 4" xfId="14470"/>
    <cellStyle name="1_Don gia Du thau ( XL19)_Book1_Hoan chinh KH 2012 Von ho tro co MT 14" xfId="14471"/>
    <cellStyle name="1_Don gia Du thau ( XL19)_Book1_Hoan chinh KH 2012 Von ho tro co MT 14 2" xfId="14472"/>
    <cellStyle name="1_Don gia Du thau ( XL19)_Book1_Hoan chinh KH 2012 Von ho tro co MT 14 3" xfId="14473"/>
    <cellStyle name="1_Don gia Du thau ( XL19)_Book1_Hoan chinh KH 2012 Von ho tro co MT 14 4" xfId="14474"/>
    <cellStyle name="1_Don gia Du thau ( XL19)_Book1_Hoan chinh KH 2012 Von ho tro co MT 15" xfId="14475"/>
    <cellStyle name="1_Don gia Du thau ( XL19)_Book1_Hoan chinh KH 2012 Von ho tro co MT 15 2" xfId="14476"/>
    <cellStyle name="1_Don gia Du thau ( XL19)_Book1_Hoan chinh KH 2012 Von ho tro co MT 15 3" xfId="14477"/>
    <cellStyle name="1_Don gia Du thau ( XL19)_Book1_Hoan chinh KH 2012 Von ho tro co MT 15 4" xfId="14478"/>
    <cellStyle name="1_Don gia Du thau ( XL19)_Book1_Hoan chinh KH 2012 Von ho tro co MT 16" xfId="14479"/>
    <cellStyle name="1_Don gia Du thau ( XL19)_Book1_Hoan chinh KH 2012 Von ho tro co MT 16 2" xfId="14480"/>
    <cellStyle name="1_Don gia Du thau ( XL19)_Book1_Hoan chinh KH 2012 Von ho tro co MT 16 3" xfId="14481"/>
    <cellStyle name="1_Don gia Du thau ( XL19)_Book1_Hoan chinh KH 2012 Von ho tro co MT 16 4" xfId="14482"/>
    <cellStyle name="1_Don gia Du thau ( XL19)_Book1_Hoan chinh KH 2012 Von ho tro co MT 17" xfId="14483"/>
    <cellStyle name="1_Don gia Du thau ( XL19)_Book1_Hoan chinh KH 2012 Von ho tro co MT 17 2" xfId="14484"/>
    <cellStyle name="1_Don gia Du thau ( XL19)_Book1_Hoan chinh KH 2012 Von ho tro co MT 17 3" xfId="14485"/>
    <cellStyle name="1_Don gia Du thau ( XL19)_Book1_Hoan chinh KH 2012 Von ho tro co MT 17 4" xfId="14486"/>
    <cellStyle name="1_Don gia Du thau ( XL19)_Book1_Hoan chinh KH 2012 Von ho tro co MT 18" xfId="14487"/>
    <cellStyle name="1_Don gia Du thau ( XL19)_Book1_Hoan chinh KH 2012 Von ho tro co MT 19" xfId="14488"/>
    <cellStyle name="1_Don gia Du thau ( XL19)_Book1_Hoan chinh KH 2012 Von ho tro co MT 2" xfId="14489"/>
    <cellStyle name="1_Don gia Du thau ( XL19)_Book1_Hoan chinh KH 2012 Von ho tro co MT 2 2" xfId="14490"/>
    <cellStyle name="1_Don gia Du thau ( XL19)_Book1_Hoan chinh KH 2012 Von ho tro co MT 2 3" xfId="14491"/>
    <cellStyle name="1_Don gia Du thau ( XL19)_Book1_Hoan chinh KH 2012 Von ho tro co MT 2 4" xfId="14492"/>
    <cellStyle name="1_Don gia Du thau ( XL19)_Book1_Hoan chinh KH 2012 Von ho tro co MT 20" xfId="14493"/>
    <cellStyle name="1_Don gia Du thau ( XL19)_Book1_Hoan chinh KH 2012 Von ho tro co MT 3" xfId="14494"/>
    <cellStyle name="1_Don gia Du thau ( XL19)_Book1_Hoan chinh KH 2012 Von ho tro co MT 3 2" xfId="14495"/>
    <cellStyle name="1_Don gia Du thau ( XL19)_Book1_Hoan chinh KH 2012 Von ho tro co MT 3 3" xfId="14496"/>
    <cellStyle name="1_Don gia Du thau ( XL19)_Book1_Hoan chinh KH 2012 Von ho tro co MT 3 4" xfId="14497"/>
    <cellStyle name="1_Don gia Du thau ( XL19)_Book1_Hoan chinh KH 2012 Von ho tro co MT 4" xfId="14498"/>
    <cellStyle name="1_Don gia Du thau ( XL19)_Book1_Hoan chinh KH 2012 Von ho tro co MT 4 2" xfId="14499"/>
    <cellStyle name="1_Don gia Du thau ( XL19)_Book1_Hoan chinh KH 2012 Von ho tro co MT 4 3" xfId="14500"/>
    <cellStyle name="1_Don gia Du thau ( XL19)_Book1_Hoan chinh KH 2012 Von ho tro co MT 4 4" xfId="14501"/>
    <cellStyle name="1_Don gia Du thau ( XL19)_Book1_Hoan chinh KH 2012 Von ho tro co MT 5" xfId="14502"/>
    <cellStyle name="1_Don gia Du thau ( XL19)_Book1_Hoan chinh KH 2012 Von ho tro co MT 5 2" xfId="14503"/>
    <cellStyle name="1_Don gia Du thau ( XL19)_Book1_Hoan chinh KH 2012 Von ho tro co MT 5 3" xfId="14504"/>
    <cellStyle name="1_Don gia Du thau ( XL19)_Book1_Hoan chinh KH 2012 Von ho tro co MT 5 4" xfId="14505"/>
    <cellStyle name="1_Don gia Du thau ( XL19)_Book1_Hoan chinh KH 2012 Von ho tro co MT 6" xfId="14506"/>
    <cellStyle name="1_Don gia Du thau ( XL19)_Book1_Hoan chinh KH 2012 Von ho tro co MT 6 2" xfId="14507"/>
    <cellStyle name="1_Don gia Du thau ( XL19)_Book1_Hoan chinh KH 2012 Von ho tro co MT 6 3" xfId="14508"/>
    <cellStyle name="1_Don gia Du thau ( XL19)_Book1_Hoan chinh KH 2012 Von ho tro co MT 6 4" xfId="14509"/>
    <cellStyle name="1_Don gia Du thau ( XL19)_Book1_Hoan chinh KH 2012 Von ho tro co MT 7" xfId="14510"/>
    <cellStyle name="1_Don gia Du thau ( XL19)_Book1_Hoan chinh KH 2012 Von ho tro co MT 7 2" xfId="14511"/>
    <cellStyle name="1_Don gia Du thau ( XL19)_Book1_Hoan chinh KH 2012 Von ho tro co MT 7 3" xfId="14512"/>
    <cellStyle name="1_Don gia Du thau ( XL19)_Book1_Hoan chinh KH 2012 Von ho tro co MT 7 4" xfId="14513"/>
    <cellStyle name="1_Don gia Du thau ( XL19)_Book1_Hoan chinh KH 2012 Von ho tro co MT 8" xfId="14514"/>
    <cellStyle name="1_Don gia Du thau ( XL19)_Book1_Hoan chinh KH 2012 Von ho tro co MT 8 2" xfId="14515"/>
    <cellStyle name="1_Don gia Du thau ( XL19)_Book1_Hoan chinh KH 2012 Von ho tro co MT 8 3" xfId="14516"/>
    <cellStyle name="1_Don gia Du thau ( XL19)_Book1_Hoan chinh KH 2012 Von ho tro co MT 8 4" xfId="14517"/>
    <cellStyle name="1_Don gia Du thau ( XL19)_Book1_Hoan chinh KH 2012 Von ho tro co MT 9" xfId="14518"/>
    <cellStyle name="1_Don gia Du thau ( XL19)_Book1_Hoan chinh KH 2012 Von ho tro co MT 9 2" xfId="14519"/>
    <cellStyle name="1_Don gia Du thau ( XL19)_Book1_Hoan chinh KH 2012 Von ho tro co MT 9 3" xfId="14520"/>
    <cellStyle name="1_Don gia Du thau ( XL19)_Book1_Hoan chinh KH 2012 Von ho tro co MT 9 4" xfId="14521"/>
    <cellStyle name="1_Don gia Du thau ( XL19)_Book1_Hoan chinh KH 2012 Von ho tro co MT_Bao cao giai ngan quy I" xfId="14522"/>
    <cellStyle name="1_Don gia Du thau ( XL19)_Book1_Hoan chinh KH 2012 Von ho tro co MT_Bao cao giai ngan quy I 2" xfId="14523"/>
    <cellStyle name="1_Don gia Du thau ( XL19)_Book1_Hoan chinh KH 2012 Von ho tro co MT_Bao cao giai ngan quy I 2 2" xfId="14524"/>
    <cellStyle name="1_Don gia Du thau ( XL19)_Book1_Hoan chinh KH 2012 Von ho tro co MT_Bao cao giai ngan quy I 2 3" xfId="14525"/>
    <cellStyle name="1_Don gia Du thau ( XL19)_Book1_Hoan chinh KH 2012 Von ho tro co MT_Bao cao giai ngan quy I 2 4" xfId="14526"/>
    <cellStyle name="1_Don gia Du thau ( XL19)_Book1_Hoan chinh KH 2012 Von ho tro co MT_Bao cao giai ngan quy I 3" xfId="14527"/>
    <cellStyle name="1_Don gia Du thau ( XL19)_Book1_Hoan chinh KH 2012 Von ho tro co MT_Bao cao giai ngan quy I 3 2" xfId="14528"/>
    <cellStyle name="1_Don gia Du thau ( XL19)_Book1_Hoan chinh KH 2012 Von ho tro co MT_Bao cao giai ngan quy I 3 3" xfId="14529"/>
    <cellStyle name="1_Don gia Du thau ( XL19)_Book1_Hoan chinh KH 2012 Von ho tro co MT_Bao cao giai ngan quy I 3 4" xfId="14530"/>
    <cellStyle name="1_Don gia Du thau ( XL19)_Book1_Hoan chinh KH 2012 Von ho tro co MT_Bao cao giai ngan quy I 4" xfId="14531"/>
    <cellStyle name="1_Don gia Du thau ( XL19)_Book1_Hoan chinh KH 2012 Von ho tro co MT_Bao cao giai ngan quy I 5" xfId="14532"/>
    <cellStyle name="1_Don gia Du thau ( XL19)_Book1_Hoan chinh KH 2012 Von ho tro co MT_Bao cao giai ngan quy I 6" xfId="14533"/>
    <cellStyle name="1_Don gia Du thau ( XL19)_Book1_Hoan chinh KH 2012 Von ho tro co MT_BC von DTPT 6 thang 2012" xfId="14534"/>
    <cellStyle name="1_Don gia Du thau ( XL19)_Book1_Hoan chinh KH 2012 Von ho tro co MT_BC von DTPT 6 thang 2012 2" xfId="14535"/>
    <cellStyle name="1_Don gia Du thau ( XL19)_Book1_Hoan chinh KH 2012 Von ho tro co MT_BC von DTPT 6 thang 2012 2 2" xfId="14536"/>
    <cellStyle name="1_Don gia Du thau ( XL19)_Book1_Hoan chinh KH 2012 Von ho tro co MT_BC von DTPT 6 thang 2012 2 3" xfId="14537"/>
    <cellStyle name="1_Don gia Du thau ( XL19)_Book1_Hoan chinh KH 2012 Von ho tro co MT_BC von DTPT 6 thang 2012 2 4" xfId="14538"/>
    <cellStyle name="1_Don gia Du thau ( XL19)_Book1_Hoan chinh KH 2012 Von ho tro co MT_BC von DTPT 6 thang 2012 3" xfId="14539"/>
    <cellStyle name="1_Don gia Du thau ( XL19)_Book1_Hoan chinh KH 2012 Von ho tro co MT_BC von DTPT 6 thang 2012 3 2" xfId="14540"/>
    <cellStyle name="1_Don gia Du thau ( XL19)_Book1_Hoan chinh KH 2012 Von ho tro co MT_BC von DTPT 6 thang 2012 3 3" xfId="14541"/>
    <cellStyle name="1_Don gia Du thau ( XL19)_Book1_Hoan chinh KH 2012 Von ho tro co MT_BC von DTPT 6 thang 2012 3 4" xfId="14542"/>
    <cellStyle name="1_Don gia Du thau ( XL19)_Book1_Hoan chinh KH 2012 Von ho tro co MT_BC von DTPT 6 thang 2012 4" xfId="14543"/>
    <cellStyle name="1_Don gia Du thau ( XL19)_Book1_Hoan chinh KH 2012 Von ho tro co MT_BC von DTPT 6 thang 2012 5" xfId="14544"/>
    <cellStyle name="1_Don gia Du thau ( XL19)_Book1_Hoan chinh KH 2012 Von ho tro co MT_BC von DTPT 6 thang 2012 6" xfId="14545"/>
    <cellStyle name="1_Don gia Du thau ( XL19)_Book1_Hoan chinh KH 2012 Von ho tro co MT_Bieu du thao QD von ho tro co MT" xfId="14546"/>
    <cellStyle name="1_Don gia Du thau ( XL19)_Book1_Hoan chinh KH 2012 Von ho tro co MT_Bieu du thao QD von ho tro co MT 2" xfId="14547"/>
    <cellStyle name="1_Don gia Du thau ( XL19)_Book1_Hoan chinh KH 2012 Von ho tro co MT_Bieu du thao QD von ho tro co MT 2 2" xfId="14548"/>
    <cellStyle name="1_Don gia Du thau ( XL19)_Book1_Hoan chinh KH 2012 Von ho tro co MT_Bieu du thao QD von ho tro co MT 2 3" xfId="14549"/>
    <cellStyle name="1_Don gia Du thau ( XL19)_Book1_Hoan chinh KH 2012 Von ho tro co MT_Bieu du thao QD von ho tro co MT 2 4" xfId="14550"/>
    <cellStyle name="1_Don gia Du thau ( XL19)_Book1_Hoan chinh KH 2012 Von ho tro co MT_Bieu du thao QD von ho tro co MT 3" xfId="14551"/>
    <cellStyle name="1_Don gia Du thau ( XL19)_Book1_Hoan chinh KH 2012 Von ho tro co MT_Bieu du thao QD von ho tro co MT 3 2" xfId="14552"/>
    <cellStyle name="1_Don gia Du thau ( XL19)_Book1_Hoan chinh KH 2012 Von ho tro co MT_Bieu du thao QD von ho tro co MT 3 3" xfId="14553"/>
    <cellStyle name="1_Don gia Du thau ( XL19)_Book1_Hoan chinh KH 2012 Von ho tro co MT_Bieu du thao QD von ho tro co MT 3 4" xfId="14554"/>
    <cellStyle name="1_Don gia Du thau ( XL19)_Book1_Hoan chinh KH 2012 Von ho tro co MT_Bieu du thao QD von ho tro co MT 4" xfId="14555"/>
    <cellStyle name="1_Don gia Du thau ( XL19)_Book1_Hoan chinh KH 2012 Von ho tro co MT_Bieu du thao QD von ho tro co MT 5" xfId="14556"/>
    <cellStyle name="1_Don gia Du thau ( XL19)_Book1_Hoan chinh KH 2012 Von ho tro co MT_Bieu du thao QD von ho tro co MT 6" xfId="14557"/>
    <cellStyle name="1_Don gia Du thau ( XL19)_Book1_Hoan chinh KH 2012 Von ho tro co MT_Ke hoach 2012 theo doi (giai ngan 30.6.12)" xfId="14558"/>
    <cellStyle name="1_Don gia Du thau ( XL19)_Book1_Hoan chinh KH 2012 Von ho tro co MT_Ke hoach 2012 theo doi (giai ngan 30.6.12) 2" xfId="14559"/>
    <cellStyle name="1_Don gia Du thau ( XL19)_Book1_Hoan chinh KH 2012 Von ho tro co MT_Ke hoach 2012 theo doi (giai ngan 30.6.12) 2 2" xfId="14560"/>
    <cellStyle name="1_Don gia Du thau ( XL19)_Book1_Hoan chinh KH 2012 Von ho tro co MT_Ke hoach 2012 theo doi (giai ngan 30.6.12) 2 3" xfId="14561"/>
    <cellStyle name="1_Don gia Du thau ( XL19)_Book1_Hoan chinh KH 2012 Von ho tro co MT_Ke hoach 2012 theo doi (giai ngan 30.6.12) 2 4" xfId="14562"/>
    <cellStyle name="1_Don gia Du thau ( XL19)_Book1_Hoan chinh KH 2012 Von ho tro co MT_Ke hoach 2012 theo doi (giai ngan 30.6.12) 3" xfId="14563"/>
    <cellStyle name="1_Don gia Du thau ( XL19)_Book1_Hoan chinh KH 2012 Von ho tro co MT_Ke hoach 2012 theo doi (giai ngan 30.6.12) 3 2" xfId="14564"/>
    <cellStyle name="1_Don gia Du thau ( XL19)_Book1_Hoan chinh KH 2012 Von ho tro co MT_Ke hoach 2012 theo doi (giai ngan 30.6.12) 3 3" xfId="14565"/>
    <cellStyle name="1_Don gia Du thau ( XL19)_Book1_Hoan chinh KH 2012 Von ho tro co MT_Ke hoach 2012 theo doi (giai ngan 30.6.12) 3 4" xfId="14566"/>
    <cellStyle name="1_Don gia Du thau ( XL19)_Book1_Hoan chinh KH 2012 Von ho tro co MT_Ke hoach 2012 theo doi (giai ngan 30.6.12) 4" xfId="14567"/>
    <cellStyle name="1_Don gia Du thau ( XL19)_Book1_Hoan chinh KH 2012 Von ho tro co MT_Ke hoach 2012 theo doi (giai ngan 30.6.12) 5" xfId="14568"/>
    <cellStyle name="1_Don gia Du thau ( XL19)_Book1_Hoan chinh KH 2012 Von ho tro co MT_Ke hoach 2012 theo doi (giai ngan 30.6.12) 6" xfId="14569"/>
    <cellStyle name="1_Don gia Du thau ( XL19)_Book1_Ke hoach 2012 (theo doi)" xfId="14570"/>
    <cellStyle name="1_Don gia Du thau ( XL19)_Book1_Ke hoach 2012 (theo doi) 2" xfId="14571"/>
    <cellStyle name="1_Don gia Du thau ( XL19)_Book1_Ke hoach 2012 (theo doi) 2 2" xfId="14572"/>
    <cellStyle name="1_Don gia Du thau ( XL19)_Book1_Ke hoach 2012 (theo doi) 2 3" xfId="14573"/>
    <cellStyle name="1_Don gia Du thau ( XL19)_Book1_Ke hoach 2012 (theo doi) 2 4" xfId="14574"/>
    <cellStyle name="1_Don gia Du thau ( XL19)_Book1_Ke hoach 2012 (theo doi) 3" xfId="14575"/>
    <cellStyle name="1_Don gia Du thau ( XL19)_Book1_Ke hoach 2012 (theo doi) 3 2" xfId="14576"/>
    <cellStyle name="1_Don gia Du thau ( XL19)_Book1_Ke hoach 2012 (theo doi) 3 3" xfId="14577"/>
    <cellStyle name="1_Don gia Du thau ( XL19)_Book1_Ke hoach 2012 (theo doi) 3 4" xfId="14578"/>
    <cellStyle name="1_Don gia Du thau ( XL19)_Book1_Ke hoach 2012 (theo doi) 4" xfId="14579"/>
    <cellStyle name="1_Don gia Du thau ( XL19)_Book1_Ke hoach 2012 (theo doi) 5" xfId="14580"/>
    <cellStyle name="1_Don gia Du thau ( XL19)_Book1_Ke hoach 2012 (theo doi) 6" xfId="14581"/>
    <cellStyle name="1_Don gia Du thau ( XL19)_Book1_Ke hoach 2012 theo doi (giai ngan 30.6.12)" xfId="14582"/>
    <cellStyle name="1_Don gia Du thau ( XL19)_Book1_Ke hoach 2012 theo doi (giai ngan 30.6.12) 2" xfId="14583"/>
    <cellStyle name="1_Don gia Du thau ( XL19)_Book1_Ke hoach 2012 theo doi (giai ngan 30.6.12) 2 2" xfId="14584"/>
    <cellStyle name="1_Don gia Du thau ( XL19)_Book1_Ke hoach 2012 theo doi (giai ngan 30.6.12) 2 3" xfId="14585"/>
    <cellStyle name="1_Don gia Du thau ( XL19)_Book1_Ke hoach 2012 theo doi (giai ngan 30.6.12) 2 4" xfId="14586"/>
    <cellStyle name="1_Don gia Du thau ( XL19)_Book1_Ke hoach 2012 theo doi (giai ngan 30.6.12) 3" xfId="14587"/>
    <cellStyle name="1_Don gia Du thau ( XL19)_Book1_Ke hoach 2012 theo doi (giai ngan 30.6.12) 3 2" xfId="14588"/>
    <cellStyle name="1_Don gia Du thau ( XL19)_Book1_Ke hoach 2012 theo doi (giai ngan 30.6.12) 3 3" xfId="14589"/>
    <cellStyle name="1_Don gia Du thau ( XL19)_Book1_Ke hoach 2012 theo doi (giai ngan 30.6.12) 3 4" xfId="14590"/>
    <cellStyle name="1_Don gia Du thau ( XL19)_Book1_Ke hoach 2012 theo doi (giai ngan 30.6.12) 4" xfId="14591"/>
    <cellStyle name="1_Don gia Du thau ( XL19)_Book1_Ke hoach 2012 theo doi (giai ngan 30.6.12) 5" xfId="14592"/>
    <cellStyle name="1_Don gia Du thau ( XL19)_Book1_Ke hoach 2012 theo doi (giai ngan 30.6.12) 6" xfId="14593"/>
    <cellStyle name="1_Don gia Du thau ( XL19)_Dang ky phan khai von ODA (gui Bo)" xfId="14594"/>
    <cellStyle name="1_Don gia Du thau ( XL19)_Dang ky phan khai von ODA (gui Bo) 2" xfId="14595"/>
    <cellStyle name="1_Don gia Du thau ( XL19)_Dang ky phan khai von ODA (gui Bo) 2 2" xfId="14596"/>
    <cellStyle name="1_Don gia Du thau ( XL19)_Dang ky phan khai von ODA (gui Bo) 2 3" xfId="14597"/>
    <cellStyle name="1_Don gia Du thau ( XL19)_Dang ky phan khai von ODA (gui Bo) 2 4" xfId="14598"/>
    <cellStyle name="1_Don gia Du thau ( XL19)_Dang ky phan khai von ODA (gui Bo) 3" xfId="14599"/>
    <cellStyle name="1_Don gia Du thau ( XL19)_Dang ky phan khai von ODA (gui Bo) 4" xfId="14600"/>
    <cellStyle name="1_Don gia Du thau ( XL19)_Dang ky phan khai von ODA (gui Bo) 5" xfId="14601"/>
    <cellStyle name="1_Don gia Du thau ( XL19)_Dang ky phan khai von ODA (gui Bo)_BC von DTPT 6 thang 2012" xfId="14602"/>
    <cellStyle name="1_Don gia Du thau ( XL19)_Dang ky phan khai von ODA (gui Bo)_BC von DTPT 6 thang 2012 2" xfId="14603"/>
    <cellStyle name="1_Don gia Du thau ( XL19)_Dang ky phan khai von ODA (gui Bo)_BC von DTPT 6 thang 2012 2 2" xfId="14604"/>
    <cellStyle name="1_Don gia Du thau ( XL19)_Dang ky phan khai von ODA (gui Bo)_BC von DTPT 6 thang 2012 2 3" xfId="14605"/>
    <cellStyle name="1_Don gia Du thau ( XL19)_Dang ky phan khai von ODA (gui Bo)_BC von DTPT 6 thang 2012 2 4" xfId="14606"/>
    <cellStyle name="1_Don gia Du thau ( XL19)_Dang ky phan khai von ODA (gui Bo)_BC von DTPT 6 thang 2012 3" xfId="14607"/>
    <cellStyle name="1_Don gia Du thau ( XL19)_Dang ky phan khai von ODA (gui Bo)_BC von DTPT 6 thang 2012 4" xfId="14608"/>
    <cellStyle name="1_Don gia Du thau ( XL19)_Dang ky phan khai von ODA (gui Bo)_BC von DTPT 6 thang 2012 5" xfId="14609"/>
    <cellStyle name="1_Don gia Du thau ( XL19)_Dang ky phan khai von ODA (gui Bo)_Bieu du thao QD von ho tro co MT" xfId="14610"/>
    <cellStyle name="1_Don gia Du thau ( XL19)_Dang ky phan khai von ODA (gui Bo)_Bieu du thao QD von ho tro co MT 2" xfId="14611"/>
    <cellStyle name="1_Don gia Du thau ( XL19)_Dang ky phan khai von ODA (gui Bo)_Bieu du thao QD von ho tro co MT 2 2" xfId="14612"/>
    <cellStyle name="1_Don gia Du thau ( XL19)_Dang ky phan khai von ODA (gui Bo)_Bieu du thao QD von ho tro co MT 2 3" xfId="14613"/>
    <cellStyle name="1_Don gia Du thau ( XL19)_Dang ky phan khai von ODA (gui Bo)_Bieu du thao QD von ho tro co MT 2 4" xfId="14614"/>
    <cellStyle name="1_Don gia Du thau ( XL19)_Dang ky phan khai von ODA (gui Bo)_Bieu du thao QD von ho tro co MT 3" xfId="14615"/>
    <cellStyle name="1_Don gia Du thau ( XL19)_Dang ky phan khai von ODA (gui Bo)_Bieu du thao QD von ho tro co MT 4" xfId="14616"/>
    <cellStyle name="1_Don gia Du thau ( XL19)_Dang ky phan khai von ODA (gui Bo)_Bieu du thao QD von ho tro co MT 5" xfId="14617"/>
    <cellStyle name="1_Don gia Du thau ( XL19)_Dang ky phan khai von ODA (gui Bo)_Ke hoach 2012 theo doi (giai ngan 30.6.12)" xfId="14618"/>
    <cellStyle name="1_Don gia Du thau ( XL19)_Dang ky phan khai von ODA (gui Bo)_Ke hoach 2012 theo doi (giai ngan 30.6.12) 2" xfId="14619"/>
    <cellStyle name="1_Don gia Du thau ( XL19)_Dang ky phan khai von ODA (gui Bo)_Ke hoach 2012 theo doi (giai ngan 30.6.12) 2 2" xfId="14620"/>
    <cellStyle name="1_Don gia Du thau ( XL19)_Dang ky phan khai von ODA (gui Bo)_Ke hoach 2012 theo doi (giai ngan 30.6.12) 2 3" xfId="14621"/>
    <cellStyle name="1_Don gia Du thau ( XL19)_Dang ky phan khai von ODA (gui Bo)_Ke hoach 2012 theo doi (giai ngan 30.6.12) 2 4" xfId="14622"/>
    <cellStyle name="1_Don gia Du thau ( XL19)_Dang ky phan khai von ODA (gui Bo)_Ke hoach 2012 theo doi (giai ngan 30.6.12) 3" xfId="14623"/>
    <cellStyle name="1_Don gia Du thau ( XL19)_Dang ky phan khai von ODA (gui Bo)_Ke hoach 2012 theo doi (giai ngan 30.6.12) 4" xfId="14624"/>
    <cellStyle name="1_Don gia Du thau ( XL19)_Dang ky phan khai von ODA (gui Bo)_Ke hoach 2012 theo doi (giai ngan 30.6.12) 5" xfId="14625"/>
    <cellStyle name="1_Don gia Du thau ( XL19)_Ke hoach 2012 (theo doi)" xfId="14626"/>
    <cellStyle name="1_Don gia Du thau ( XL19)_Ke hoach 2012 (theo doi) 2" xfId="14627"/>
    <cellStyle name="1_Don gia Du thau ( XL19)_Ke hoach 2012 (theo doi) 2 2" xfId="14628"/>
    <cellStyle name="1_Don gia Du thau ( XL19)_Ke hoach 2012 (theo doi) 2 3" xfId="14629"/>
    <cellStyle name="1_Don gia Du thau ( XL19)_Ke hoach 2012 (theo doi) 2 4" xfId="14630"/>
    <cellStyle name="1_Don gia Du thau ( XL19)_Ke hoach 2012 (theo doi) 3" xfId="14631"/>
    <cellStyle name="1_Don gia Du thau ( XL19)_Ke hoach 2012 (theo doi) 4" xfId="14632"/>
    <cellStyle name="1_Don gia Du thau ( XL19)_Ke hoach 2012 (theo doi) 5" xfId="14633"/>
    <cellStyle name="1_Don gia Du thau ( XL19)_Ke hoach 2012 theo doi (giai ngan 30.6.12)" xfId="14634"/>
    <cellStyle name="1_Don gia Du thau ( XL19)_Ke hoach 2012 theo doi (giai ngan 30.6.12) 2" xfId="14635"/>
    <cellStyle name="1_Don gia Du thau ( XL19)_Ke hoach 2012 theo doi (giai ngan 30.6.12) 2 2" xfId="14636"/>
    <cellStyle name="1_Don gia Du thau ( XL19)_Ke hoach 2012 theo doi (giai ngan 30.6.12) 2 3" xfId="14637"/>
    <cellStyle name="1_Don gia Du thau ( XL19)_Ke hoach 2012 theo doi (giai ngan 30.6.12) 2 4" xfId="14638"/>
    <cellStyle name="1_Don gia Du thau ( XL19)_Ke hoach 2012 theo doi (giai ngan 30.6.12) 3" xfId="14639"/>
    <cellStyle name="1_Don gia Du thau ( XL19)_Ke hoach 2012 theo doi (giai ngan 30.6.12) 4" xfId="14640"/>
    <cellStyle name="1_Don gia Du thau ( XL19)_Ke hoach 2012 theo doi (giai ngan 30.6.12) 5" xfId="14641"/>
    <cellStyle name="1_Don gia Du thau ( XL19)_Tong hop theo doi von TPCP (BC)" xfId="14642"/>
    <cellStyle name="1_Don gia Du thau ( XL19)_Tong hop theo doi von TPCP (BC) 2" xfId="14643"/>
    <cellStyle name="1_Don gia Du thau ( XL19)_Tong hop theo doi von TPCP (BC) 2 2" xfId="14644"/>
    <cellStyle name="1_Don gia Du thau ( XL19)_Tong hop theo doi von TPCP (BC) 2 3" xfId="14645"/>
    <cellStyle name="1_Don gia Du thau ( XL19)_Tong hop theo doi von TPCP (BC) 2 4" xfId="14646"/>
    <cellStyle name="1_Don gia Du thau ( XL19)_Tong hop theo doi von TPCP (BC) 3" xfId="14647"/>
    <cellStyle name="1_Don gia Du thau ( XL19)_Tong hop theo doi von TPCP (BC) 4" xfId="14648"/>
    <cellStyle name="1_Don gia Du thau ( XL19)_Tong hop theo doi von TPCP (BC) 5" xfId="14649"/>
    <cellStyle name="1_Don gia Du thau ( XL19)_Tong hop theo doi von TPCP (BC)_BC von DTPT 6 thang 2012" xfId="14650"/>
    <cellStyle name="1_Don gia Du thau ( XL19)_Tong hop theo doi von TPCP (BC)_BC von DTPT 6 thang 2012 2" xfId="14651"/>
    <cellStyle name="1_Don gia Du thau ( XL19)_Tong hop theo doi von TPCP (BC)_BC von DTPT 6 thang 2012 2 2" xfId="14652"/>
    <cellStyle name="1_Don gia Du thau ( XL19)_Tong hop theo doi von TPCP (BC)_BC von DTPT 6 thang 2012 2 3" xfId="14653"/>
    <cellStyle name="1_Don gia Du thau ( XL19)_Tong hop theo doi von TPCP (BC)_BC von DTPT 6 thang 2012 2 4" xfId="14654"/>
    <cellStyle name="1_Don gia Du thau ( XL19)_Tong hop theo doi von TPCP (BC)_BC von DTPT 6 thang 2012 3" xfId="14655"/>
    <cellStyle name="1_Don gia Du thau ( XL19)_Tong hop theo doi von TPCP (BC)_BC von DTPT 6 thang 2012 4" xfId="14656"/>
    <cellStyle name="1_Don gia Du thau ( XL19)_Tong hop theo doi von TPCP (BC)_BC von DTPT 6 thang 2012 5" xfId="14657"/>
    <cellStyle name="1_Don gia Du thau ( XL19)_Tong hop theo doi von TPCP (BC)_Bieu du thao QD von ho tro co MT" xfId="14658"/>
    <cellStyle name="1_Don gia Du thau ( XL19)_Tong hop theo doi von TPCP (BC)_Bieu du thao QD von ho tro co MT 2" xfId="14659"/>
    <cellStyle name="1_Don gia Du thau ( XL19)_Tong hop theo doi von TPCP (BC)_Bieu du thao QD von ho tro co MT 2 2" xfId="14660"/>
    <cellStyle name="1_Don gia Du thau ( XL19)_Tong hop theo doi von TPCP (BC)_Bieu du thao QD von ho tro co MT 2 3" xfId="14661"/>
    <cellStyle name="1_Don gia Du thau ( XL19)_Tong hop theo doi von TPCP (BC)_Bieu du thao QD von ho tro co MT 2 4" xfId="14662"/>
    <cellStyle name="1_Don gia Du thau ( XL19)_Tong hop theo doi von TPCP (BC)_Bieu du thao QD von ho tro co MT 3" xfId="14663"/>
    <cellStyle name="1_Don gia Du thau ( XL19)_Tong hop theo doi von TPCP (BC)_Bieu du thao QD von ho tro co MT 4" xfId="14664"/>
    <cellStyle name="1_Don gia Du thau ( XL19)_Tong hop theo doi von TPCP (BC)_Bieu du thao QD von ho tro co MT 5" xfId="14665"/>
    <cellStyle name="1_Don gia Du thau ( XL19)_Tong hop theo doi von TPCP (BC)_Ke hoach 2012 (theo doi)" xfId="14666"/>
    <cellStyle name="1_Don gia Du thau ( XL19)_Tong hop theo doi von TPCP (BC)_Ke hoach 2012 (theo doi) 2" xfId="14667"/>
    <cellStyle name="1_Don gia Du thau ( XL19)_Tong hop theo doi von TPCP (BC)_Ke hoach 2012 (theo doi) 2 2" xfId="14668"/>
    <cellStyle name="1_Don gia Du thau ( XL19)_Tong hop theo doi von TPCP (BC)_Ke hoach 2012 (theo doi) 2 3" xfId="14669"/>
    <cellStyle name="1_Don gia Du thau ( XL19)_Tong hop theo doi von TPCP (BC)_Ke hoach 2012 (theo doi) 2 4" xfId="14670"/>
    <cellStyle name="1_Don gia Du thau ( XL19)_Tong hop theo doi von TPCP (BC)_Ke hoach 2012 (theo doi) 3" xfId="14671"/>
    <cellStyle name="1_Don gia Du thau ( XL19)_Tong hop theo doi von TPCP (BC)_Ke hoach 2012 (theo doi) 4" xfId="14672"/>
    <cellStyle name="1_Don gia Du thau ( XL19)_Tong hop theo doi von TPCP (BC)_Ke hoach 2012 (theo doi) 5" xfId="14673"/>
    <cellStyle name="1_Don gia Du thau ( XL19)_Tong hop theo doi von TPCP (BC)_Ke hoach 2012 theo doi (giai ngan 30.6.12)" xfId="14674"/>
    <cellStyle name="1_Don gia Du thau ( XL19)_Tong hop theo doi von TPCP (BC)_Ke hoach 2012 theo doi (giai ngan 30.6.12) 2" xfId="14675"/>
    <cellStyle name="1_Don gia Du thau ( XL19)_Tong hop theo doi von TPCP (BC)_Ke hoach 2012 theo doi (giai ngan 30.6.12) 2 2" xfId="14676"/>
    <cellStyle name="1_Don gia Du thau ( XL19)_Tong hop theo doi von TPCP (BC)_Ke hoach 2012 theo doi (giai ngan 30.6.12) 2 3" xfId="14677"/>
    <cellStyle name="1_Don gia Du thau ( XL19)_Tong hop theo doi von TPCP (BC)_Ke hoach 2012 theo doi (giai ngan 30.6.12) 2 4" xfId="14678"/>
    <cellStyle name="1_Don gia Du thau ( XL19)_Tong hop theo doi von TPCP (BC)_Ke hoach 2012 theo doi (giai ngan 30.6.12) 3" xfId="14679"/>
    <cellStyle name="1_Don gia Du thau ( XL19)_Tong hop theo doi von TPCP (BC)_Ke hoach 2012 theo doi (giai ngan 30.6.12) 4" xfId="14680"/>
    <cellStyle name="1_Don gia Du thau ( XL19)_Tong hop theo doi von TPCP (BC)_Ke hoach 2012 theo doi (giai ngan 30.6.12) 5" xfId="14681"/>
    <cellStyle name="1_Dtdchinh2397" xfId="14682"/>
    <cellStyle name="1_Dtdchinh2397_Nhu cau von dau tu 2013-2015 (LD Vụ sua)" xfId="14683"/>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4"/>
    <cellStyle name="1_Ke hoach 2010 (theo doi) 2" xfId="14685"/>
    <cellStyle name="1_Ke hoach 2010 (theo doi) 2 2" xfId="14686"/>
    <cellStyle name="1_Ke hoach 2010 (theo doi) 2 3" xfId="14687"/>
    <cellStyle name="1_Ke hoach 2010 (theo doi) 2 4" xfId="14688"/>
    <cellStyle name="1_Ke hoach 2010 (theo doi) 3" xfId="14689"/>
    <cellStyle name="1_Ke hoach 2010 (theo doi) 4" xfId="14690"/>
    <cellStyle name="1_Ke hoach 2010 (theo doi) 5" xfId="14691"/>
    <cellStyle name="1_Ke hoach 2010 (theo doi)_BC von DTPT 6 thang 2012" xfId="14692"/>
    <cellStyle name="1_Ke hoach 2010 (theo doi)_BC von DTPT 6 thang 2012 2" xfId="14693"/>
    <cellStyle name="1_Ke hoach 2010 (theo doi)_BC von DTPT 6 thang 2012 2 2" xfId="14694"/>
    <cellStyle name="1_Ke hoach 2010 (theo doi)_BC von DTPT 6 thang 2012 2 3" xfId="14695"/>
    <cellStyle name="1_Ke hoach 2010 (theo doi)_BC von DTPT 6 thang 2012 2 4" xfId="14696"/>
    <cellStyle name="1_Ke hoach 2010 (theo doi)_BC von DTPT 6 thang 2012 3" xfId="14697"/>
    <cellStyle name="1_Ke hoach 2010 (theo doi)_BC von DTPT 6 thang 2012 4" xfId="14698"/>
    <cellStyle name="1_Ke hoach 2010 (theo doi)_BC von DTPT 6 thang 2012 5" xfId="14699"/>
    <cellStyle name="1_Ke hoach 2010 (theo doi)_Bieu du thao QD von ho tro co MT" xfId="14700"/>
    <cellStyle name="1_Ke hoach 2010 (theo doi)_Bieu du thao QD von ho tro co MT 2" xfId="14701"/>
    <cellStyle name="1_Ke hoach 2010 (theo doi)_Bieu du thao QD von ho tro co MT 2 2" xfId="14702"/>
    <cellStyle name="1_Ke hoach 2010 (theo doi)_Bieu du thao QD von ho tro co MT 2 3" xfId="14703"/>
    <cellStyle name="1_Ke hoach 2010 (theo doi)_Bieu du thao QD von ho tro co MT 2 4" xfId="14704"/>
    <cellStyle name="1_Ke hoach 2010 (theo doi)_Bieu du thao QD von ho tro co MT 3" xfId="14705"/>
    <cellStyle name="1_Ke hoach 2010 (theo doi)_Bieu du thao QD von ho tro co MT 4" xfId="14706"/>
    <cellStyle name="1_Ke hoach 2010 (theo doi)_Bieu du thao QD von ho tro co MT 5" xfId="14707"/>
    <cellStyle name="1_Ke hoach 2010 (theo doi)_Ke hoach 2012 (theo doi)" xfId="14708"/>
    <cellStyle name="1_Ke hoach 2010 (theo doi)_Ke hoach 2012 (theo doi) 2" xfId="14709"/>
    <cellStyle name="1_Ke hoach 2010 (theo doi)_Ke hoach 2012 (theo doi) 2 2" xfId="14710"/>
    <cellStyle name="1_Ke hoach 2010 (theo doi)_Ke hoach 2012 (theo doi) 2 3" xfId="14711"/>
    <cellStyle name="1_Ke hoach 2010 (theo doi)_Ke hoach 2012 (theo doi) 2 4" xfId="14712"/>
    <cellStyle name="1_Ke hoach 2010 (theo doi)_Ke hoach 2012 (theo doi) 3" xfId="14713"/>
    <cellStyle name="1_Ke hoach 2010 (theo doi)_Ke hoach 2012 (theo doi) 4" xfId="14714"/>
    <cellStyle name="1_Ke hoach 2010 (theo doi)_Ke hoach 2012 (theo doi) 5" xfId="14715"/>
    <cellStyle name="1_Ke hoach 2010 (theo doi)_Ke hoach 2012 theo doi (giai ngan 30.6.12)" xfId="14716"/>
    <cellStyle name="1_Ke hoach 2010 (theo doi)_Ke hoach 2012 theo doi (giai ngan 30.6.12) 2" xfId="14717"/>
    <cellStyle name="1_Ke hoach 2010 (theo doi)_Ke hoach 2012 theo doi (giai ngan 30.6.12) 2 2" xfId="14718"/>
    <cellStyle name="1_Ke hoach 2010 (theo doi)_Ke hoach 2012 theo doi (giai ngan 30.6.12) 2 3" xfId="14719"/>
    <cellStyle name="1_Ke hoach 2010 (theo doi)_Ke hoach 2012 theo doi (giai ngan 30.6.12) 2 4" xfId="14720"/>
    <cellStyle name="1_Ke hoach 2010 (theo doi)_Ke hoach 2012 theo doi (giai ngan 30.6.12) 3" xfId="14721"/>
    <cellStyle name="1_Ke hoach 2010 (theo doi)_Ke hoach 2012 theo doi (giai ngan 30.6.12) 4" xfId="14722"/>
    <cellStyle name="1_Ke hoach 2010 (theo doi)_Ke hoach 2012 theo doi (giai ngan 30.6.12) 5" xfId="14723"/>
    <cellStyle name="1_Ke hoach 2012 (theo doi)" xfId="14724"/>
    <cellStyle name="1_Ke hoach 2012 (theo doi) 2" xfId="14725"/>
    <cellStyle name="1_Ke hoach 2012 (theo doi) 2 2" xfId="14726"/>
    <cellStyle name="1_Ke hoach 2012 (theo doi) 2 3" xfId="14727"/>
    <cellStyle name="1_Ke hoach 2012 (theo doi) 2 4" xfId="14728"/>
    <cellStyle name="1_Ke hoach 2012 (theo doi) 3" xfId="14729"/>
    <cellStyle name="1_Ke hoach 2012 (theo doi) 4" xfId="14730"/>
    <cellStyle name="1_Ke hoach 2012 (theo doi) 5" xfId="14731"/>
    <cellStyle name="1_Ke hoach 2012 theo doi (giai ngan 30.6.12)" xfId="14732"/>
    <cellStyle name="1_Ke hoach 2012 theo doi (giai ngan 30.6.12) 2" xfId="14733"/>
    <cellStyle name="1_Ke hoach 2012 theo doi (giai ngan 30.6.12) 2 2" xfId="14734"/>
    <cellStyle name="1_Ke hoach 2012 theo doi (giai ngan 30.6.12) 2 3" xfId="14735"/>
    <cellStyle name="1_Ke hoach 2012 theo doi (giai ngan 30.6.12) 2 4" xfId="14736"/>
    <cellStyle name="1_Ke hoach 2012 theo doi (giai ngan 30.6.12) 3" xfId="14737"/>
    <cellStyle name="1_Ke hoach 2012 theo doi (giai ngan 30.6.12) 4" xfId="14738"/>
    <cellStyle name="1_Ke hoach 2012 theo doi (giai ngan 30.6.12) 5" xfId="14739"/>
    <cellStyle name="1_Ke hoach nam 2013 nguon MT(theo doi) den 31-5-13" xfId="14740"/>
    <cellStyle name="1_Ke hoach nam 2013 nguon MT(theo doi) den 31-5-13 2" xfId="14741"/>
    <cellStyle name="1_Ke hoach nam 2013 nguon MT(theo doi) den 31-5-13 2 2" xfId="14742"/>
    <cellStyle name="1_Ke hoach nam 2013 nguon MT(theo doi) den 31-5-13 2 3" xfId="14743"/>
    <cellStyle name="1_Ke hoach nam 2013 nguon MT(theo doi) den 31-5-13 2 4" xfId="14744"/>
    <cellStyle name="1_Ke hoach nam 2013 nguon MT(theo doi) den 31-5-13 3" xfId="14745"/>
    <cellStyle name="1_Ke hoach nam 2013 nguon MT(theo doi) den 31-5-13 4" xfId="14746"/>
    <cellStyle name="1_Ke hoach nam 2013 nguon MT(theo doi) den 31-5-13 5" xfId="14747"/>
    <cellStyle name="1_KH 2007 (theo doi)" xfId="14748"/>
    <cellStyle name="1_KH 2007 (theo doi) 2" xfId="14749"/>
    <cellStyle name="1_KH 2007 (theo doi) 2 2" xfId="14750"/>
    <cellStyle name="1_KH 2007 (theo doi) 2 3" xfId="14751"/>
    <cellStyle name="1_KH 2007 (theo doi) 2 4" xfId="14752"/>
    <cellStyle name="1_KH 2007 (theo doi) 3" xfId="14753"/>
    <cellStyle name="1_KH 2007 (theo doi) 4" xfId="14754"/>
    <cellStyle name="1_KH 2007 (theo doi) 5" xfId="14755"/>
    <cellStyle name="1_KH 2007 (theo doi)_1 Bieu 6 thang nam 2011" xfId="14756"/>
    <cellStyle name="1_KH 2007 (theo doi)_1 Bieu 6 thang nam 2011 2" xfId="14757"/>
    <cellStyle name="1_KH 2007 (theo doi)_1 Bieu 6 thang nam 2011 2 2" xfId="14758"/>
    <cellStyle name="1_KH 2007 (theo doi)_1 Bieu 6 thang nam 2011 2 2 2" xfId="14759"/>
    <cellStyle name="1_KH 2007 (theo doi)_1 Bieu 6 thang nam 2011 2 2 3" xfId="14760"/>
    <cellStyle name="1_KH 2007 (theo doi)_1 Bieu 6 thang nam 2011 2 2 4" xfId="14761"/>
    <cellStyle name="1_KH 2007 (theo doi)_1 Bieu 6 thang nam 2011 2 3" xfId="14762"/>
    <cellStyle name="1_KH 2007 (theo doi)_1 Bieu 6 thang nam 2011 2 4" xfId="14763"/>
    <cellStyle name="1_KH 2007 (theo doi)_1 Bieu 6 thang nam 2011 2 5" xfId="14764"/>
    <cellStyle name="1_KH 2007 (theo doi)_1 Bieu 6 thang nam 2011 3" xfId="14765"/>
    <cellStyle name="1_KH 2007 (theo doi)_1 Bieu 6 thang nam 2011 3 2" xfId="14766"/>
    <cellStyle name="1_KH 2007 (theo doi)_1 Bieu 6 thang nam 2011 3 3" xfId="14767"/>
    <cellStyle name="1_KH 2007 (theo doi)_1 Bieu 6 thang nam 2011 3 4" xfId="14768"/>
    <cellStyle name="1_KH 2007 (theo doi)_1 Bieu 6 thang nam 2011 4" xfId="14769"/>
    <cellStyle name="1_KH 2007 (theo doi)_1 Bieu 6 thang nam 2011 5" xfId="14770"/>
    <cellStyle name="1_KH 2007 (theo doi)_1 Bieu 6 thang nam 2011 6" xfId="14771"/>
    <cellStyle name="1_KH 2007 (theo doi)_1 Bieu 6 thang nam 2011_BC von DTPT 6 thang 2012" xfId="14772"/>
    <cellStyle name="1_KH 2007 (theo doi)_1 Bieu 6 thang nam 2011_BC von DTPT 6 thang 2012 2" xfId="14773"/>
    <cellStyle name="1_KH 2007 (theo doi)_1 Bieu 6 thang nam 2011_BC von DTPT 6 thang 2012 2 2" xfId="14774"/>
    <cellStyle name="1_KH 2007 (theo doi)_1 Bieu 6 thang nam 2011_BC von DTPT 6 thang 2012 2 2 2" xfId="14775"/>
    <cellStyle name="1_KH 2007 (theo doi)_1 Bieu 6 thang nam 2011_BC von DTPT 6 thang 2012 2 2 3" xfId="14776"/>
    <cellStyle name="1_KH 2007 (theo doi)_1 Bieu 6 thang nam 2011_BC von DTPT 6 thang 2012 2 2 4" xfId="14777"/>
    <cellStyle name="1_KH 2007 (theo doi)_1 Bieu 6 thang nam 2011_BC von DTPT 6 thang 2012 2 3" xfId="14778"/>
    <cellStyle name="1_KH 2007 (theo doi)_1 Bieu 6 thang nam 2011_BC von DTPT 6 thang 2012 2 4" xfId="14779"/>
    <cellStyle name="1_KH 2007 (theo doi)_1 Bieu 6 thang nam 2011_BC von DTPT 6 thang 2012 2 5" xfId="14780"/>
    <cellStyle name="1_KH 2007 (theo doi)_1 Bieu 6 thang nam 2011_BC von DTPT 6 thang 2012 3" xfId="14781"/>
    <cellStyle name="1_KH 2007 (theo doi)_1 Bieu 6 thang nam 2011_BC von DTPT 6 thang 2012 3 2" xfId="14782"/>
    <cellStyle name="1_KH 2007 (theo doi)_1 Bieu 6 thang nam 2011_BC von DTPT 6 thang 2012 3 3" xfId="14783"/>
    <cellStyle name="1_KH 2007 (theo doi)_1 Bieu 6 thang nam 2011_BC von DTPT 6 thang 2012 3 4" xfId="14784"/>
    <cellStyle name="1_KH 2007 (theo doi)_1 Bieu 6 thang nam 2011_BC von DTPT 6 thang 2012 4" xfId="14785"/>
    <cellStyle name="1_KH 2007 (theo doi)_1 Bieu 6 thang nam 2011_BC von DTPT 6 thang 2012 5" xfId="14786"/>
    <cellStyle name="1_KH 2007 (theo doi)_1 Bieu 6 thang nam 2011_BC von DTPT 6 thang 2012 6" xfId="14787"/>
    <cellStyle name="1_KH 2007 (theo doi)_1 Bieu 6 thang nam 2011_Bieu du thao QD von ho tro co MT" xfId="14788"/>
    <cellStyle name="1_KH 2007 (theo doi)_1 Bieu 6 thang nam 2011_Bieu du thao QD von ho tro co MT 2" xfId="14789"/>
    <cellStyle name="1_KH 2007 (theo doi)_1 Bieu 6 thang nam 2011_Bieu du thao QD von ho tro co MT 2 2" xfId="14790"/>
    <cellStyle name="1_KH 2007 (theo doi)_1 Bieu 6 thang nam 2011_Bieu du thao QD von ho tro co MT 2 2 2" xfId="14791"/>
    <cellStyle name="1_KH 2007 (theo doi)_1 Bieu 6 thang nam 2011_Bieu du thao QD von ho tro co MT 2 2 3" xfId="14792"/>
    <cellStyle name="1_KH 2007 (theo doi)_1 Bieu 6 thang nam 2011_Bieu du thao QD von ho tro co MT 2 2 4" xfId="14793"/>
    <cellStyle name="1_KH 2007 (theo doi)_1 Bieu 6 thang nam 2011_Bieu du thao QD von ho tro co MT 2 3" xfId="14794"/>
    <cellStyle name="1_KH 2007 (theo doi)_1 Bieu 6 thang nam 2011_Bieu du thao QD von ho tro co MT 2 4" xfId="14795"/>
    <cellStyle name="1_KH 2007 (theo doi)_1 Bieu 6 thang nam 2011_Bieu du thao QD von ho tro co MT 2 5" xfId="14796"/>
    <cellStyle name="1_KH 2007 (theo doi)_1 Bieu 6 thang nam 2011_Bieu du thao QD von ho tro co MT 3" xfId="14797"/>
    <cellStyle name="1_KH 2007 (theo doi)_1 Bieu 6 thang nam 2011_Bieu du thao QD von ho tro co MT 3 2" xfId="14798"/>
    <cellStyle name="1_KH 2007 (theo doi)_1 Bieu 6 thang nam 2011_Bieu du thao QD von ho tro co MT 3 3" xfId="14799"/>
    <cellStyle name="1_KH 2007 (theo doi)_1 Bieu 6 thang nam 2011_Bieu du thao QD von ho tro co MT 3 4" xfId="14800"/>
    <cellStyle name="1_KH 2007 (theo doi)_1 Bieu 6 thang nam 2011_Bieu du thao QD von ho tro co MT 4" xfId="14801"/>
    <cellStyle name="1_KH 2007 (theo doi)_1 Bieu 6 thang nam 2011_Bieu du thao QD von ho tro co MT 5" xfId="14802"/>
    <cellStyle name="1_KH 2007 (theo doi)_1 Bieu 6 thang nam 2011_Bieu du thao QD von ho tro co MT 6" xfId="14803"/>
    <cellStyle name="1_KH 2007 (theo doi)_1 Bieu 6 thang nam 2011_Ke hoach 2012 (theo doi)" xfId="14804"/>
    <cellStyle name="1_KH 2007 (theo doi)_1 Bieu 6 thang nam 2011_Ke hoach 2012 (theo doi) 2" xfId="14805"/>
    <cellStyle name="1_KH 2007 (theo doi)_1 Bieu 6 thang nam 2011_Ke hoach 2012 (theo doi) 2 2" xfId="14806"/>
    <cellStyle name="1_KH 2007 (theo doi)_1 Bieu 6 thang nam 2011_Ke hoach 2012 (theo doi) 2 2 2" xfId="14807"/>
    <cellStyle name="1_KH 2007 (theo doi)_1 Bieu 6 thang nam 2011_Ke hoach 2012 (theo doi) 2 2 3" xfId="14808"/>
    <cellStyle name="1_KH 2007 (theo doi)_1 Bieu 6 thang nam 2011_Ke hoach 2012 (theo doi) 2 2 4" xfId="14809"/>
    <cellStyle name="1_KH 2007 (theo doi)_1 Bieu 6 thang nam 2011_Ke hoach 2012 (theo doi) 2 3" xfId="14810"/>
    <cellStyle name="1_KH 2007 (theo doi)_1 Bieu 6 thang nam 2011_Ke hoach 2012 (theo doi) 2 4" xfId="14811"/>
    <cellStyle name="1_KH 2007 (theo doi)_1 Bieu 6 thang nam 2011_Ke hoach 2012 (theo doi) 2 5" xfId="14812"/>
    <cellStyle name="1_KH 2007 (theo doi)_1 Bieu 6 thang nam 2011_Ke hoach 2012 (theo doi) 3" xfId="14813"/>
    <cellStyle name="1_KH 2007 (theo doi)_1 Bieu 6 thang nam 2011_Ke hoach 2012 (theo doi) 3 2" xfId="14814"/>
    <cellStyle name="1_KH 2007 (theo doi)_1 Bieu 6 thang nam 2011_Ke hoach 2012 (theo doi) 3 3" xfId="14815"/>
    <cellStyle name="1_KH 2007 (theo doi)_1 Bieu 6 thang nam 2011_Ke hoach 2012 (theo doi) 3 4" xfId="14816"/>
    <cellStyle name="1_KH 2007 (theo doi)_1 Bieu 6 thang nam 2011_Ke hoach 2012 (theo doi) 4" xfId="14817"/>
    <cellStyle name="1_KH 2007 (theo doi)_1 Bieu 6 thang nam 2011_Ke hoach 2012 (theo doi) 5" xfId="14818"/>
    <cellStyle name="1_KH 2007 (theo doi)_1 Bieu 6 thang nam 2011_Ke hoach 2012 (theo doi) 6" xfId="14819"/>
    <cellStyle name="1_KH 2007 (theo doi)_1 Bieu 6 thang nam 2011_Ke hoach 2012 theo doi (giai ngan 30.6.12)" xfId="14820"/>
    <cellStyle name="1_KH 2007 (theo doi)_1 Bieu 6 thang nam 2011_Ke hoach 2012 theo doi (giai ngan 30.6.12) 2" xfId="14821"/>
    <cellStyle name="1_KH 2007 (theo doi)_1 Bieu 6 thang nam 2011_Ke hoach 2012 theo doi (giai ngan 30.6.12) 2 2" xfId="14822"/>
    <cellStyle name="1_KH 2007 (theo doi)_1 Bieu 6 thang nam 2011_Ke hoach 2012 theo doi (giai ngan 30.6.12) 2 2 2" xfId="14823"/>
    <cellStyle name="1_KH 2007 (theo doi)_1 Bieu 6 thang nam 2011_Ke hoach 2012 theo doi (giai ngan 30.6.12) 2 2 3" xfId="14824"/>
    <cellStyle name="1_KH 2007 (theo doi)_1 Bieu 6 thang nam 2011_Ke hoach 2012 theo doi (giai ngan 30.6.12) 2 2 4" xfId="14825"/>
    <cellStyle name="1_KH 2007 (theo doi)_1 Bieu 6 thang nam 2011_Ke hoach 2012 theo doi (giai ngan 30.6.12) 2 3" xfId="14826"/>
    <cellStyle name="1_KH 2007 (theo doi)_1 Bieu 6 thang nam 2011_Ke hoach 2012 theo doi (giai ngan 30.6.12) 2 4" xfId="14827"/>
    <cellStyle name="1_KH 2007 (theo doi)_1 Bieu 6 thang nam 2011_Ke hoach 2012 theo doi (giai ngan 30.6.12) 2 5" xfId="14828"/>
    <cellStyle name="1_KH 2007 (theo doi)_1 Bieu 6 thang nam 2011_Ke hoach 2012 theo doi (giai ngan 30.6.12) 3" xfId="14829"/>
    <cellStyle name="1_KH 2007 (theo doi)_1 Bieu 6 thang nam 2011_Ke hoach 2012 theo doi (giai ngan 30.6.12) 3 2" xfId="14830"/>
    <cellStyle name="1_KH 2007 (theo doi)_1 Bieu 6 thang nam 2011_Ke hoach 2012 theo doi (giai ngan 30.6.12) 3 3" xfId="14831"/>
    <cellStyle name="1_KH 2007 (theo doi)_1 Bieu 6 thang nam 2011_Ke hoach 2012 theo doi (giai ngan 30.6.12) 3 4" xfId="14832"/>
    <cellStyle name="1_KH 2007 (theo doi)_1 Bieu 6 thang nam 2011_Ke hoach 2012 theo doi (giai ngan 30.6.12) 4" xfId="14833"/>
    <cellStyle name="1_KH 2007 (theo doi)_1 Bieu 6 thang nam 2011_Ke hoach 2012 theo doi (giai ngan 30.6.12) 5" xfId="14834"/>
    <cellStyle name="1_KH 2007 (theo doi)_1 Bieu 6 thang nam 2011_Ke hoach 2012 theo doi (giai ngan 30.6.12) 6" xfId="14835"/>
    <cellStyle name="1_KH 2007 (theo doi)_Bao cao doan cong tac cua Bo thang 4-2010" xfId="14836"/>
    <cellStyle name="1_KH 2007 (theo doi)_Bao cao doan cong tac cua Bo thang 4-2010 2" xfId="14837"/>
    <cellStyle name="1_KH 2007 (theo doi)_Bao cao doan cong tac cua Bo thang 4-2010 2 2" xfId="14838"/>
    <cellStyle name="1_KH 2007 (theo doi)_Bao cao doan cong tac cua Bo thang 4-2010 2 3" xfId="14839"/>
    <cellStyle name="1_KH 2007 (theo doi)_Bao cao doan cong tac cua Bo thang 4-2010 2 4" xfId="14840"/>
    <cellStyle name="1_KH 2007 (theo doi)_Bao cao doan cong tac cua Bo thang 4-2010 3" xfId="14841"/>
    <cellStyle name="1_KH 2007 (theo doi)_Bao cao doan cong tac cua Bo thang 4-2010 4" xfId="14842"/>
    <cellStyle name="1_KH 2007 (theo doi)_Bao cao doan cong tac cua Bo thang 4-2010 5" xfId="14843"/>
    <cellStyle name="1_KH 2007 (theo doi)_Bao cao doan cong tac cua Bo thang 4-2010_BC von DTPT 6 thang 2012" xfId="14844"/>
    <cellStyle name="1_KH 2007 (theo doi)_Bao cao doan cong tac cua Bo thang 4-2010_BC von DTPT 6 thang 2012 2" xfId="14845"/>
    <cellStyle name="1_KH 2007 (theo doi)_Bao cao doan cong tac cua Bo thang 4-2010_BC von DTPT 6 thang 2012 2 2" xfId="14846"/>
    <cellStyle name="1_KH 2007 (theo doi)_Bao cao doan cong tac cua Bo thang 4-2010_BC von DTPT 6 thang 2012 2 3" xfId="14847"/>
    <cellStyle name="1_KH 2007 (theo doi)_Bao cao doan cong tac cua Bo thang 4-2010_BC von DTPT 6 thang 2012 2 4" xfId="14848"/>
    <cellStyle name="1_KH 2007 (theo doi)_Bao cao doan cong tac cua Bo thang 4-2010_BC von DTPT 6 thang 2012 3" xfId="14849"/>
    <cellStyle name="1_KH 2007 (theo doi)_Bao cao doan cong tac cua Bo thang 4-2010_BC von DTPT 6 thang 2012 4" xfId="14850"/>
    <cellStyle name="1_KH 2007 (theo doi)_Bao cao doan cong tac cua Bo thang 4-2010_BC von DTPT 6 thang 2012 5" xfId="14851"/>
    <cellStyle name="1_KH 2007 (theo doi)_Bao cao doan cong tac cua Bo thang 4-2010_Bieu du thao QD von ho tro co MT" xfId="14852"/>
    <cellStyle name="1_KH 2007 (theo doi)_Bao cao doan cong tac cua Bo thang 4-2010_Bieu du thao QD von ho tro co MT 2" xfId="14853"/>
    <cellStyle name="1_KH 2007 (theo doi)_Bao cao doan cong tac cua Bo thang 4-2010_Bieu du thao QD von ho tro co MT 2 2" xfId="14854"/>
    <cellStyle name="1_KH 2007 (theo doi)_Bao cao doan cong tac cua Bo thang 4-2010_Bieu du thao QD von ho tro co MT 2 3" xfId="14855"/>
    <cellStyle name="1_KH 2007 (theo doi)_Bao cao doan cong tac cua Bo thang 4-2010_Bieu du thao QD von ho tro co MT 2 4" xfId="14856"/>
    <cellStyle name="1_KH 2007 (theo doi)_Bao cao doan cong tac cua Bo thang 4-2010_Bieu du thao QD von ho tro co MT 3" xfId="14857"/>
    <cellStyle name="1_KH 2007 (theo doi)_Bao cao doan cong tac cua Bo thang 4-2010_Bieu du thao QD von ho tro co MT 4" xfId="14858"/>
    <cellStyle name="1_KH 2007 (theo doi)_Bao cao doan cong tac cua Bo thang 4-2010_Bieu du thao QD von ho tro co MT 5" xfId="14859"/>
    <cellStyle name="1_KH 2007 (theo doi)_Bao cao doan cong tac cua Bo thang 4-2010_Dang ky phan khai von ODA (gui Bo)" xfId="14860"/>
    <cellStyle name="1_KH 2007 (theo doi)_Bao cao doan cong tac cua Bo thang 4-2010_Dang ky phan khai von ODA (gui Bo) 2" xfId="14861"/>
    <cellStyle name="1_KH 2007 (theo doi)_Bao cao doan cong tac cua Bo thang 4-2010_Dang ky phan khai von ODA (gui Bo) 2 2" xfId="14862"/>
    <cellStyle name="1_KH 2007 (theo doi)_Bao cao doan cong tac cua Bo thang 4-2010_Dang ky phan khai von ODA (gui Bo) 2 3" xfId="14863"/>
    <cellStyle name="1_KH 2007 (theo doi)_Bao cao doan cong tac cua Bo thang 4-2010_Dang ky phan khai von ODA (gui Bo) 2 4" xfId="14864"/>
    <cellStyle name="1_KH 2007 (theo doi)_Bao cao doan cong tac cua Bo thang 4-2010_Dang ky phan khai von ODA (gui Bo) 3" xfId="14865"/>
    <cellStyle name="1_KH 2007 (theo doi)_Bao cao doan cong tac cua Bo thang 4-2010_Dang ky phan khai von ODA (gui Bo) 4" xfId="14866"/>
    <cellStyle name="1_KH 2007 (theo doi)_Bao cao doan cong tac cua Bo thang 4-2010_Dang ky phan khai von ODA (gui Bo) 5" xfId="14867"/>
    <cellStyle name="1_KH 2007 (theo doi)_Bao cao doan cong tac cua Bo thang 4-2010_Dang ky phan khai von ODA (gui Bo)_BC von DTPT 6 thang 2012" xfId="14868"/>
    <cellStyle name="1_KH 2007 (theo doi)_Bao cao doan cong tac cua Bo thang 4-2010_Dang ky phan khai von ODA (gui Bo)_BC von DTPT 6 thang 2012 2" xfId="14869"/>
    <cellStyle name="1_KH 2007 (theo doi)_Bao cao doan cong tac cua Bo thang 4-2010_Dang ky phan khai von ODA (gui Bo)_BC von DTPT 6 thang 2012 2 2" xfId="14870"/>
    <cellStyle name="1_KH 2007 (theo doi)_Bao cao doan cong tac cua Bo thang 4-2010_Dang ky phan khai von ODA (gui Bo)_BC von DTPT 6 thang 2012 2 3" xfId="14871"/>
    <cellStyle name="1_KH 2007 (theo doi)_Bao cao doan cong tac cua Bo thang 4-2010_Dang ky phan khai von ODA (gui Bo)_BC von DTPT 6 thang 2012 2 4" xfId="14872"/>
    <cellStyle name="1_KH 2007 (theo doi)_Bao cao doan cong tac cua Bo thang 4-2010_Dang ky phan khai von ODA (gui Bo)_BC von DTPT 6 thang 2012 3" xfId="14873"/>
    <cellStyle name="1_KH 2007 (theo doi)_Bao cao doan cong tac cua Bo thang 4-2010_Dang ky phan khai von ODA (gui Bo)_BC von DTPT 6 thang 2012 4" xfId="14874"/>
    <cellStyle name="1_KH 2007 (theo doi)_Bao cao doan cong tac cua Bo thang 4-2010_Dang ky phan khai von ODA (gui Bo)_BC von DTPT 6 thang 2012 5" xfId="14875"/>
    <cellStyle name="1_KH 2007 (theo doi)_Bao cao doan cong tac cua Bo thang 4-2010_Dang ky phan khai von ODA (gui Bo)_Bieu du thao QD von ho tro co MT" xfId="14876"/>
    <cellStyle name="1_KH 2007 (theo doi)_Bao cao doan cong tac cua Bo thang 4-2010_Dang ky phan khai von ODA (gui Bo)_Bieu du thao QD von ho tro co MT 2" xfId="14877"/>
    <cellStyle name="1_KH 2007 (theo doi)_Bao cao doan cong tac cua Bo thang 4-2010_Dang ky phan khai von ODA (gui Bo)_Bieu du thao QD von ho tro co MT 2 2" xfId="14878"/>
    <cellStyle name="1_KH 2007 (theo doi)_Bao cao doan cong tac cua Bo thang 4-2010_Dang ky phan khai von ODA (gui Bo)_Bieu du thao QD von ho tro co MT 2 3" xfId="14879"/>
    <cellStyle name="1_KH 2007 (theo doi)_Bao cao doan cong tac cua Bo thang 4-2010_Dang ky phan khai von ODA (gui Bo)_Bieu du thao QD von ho tro co MT 2 4" xfId="14880"/>
    <cellStyle name="1_KH 2007 (theo doi)_Bao cao doan cong tac cua Bo thang 4-2010_Dang ky phan khai von ODA (gui Bo)_Bieu du thao QD von ho tro co MT 3" xfId="14881"/>
    <cellStyle name="1_KH 2007 (theo doi)_Bao cao doan cong tac cua Bo thang 4-2010_Dang ky phan khai von ODA (gui Bo)_Bieu du thao QD von ho tro co MT 4" xfId="14882"/>
    <cellStyle name="1_KH 2007 (theo doi)_Bao cao doan cong tac cua Bo thang 4-2010_Dang ky phan khai von ODA (gui Bo)_Bieu du thao QD von ho tro co MT 5" xfId="14883"/>
    <cellStyle name="1_KH 2007 (theo doi)_Bao cao doan cong tac cua Bo thang 4-2010_Dang ky phan khai von ODA (gui Bo)_Ke hoach 2012 theo doi (giai ngan 30.6.12)" xfId="14884"/>
    <cellStyle name="1_KH 2007 (theo doi)_Bao cao doan cong tac cua Bo thang 4-2010_Dang ky phan khai von ODA (gui Bo)_Ke hoach 2012 theo doi (giai ngan 30.6.12) 2" xfId="14885"/>
    <cellStyle name="1_KH 2007 (theo doi)_Bao cao doan cong tac cua Bo thang 4-2010_Dang ky phan khai von ODA (gui Bo)_Ke hoach 2012 theo doi (giai ngan 30.6.12) 2 2" xfId="14886"/>
    <cellStyle name="1_KH 2007 (theo doi)_Bao cao doan cong tac cua Bo thang 4-2010_Dang ky phan khai von ODA (gui Bo)_Ke hoach 2012 theo doi (giai ngan 30.6.12) 2 3" xfId="14887"/>
    <cellStyle name="1_KH 2007 (theo doi)_Bao cao doan cong tac cua Bo thang 4-2010_Dang ky phan khai von ODA (gui Bo)_Ke hoach 2012 theo doi (giai ngan 30.6.12) 2 4" xfId="14888"/>
    <cellStyle name="1_KH 2007 (theo doi)_Bao cao doan cong tac cua Bo thang 4-2010_Dang ky phan khai von ODA (gui Bo)_Ke hoach 2012 theo doi (giai ngan 30.6.12) 3" xfId="14889"/>
    <cellStyle name="1_KH 2007 (theo doi)_Bao cao doan cong tac cua Bo thang 4-2010_Dang ky phan khai von ODA (gui Bo)_Ke hoach 2012 theo doi (giai ngan 30.6.12) 4" xfId="14890"/>
    <cellStyle name="1_KH 2007 (theo doi)_Bao cao doan cong tac cua Bo thang 4-2010_Dang ky phan khai von ODA (gui Bo)_Ke hoach 2012 theo doi (giai ngan 30.6.12) 5" xfId="14891"/>
    <cellStyle name="1_KH 2007 (theo doi)_Bao cao doan cong tac cua Bo thang 4-2010_Ke hoach 2012 (theo doi)" xfId="14892"/>
    <cellStyle name="1_KH 2007 (theo doi)_Bao cao doan cong tac cua Bo thang 4-2010_Ke hoach 2012 (theo doi) 2" xfId="14893"/>
    <cellStyle name="1_KH 2007 (theo doi)_Bao cao doan cong tac cua Bo thang 4-2010_Ke hoach 2012 (theo doi) 2 2" xfId="14894"/>
    <cellStyle name="1_KH 2007 (theo doi)_Bao cao doan cong tac cua Bo thang 4-2010_Ke hoach 2012 (theo doi) 2 3" xfId="14895"/>
    <cellStyle name="1_KH 2007 (theo doi)_Bao cao doan cong tac cua Bo thang 4-2010_Ke hoach 2012 (theo doi) 2 4" xfId="14896"/>
    <cellStyle name="1_KH 2007 (theo doi)_Bao cao doan cong tac cua Bo thang 4-2010_Ke hoach 2012 (theo doi) 3" xfId="14897"/>
    <cellStyle name="1_KH 2007 (theo doi)_Bao cao doan cong tac cua Bo thang 4-2010_Ke hoach 2012 (theo doi) 4" xfId="14898"/>
    <cellStyle name="1_KH 2007 (theo doi)_Bao cao doan cong tac cua Bo thang 4-2010_Ke hoach 2012 (theo doi) 5" xfId="14899"/>
    <cellStyle name="1_KH 2007 (theo doi)_Bao cao doan cong tac cua Bo thang 4-2010_Ke hoach 2012 theo doi (giai ngan 30.6.12)" xfId="14900"/>
    <cellStyle name="1_KH 2007 (theo doi)_Bao cao doan cong tac cua Bo thang 4-2010_Ke hoach 2012 theo doi (giai ngan 30.6.12) 2" xfId="14901"/>
    <cellStyle name="1_KH 2007 (theo doi)_Bao cao doan cong tac cua Bo thang 4-2010_Ke hoach 2012 theo doi (giai ngan 30.6.12) 2 2" xfId="14902"/>
    <cellStyle name="1_KH 2007 (theo doi)_Bao cao doan cong tac cua Bo thang 4-2010_Ke hoach 2012 theo doi (giai ngan 30.6.12) 2 3" xfId="14903"/>
    <cellStyle name="1_KH 2007 (theo doi)_Bao cao doan cong tac cua Bo thang 4-2010_Ke hoach 2012 theo doi (giai ngan 30.6.12) 2 4" xfId="14904"/>
    <cellStyle name="1_KH 2007 (theo doi)_Bao cao doan cong tac cua Bo thang 4-2010_Ke hoach 2012 theo doi (giai ngan 30.6.12) 3" xfId="14905"/>
    <cellStyle name="1_KH 2007 (theo doi)_Bao cao doan cong tac cua Bo thang 4-2010_Ke hoach 2012 theo doi (giai ngan 30.6.12) 4" xfId="14906"/>
    <cellStyle name="1_KH 2007 (theo doi)_Bao cao doan cong tac cua Bo thang 4-2010_Ke hoach 2012 theo doi (giai ngan 30.6.12) 5" xfId="14907"/>
    <cellStyle name="1_KH 2007 (theo doi)_Bao cao tinh hinh thuc hien KH 2009 den 31-01-10" xfId="14908"/>
    <cellStyle name="1_KH 2007 (theo doi)_Bao cao tinh hinh thuc hien KH 2009 den 31-01-10 2" xfId="14909"/>
    <cellStyle name="1_KH 2007 (theo doi)_Bao cao tinh hinh thuc hien KH 2009 den 31-01-10 2 2" xfId="14910"/>
    <cellStyle name="1_KH 2007 (theo doi)_Bao cao tinh hinh thuc hien KH 2009 den 31-01-10 2 2 2" xfId="14911"/>
    <cellStyle name="1_KH 2007 (theo doi)_Bao cao tinh hinh thuc hien KH 2009 den 31-01-10 2 2 3" xfId="14912"/>
    <cellStyle name="1_KH 2007 (theo doi)_Bao cao tinh hinh thuc hien KH 2009 den 31-01-10 2 2 4" xfId="14913"/>
    <cellStyle name="1_KH 2007 (theo doi)_Bao cao tinh hinh thuc hien KH 2009 den 31-01-10 2 3" xfId="14914"/>
    <cellStyle name="1_KH 2007 (theo doi)_Bao cao tinh hinh thuc hien KH 2009 den 31-01-10 2 4" xfId="14915"/>
    <cellStyle name="1_KH 2007 (theo doi)_Bao cao tinh hinh thuc hien KH 2009 den 31-01-10 2 5" xfId="14916"/>
    <cellStyle name="1_KH 2007 (theo doi)_Bao cao tinh hinh thuc hien KH 2009 den 31-01-10 3" xfId="14917"/>
    <cellStyle name="1_KH 2007 (theo doi)_Bao cao tinh hinh thuc hien KH 2009 den 31-01-10 3 2" xfId="14918"/>
    <cellStyle name="1_KH 2007 (theo doi)_Bao cao tinh hinh thuc hien KH 2009 den 31-01-10 3 3" xfId="14919"/>
    <cellStyle name="1_KH 2007 (theo doi)_Bao cao tinh hinh thuc hien KH 2009 den 31-01-10 3 4" xfId="14920"/>
    <cellStyle name="1_KH 2007 (theo doi)_Bao cao tinh hinh thuc hien KH 2009 den 31-01-10 4" xfId="14921"/>
    <cellStyle name="1_KH 2007 (theo doi)_Bao cao tinh hinh thuc hien KH 2009 den 31-01-10 5" xfId="14922"/>
    <cellStyle name="1_KH 2007 (theo doi)_Bao cao tinh hinh thuc hien KH 2009 den 31-01-10 6" xfId="14923"/>
    <cellStyle name="1_KH 2007 (theo doi)_Bao cao tinh hinh thuc hien KH 2009 den 31-01-10_BC von DTPT 6 thang 2012" xfId="14924"/>
    <cellStyle name="1_KH 2007 (theo doi)_Bao cao tinh hinh thuc hien KH 2009 den 31-01-10_BC von DTPT 6 thang 2012 2" xfId="14925"/>
    <cellStyle name="1_KH 2007 (theo doi)_Bao cao tinh hinh thuc hien KH 2009 den 31-01-10_BC von DTPT 6 thang 2012 2 2" xfId="14926"/>
    <cellStyle name="1_KH 2007 (theo doi)_Bao cao tinh hinh thuc hien KH 2009 den 31-01-10_BC von DTPT 6 thang 2012 2 2 2" xfId="14927"/>
    <cellStyle name="1_KH 2007 (theo doi)_Bao cao tinh hinh thuc hien KH 2009 den 31-01-10_BC von DTPT 6 thang 2012 2 2 3" xfId="14928"/>
    <cellStyle name="1_KH 2007 (theo doi)_Bao cao tinh hinh thuc hien KH 2009 den 31-01-10_BC von DTPT 6 thang 2012 2 2 4" xfId="14929"/>
    <cellStyle name="1_KH 2007 (theo doi)_Bao cao tinh hinh thuc hien KH 2009 den 31-01-10_BC von DTPT 6 thang 2012 2 3" xfId="14930"/>
    <cellStyle name="1_KH 2007 (theo doi)_Bao cao tinh hinh thuc hien KH 2009 den 31-01-10_BC von DTPT 6 thang 2012 2 4" xfId="14931"/>
    <cellStyle name="1_KH 2007 (theo doi)_Bao cao tinh hinh thuc hien KH 2009 den 31-01-10_BC von DTPT 6 thang 2012 2 5" xfId="14932"/>
    <cellStyle name="1_KH 2007 (theo doi)_Bao cao tinh hinh thuc hien KH 2009 den 31-01-10_BC von DTPT 6 thang 2012 3" xfId="14933"/>
    <cellStyle name="1_KH 2007 (theo doi)_Bao cao tinh hinh thuc hien KH 2009 den 31-01-10_BC von DTPT 6 thang 2012 3 2" xfId="14934"/>
    <cellStyle name="1_KH 2007 (theo doi)_Bao cao tinh hinh thuc hien KH 2009 den 31-01-10_BC von DTPT 6 thang 2012 3 3" xfId="14935"/>
    <cellStyle name="1_KH 2007 (theo doi)_Bao cao tinh hinh thuc hien KH 2009 den 31-01-10_BC von DTPT 6 thang 2012 3 4" xfId="14936"/>
    <cellStyle name="1_KH 2007 (theo doi)_Bao cao tinh hinh thuc hien KH 2009 den 31-01-10_BC von DTPT 6 thang 2012 4" xfId="14937"/>
    <cellStyle name="1_KH 2007 (theo doi)_Bao cao tinh hinh thuc hien KH 2009 den 31-01-10_BC von DTPT 6 thang 2012 5" xfId="14938"/>
    <cellStyle name="1_KH 2007 (theo doi)_Bao cao tinh hinh thuc hien KH 2009 den 31-01-10_BC von DTPT 6 thang 2012 6" xfId="14939"/>
    <cellStyle name="1_KH 2007 (theo doi)_Bao cao tinh hinh thuc hien KH 2009 den 31-01-10_Bieu du thao QD von ho tro co MT" xfId="14940"/>
    <cellStyle name="1_KH 2007 (theo doi)_Bao cao tinh hinh thuc hien KH 2009 den 31-01-10_Bieu du thao QD von ho tro co MT 2" xfId="14941"/>
    <cellStyle name="1_KH 2007 (theo doi)_Bao cao tinh hinh thuc hien KH 2009 den 31-01-10_Bieu du thao QD von ho tro co MT 2 2" xfId="14942"/>
    <cellStyle name="1_KH 2007 (theo doi)_Bao cao tinh hinh thuc hien KH 2009 den 31-01-10_Bieu du thao QD von ho tro co MT 2 2 2" xfId="14943"/>
    <cellStyle name="1_KH 2007 (theo doi)_Bao cao tinh hinh thuc hien KH 2009 den 31-01-10_Bieu du thao QD von ho tro co MT 2 2 3" xfId="14944"/>
    <cellStyle name="1_KH 2007 (theo doi)_Bao cao tinh hinh thuc hien KH 2009 den 31-01-10_Bieu du thao QD von ho tro co MT 2 2 4" xfId="14945"/>
    <cellStyle name="1_KH 2007 (theo doi)_Bao cao tinh hinh thuc hien KH 2009 den 31-01-10_Bieu du thao QD von ho tro co MT 2 3" xfId="14946"/>
    <cellStyle name="1_KH 2007 (theo doi)_Bao cao tinh hinh thuc hien KH 2009 den 31-01-10_Bieu du thao QD von ho tro co MT 2 4" xfId="14947"/>
    <cellStyle name="1_KH 2007 (theo doi)_Bao cao tinh hinh thuc hien KH 2009 den 31-01-10_Bieu du thao QD von ho tro co MT 2 5" xfId="14948"/>
    <cellStyle name="1_KH 2007 (theo doi)_Bao cao tinh hinh thuc hien KH 2009 den 31-01-10_Bieu du thao QD von ho tro co MT 3" xfId="14949"/>
    <cellStyle name="1_KH 2007 (theo doi)_Bao cao tinh hinh thuc hien KH 2009 den 31-01-10_Bieu du thao QD von ho tro co MT 3 2" xfId="14950"/>
    <cellStyle name="1_KH 2007 (theo doi)_Bao cao tinh hinh thuc hien KH 2009 den 31-01-10_Bieu du thao QD von ho tro co MT 3 3" xfId="14951"/>
    <cellStyle name="1_KH 2007 (theo doi)_Bao cao tinh hinh thuc hien KH 2009 den 31-01-10_Bieu du thao QD von ho tro co MT 3 4" xfId="14952"/>
    <cellStyle name="1_KH 2007 (theo doi)_Bao cao tinh hinh thuc hien KH 2009 den 31-01-10_Bieu du thao QD von ho tro co MT 4" xfId="14953"/>
    <cellStyle name="1_KH 2007 (theo doi)_Bao cao tinh hinh thuc hien KH 2009 den 31-01-10_Bieu du thao QD von ho tro co MT 5" xfId="14954"/>
    <cellStyle name="1_KH 2007 (theo doi)_Bao cao tinh hinh thuc hien KH 2009 den 31-01-10_Bieu du thao QD von ho tro co MT 6" xfId="14955"/>
    <cellStyle name="1_KH 2007 (theo doi)_Bao cao tinh hinh thuc hien KH 2009 den 31-01-10_Ke hoach 2012 (theo doi)" xfId="14956"/>
    <cellStyle name="1_KH 2007 (theo doi)_Bao cao tinh hinh thuc hien KH 2009 den 31-01-10_Ke hoach 2012 (theo doi) 2" xfId="14957"/>
    <cellStyle name="1_KH 2007 (theo doi)_Bao cao tinh hinh thuc hien KH 2009 den 31-01-10_Ke hoach 2012 (theo doi) 2 2" xfId="14958"/>
    <cellStyle name="1_KH 2007 (theo doi)_Bao cao tinh hinh thuc hien KH 2009 den 31-01-10_Ke hoach 2012 (theo doi) 2 2 2" xfId="14959"/>
    <cellStyle name="1_KH 2007 (theo doi)_Bao cao tinh hinh thuc hien KH 2009 den 31-01-10_Ke hoach 2012 (theo doi) 2 2 3" xfId="14960"/>
    <cellStyle name="1_KH 2007 (theo doi)_Bao cao tinh hinh thuc hien KH 2009 den 31-01-10_Ke hoach 2012 (theo doi) 2 2 4" xfId="14961"/>
    <cellStyle name="1_KH 2007 (theo doi)_Bao cao tinh hinh thuc hien KH 2009 den 31-01-10_Ke hoach 2012 (theo doi) 2 3" xfId="14962"/>
    <cellStyle name="1_KH 2007 (theo doi)_Bao cao tinh hinh thuc hien KH 2009 den 31-01-10_Ke hoach 2012 (theo doi) 2 4" xfId="14963"/>
    <cellStyle name="1_KH 2007 (theo doi)_Bao cao tinh hinh thuc hien KH 2009 den 31-01-10_Ke hoach 2012 (theo doi) 2 5" xfId="14964"/>
    <cellStyle name="1_KH 2007 (theo doi)_Bao cao tinh hinh thuc hien KH 2009 den 31-01-10_Ke hoach 2012 (theo doi) 3" xfId="14965"/>
    <cellStyle name="1_KH 2007 (theo doi)_Bao cao tinh hinh thuc hien KH 2009 den 31-01-10_Ke hoach 2012 (theo doi) 3 2" xfId="14966"/>
    <cellStyle name="1_KH 2007 (theo doi)_Bao cao tinh hinh thuc hien KH 2009 den 31-01-10_Ke hoach 2012 (theo doi) 3 3" xfId="14967"/>
    <cellStyle name="1_KH 2007 (theo doi)_Bao cao tinh hinh thuc hien KH 2009 den 31-01-10_Ke hoach 2012 (theo doi) 3 4" xfId="14968"/>
    <cellStyle name="1_KH 2007 (theo doi)_Bao cao tinh hinh thuc hien KH 2009 den 31-01-10_Ke hoach 2012 (theo doi) 4" xfId="14969"/>
    <cellStyle name="1_KH 2007 (theo doi)_Bao cao tinh hinh thuc hien KH 2009 den 31-01-10_Ke hoach 2012 (theo doi) 5" xfId="14970"/>
    <cellStyle name="1_KH 2007 (theo doi)_Bao cao tinh hinh thuc hien KH 2009 den 31-01-10_Ke hoach 2012 (theo doi) 6" xfId="14971"/>
    <cellStyle name="1_KH 2007 (theo doi)_Bao cao tinh hinh thuc hien KH 2009 den 31-01-10_Ke hoach 2012 theo doi (giai ngan 30.6.12)" xfId="14972"/>
    <cellStyle name="1_KH 2007 (theo doi)_Bao cao tinh hinh thuc hien KH 2009 den 31-01-10_Ke hoach 2012 theo doi (giai ngan 30.6.12) 2" xfId="14973"/>
    <cellStyle name="1_KH 2007 (theo doi)_Bao cao tinh hinh thuc hien KH 2009 den 31-01-10_Ke hoach 2012 theo doi (giai ngan 30.6.12) 2 2" xfId="14974"/>
    <cellStyle name="1_KH 2007 (theo doi)_Bao cao tinh hinh thuc hien KH 2009 den 31-01-10_Ke hoach 2012 theo doi (giai ngan 30.6.12) 2 2 2" xfId="14975"/>
    <cellStyle name="1_KH 2007 (theo doi)_Bao cao tinh hinh thuc hien KH 2009 den 31-01-10_Ke hoach 2012 theo doi (giai ngan 30.6.12) 2 2 3" xfId="14976"/>
    <cellStyle name="1_KH 2007 (theo doi)_Bao cao tinh hinh thuc hien KH 2009 den 31-01-10_Ke hoach 2012 theo doi (giai ngan 30.6.12) 2 2 4" xfId="14977"/>
    <cellStyle name="1_KH 2007 (theo doi)_Bao cao tinh hinh thuc hien KH 2009 den 31-01-10_Ke hoach 2012 theo doi (giai ngan 30.6.12) 2 3" xfId="14978"/>
    <cellStyle name="1_KH 2007 (theo doi)_Bao cao tinh hinh thuc hien KH 2009 den 31-01-10_Ke hoach 2012 theo doi (giai ngan 30.6.12) 2 4" xfId="14979"/>
    <cellStyle name="1_KH 2007 (theo doi)_Bao cao tinh hinh thuc hien KH 2009 den 31-01-10_Ke hoach 2012 theo doi (giai ngan 30.6.12) 2 5" xfId="14980"/>
    <cellStyle name="1_KH 2007 (theo doi)_Bao cao tinh hinh thuc hien KH 2009 den 31-01-10_Ke hoach 2012 theo doi (giai ngan 30.6.12) 3" xfId="14981"/>
    <cellStyle name="1_KH 2007 (theo doi)_Bao cao tinh hinh thuc hien KH 2009 den 31-01-10_Ke hoach 2012 theo doi (giai ngan 30.6.12) 3 2" xfId="14982"/>
    <cellStyle name="1_KH 2007 (theo doi)_Bao cao tinh hinh thuc hien KH 2009 den 31-01-10_Ke hoach 2012 theo doi (giai ngan 30.6.12) 3 3" xfId="14983"/>
    <cellStyle name="1_KH 2007 (theo doi)_Bao cao tinh hinh thuc hien KH 2009 den 31-01-10_Ke hoach 2012 theo doi (giai ngan 30.6.12) 3 4" xfId="14984"/>
    <cellStyle name="1_KH 2007 (theo doi)_Bao cao tinh hinh thuc hien KH 2009 den 31-01-10_Ke hoach 2012 theo doi (giai ngan 30.6.12) 4" xfId="14985"/>
    <cellStyle name="1_KH 2007 (theo doi)_Bao cao tinh hinh thuc hien KH 2009 den 31-01-10_Ke hoach 2012 theo doi (giai ngan 30.6.12) 5" xfId="14986"/>
    <cellStyle name="1_KH 2007 (theo doi)_Bao cao tinh hinh thuc hien KH 2009 den 31-01-10_Ke hoach 2012 theo doi (giai ngan 30.6.12) 6" xfId="14987"/>
    <cellStyle name="1_KH 2007 (theo doi)_BC cong trinh trong diem" xfId="14988"/>
    <cellStyle name="1_KH 2007 (theo doi)_BC cong trinh trong diem 2" xfId="14989"/>
    <cellStyle name="1_KH 2007 (theo doi)_BC cong trinh trong diem 2 2" xfId="14990"/>
    <cellStyle name="1_KH 2007 (theo doi)_BC cong trinh trong diem 2 2 2" xfId="14991"/>
    <cellStyle name="1_KH 2007 (theo doi)_BC cong trinh trong diem 2 2 3" xfId="14992"/>
    <cellStyle name="1_KH 2007 (theo doi)_BC cong trinh trong diem 2 2 4" xfId="14993"/>
    <cellStyle name="1_KH 2007 (theo doi)_BC cong trinh trong diem 2 3" xfId="14994"/>
    <cellStyle name="1_KH 2007 (theo doi)_BC cong trinh trong diem 2 4" xfId="14995"/>
    <cellStyle name="1_KH 2007 (theo doi)_BC cong trinh trong diem 2 5" xfId="14996"/>
    <cellStyle name="1_KH 2007 (theo doi)_BC cong trinh trong diem 3" xfId="14997"/>
    <cellStyle name="1_KH 2007 (theo doi)_BC cong trinh trong diem 3 2" xfId="14998"/>
    <cellStyle name="1_KH 2007 (theo doi)_BC cong trinh trong diem 3 3" xfId="14999"/>
    <cellStyle name="1_KH 2007 (theo doi)_BC cong trinh trong diem 3 4" xfId="15000"/>
    <cellStyle name="1_KH 2007 (theo doi)_BC cong trinh trong diem 4" xfId="15001"/>
    <cellStyle name="1_KH 2007 (theo doi)_BC cong trinh trong diem 5" xfId="15002"/>
    <cellStyle name="1_KH 2007 (theo doi)_BC cong trinh trong diem 6" xfId="15003"/>
    <cellStyle name="1_KH 2007 (theo doi)_BC cong trinh trong diem_BC von DTPT 6 thang 2012" xfId="15004"/>
    <cellStyle name="1_KH 2007 (theo doi)_BC cong trinh trong diem_BC von DTPT 6 thang 2012 2" xfId="15005"/>
    <cellStyle name="1_KH 2007 (theo doi)_BC cong trinh trong diem_BC von DTPT 6 thang 2012 2 2" xfId="15006"/>
    <cellStyle name="1_KH 2007 (theo doi)_BC cong trinh trong diem_BC von DTPT 6 thang 2012 2 2 2" xfId="15007"/>
    <cellStyle name="1_KH 2007 (theo doi)_BC cong trinh trong diem_BC von DTPT 6 thang 2012 2 2 3" xfId="15008"/>
    <cellStyle name="1_KH 2007 (theo doi)_BC cong trinh trong diem_BC von DTPT 6 thang 2012 2 2 4" xfId="15009"/>
    <cellStyle name="1_KH 2007 (theo doi)_BC cong trinh trong diem_BC von DTPT 6 thang 2012 2 3" xfId="15010"/>
    <cellStyle name="1_KH 2007 (theo doi)_BC cong trinh trong diem_BC von DTPT 6 thang 2012 2 4" xfId="15011"/>
    <cellStyle name="1_KH 2007 (theo doi)_BC cong trinh trong diem_BC von DTPT 6 thang 2012 2 5" xfId="15012"/>
    <cellStyle name="1_KH 2007 (theo doi)_BC cong trinh trong diem_BC von DTPT 6 thang 2012 3" xfId="15013"/>
    <cellStyle name="1_KH 2007 (theo doi)_BC cong trinh trong diem_BC von DTPT 6 thang 2012 3 2" xfId="15014"/>
    <cellStyle name="1_KH 2007 (theo doi)_BC cong trinh trong diem_BC von DTPT 6 thang 2012 3 3" xfId="15015"/>
    <cellStyle name="1_KH 2007 (theo doi)_BC cong trinh trong diem_BC von DTPT 6 thang 2012 3 4" xfId="15016"/>
    <cellStyle name="1_KH 2007 (theo doi)_BC cong trinh trong diem_BC von DTPT 6 thang 2012 4" xfId="15017"/>
    <cellStyle name="1_KH 2007 (theo doi)_BC cong trinh trong diem_BC von DTPT 6 thang 2012 5" xfId="15018"/>
    <cellStyle name="1_KH 2007 (theo doi)_BC cong trinh trong diem_BC von DTPT 6 thang 2012 6" xfId="15019"/>
    <cellStyle name="1_KH 2007 (theo doi)_BC cong trinh trong diem_Bieu du thao QD von ho tro co MT" xfId="15020"/>
    <cellStyle name="1_KH 2007 (theo doi)_BC cong trinh trong diem_Bieu du thao QD von ho tro co MT 2" xfId="15021"/>
    <cellStyle name="1_KH 2007 (theo doi)_BC cong trinh trong diem_Bieu du thao QD von ho tro co MT 2 2" xfId="15022"/>
    <cellStyle name="1_KH 2007 (theo doi)_BC cong trinh trong diem_Bieu du thao QD von ho tro co MT 2 2 2" xfId="15023"/>
    <cellStyle name="1_KH 2007 (theo doi)_BC cong trinh trong diem_Bieu du thao QD von ho tro co MT 2 2 3" xfId="15024"/>
    <cellStyle name="1_KH 2007 (theo doi)_BC cong trinh trong diem_Bieu du thao QD von ho tro co MT 2 2 4" xfId="15025"/>
    <cellStyle name="1_KH 2007 (theo doi)_BC cong trinh trong diem_Bieu du thao QD von ho tro co MT 2 3" xfId="15026"/>
    <cellStyle name="1_KH 2007 (theo doi)_BC cong trinh trong diem_Bieu du thao QD von ho tro co MT 2 4" xfId="15027"/>
    <cellStyle name="1_KH 2007 (theo doi)_BC cong trinh trong diem_Bieu du thao QD von ho tro co MT 2 5" xfId="15028"/>
    <cellStyle name="1_KH 2007 (theo doi)_BC cong trinh trong diem_Bieu du thao QD von ho tro co MT 3" xfId="15029"/>
    <cellStyle name="1_KH 2007 (theo doi)_BC cong trinh trong diem_Bieu du thao QD von ho tro co MT 3 2" xfId="15030"/>
    <cellStyle name="1_KH 2007 (theo doi)_BC cong trinh trong diem_Bieu du thao QD von ho tro co MT 3 3" xfId="15031"/>
    <cellStyle name="1_KH 2007 (theo doi)_BC cong trinh trong diem_Bieu du thao QD von ho tro co MT 3 4" xfId="15032"/>
    <cellStyle name="1_KH 2007 (theo doi)_BC cong trinh trong diem_Bieu du thao QD von ho tro co MT 4" xfId="15033"/>
    <cellStyle name="1_KH 2007 (theo doi)_BC cong trinh trong diem_Bieu du thao QD von ho tro co MT 5" xfId="15034"/>
    <cellStyle name="1_KH 2007 (theo doi)_BC cong trinh trong diem_Bieu du thao QD von ho tro co MT 6" xfId="15035"/>
    <cellStyle name="1_KH 2007 (theo doi)_BC cong trinh trong diem_Ke hoach 2012 (theo doi)" xfId="15036"/>
    <cellStyle name="1_KH 2007 (theo doi)_BC cong trinh trong diem_Ke hoach 2012 (theo doi) 2" xfId="15037"/>
    <cellStyle name="1_KH 2007 (theo doi)_BC cong trinh trong diem_Ke hoach 2012 (theo doi) 2 2" xfId="15038"/>
    <cellStyle name="1_KH 2007 (theo doi)_BC cong trinh trong diem_Ke hoach 2012 (theo doi) 2 2 2" xfId="15039"/>
    <cellStyle name="1_KH 2007 (theo doi)_BC cong trinh trong diem_Ke hoach 2012 (theo doi) 2 2 3" xfId="15040"/>
    <cellStyle name="1_KH 2007 (theo doi)_BC cong trinh trong diem_Ke hoach 2012 (theo doi) 2 2 4" xfId="15041"/>
    <cellStyle name="1_KH 2007 (theo doi)_BC cong trinh trong diem_Ke hoach 2012 (theo doi) 2 3" xfId="15042"/>
    <cellStyle name="1_KH 2007 (theo doi)_BC cong trinh trong diem_Ke hoach 2012 (theo doi) 2 4" xfId="15043"/>
    <cellStyle name="1_KH 2007 (theo doi)_BC cong trinh trong diem_Ke hoach 2012 (theo doi) 2 5" xfId="15044"/>
    <cellStyle name="1_KH 2007 (theo doi)_BC cong trinh trong diem_Ke hoach 2012 (theo doi) 3" xfId="15045"/>
    <cellStyle name="1_KH 2007 (theo doi)_BC cong trinh trong diem_Ke hoach 2012 (theo doi) 3 2" xfId="15046"/>
    <cellStyle name="1_KH 2007 (theo doi)_BC cong trinh trong diem_Ke hoach 2012 (theo doi) 3 3" xfId="15047"/>
    <cellStyle name="1_KH 2007 (theo doi)_BC cong trinh trong diem_Ke hoach 2012 (theo doi) 3 4" xfId="15048"/>
    <cellStyle name="1_KH 2007 (theo doi)_BC cong trinh trong diem_Ke hoach 2012 (theo doi) 4" xfId="15049"/>
    <cellStyle name="1_KH 2007 (theo doi)_BC cong trinh trong diem_Ke hoach 2012 (theo doi) 5" xfId="15050"/>
    <cellStyle name="1_KH 2007 (theo doi)_BC cong trinh trong diem_Ke hoach 2012 (theo doi) 6" xfId="15051"/>
    <cellStyle name="1_KH 2007 (theo doi)_BC cong trinh trong diem_Ke hoach 2012 theo doi (giai ngan 30.6.12)" xfId="15052"/>
    <cellStyle name="1_KH 2007 (theo doi)_BC cong trinh trong diem_Ke hoach 2012 theo doi (giai ngan 30.6.12) 2" xfId="15053"/>
    <cellStyle name="1_KH 2007 (theo doi)_BC cong trinh trong diem_Ke hoach 2012 theo doi (giai ngan 30.6.12) 2 2" xfId="15054"/>
    <cellStyle name="1_KH 2007 (theo doi)_BC cong trinh trong diem_Ke hoach 2012 theo doi (giai ngan 30.6.12) 2 2 2" xfId="15055"/>
    <cellStyle name="1_KH 2007 (theo doi)_BC cong trinh trong diem_Ke hoach 2012 theo doi (giai ngan 30.6.12) 2 2 3" xfId="15056"/>
    <cellStyle name="1_KH 2007 (theo doi)_BC cong trinh trong diem_Ke hoach 2012 theo doi (giai ngan 30.6.12) 2 2 4" xfId="15057"/>
    <cellStyle name="1_KH 2007 (theo doi)_BC cong trinh trong diem_Ke hoach 2012 theo doi (giai ngan 30.6.12) 2 3" xfId="15058"/>
    <cellStyle name="1_KH 2007 (theo doi)_BC cong trinh trong diem_Ke hoach 2012 theo doi (giai ngan 30.6.12) 2 4" xfId="15059"/>
    <cellStyle name="1_KH 2007 (theo doi)_BC cong trinh trong diem_Ke hoach 2012 theo doi (giai ngan 30.6.12) 2 5" xfId="15060"/>
    <cellStyle name="1_KH 2007 (theo doi)_BC cong trinh trong diem_Ke hoach 2012 theo doi (giai ngan 30.6.12) 3" xfId="15061"/>
    <cellStyle name="1_KH 2007 (theo doi)_BC cong trinh trong diem_Ke hoach 2012 theo doi (giai ngan 30.6.12) 3 2" xfId="15062"/>
    <cellStyle name="1_KH 2007 (theo doi)_BC cong trinh trong diem_Ke hoach 2012 theo doi (giai ngan 30.6.12) 3 3" xfId="15063"/>
    <cellStyle name="1_KH 2007 (theo doi)_BC cong trinh trong diem_Ke hoach 2012 theo doi (giai ngan 30.6.12) 3 4" xfId="15064"/>
    <cellStyle name="1_KH 2007 (theo doi)_BC cong trinh trong diem_Ke hoach 2012 theo doi (giai ngan 30.6.12) 4" xfId="15065"/>
    <cellStyle name="1_KH 2007 (theo doi)_BC cong trinh trong diem_Ke hoach 2012 theo doi (giai ngan 30.6.12) 5" xfId="15066"/>
    <cellStyle name="1_KH 2007 (theo doi)_BC cong trinh trong diem_Ke hoach 2012 theo doi (giai ngan 30.6.12) 6" xfId="15067"/>
    <cellStyle name="1_KH 2007 (theo doi)_BC von DTPT 6 thang 2012" xfId="15068"/>
    <cellStyle name="1_KH 2007 (theo doi)_BC von DTPT 6 thang 2012 2" xfId="15069"/>
    <cellStyle name="1_KH 2007 (theo doi)_BC von DTPT 6 thang 2012 2 2" xfId="15070"/>
    <cellStyle name="1_KH 2007 (theo doi)_BC von DTPT 6 thang 2012 2 3" xfId="15071"/>
    <cellStyle name="1_KH 2007 (theo doi)_BC von DTPT 6 thang 2012 2 4" xfId="15072"/>
    <cellStyle name="1_KH 2007 (theo doi)_BC von DTPT 6 thang 2012 3" xfId="15073"/>
    <cellStyle name="1_KH 2007 (theo doi)_BC von DTPT 6 thang 2012 4" xfId="15074"/>
    <cellStyle name="1_KH 2007 (theo doi)_BC von DTPT 6 thang 2012 5" xfId="15075"/>
    <cellStyle name="1_KH 2007 (theo doi)_Bieu 01 UB(hung)" xfId="15076"/>
    <cellStyle name="1_KH 2007 (theo doi)_Bieu 01 UB(hung) 2" xfId="15077"/>
    <cellStyle name="1_KH 2007 (theo doi)_Bieu 01 UB(hung) 2 2" xfId="15078"/>
    <cellStyle name="1_KH 2007 (theo doi)_Bieu 01 UB(hung) 2 2 2" xfId="15079"/>
    <cellStyle name="1_KH 2007 (theo doi)_Bieu 01 UB(hung) 2 2 3" xfId="15080"/>
    <cellStyle name="1_KH 2007 (theo doi)_Bieu 01 UB(hung) 2 2 4" xfId="15081"/>
    <cellStyle name="1_KH 2007 (theo doi)_Bieu 01 UB(hung) 2 3" xfId="15082"/>
    <cellStyle name="1_KH 2007 (theo doi)_Bieu 01 UB(hung) 2 4" xfId="15083"/>
    <cellStyle name="1_KH 2007 (theo doi)_Bieu 01 UB(hung) 2 5" xfId="15084"/>
    <cellStyle name="1_KH 2007 (theo doi)_Bieu 01 UB(hung) 3" xfId="15085"/>
    <cellStyle name="1_KH 2007 (theo doi)_Bieu 01 UB(hung) 3 2" xfId="15086"/>
    <cellStyle name="1_KH 2007 (theo doi)_Bieu 01 UB(hung) 3 3" xfId="15087"/>
    <cellStyle name="1_KH 2007 (theo doi)_Bieu 01 UB(hung) 3 4" xfId="15088"/>
    <cellStyle name="1_KH 2007 (theo doi)_Bieu 01 UB(hung) 4" xfId="15089"/>
    <cellStyle name="1_KH 2007 (theo doi)_Bieu 01 UB(hung) 5" xfId="15090"/>
    <cellStyle name="1_KH 2007 (theo doi)_Bieu 01 UB(hung) 6" xfId="15091"/>
    <cellStyle name="1_KH 2007 (theo doi)_Bieu du thao QD von ho tro co MT" xfId="15092"/>
    <cellStyle name="1_KH 2007 (theo doi)_Bieu du thao QD von ho tro co MT 2" xfId="15093"/>
    <cellStyle name="1_KH 2007 (theo doi)_Bieu du thao QD von ho tro co MT 2 2" xfId="15094"/>
    <cellStyle name="1_KH 2007 (theo doi)_Bieu du thao QD von ho tro co MT 2 3" xfId="15095"/>
    <cellStyle name="1_KH 2007 (theo doi)_Bieu du thao QD von ho tro co MT 2 4" xfId="15096"/>
    <cellStyle name="1_KH 2007 (theo doi)_Bieu du thao QD von ho tro co MT 3" xfId="15097"/>
    <cellStyle name="1_KH 2007 (theo doi)_Bieu du thao QD von ho tro co MT 4" xfId="15098"/>
    <cellStyle name="1_KH 2007 (theo doi)_Bieu du thao QD von ho tro co MT 5" xfId="15099"/>
    <cellStyle name="1_KH 2007 (theo doi)_Book1" xfId="15100"/>
    <cellStyle name="1_KH 2007 (theo doi)_Book1 2" xfId="15101"/>
    <cellStyle name="1_KH 2007 (theo doi)_Book1 2 2" xfId="15102"/>
    <cellStyle name="1_KH 2007 (theo doi)_Book1 2 3" xfId="15103"/>
    <cellStyle name="1_KH 2007 (theo doi)_Book1 2 4" xfId="15104"/>
    <cellStyle name="1_KH 2007 (theo doi)_Book1 3" xfId="15105"/>
    <cellStyle name="1_KH 2007 (theo doi)_Book1 3 2" xfId="15106"/>
    <cellStyle name="1_KH 2007 (theo doi)_Book1 3 3" xfId="15107"/>
    <cellStyle name="1_KH 2007 (theo doi)_Book1 3 4" xfId="15108"/>
    <cellStyle name="1_KH 2007 (theo doi)_Book1 4" xfId="15109"/>
    <cellStyle name="1_KH 2007 (theo doi)_Book1 5" xfId="15110"/>
    <cellStyle name="1_KH 2007 (theo doi)_Book1 6" xfId="15111"/>
    <cellStyle name="1_KH 2007 (theo doi)_Book1_BC von DTPT 6 thang 2012" xfId="15112"/>
    <cellStyle name="1_KH 2007 (theo doi)_Book1_BC von DTPT 6 thang 2012 2" xfId="15113"/>
    <cellStyle name="1_KH 2007 (theo doi)_Book1_BC von DTPT 6 thang 2012 2 2" xfId="15114"/>
    <cellStyle name="1_KH 2007 (theo doi)_Book1_BC von DTPT 6 thang 2012 2 3" xfId="15115"/>
    <cellStyle name="1_KH 2007 (theo doi)_Book1_BC von DTPT 6 thang 2012 2 4" xfId="15116"/>
    <cellStyle name="1_KH 2007 (theo doi)_Book1_BC von DTPT 6 thang 2012 3" xfId="15117"/>
    <cellStyle name="1_KH 2007 (theo doi)_Book1_BC von DTPT 6 thang 2012 3 2" xfId="15118"/>
    <cellStyle name="1_KH 2007 (theo doi)_Book1_BC von DTPT 6 thang 2012 3 3" xfId="15119"/>
    <cellStyle name="1_KH 2007 (theo doi)_Book1_BC von DTPT 6 thang 2012 3 4" xfId="15120"/>
    <cellStyle name="1_KH 2007 (theo doi)_Book1_BC von DTPT 6 thang 2012 4" xfId="15121"/>
    <cellStyle name="1_KH 2007 (theo doi)_Book1_BC von DTPT 6 thang 2012 5" xfId="15122"/>
    <cellStyle name="1_KH 2007 (theo doi)_Book1_BC von DTPT 6 thang 2012 6" xfId="15123"/>
    <cellStyle name="1_KH 2007 (theo doi)_Book1_Bieu du thao QD von ho tro co MT" xfId="15124"/>
    <cellStyle name="1_KH 2007 (theo doi)_Book1_Bieu du thao QD von ho tro co MT 2" xfId="15125"/>
    <cellStyle name="1_KH 2007 (theo doi)_Book1_Bieu du thao QD von ho tro co MT 2 2" xfId="15126"/>
    <cellStyle name="1_KH 2007 (theo doi)_Book1_Bieu du thao QD von ho tro co MT 2 3" xfId="15127"/>
    <cellStyle name="1_KH 2007 (theo doi)_Book1_Bieu du thao QD von ho tro co MT 2 4" xfId="15128"/>
    <cellStyle name="1_KH 2007 (theo doi)_Book1_Bieu du thao QD von ho tro co MT 3" xfId="15129"/>
    <cellStyle name="1_KH 2007 (theo doi)_Book1_Bieu du thao QD von ho tro co MT 3 2" xfId="15130"/>
    <cellStyle name="1_KH 2007 (theo doi)_Book1_Bieu du thao QD von ho tro co MT 3 3" xfId="15131"/>
    <cellStyle name="1_KH 2007 (theo doi)_Book1_Bieu du thao QD von ho tro co MT 3 4" xfId="15132"/>
    <cellStyle name="1_KH 2007 (theo doi)_Book1_Bieu du thao QD von ho tro co MT 4" xfId="15133"/>
    <cellStyle name="1_KH 2007 (theo doi)_Book1_Bieu du thao QD von ho tro co MT 5" xfId="15134"/>
    <cellStyle name="1_KH 2007 (theo doi)_Book1_Bieu du thao QD von ho tro co MT 6" xfId="15135"/>
    <cellStyle name="1_KH 2007 (theo doi)_Book1_Hoan chinh KH 2012 (o nha)" xfId="15136"/>
    <cellStyle name="1_KH 2007 (theo doi)_Book1_Hoan chinh KH 2012 (o nha) 2" xfId="15137"/>
    <cellStyle name="1_KH 2007 (theo doi)_Book1_Hoan chinh KH 2012 (o nha) 2 2" xfId="15138"/>
    <cellStyle name="1_KH 2007 (theo doi)_Book1_Hoan chinh KH 2012 (o nha) 2 3" xfId="15139"/>
    <cellStyle name="1_KH 2007 (theo doi)_Book1_Hoan chinh KH 2012 (o nha) 2 4" xfId="15140"/>
    <cellStyle name="1_KH 2007 (theo doi)_Book1_Hoan chinh KH 2012 (o nha) 3" xfId="15141"/>
    <cellStyle name="1_KH 2007 (theo doi)_Book1_Hoan chinh KH 2012 (o nha) 3 2" xfId="15142"/>
    <cellStyle name="1_KH 2007 (theo doi)_Book1_Hoan chinh KH 2012 (o nha) 3 3" xfId="15143"/>
    <cellStyle name="1_KH 2007 (theo doi)_Book1_Hoan chinh KH 2012 (o nha) 3 4" xfId="15144"/>
    <cellStyle name="1_KH 2007 (theo doi)_Book1_Hoan chinh KH 2012 (o nha) 4" xfId="15145"/>
    <cellStyle name="1_KH 2007 (theo doi)_Book1_Hoan chinh KH 2012 (o nha) 5" xfId="15146"/>
    <cellStyle name="1_KH 2007 (theo doi)_Book1_Hoan chinh KH 2012 (o nha) 6" xfId="15147"/>
    <cellStyle name="1_KH 2007 (theo doi)_Book1_Hoan chinh KH 2012 (o nha)_Bao cao giai ngan quy I" xfId="15148"/>
    <cellStyle name="1_KH 2007 (theo doi)_Book1_Hoan chinh KH 2012 (o nha)_Bao cao giai ngan quy I 2" xfId="15149"/>
    <cellStyle name="1_KH 2007 (theo doi)_Book1_Hoan chinh KH 2012 (o nha)_Bao cao giai ngan quy I 2 2" xfId="15150"/>
    <cellStyle name="1_KH 2007 (theo doi)_Book1_Hoan chinh KH 2012 (o nha)_Bao cao giai ngan quy I 2 3" xfId="15151"/>
    <cellStyle name="1_KH 2007 (theo doi)_Book1_Hoan chinh KH 2012 (o nha)_Bao cao giai ngan quy I 2 4" xfId="15152"/>
    <cellStyle name="1_KH 2007 (theo doi)_Book1_Hoan chinh KH 2012 (o nha)_Bao cao giai ngan quy I 3" xfId="15153"/>
    <cellStyle name="1_KH 2007 (theo doi)_Book1_Hoan chinh KH 2012 (o nha)_Bao cao giai ngan quy I 3 2" xfId="15154"/>
    <cellStyle name="1_KH 2007 (theo doi)_Book1_Hoan chinh KH 2012 (o nha)_Bao cao giai ngan quy I 3 3" xfId="15155"/>
    <cellStyle name="1_KH 2007 (theo doi)_Book1_Hoan chinh KH 2012 (o nha)_Bao cao giai ngan quy I 3 4" xfId="15156"/>
    <cellStyle name="1_KH 2007 (theo doi)_Book1_Hoan chinh KH 2012 (o nha)_Bao cao giai ngan quy I 4" xfId="15157"/>
    <cellStyle name="1_KH 2007 (theo doi)_Book1_Hoan chinh KH 2012 (o nha)_Bao cao giai ngan quy I 5" xfId="15158"/>
    <cellStyle name="1_KH 2007 (theo doi)_Book1_Hoan chinh KH 2012 (o nha)_Bao cao giai ngan quy I 6" xfId="15159"/>
    <cellStyle name="1_KH 2007 (theo doi)_Book1_Hoan chinh KH 2012 (o nha)_BC von DTPT 6 thang 2012" xfId="15160"/>
    <cellStyle name="1_KH 2007 (theo doi)_Book1_Hoan chinh KH 2012 (o nha)_BC von DTPT 6 thang 2012 2" xfId="15161"/>
    <cellStyle name="1_KH 2007 (theo doi)_Book1_Hoan chinh KH 2012 (o nha)_BC von DTPT 6 thang 2012 2 2" xfId="15162"/>
    <cellStyle name="1_KH 2007 (theo doi)_Book1_Hoan chinh KH 2012 (o nha)_BC von DTPT 6 thang 2012 2 3" xfId="15163"/>
    <cellStyle name="1_KH 2007 (theo doi)_Book1_Hoan chinh KH 2012 (o nha)_BC von DTPT 6 thang 2012 2 4" xfId="15164"/>
    <cellStyle name="1_KH 2007 (theo doi)_Book1_Hoan chinh KH 2012 (o nha)_BC von DTPT 6 thang 2012 3" xfId="15165"/>
    <cellStyle name="1_KH 2007 (theo doi)_Book1_Hoan chinh KH 2012 (o nha)_BC von DTPT 6 thang 2012 3 2" xfId="15166"/>
    <cellStyle name="1_KH 2007 (theo doi)_Book1_Hoan chinh KH 2012 (o nha)_BC von DTPT 6 thang 2012 3 3" xfId="15167"/>
    <cellStyle name="1_KH 2007 (theo doi)_Book1_Hoan chinh KH 2012 (o nha)_BC von DTPT 6 thang 2012 3 4" xfId="15168"/>
    <cellStyle name="1_KH 2007 (theo doi)_Book1_Hoan chinh KH 2012 (o nha)_BC von DTPT 6 thang 2012 4" xfId="15169"/>
    <cellStyle name="1_KH 2007 (theo doi)_Book1_Hoan chinh KH 2012 (o nha)_BC von DTPT 6 thang 2012 5" xfId="15170"/>
    <cellStyle name="1_KH 2007 (theo doi)_Book1_Hoan chinh KH 2012 (o nha)_BC von DTPT 6 thang 2012 6" xfId="15171"/>
    <cellStyle name="1_KH 2007 (theo doi)_Book1_Hoan chinh KH 2012 (o nha)_Bieu du thao QD von ho tro co MT" xfId="15172"/>
    <cellStyle name="1_KH 2007 (theo doi)_Book1_Hoan chinh KH 2012 (o nha)_Bieu du thao QD von ho tro co MT 2" xfId="15173"/>
    <cellStyle name="1_KH 2007 (theo doi)_Book1_Hoan chinh KH 2012 (o nha)_Bieu du thao QD von ho tro co MT 2 2" xfId="15174"/>
    <cellStyle name="1_KH 2007 (theo doi)_Book1_Hoan chinh KH 2012 (o nha)_Bieu du thao QD von ho tro co MT 2 3" xfId="15175"/>
    <cellStyle name="1_KH 2007 (theo doi)_Book1_Hoan chinh KH 2012 (o nha)_Bieu du thao QD von ho tro co MT 2 4" xfId="15176"/>
    <cellStyle name="1_KH 2007 (theo doi)_Book1_Hoan chinh KH 2012 (o nha)_Bieu du thao QD von ho tro co MT 3" xfId="15177"/>
    <cellStyle name="1_KH 2007 (theo doi)_Book1_Hoan chinh KH 2012 (o nha)_Bieu du thao QD von ho tro co MT 3 2" xfId="15178"/>
    <cellStyle name="1_KH 2007 (theo doi)_Book1_Hoan chinh KH 2012 (o nha)_Bieu du thao QD von ho tro co MT 3 3" xfId="15179"/>
    <cellStyle name="1_KH 2007 (theo doi)_Book1_Hoan chinh KH 2012 (o nha)_Bieu du thao QD von ho tro co MT 3 4" xfId="15180"/>
    <cellStyle name="1_KH 2007 (theo doi)_Book1_Hoan chinh KH 2012 (o nha)_Bieu du thao QD von ho tro co MT 4" xfId="15181"/>
    <cellStyle name="1_KH 2007 (theo doi)_Book1_Hoan chinh KH 2012 (o nha)_Bieu du thao QD von ho tro co MT 5" xfId="15182"/>
    <cellStyle name="1_KH 2007 (theo doi)_Book1_Hoan chinh KH 2012 (o nha)_Bieu du thao QD von ho tro co MT 6" xfId="15183"/>
    <cellStyle name="1_KH 2007 (theo doi)_Book1_Hoan chinh KH 2012 (o nha)_Ke hoach 2012 theo doi (giai ngan 30.6.12)" xfId="15184"/>
    <cellStyle name="1_KH 2007 (theo doi)_Book1_Hoan chinh KH 2012 (o nha)_Ke hoach 2012 theo doi (giai ngan 30.6.12) 2" xfId="15185"/>
    <cellStyle name="1_KH 2007 (theo doi)_Book1_Hoan chinh KH 2012 (o nha)_Ke hoach 2012 theo doi (giai ngan 30.6.12) 2 2" xfId="15186"/>
    <cellStyle name="1_KH 2007 (theo doi)_Book1_Hoan chinh KH 2012 (o nha)_Ke hoach 2012 theo doi (giai ngan 30.6.12) 2 3" xfId="15187"/>
    <cellStyle name="1_KH 2007 (theo doi)_Book1_Hoan chinh KH 2012 (o nha)_Ke hoach 2012 theo doi (giai ngan 30.6.12) 2 4" xfId="15188"/>
    <cellStyle name="1_KH 2007 (theo doi)_Book1_Hoan chinh KH 2012 (o nha)_Ke hoach 2012 theo doi (giai ngan 30.6.12) 3" xfId="15189"/>
    <cellStyle name="1_KH 2007 (theo doi)_Book1_Hoan chinh KH 2012 (o nha)_Ke hoach 2012 theo doi (giai ngan 30.6.12) 3 2" xfId="15190"/>
    <cellStyle name="1_KH 2007 (theo doi)_Book1_Hoan chinh KH 2012 (o nha)_Ke hoach 2012 theo doi (giai ngan 30.6.12) 3 3" xfId="15191"/>
    <cellStyle name="1_KH 2007 (theo doi)_Book1_Hoan chinh KH 2012 (o nha)_Ke hoach 2012 theo doi (giai ngan 30.6.12) 3 4" xfId="15192"/>
    <cellStyle name="1_KH 2007 (theo doi)_Book1_Hoan chinh KH 2012 (o nha)_Ke hoach 2012 theo doi (giai ngan 30.6.12) 4" xfId="15193"/>
    <cellStyle name="1_KH 2007 (theo doi)_Book1_Hoan chinh KH 2012 (o nha)_Ke hoach 2012 theo doi (giai ngan 30.6.12) 5" xfId="15194"/>
    <cellStyle name="1_KH 2007 (theo doi)_Book1_Hoan chinh KH 2012 (o nha)_Ke hoach 2012 theo doi (giai ngan 30.6.12) 6" xfId="15195"/>
    <cellStyle name="1_KH 2007 (theo doi)_Book1_Hoan chinh KH 2012 Von ho tro co MT" xfId="15196"/>
    <cellStyle name="1_KH 2007 (theo doi)_Book1_Hoan chinh KH 2012 Von ho tro co MT (chi tiet)" xfId="15197"/>
    <cellStyle name="1_KH 2007 (theo doi)_Book1_Hoan chinh KH 2012 Von ho tro co MT (chi tiet) 2" xfId="15198"/>
    <cellStyle name="1_KH 2007 (theo doi)_Book1_Hoan chinh KH 2012 Von ho tro co MT (chi tiet) 2 2" xfId="15199"/>
    <cellStyle name="1_KH 2007 (theo doi)_Book1_Hoan chinh KH 2012 Von ho tro co MT (chi tiet) 2 3" xfId="15200"/>
    <cellStyle name="1_KH 2007 (theo doi)_Book1_Hoan chinh KH 2012 Von ho tro co MT (chi tiet) 2 4" xfId="15201"/>
    <cellStyle name="1_KH 2007 (theo doi)_Book1_Hoan chinh KH 2012 Von ho tro co MT (chi tiet) 3" xfId="15202"/>
    <cellStyle name="1_KH 2007 (theo doi)_Book1_Hoan chinh KH 2012 Von ho tro co MT (chi tiet) 3 2" xfId="15203"/>
    <cellStyle name="1_KH 2007 (theo doi)_Book1_Hoan chinh KH 2012 Von ho tro co MT (chi tiet) 3 3" xfId="15204"/>
    <cellStyle name="1_KH 2007 (theo doi)_Book1_Hoan chinh KH 2012 Von ho tro co MT (chi tiet) 3 4" xfId="15205"/>
    <cellStyle name="1_KH 2007 (theo doi)_Book1_Hoan chinh KH 2012 Von ho tro co MT (chi tiet) 4" xfId="15206"/>
    <cellStyle name="1_KH 2007 (theo doi)_Book1_Hoan chinh KH 2012 Von ho tro co MT (chi tiet) 5" xfId="15207"/>
    <cellStyle name="1_KH 2007 (theo doi)_Book1_Hoan chinh KH 2012 Von ho tro co MT (chi tiet) 6" xfId="15208"/>
    <cellStyle name="1_KH 2007 (theo doi)_Book1_Hoan chinh KH 2012 Von ho tro co MT 10" xfId="15209"/>
    <cellStyle name="1_KH 2007 (theo doi)_Book1_Hoan chinh KH 2012 Von ho tro co MT 10 2" xfId="15210"/>
    <cellStyle name="1_KH 2007 (theo doi)_Book1_Hoan chinh KH 2012 Von ho tro co MT 10 3" xfId="15211"/>
    <cellStyle name="1_KH 2007 (theo doi)_Book1_Hoan chinh KH 2012 Von ho tro co MT 10 4" xfId="15212"/>
    <cellStyle name="1_KH 2007 (theo doi)_Book1_Hoan chinh KH 2012 Von ho tro co MT 11" xfId="15213"/>
    <cellStyle name="1_KH 2007 (theo doi)_Book1_Hoan chinh KH 2012 Von ho tro co MT 11 2" xfId="15214"/>
    <cellStyle name="1_KH 2007 (theo doi)_Book1_Hoan chinh KH 2012 Von ho tro co MT 11 3" xfId="15215"/>
    <cellStyle name="1_KH 2007 (theo doi)_Book1_Hoan chinh KH 2012 Von ho tro co MT 11 4" xfId="15216"/>
    <cellStyle name="1_KH 2007 (theo doi)_Book1_Hoan chinh KH 2012 Von ho tro co MT 12" xfId="15217"/>
    <cellStyle name="1_KH 2007 (theo doi)_Book1_Hoan chinh KH 2012 Von ho tro co MT 12 2" xfId="15218"/>
    <cellStyle name="1_KH 2007 (theo doi)_Book1_Hoan chinh KH 2012 Von ho tro co MT 12 3" xfId="15219"/>
    <cellStyle name="1_KH 2007 (theo doi)_Book1_Hoan chinh KH 2012 Von ho tro co MT 12 4" xfId="15220"/>
    <cellStyle name="1_KH 2007 (theo doi)_Book1_Hoan chinh KH 2012 Von ho tro co MT 13" xfId="15221"/>
    <cellStyle name="1_KH 2007 (theo doi)_Book1_Hoan chinh KH 2012 Von ho tro co MT 13 2" xfId="15222"/>
    <cellStyle name="1_KH 2007 (theo doi)_Book1_Hoan chinh KH 2012 Von ho tro co MT 13 3" xfId="15223"/>
    <cellStyle name="1_KH 2007 (theo doi)_Book1_Hoan chinh KH 2012 Von ho tro co MT 13 4" xfId="15224"/>
    <cellStyle name="1_KH 2007 (theo doi)_Book1_Hoan chinh KH 2012 Von ho tro co MT 14" xfId="15225"/>
    <cellStyle name="1_KH 2007 (theo doi)_Book1_Hoan chinh KH 2012 Von ho tro co MT 14 2" xfId="15226"/>
    <cellStyle name="1_KH 2007 (theo doi)_Book1_Hoan chinh KH 2012 Von ho tro co MT 14 3" xfId="15227"/>
    <cellStyle name="1_KH 2007 (theo doi)_Book1_Hoan chinh KH 2012 Von ho tro co MT 14 4" xfId="15228"/>
    <cellStyle name="1_KH 2007 (theo doi)_Book1_Hoan chinh KH 2012 Von ho tro co MT 15" xfId="15229"/>
    <cellStyle name="1_KH 2007 (theo doi)_Book1_Hoan chinh KH 2012 Von ho tro co MT 15 2" xfId="15230"/>
    <cellStyle name="1_KH 2007 (theo doi)_Book1_Hoan chinh KH 2012 Von ho tro co MT 15 3" xfId="15231"/>
    <cellStyle name="1_KH 2007 (theo doi)_Book1_Hoan chinh KH 2012 Von ho tro co MT 15 4" xfId="15232"/>
    <cellStyle name="1_KH 2007 (theo doi)_Book1_Hoan chinh KH 2012 Von ho tro co MT 16" xfId="15233"/>
    <cellStyle name="1_KH 2007 (theo doi)_Book1_Hoan chinh KH 2012 Von ho tro co MT 16 2" xfId="15234"/>
    <cellStyle name="1_KH 2007 (theo doi)_Book1_Hoan chinh KH 2012 Von ho tro co MT 16 3" xfId="15235"/>
    <cellStyle name="1_KH 2007 (theo doi)_Book1_Hoan chinh KH 2012 Von ho tro co MT 16 4" xfId="15236"/>
    <cellStyle name="1_KH 2007 (theo doi)_Book1_Hoan chinh KH 2012 Von ho tro co MT 17" xfId="15237"/>
    <cellStyle name="1_KH 2007 (theo doi)_Book1_Hoan chinh KH 2012 Von ho tro co MT 17 2" xfId="15238"/>
    <cellStyle name="1_KH 2007 (theo doi)_Book1_Hoan chinh KH 2012 Von ho tro co MT 17 3" xfId="15239"/>
    <cellStyle name="1_KH 2007 (theo doi)_Book1_Hoan chinh KH 2012 Von ho tro co MT 17 4" xfId="15240"/>
    <cellStyle name="1_KH 2007 (theo doi)_Book1_Hoan chinh KH 2012 Von ho tro co MT 18" xfId="15241"/>
    <cellStyle name="1_KH 2007 (theo doi)_Book1_Hoan chinh KH 2012 Von ho tro co MT 19" xfId="15242"/>
    <cellStyle name="1_KH 2007 (theo doi)_Book1_Hoan chinh KH 2012 Von ho tro co MT 2" xfId="15243"/>
    <cellStyle name="1_KH 2007 (theo doi)_Book1_Hoan chinh KH 2012 Von ho tro co MT 2 2" xfId="15244"/>
    <cellStyle name="1_KH 2007 (theo doi)_Book1_Hoan chinh KH 2012 Von ho tro co MT 2 3" xfId="15245"/>
    <cellStyle name="1_KH 2007 (theo doi)_Book1_Hoan chinh KH 2012 Von ho tro co MT 2 4" xfId="15246"/>
    <cellStyle name="1_KH 2007 (theo doi)_Book1_Hoan chinh KH 2012 Von ho tro co MT 20" xfId="15247"/>
    <cellStyle name="1_KH 2007 (theo doi)_Book1_Hoan chinh KH 2012 Von ho tro co MT 3" xfId="15248"/>
    <cellStyle name="1_KH 2007 (theo doi)_Book1_Hoan chinh KH 2012 Von ho tro co MT 3 2" xfId="15249"/>
    <cellStyle name="1_KH 2007 (theo doi)_Book1_Hoan chinh KH 2012 Von ho tro co MT 3 3" xfId="15250"/>
    <cellStyle name="1_KH 2007 (theo doi)_Book1_Hoan chinh KH 2012 Von ho tro co MT 3 4" xfId="15251"/>
    <cellStyle name="1_KH 2007 (theo doi)_Book1_Hoan chinh KH 2012 Von ho tro co MT 4" xfId="15252"/>
    <cellStyle name="1_KH 2007 (theo doi)_Book1_Hoan chinh KH 2012 Von ho tro co MT 4 2" xfId="15253"/>
    <cellStyle name="1_KH 2007 (theo doi)_Book1_Hoan chinh KH 2012 Von ho tro co MT 4 3" xfId="15254"/>
    <cellStyle name="1_KH 2007 (theo doi)_Book1_Hoan chinh KH 2012 Von ho tro co MT 4 4" xfId="15255"/>
    <cellStyle name="1_KH 2007 (theo doi)_Book1_Hoan chinh KH 2012 Von ho tro co MT 5" xfId="15256"/>
    <cellStyle name="1_KH 2007 (theo doi)_Book1_Hoan chinh KH 2012 Von ho tro co MT 5 2" xfId="15257"/>
    <cellStyle name="1_KH 2007 (theo doi)_Book1_Hoan chinh KH 2012 Von ho tro co MT 5 3" xfId="15258"/>
    <cellStyle name="1_KH 2007 (theo doi)_Book1_Hoan chinh KH 2012 Von ho tro co MT 5 4" xfId="15259"/>
    <cellStyle name="1_KH 2007 (theo doi)_Book1_Hoan chinh KH 2012 Von ho tro co MT 6" xfId="15260"/>
    <cellStyle name="1_KH 2007 (theo doi)_Book1_Hoan chinh KH 2012 Von ho tro co MT 6 2" xfId="15261"/>
    <cellStyle name="1_KH 2007 (theo doi)_Book1_Hoan chinh KH 2012 Von ho tro co MT 6 3" xfId="15262"/>
    <cellStyle name="1_KH 2007 (theo doi)_Book1_Hoan chinh KH 2012 Von ho tro co MT 6 4" xfId="15263"/>
    <cellStyle name="1_KH 2007 (theo doi)_Book1_Hoan chinh KH 2012 Von ho tro co MT 7" xfId="15264"/>
    <cellStyle name="1_KH 2007 (theo doi)_Book1_Hoan chinh KH 2012 Von ho tro co MT 7 2" xfId="15265"/>
    <cellStyle name="1_KH 2007 (theo doi)_Book1_Hoan chinh KH 2012 Von ho tro co MT 7 3" xfId="15266"/>
    <cellStyle name="1_KH 2007 (theo doi)_Book1_Hoan chinh KH 2012 Von ho tro co MT 7 4" xfId="15267"/>
    <cellStyle name="1_KH 2007 (theo doi)_Book1_Hoan chinh KH 2012 Von ho tro co MT 8" xfId="15268"/>
    <cellStyle name="1_KH 2007 (theo doi)_Book1_Hoan chinh KH 2012 Von ho tro co MT 8 2" xfId="15269"/>
    <cellStyle name="1_KH 2007 (theo doi)_Book1_Hoan chinh KH 2012 Von ho tro co MT 8 3" xfId="15270"/>
    <cellStyle name="1_KH 2007 (theo doi)_Book1_Hoan chinh KH 2012 Von ho tro co MT 8 4" xfId="15271"/>
    <cellStyle name="1_KH 2007 (theo doi)_Book1_Hoan chinh KH 2012 Von ho tro co MT 9" xfId="15272"/>
    <cellStyle name="1_KH 2007 (theo doi)_Book1_Hoan chinh KH 2012 Von ho tro co MT 9 2" xfId="15273"/>
    <cellStyle name="1_KH 2007 (theo doi)_Book1_Hoan chinh KH 2012 Von ho tro co MT 9 3" xfId="15274"/>
    <cellStyle name="1_KH 2007 (theo doi)_Book1_Hoan chinh KH 2012 Von ho tro co MT 9 4" xfId="15275"/>
    <cellStyle name="1_KH 2007 (theo doi)_Book1_Hoan chinh KH 2012 Von ho tro co MT_Bao cao giai ngan quy I" xfId="15276"/>
    <cellStyle name="1_KH 2007 (theo doi)_Book1_Hoan chinh KH 2012 Von ho tro co MT_Bao cao giai ngan quy I 2" xfId="15277"/>
    <cellStyle name="1_KH 2007 (theo doi)_Book1_Hoan chinh KH 2012 Von ho tro co MT_Bao cao giai ngan quy I 2 2" xfId="15278"/>
    <cellStyle name="1_KH 2007 (theo doi)_Book1_Hoan chinh KH 2012 Von ho tro co MT_Bao cao giai ngan quy I 2 3" xfId="15279"/>
    <cellStyle name="1_KH 2007 (theo doi)_Book1_Hoan chinh KH 2012 Von ho tro co MT_Bao cao giai ngan quy I 2 4" xfId="15280"/>
    <cellStyle name="1_KH 2007 (theo doi)_Book1_Hoan chinh KH 2012 Von ho tro co MT_Bao cao giai ngan quy I 3" xfId="15281"/>
    <cellStyle name="1_KH 2007 (theo doi)_Book1_Hoan chinh KH 2012 Von ho tro co MT_Bao cao giai ngan quy I 3 2" xfId="15282"/>
    <cellStyle name="1_KH 2007 (theo doi)_Book1_Hoan chinh KH 2012 Von ho tro co MT_Bao cao giai ngan quy I 3 3" xfId="15283"/>
    <cellStyle name="1_KH 2007 (theo doi)_Book1_Hoan chinh KH 2012 Von ho tro co MT_Bao cao giai ngan quy I 3 4" xfId="15284"/>
    <cellStyle name="1_KH 2007 (theo doi)_Book1_Hoan chinh KH 2012 Von ho tro co MT_Bao cao giai ngan quy I 4" xfId="15285"/>
    <cellStyle name="1_KH 2007 (theo doi)_Book1_Hoan chinh KH 2012 Von ho tro co MT_Bao cao giai ngan quy I 5" xfId="15286"/>
    <cellStyle name="1_KH 2007 (theo doi)_Book1_Hoan chinh KH 2012 Von ho tro co MT_Bao cao giai ngan quy I 6" xfId="15287"/>
    <cellStyle name="1_KH 2007 (theo doi)_Book1_Hoan chinh KH 2012 Von ho tro co MT_BC von DTPT 6 thang 2012" xfId="15288"/>
    <cellStyle name="1_KH 2007 (theo doi)_Book1_Hoan chinh KH 2012 Von ho tro co MT_BC von DTPT 6 thang 2012 2" xfId="15289"/>
    <cellStyle name="1_KH 2007 (theo doi)_Book1_Hoan chinh KH 2012 Von ho tro co MT_BC von DTPT 6 thang 2012 2 2" xfId="15290"/>
    <cellStyle name="1_KH 2007 (theo doi)_Book1_Hoan chinh KH 2012 Von ho tro co MT_BC von DTPT 6 thang 2012 2 3" xfId="15291"/>
    <cellStyle name="1_KH 2007 (theo doi)_Book1_Hoan chinh KH 2012 Von ho tro co MT_BC von DTPT 6 thang 2012 2 4" xfId="15292"/>
    <cellStyle name="1_KH 2007 (theo doi)_Book1_Hoan chinh KH 2012 Von ho tro co MT_BC von DTPT 6 thang 2012 3" xfId="15293"/>
    <cellStyle name="1_KH 2007 (theo doi)_Book1_Hoan chinh KH 2012 Von ho tro co MT_BC von DTPT 6 thang 2012 3 2" xfId="15294"/>
    <cellStyle name="1_KH 2007 (theo doi)_Book1_Hoan chinh KH 2012 Von ho tro co MT_BC von DTPT 6 thang 2012 3 3" xfId="15295"/>
    <cellStyle name="1_KH 2007 (theo doi)_Book1_Hoan chinh KH 2012 Von ho tro co MT_BC von DTPT 6 thang 2012 3 4" xfId="15296"/>
    <cellStyle name="1_KH 2007 (theo doi)_Book1_Hoan chinh KH 2012 Von ho tro co MT_BC von DTPT 6 thang 2012 4" xfId="15297"/>
    <cellStyle name="1_KH 2007 (theo doi)_Book1_Hoan chinh KH 2012 Von ho tro co MT_BC von DTPT 6 thang 2012 5" xfId="15298"/>
    <cellStyle name="1_KH 2007 (theo doi)_Book1_Hoan chinh KH 2012 Von ho tro co MT_BC von DTPT 6 thang 2012 6" xfId="15299"/>
    <cellStyle name="1_KH 2007 (theo doi)_Book1_Hoan chinh KH 2012 Von ho tro co MT_Bieu du thao QD von ho tro co MT" xfId="15300"/>
    <cellStyle name="1_KH 2007 (theo doi)_Book1_Hoan chinh KH 2012 Von ho tro co MT_Bieu du thao QD von ho tro co MT 2" xfId="15301"/>
    <cellStyle name="1_KH 2007 (theo doi)_Book1_Hoan chinh KH 2012 Von ho tro co MT_Bieu du thao QD von ho tro co MT 2 2" xfId="15302"/>
    <cellStyle name="1_KH 2007 (theo doi)_Book1_Hoan chinh KH 2012 Von ho tro co MT_Bieu du thao QD von ho tro co MT 2 3" xfId="15303"/>
    <cellStyle name="1_KH 2007 (theo doi)_Book1_Hoan chinh KH 2012 Von ho tro co MT_Bieu du thao QD von ho tro co MT 2 4" xfId="15304"/>
    <cellStyle name="1_KH 2007 (theo doi)_Book1_Hoan chinh KH 2012 Von ho tro co MT_Bieu du thao QD von ho tro co MT 3" xfId="15305"/>
    <cellStyle name="1_KH 2007 (theo doi)_Book1_Hoan chinh KH 2012 Von ho tro co MT_Bieu du thao QD von ho tro co MT 3 2" xfId="15306"/>
    <cellStyle name="1_KH 2007 (theo doi)_Book1_Hoan chinh KH 2012 Von ho tro co MT_Bieu du thao QD von ho tro co MT 3 3" xfId="15307"/>
    <cellStyle name="1_KH 2007 (theo doi)_Book1_Hoan chinh KH 2012 Von ho tro co MT_Bieu du thao QD von ho tro co MT 3 4" xfId="15308"/>
    <cellStyle name="1_KH 2007 (theo doi)_Book1_Hoan chinh KH 2012 Von ho tro co MT_Bieu du thao QD von ho tro co MT 4" xfId="15309"/>
    <cellStyle name="1_KH 2007 (theo doi)_Book1_Hoan chinh KH 2012 Von ho tro co MT_Bieu du thao QD von ho tro co MT 5" xfId="15310"/>
    <cellStyle name="1_KH 2007 (theo doi)_Book1_Hoan chinh KH 2012 Von ho tro co MT_Bieu du thao QD von ho tro co MT 6" xfId="15311"/>
    <cellStyle name="1_KH 2007 (theo doi)_Book1_Hoan chinh KH 2012 Von ho tro co MT_Ke hoach 2012 theo doi (giai ngan 30.6.12)" xfId="15312"/>
    <cellStyle name="1_KH 2007 (theo doi)_Book1_Hoan chinh KH 2012 Von ho tro co MT_Ke hoach 2012 theo doi (giai ngan 30.6.12) 2" xfId="15313"/>
    <cellStyle name="1_KH 2007 (theo doi)_Book1_Hoan chinh KH 2012 Von ho tro co MT_Ke hoach 2012 theo doi (giai ngan 30.6.12) 2 2" xfId="15314"/>
    <cellStyle name="1_KH 2007 (theo doi)_Book1_Hoan chinh KH 2012 Von ho tro co MT_Ke hoach 2012 theo doi (giai ngan 30.6.12) 2 3" xfId="15315"/>
    <cellStyle name="1_KH 2007 (theo doi)_Book1_Hoan chinh KH 2012 Von ho tro co MT_Ke hoach 2012 theo doi (giai ngan 30.6.12) 2 4" xfId="15316"/>
    <cellStyle name="1_KH 2007 (theo doi)_Book1_Hoan chinh KH 2012 Von ho tro co MT_Ke hoach 2012 theo doi (giai ngan 30.6.12) 3" xfId="15317"/>
    <cellStyle name="1_KH 2007 (theo doi)_Book1_Hoan chinh KH 2012 Von ho tro co MT_Ke hoach 2012 theo doi (giai ngan 30.6.12) 3 2" xfId="15318"/>
    <cellStyle name="1_KH 2007 (theo doi)_Book1_Hoan chinh KH 2012 Von ho tro co MT_Ke hoach 2012 theo doi (giai ngan 30.6.12) 3 3" xfId="15319"/>
    <cellStyle name="1_KH 2007 (theo doi)_Book1_Hoan chinh KH 2012 Von ho tro co MT_Ke hoach 2012 theo doi (giai ngan 30.6.12) 3 4" xfId="15320"/>
    <cellStyle name="1_KH 2007 (theo doi)_Book1_Hoan chinh KH 2012 Von ho tro co MT_Ke hoach 2012 theo doi (giai ngan 30.6.12) 4" xfId="15321"/>
    <cellStyle name="1_KH 2007 (theo doi)_Book1_Hoan chinh KH 2012 Von ho tro co MT_Ke hoach 2012 theo doi (giai ngan 30.6.12) 5" xfId="15322"/>
    <cellStyle name="1_KH 2007 (theo doi)_Book1_Hoan chinh KH 2012 Von ho tro co MT_Ke hoach 2012 theo doi (giai ngan 30.6.12) 6" xfId="15323"/>
    <cellStyle name="1_KH 2007 (theo doi)_Book1_Ke hoach 2012 (theo doi)" xfId="15324"/>
    <cellStyle name="1_KH 2007 (theo doi)_Book1_Ke hoach 2012 (theo doi) 2" xfId="15325"/>
    <cellStyle name="1_KH 2007 (theo doi)_Book1_Ke hoach 2012 (theo doi) 2 2" xfId="15326"/>
    <cellStyle name="1_KH 2007 (theo doi)_Book1_Ke hoach 2012 (theo doi) 2 3" xfId="15327"/>
    <cellStyle name="1_KH 2007 (theo doi)_Book1_Ke hoach 2012 (theo doi) 2 4" xfId="15328"/>
    <cellStyle name="1_KH 2007 (theo doi)_Book1_Ke hoach 2012 (theo doi) 3" xfId="15329"/>
    <cellStyle name="1_KH 2007 (theo doi)_Book1_Ke hoach 2012 (theo doi) 3 2" xfId="15330"/>
    <cellStyle name="1_KH 2007 (theo doi)_Book1_Ke hoach 2012 (theo doi) 3 3" xfId="15331"/>
    <cellStyle name="1_KH 2007 (theo doi)_Book1_Ke hoach 2012 (theo doi) 3 4" xfId="15332"/>
    <cellStyle name="1_KH 2007 (theo doi)_Book1_Ke hoach 2012 (theo doi) 4" xfId="15333"/>
    <cellStyle name="1_KH 2007 (theo doi)_Book1_Ke hoach 2012 (theo doi) 5" xfId="15334"/>
    <cellStyle name="1_KH 2007 (theo doi)_Book1_Ke hoach 2012 (theo doi) 6" xfId="15335"/>
    <cellStyle name="1_KH 2007 (theo doi)_Book1_Ke hoach 2012 theo doi (giai ngan 30.6.12)" xfId="15336"/>
    <cellStyle name="1_KH 2007 (theo doi)_Book1_Ke hoach 2012 theo doi (giai ngan 30.6.12) 2" xfId="15337"/>
    <cellStyle name="1_KH 2007 (theo doi)_Book1_Ke hoach 2012 theo doi (giai ngan 30.6.12) 2 2" xfId="15338"/>
    <cellStyle name="1_KH 2007 (theo doi)_Book1_Ke hoach 2012 theo doi (giai ngan 30.6.12) 2 3" xfId="15339"/>
    <cellStyle name="1_KH 2007 (theo doi)_Book1_Ke hoach 2012 theo doi (giai ngan 30.6.12) 2 4" xfId="15340"/>
    <cellStyle name="1_KH 2007 (theo doi)_Book1_Ke hoach 2012 theo doi (giai ngan 30.6.12) 3" xfId="15341"/>
    <cellStyle name="1_KH 2007 (theo doi)_Book1_Ke hoach 2012 theo doi (giai ngan 30.6.12) 3 2" xfId="15342"/>
    <cellStyle name="1_KH 2007 (theo doi)_Book1_Ke hoach 2012 theo doi (giai ngan 30.6.12) 3 3" xfId="15343"/>
    <cellStyle name="1_KH 2007 (theo doi)_Book1_Ke hoach 2012 theo doi (giai ngan 30.6.12) 3 4" xfId="15344"/>
    <cellStyle name="1_KH 2007 (theo doi)_Book1_Ke hoach 2012 theo doi (giai ngan 30.6.12) 4" xfId="15345"/>
    <cellStyle name="1_KH 2007 (theo doi)_Book1_Ke hoach 2012 theo doi (giai ngan 30.6.12) 5" xfId="15346"/>
    <cellStyle name="1_KH 2007 (theo doi)_Book1_Ke hoach 2012 theo doi (giai ngan 30.6.12) 6" xfId="15347"/>
    <cellStyle name="1_KH 2007 (theo doi)_Chi tieu 5 nam" xfId="15348"/>
    <cellStyle name="1_KH 2007 (theo doi)_Chi tieu 5 nam 2" xfId="15349"/>
    <cellStyle name="1_KH 2007 (theo doi)_Chi tieu 5 nam 2 2" xfId="15350"/>
    <cellStyle name="1_KH 2007 (theo doi)_Chi tieu 5 nam 2 3" xfId="15351"/>
    <cellStyle name="1_KH 2007 (theo doi)_Chi tieu 5 nam 2 4" xfId="15352"/>
    <cellStyle name="1_KH 2007 (theo doi)_Chi tieu 5 nam 3" xfId="15353"/>
    <cellStyle name="1_KH 2007 (theo doi)_Chi tieu 5 nam 4" xfId="15354"/>
    <cellStyle name="1_KH 2007 (theo doi)_Chi tieu 5 nam 5" xfId="15355"/>
    <cellStyle name="1_KH 2007 (theo doi)_Chi tieu 5 nam_BC cong trinh trong diem" xfId="15356"/>
    <cellStyle name="1_KH 2007 (theo doi)_Chi tieu 5 nam_BC cong trinh trong diem 2" xfId="15357"/>
    <cellStyle name="1_KH 2007 (theo doi)_Chi tieu 5 nam_BC cong trinh trong diem 2 2" xfId="15358"/>
    <cellStyle name="1_KH 2007 (theo doi)_Chi tieu 5 nam_BC cong trinh trong diem 2 3" xfId="15359"/>
    <cellStyle name="1_KH 2007 (theo doi)_Chi tieu 5 nam_BC cong trinh trong diem 2 4" xfId="15360"/>
    <cellStyle name="1_KH 2007 (theo doi)_Chi tieu 5 nam_BC cong trinh trong diem 3" xfId="15361"/>
    <cellStyle name="1_KH 2007 (theo doi)_Chi tieu 5 nam_BC cong trinh trong diem 4" xfId="15362"/>
    <cellStyle name="1_KH 2007 (theo doi)_Chi tieu 5 nam_BC cong trinh trong diem 5" xfId="15363"/>
    <cellStyle name="1_KH 2007 (theo doi)_Chi tieu 5 nam_BC cong trinh trong diem_BC von DTPT 6 thang 2012" xfId="15364"/>
    <cellStyle name="1_KH 2007 (theo doi)_Chi tieu 5 nam_BC cong trinh trong diem_BC von DTPT 6 thang 2012 2" xfId="15365"/>
    <cellStyle name="1_KH 2007 (theo doi)_Chi tieu 5 nam_BC cong trinh trong diem_BC von DTPT 6 thang 2012 2 2" xfId="15366"/>
    <cellStyle name="1_KH 2007 (theo doi)_Chi tieu 5 nam_BC cong trinh trong diem_BC von DTPT 6 thang 2012 2 3" xfId="15367"/>
    <cellStyle name="1_KH 2007 (theo doi)_Chi tieu 5 nam_BC cong trinh trong diem_BC von DTPT 6 thang 2012 2 4" xfId="15368"/>
    <cellStyle name="1_KH 2007 (theo doi)_Chi tieu 5 nam_BC cong trinh trong diem_BC von DTPT 6 thang 2012 3" xfId="15369"/>
    <cellStyle name="1_KH 2007 (theo doi)_Chi tieu 5 nam_BC cong trinh trong diem_BC von DTPT 6 thang 2012 4" xfId="15370"/>
    <cellStyle name="1_KH 2007 (theo doi)_Chi tieu 5 nam_BC cong trinh trong diem_BC von DTPT 6 thang 2012 5" xfId="15371"/>
    <cellStyle name="1_KH 2007 (theo doi)_Chi tieu 5 nam_BC cong trinh trong diem_Bieu du thao QD von ho tro co MT" xfId="15372"/>
    <cellStyle name="1_KH 2007 (theo doi)_Chi tieu 5 nam_BC cong trinh trong diem_Bieu du thao QD von ho tro co MT 2" xfId="15373"/>
    <cellStyle name="1_KH 2007 (theo doi)_Chi tieu 5 nam_BC cong trinh trong diem_Bieu du thao QD von ho tro co MT 2 2" xfId="15374"/>
    <cellStyle name="1_KH 2007 (theo doi)_Chi tieu 5 nam_BC cong trinh trong diem_Bieu du thao QD von ho tro co MT 2 3" xfId="15375"/>
    <cellStyle name="1_KH 2007 (theo doi)_Chi tieu 5 nam_BC cong trinh trong diem_Bieu du thao QD von ho tro co MT 2 4" xfId="15376"/>
    <cellStyle name="1_KH 2007 (theo doi)_Chi tieu 5 nam_BC cong trinh trong diem_Bieu du thao QD von ho tro co MT 3" xfId="15377"/>
    <cellStyle name="1_KH 2007 (theo doi)_Chi tieu 5 nam_BC cong trinh trong diem_Bieu du thao QD von ho tro co MT 4" xfId="15378"/>
    <cellStyle name="1_KH 2007 (theo doi)_Chi tieu 5 nam_BC cong trinh trong diem_Bieu du thao QD von ho tro co MT 5" xfId="15379"/>
    <cellStyle name="1_KH 2007 (theo doi)_Chi tieu 5 nam_BC cong trinh trong diem_Ke hoach 2012 (theo doi)" xfId="15380"/>
    <cellStyle name="1_KH 2007 (theo doi)_Chi tieu 5 nam_BC cong trinh trong diem_Ke hoach 2012 (theo doi) 2" xfId="15381"/>
    <cellStyle name="1_KH 2007 (theo doi)_Chi tieu 5 nam_BC cong trinh trong diem_Ke hoach 2012 (theo doi) 2 2" xfId="15382"/>
    <cellStyle name="1_KH 2007 (theo doi)_Chi tieu 5 nam_BC cong trinh trong diem_Ke hoach 2012 (theo doi) 2 3" xfId="15383"/>
    <cellStyle name="1_KH 2007 (theo doi)_Chi tieu 5 nam_BC cong trinh trong diem_Ke hoach 2012 (theo doi) 2 4" xfId="15384"/>
    <cellStyle name="1_KH 2007 (theo doi)_Chi tieu 5 nam_BC cong trinh trong diem_Ke hoach 2012 (theo doi) 3" xfId="15385"/>
    <cellStyle name="1_KH 2007 (theo doi)_Chi tieu 5 nam_BC cong trinh trong diem_Ke hoach 2012 (theo doi) 4" xfId="15386"/>
    <cellStyle name="1_KH 2007 (theo doi)_Chi tieu 5 nam_BC cong trinh trong diem_Ke hoach 2012 (theo doi) 5" xfId="15387"/>
    <cellStyle name="1_KH 2007 (theo doi)_Chi tieu 5 nam_BC cong trinh trong diem_Ke hoach 2012 theo doi (giai ngan 30.6.12)" xfId="15388"/>
    <cellStyle name="1_KH 2007 (theo doi)_Chi tieu 5 nam_BC cong trinh trong diem_Ke hoach 2012 theo doi (giai ngan 30.6.12) 2" xfId="15389"/>
    <cellStyle name="1_KH 2007 (theo doi)_Chi tieu 5 nam_BC cong trinh trong diem_Ke hoach 2012 theo doi (giai ngan 30.6.12) 2 2" xfId="15390"/>
    <cellStyle name="1_KH 2007 (theo doi)_Chi tieu 5 nam_BC cong trinh trong diem_Ke hoach 2012 theo doi (giai ngan 30.6.12) 2 3" xfId="15391"/>
    <cellStyle name="1_KH 2007 (theo doi)_Chi tieu 5 nam_BC cong trinh trong diem_Ke hoach 2012 theo doi (giai ngan 30.6.12) 2 4" xfId="15392"/>
    <cellStyle name="1_KH 2007 (theo doi)_Chi tieu 5 nam_BC cong trinh trong diem_Ke hoach 2012 theo doi (giai ngan 30.6.12) 3" xfId="15393"/>
    <cellStyle name="1_KH 2007 (theo doi)_Chi tieu 5 nam_BC cong trinh trong diem_Ke hoach 2012 theo doi (giai ngan 30.6.12) 4" xfId="15394"/>
    <cellStyle name="1_KH 2007 (theo doi)_Chi tieu 5 nam_BC cong trinh trong diem_Ke hoach 2012 theo doi (giai ngan 30.6.12) 5" xfId="15395"/>
    <cellStyle name="1_KH 2007 (theo doi)_Chi tieu 5 nam_BC von DTPT 6 thang 2012" xfId="15396"/>
    <cellStyle name="1_KH 2007 (theo doi)_Chi tieu 5 nam_BC von DTPT 6 thang 2012 2" xfId="15397"/>
    <cellStyle name="1_KH 2007 (theo doi)_Chi tieu 5 nam_BC von DTPT 6 thang 2012 2 2" xfId="15398"/>
    <cellStyle name="1_KH 2007 (theo doi)_Chi tieu 5 nam_BC von DTPT 6 thang 2012 2 3" xfId="15399"/>
    <cellStyle name="1_KH 2007 (theo doi)_Chi tieu 5 nam_BC von DTPT 6 thang 2012 2 4" xfId="15400"/>
    <cellStyle name="1_KH 2007 (theo doi)_Chi tieu 5 nam_BC von DTPT 6 thang 2012 3" xfId="15401"/>
    <cellStyle name="1_KH 2007 (theo doi)_Chi tieu 5 nam_BC von DTPT 6 thang 2012 4" xfId="15402"/>
    <cellStyle name="1_KH 2007 (theo doi)_Chi tieu 5 nam_BC von DTPT 6 thang 2012 5" xfId="15403"/>
    <cellStyle name="1_KH 2007 (theo doi)_Chi tieu 5 nam_Bieu du thao QD von ho tro co MT" xfId="15404"/>
    <cellStyle name="1_KH 2007 (theo doi)_Chi tieu 5 nam_Bieu du thao QD von ho tro co MT 2" xfId="15405"/>
    <cellStyle name="1_KH 2007 (theo doi)_Chi tieu 5 nam_Bieu du thao QD von ho tro co MT 2 2" xfId="15406"/>
    <cellStyle name="1_KH 2007 (theo doi)_Chi tieu 5 nam_Bieu du thao QD von ho tro co MT 2 3" xfId="15407"/>
    <cellStyle name="1_KH 2007 (theo doi)_Chi tieu 5 nam_Bieu du thao QD von ho tro co MT 2 4" xfId="15408"/>
    <cellStyle name="1_KH 2007 (theo doi)_Chi tieu 5 nam_Bieu du thao QD von ho tro co MT 3" xfId="15409"/>
    <cellStyle name="1_KH 2007 (theo doi)_Chi tieu 5 nam_Bieu du thao QD von ho tro co MT 4" xfId="15410"/>
    <cellStyle name="1_KH 2007 (theo doi)_Chi tieu 5 nam_Bieu du thao QD von ho tro co MT 5" xfId="15411"/>
    <cellStyle name="1_KH 2007 (theo doi)_Chi tieu 5 nam_Ke hoach 2012 (theo doi)" xfId="15412"/>
    <cellStyle name="1_KH 2007 (theo doi)_Chi tieu 5 nam_Ke hoach 2012 (theo doi) 2" xfId="15413"/>
    <cellStyle name="1_KH 2007 (theo doi)_Chi tieu 5 nam_Ke hoach 2012 (theo doi) 2 2" xfId="15414"/>
    <cellStyle name="1_KH 2007 (theo doi)_Chi tieu 5 nam_Ke hoach 2012 (theo doi) 2 3" xfId="15415"/>
    <cellStyle name="1_KH 2007 (theo doi)_Chi tieu 5 nam_Ke hoach 2012 (theo doi) 2 4" xfId="15416"/>
    <cellStyle name="1_KH 2007 (theo doi)_Chi tieu 5 nam_Ke hoach 2012 (theo doi) 3" xfId="15417"/>
    <cellStyle name="1_KH 2007 (theo doi)_Chi tieu 5 nam_Ke hoach 2012 (theo doi) 4" xfId="15418"/>
    <cellStyle name="1_KH 2007 (theo doi)_Chi tieu 5 nam_Ke hoach 2012 (theo doi) 5" xfId="15419"/>
    <cellStyle name="1_KH 2007 (theo doi)_Chi tieu 5 nam_Ke hoach 2012 theo doi (giai ngan 30.6.12)" xfId="15420"/>
    <cellStyle name="1_KH 2007 (theo doi)_Chi tieu 5 nam_Ke hoach 2012 theo doi (giai ngan 30.6.12) 2" xfId="15421"/>
    <cellStyle name="1_KH 2007 (theo doi)_Chi tieu 5 nam_Ke hoach 2012 theo doi (giai ngan 30.6.12) 2 2" xfId="15422"/>
    <cellStyle name="1_KH 2007 (theo doi)_Chi tieu 5 nam_Ke hoach 2012 theo doi (giai ngan 30.6.12) 2 3" xfId="15423"/>
    <cellStyle name="1_KH 2007 (theo doi)_Chi tieu 5 nam_Ke hoach 2012 theo doi (giai ngan 30.6.12) 2 4" xfId="15424"/>
    <cellStyle name="1_KH 2007 (theo doi)_Chi tieu 5 nam_Ke hoach 2012 theo doi (giai ngan 30.6.12) 3" xfId="15425"/>
    <cellStyle name="1_KH 2007 (theo doi)_Chi tieu 5 nam_Ke hoach 2012 theo doi (giai ngan 30.6.12) 4" xfId="15426"/>
    <cellStyle name="1_KH 2007 (theo doi)_Chi tieu 5 nam_Ke hoach 2012 theo doi (giai ngan 30.6.12) 5" xfId="15427"/>
    <cellStyle name="1_KH 2007 (theo doi)_Chi tieu 5 nam_pvhung.skhdt 20117113152041 Danh muc cong trinh trong diem" xfId="15428"/>
    <cellStyle name="1_KH 2007 (theo doi)_Chi tieu 5 nam_pvhung.skhdt 20117113152041 Danh muc cong trinh trong diem 2" xfId="15429"/>
    <cellStyle name="1_KH 2007 (theo doi)_Chi tieu 5 nam_pvhung.skhdt 20117113152041 Danh muc cong trinh trong diem 2 2" xfId="15430"/>
    <cellStyle name="1_KH 2007 (theo doi)_Chi tieu 5 nam_pvhung.skhdt 20117113152041 Danh muc cong trinh trong diem 2 3" xfId="15431"/>
    <cellStyle name="1_KH 2007 (theo doi)_Chi tieu 5 nam_pvhung.skhdt 20117113152041 Danh muc cong trinh trong diem 2 4" xfId="15432"/>
    <cellStyle name="1_KH 2007 (theo doi)_Chi tieu 5 nam_pvhung.skhdt 20117113152041 Danh muc cong trinh trong diem 3" xfId="15433"/>
    <cellStyle name="1_KH 2007 (theo doi)_Chi tieu 5 nam_pvhung.skhdt 20117113152041 Danh muc cong trinh trong diem 4" xfId="15434"/>
    <cellStyle name="1_KH 2007 (theo doi)_Chi tieu 5 nam_pvhung.skhdt 20117113152041 Danh muc cong trinh trong diem 5" xfId="15435"/>
    <cellStyle name="1_KH 2007 (theo doi)_Chi tieu 5 nam_pvhung.skhdt 20117113152041 Danh muc cong trinh trong diem_BC von DTPT 6 thang 2012" xfId="15436"/>
    <cellStyle name="1_KH 2007 (theo doi)_Chi tieu 5 nam_pvhung.skhdt 20117113152041 Danh muc cong trinh trong diem_BC von DTPT 6 thang 2012 2" xfId="15437"/>
    <cellStyle name="1_KH 2007 (theo doi)_Chi tieu 5 nam_pvhung.skhdt 20117113152041 Danh muc cong trinh trong diem_BC von DTPT 6 thang 2012 2 2" xfId="15438"/>
    <cellStyle name="1_KH 2007 (theo doi)_Chi tieu 5 nam_pvhung.skhdt 20117113152041 Danh muc cong trinh trong diem_BC von DTPT 6 thang 2012 2 3" xfId="15439"/>
    <cellStyle name="1_KH 2007 (theo doi)_Chi tieu 5 nam_pvhung.skhdt 20117113152041 Danh muc cong trinh trong diem_BC von DTPT 6 thang 2012 2 4" xfId="15440"/>
    <cellStyle name="1_KH 2007 (theo doi)_Chi tieu 5 nam_pvhung.skhdt 20117113152041 Danh muc cong trinh trong diem_BC von DTPT 6 thang 2012 3" xfId="15441"/>
    <cellStyle name="1_KH 2007 (theo doi)_Chi tieu 5 nam_pvhung.skhdt 20117113152041 Danh muc cong trinh trong diem_BC von DTPT 6 thang 2012 4" xfId="15442"/>
    <cellStyle name="1_KH 2007 (theo doi)_Chi tieu 5 nam_pvhung.skhdt 20117113152041 Danh muc cong trinh trong diem_BC von DTPT 6 thang 2012 5" xfId="15443"/>
    <cellStyle name="1_KH 2007 (theo doi)_Chi tieu 5 nam_pvhung.skhdt 20117113152041 Danh muc cong trinh trong diem_Bieu du thao QD von ho tro co MT" xfId="15444"/>
    <cellStyle name="1_KH 2007 (theo doi)_Chi tieu 5 nam_pvhung.skhdt 20117113152041 Danh muc cong trinh trong diem_Bieu du thao QD von ho tro co MT 2" xfId="15445"/>
    <cellStyle name="1_KH 2007 (theo doi)_Chi tieu 5 nam_pvhung.skhdt 20117113152041 Danh muc cong trinh trong diem_Bieu du thao QD von ho tro co MT 2 2" xfId="15446"/>
    <cellStyle name="1_KH 2007 (theo doi)_Chi tieu 5 nam_pvhung.skhdt 20117113152041 Danh muc cong trinh trong diem_Bieu du thao QD von ho tro co MT 2 3" xfId="15447"/>
    <cellStyle name="1_KH 2007 (theo doi)_Chi tieu 5 nam_pvhung.skhdt 20117113152041 Danh muc cong trinh trong diem_Bieu du thao QD von ho tro co MT 2 4" xfId="15448"/>
    <cellStyle name="1_KH 2007 (theo doi)_Chi tieu 5 nam_pvhung.skhdt 20117113152041 Danh muc cong trinh trong diem_Bieu du thao QD von ho tro co MT 3" xfId="15449"/>
    <cellStyle name="1_KH 2007 (theo doi)_Chi tieu 5 nam_pvhung.skhdt 20117113152041 Danh muc cong trinh trong diem_Bieu du thao QD von ho tro co MT 4" xfId="15450"/>
    <cellStyle name="1_KH 2007 (theo doi)_Chi tieu 5 nam_pvhung.skhdt 20117113152041 Danh muc cong trinh trong diem_Bieu du thao QD von ho tro co MT 5" xfId="15451"/>
    <cellStyle name="1_KH 2007 (theo doi)_Chi tieu 5 nam_pvhung.skhdt 20117113152041 Danh muc cong trinh trong diem_Ke hoach 2012 (theo doi)" xfId="15452"/>
    <cellStyle name="1_KH 2007 (theo doi)_Chi tieu 5 nam_pvhung.skhdt 20117113152041 Danh muc cong trinh trong diem_Ke hoach 2012 (theo doi) 2" xfId="15453"/>
    <cellStyle name="1_KH 2007 (theo doi)_Chi tieu 5 nam_pvhung.skhdt 20117113152041 Danh muc cong trinh trong diem_Ke hoach 2012 (theo doi) 2 2" xfId="15454"/>
    <cellStyle name="1_KH 2007 (theo doi)_Chi tieu 5 nam_pvhung.skhdt 20117113152041 Danh muc cong trinh trong diem_Ke hoach 2012 (theo doi) 2 3" xfId="15455"/>
    <cellStyle name="1_KH 2007 (theo doi)_Chi tieu 5 nam_pvhung.skhdt 20117113152041 Danh muc cong trinh trong diem_Ke hoach 2012 (theo doi) 2 4" xfId="15456"/>
    <cellStyle name="1_KH 2007 (theo doi)_Chi tieu 5 nam_pvhung.skhdt 20117113152041 Danh muc cong trinh trong diem_Ke hoach 2012 (theo doi) 3" xfId="15457"/>
    <cellStyle name="1_KH 2007 (theo doi)_Chi tieu 5 nam_pvhung.skhdt 20117113152041 Danh muc cong trinh trong diem_Ke hoach 2012 (theo doi) 4" xfId="15458"/>
    <cellStyle name="1_KH 2007 (theo doi)_Chi tieu 5 nam_pvhung.skhdt 20117113152041 Danh muc cong trinh trong diem_Ke hoach 2012 (theo doi) 5" xfId="15459"/>
    <cellStyle name="1_KH 2007 (theo doi)_Chi tieu 5 nam_pvhung.skhdt 20117113152041 Danh muc cong trinh trong diem_Ke hoach 2012 theo doi (giai ngan 30.6.12)" xfId="15460"/>
    <cellStyle name="1_KH 2007 (theo doi)_Chi tieu 5 nam_pvhung.skhdt 20117113152041 Danh muc cong trinh trong diem_Ke hoach 2012 theo doi (giai ngan 30.6.12) 2" xfId="15461"/>
    <cellStyle name="1_KH 2007 (theo doi)_Chi tieu 5 nam_pvhung.skhdt 20117113152041 Danh muc cong trinh trong diem_Ke hoach 2012 theo doi (giai ngan 30.6.12) 2 2" xfId="15462"/>
    <cellStyle name="1_KH 2007 (theo doi)_Chi tieu 5 nam_pvhung.skhdt 20117113152041 Danh muc cong trinh trong diem_Ke hoach 2012 theo doi (giai ngan 30.6.12) 2 3" xfId="15463"/>
    <cellStyle name="1_KH 2007 (theo doi)_Chi tieu 5 nam_pvhung.skhdt 20117113152041 Danh muc cong trinh trong diem_Ke hoach 2012 theo doi (giai ngan 30.6.12) 2 4" xfId="15464"/>
    <cellStyle name="1_KH 2007 (theo doi)_Chi tieu 5 nam_pvhung.skhdt 20117113152041 Danh muc cong trinh trong diem_Ke hoach 2012 theo doi (giai ngan 30.6.12) 3" xfId="15465"/>
    <cellStyle name="1_KH 2007 (theo doi)_Chi tieu 5 nam_pvhung.skhdt 20117113152041 Danh muc cong trinh trong diem_Ke hoach 2012 theo doi (giai ngan 30.6.12) 4" xfId="15466"/>
    <cellStyle name="1_KH 2007 (theo doi)_Chi tieu 5 nam_pvhung.skhdt 20117113152041 Danh muc cong trinh trong diem_Ke hoach 2012 theo doi (giai ngan 30.6.12) 5" xfId="15467"/>
    <cellStyle name="1_KH 2007 (theo doi)_Dang ky phan khai von ODA (gui Bo)" xfId="15468"/>
    <cellStyle name="1_KH 2007 (theo doi)_Dang ky phan khai von ODA (gui Bo) 2" xfId="15469"/>
    <cellStyle name="1_KH 2007 (theo doi)_Dang ky phan khai von ODA (gui Bo) 2 2" xfId="15470"/>
    <cellStyle name="1_KH 2007 (theo doi)_Dang ky phan khai von ODA (gui Bo) 2 3" xfId="15471"/>
    <cellStyle name="1_KH 2007 (theo doi)_Dang ky phan khai von ODA (gui Bo) 2 4" xfId="15472"/>
    <cellStyle name="1_KH 2007 (theo doi)_Dang ky phan khai von ODA (gui Bo) 3" xfId="15473"/>
    <cellStyle name="1_KH 2007 (theo doi)_Dang ky phan khai von ODA (gui Bo) 4" xfId="15474"/>
    <cellStyle name="1_KH 2007 (theo doi)_Dang ky phan khai von ODA (gui Bo) 5" xfId="15475"/>
    <cellStyle name="1_KH 2007 (theo doi)_Dang ky phan khai von ODA (gui Bo)_BC von DTPT 6 thang 2012" xfId="15476"/>
    <cellStyle name="1_KH 2007 (theo doi)_Dang ky phan khai von ODA (gui Bo)_BC von DTPT 6 thang 2012 2" xfId="15477"/>
    <cellStyle name="1_KH 2007 (theo doi)_Dang ky phan khai von ODA (gui Bo)_BC von DTPT 6 thang 2012 2 2" xfId="15478"/>
    <cellStyle name="1_KH 2007 (theo doi)_Dang ky phan khai von ODA (gui Bo)_BC von DTPT 6 thang 2012 2 3" xfId="15479"/>
    <cellStyle name="1_KH 2007 (theo doi)_Dang ky phan khai von ODA (gui Bo)_BC von DTPT 6 thang 2012 2 4" xfId="15480"/>
    <cellStyle name="1_KH 2007 (theo doi)_Dang ky phan khai von ODA (gui Bo)_BC von DTPT 6 thang 2012 3" xfId="15481"/>
    <cellStyle name="1_KH 2007 (theo doi)_Dang ky phan khai von ODA (gui Bo)_BC von DTPT 6 thang 2012 4" xfId="15482"/>
    <cellStyle name="1_KH 2007 (theo doi)_Dang ky phan khai von ODA (gui Bo)_BC von DTPT 6 thang 2012 5" xfId="15483"/>
    <cellStyle name="1_KH 2007 (theo doi)_Dang ky phan khai von ODA (gui Bo)_Bieu du thao QD von ho tro co MT" xfId="15484"/>
    <cellStyle name="1_KH 2007 (theo doi)_Dang ky phan khai von ODA (gui Bo)_Bieu du thao QD von ho tro co MT 2" xfId="15485"/>
    <cellStyle name="1_KH 2007 (theo doi)_Dang ky phan khai von ODA (gui Bo)_Bieu du thao QD von ho tro co MT 2 2" xfId="15486"/>
    <cellStyle name="1_KH 2007 (theo doi)_Dang ky phan khai von ODA (gui Bo)_Bieu du thao QD von ho tro co MT 2 3" xfId="15487"/>
    <cellStyle name="1_KH 2007 (theo doi)_Dang ky phan khai von ODA (gui Bo)_Bieu du thao QD von ho tro co MT 2 4" xfId="15488"/>
    <cellStyle name="1_KH 2007 (theo doi)_Dang ky phan khai von ODA (gui Bo)_Bieu du thao QD von ho tro co MT 3" xfId="15489"/>
    <cellStyle name="1_KH 2007 (theo doi)_Dang ky phan khai von ODA (gui Bo)_Bieu du thao QD von ho tro co MT 4" xfId="15490"/>
    <cellStyle name="1_KH 2007 (theo doi)_Dang ky phan khai von ODA (gui Bo)_Bieu du thao QD von ho tro co MT 5" xfId="15491"/>
    <cellStyle name="1_KH 2007 (theo doi)_Dang ky phan khai von ODA (gui Bo)_Ke hoach 2012 theo doi (giai ngan 30.6.12)" xfId="15492"/>
    <cellStyle name="1_KH 2007 (theo doi)_Dang ky phan khai von ODA (gui Bo)_Ke hoach 2012 theo doi (giai ngan 30.6.12) 2" xfId="15493"/>
    <cellStyle name="1_KH 2007 (theo doi)_Dang ky phan khai von ODA (gui Bo)_Ke hoach 2012 theo doi (giai ngan 30.6.12) 2 2" xfId="15494"/>
    <cellStyle name="1_KH 2007 (theo doi)_Dang ky phan khai von ODA (gui Bo)_Ke hoach 2012 theo doi (giai ngan 30.6.12) 2 3" xfId="15495"/>
    <cellStyle name="1_KH 2007 (theo doi)_Dang ky phan khai von ODA (gui Bo)_Ke hoach 2012 theo doi (giai ngan 30.6.12) 2 4" xfId="15496"/>
    <cellStyle name="1_KH 2007 (theo doi)_Dang ky phan khai von ODA (gui Bo)_Ke hoach 2012 theo doi (giai ngan 30.6.12) 3" xfId="15497"/>
    <cellStyle name="1_KH 2007 (theo doi)_Dang ky phan khai von ODA (gui Bo)_Ke hoach 2012 theo doi (giai ngan 30.6.12) 4" xfId="15498"/>
    <cellStyle name="1_KH 2007 (theo doi)_Dang ky phan khai von ODA (gui Bo)_Ke hoach 2012 theo doi (giai ngan 30.6.12) 5" xfId="15499"/>
    <cellStyle name="1_KH 2007 (theo doi)_DK bo tri lai (chinh thuc)" xfId="15500"/>
    <cellStyle name="1_KH 2007 (theo doi)_DK bo tri lai (chinh thuc) 2" xfId="15501"/>
    <cellStyle name="1_KH 2007 (theo doi)_DK bo tri lai (chinh thuc) 2 2" xfId="15502"/>
    <cellStyle name="1_KH 2007 (theo doi)_DK bo tri lai (chinh thuc) 2 3" xfId="15503"/>
    <cellStyle name="1_KH 2007 (theo doi)_DK bo tri lai (chinh thuc) 2 4" xfId="15504"/>
    <cellStyle name="1_KH 2007 (theo doi)_DK bo tri lai (chinh thuc) 3" xfId="15505"/>
    <cellStyle name="1_KH 2007 (theo doi)_DK bo tri lai (chinh thuc) 3 2" xfId="15506"/>
    <cellStyle name="1_KH 2007 (theo doi)_DK bo tri lai (chinh thuc) 3 3" xfId="15507"/>
    <cellStyle name="1_KH 2007 (theo doi)_DK bo tri lai (chinh thuc) 3 4" xfId="15508"/>
    <cellStyle name="1_KH 2007 (theo doi)_DK bo tri lai (chinh thuc) 4" xfId="15509"/>
    <cellStyle name="1_KH 2007 (theo doi)_DK bo tri lai (chinh thuc) 5" xfId="15510"/>
    <cellStyle name="1_KH 2007 (theo doi)_DK bo tri lai (chinh thuc) 6" xfId="15511"/>
    <cellStyle name="1_KH 2007 (theo doi)_DK bo tri lai (chinh thuc)_BC von DTPT 6 thang 2012" xfId="15512"/>
    <cellStyle name="1_KH 2007 (theo doi)_DK bo tri lai (chinh thuc)_BC von DTPT 6 thang 2012 2" xfId="15513"/>
    <cellStyle name="1_KH 2007 (theo doi)_DK bo tri lai (chinh thuc)_BC von DTPT 6 thang 2012 2 2" xfId="15514"/>
    <cellStyle name="1_KH 2007 (theo doi)_DK bo tri lai (chinh thuc)_BC von DTPT 6 thang 2012 2 3" xfId="15515"/>
    <cellStyle name="1_KH 2007 (theo doi)_DK bo tri lai (chinh thuc)_BC von DTPT 6 thang 2012 2 4" xfId="15516"/>
    <cellStyle name="1_KH 2007 (theo doi)_DK bo tri lai (chinh thuc)_BC von DTPT 6 thang 2012 3" xfId="15517"/>
    <cellStyle name="1_KH 2007 (theo doi)_DK bo tri lai (chinh thuc)_BC von DTPT 6 thang 2012 3 2" xfId="15518"/>
    <cellStyle name="1_KH 2007 (theo doi)_DK bo tri lai (chinh thuc)_BC von DTPT 6 thang 2012 3 3" xfId="15519"/>
    <cellStyle name="1_KH 2007 (theo doi)_DK bo tri lai (chinh thuc)_BC von DTPT 6 thang 2012 3 4" xfId="15520"/>
    <cellStyle name="1_KH 2007 (theo doi)_DK bo tri lai (chinh thuc)_BC von DTPT 6 thang 2012 4" xfId="15521"/>
    <cellStyle name="1_KH 2007 (theo doi)_DK bo tri lai (chinh thuc)_BC von DTPT 6 thang 2012 5" xfId="15522"/>
    <cellStyle name="1_KH 2007 (theo doi)_DK bo tri lai (chinh thuc)_BC von DTPT 6 thang 2012 6" xfId="15523"/>
    <cellStyle name="1_KH 2007 (theo doi)_DK bo tri lai (chinh thuc)_Bieu du thao QD von ho tro co MT" xfId="15524"/>
    <cellStyle name="1_KH 2007 (theo doi)_DK bo tri lai (chinh thuc)_Bieu du thao QD von ho tro co MT 2" xfId="15525"/>
    <cellStyle name="1_KH 2007 (theo doi)_DK bo tri lai (chinh thuc)_Bieu du thao QD von ho tro co MT 2 2" xfId="15526"/>
    <cellStyle name="1_KH 2007 (theo doi)_DK bo tri lai (chinh thuc)_Bieu du thao QD von ho tro co MT 2 3" xfId="15527"/>
    <cellStyle name="1_KH 2007 (theo doi)_DK bo tri lai (chinh thuc)_Bieu du thao QD von ho tro co MT 2 4" xfId="15528"/>
    <cellStyle name="1_KH 2007 (theo doi)_DK bo tri lai (chinh thuc)_Bieu du thao QD von ho tro co MT 3" xfId="15529"/>
    <cellStyle name="1_KH 2007 (theo doi)_DK bo tri lai (chinh thuc)_Bieu du thao QD von ho tro co MT 3 2" xfId="15530"/>
    <cellStyle name="1_KH 2007 (theo doi)_DK bo tri lai (chinh thuc)_Bieu du thao QD von ho tro co MT 3 3" xfId="15531"/>
    <cellStyle name="1_KH 2007 (theo doi)_DK bo tri lai (chinh thuc)_Bieu du thao QD von ho tro co MT 3 4" xfId="15532"/>
    <cellStyle name="1_KH 2007 (theo doi)_DK bo tri lai (chinh thuc)_Bieu du thao QD von ho tro co MT 4" xfId="15533"/>
    <cellStyle name="1_KH 2007 (theo doi)_DK bo tri lai (chinh thuc)_Bieu du thao QD von ho tro co MT 5" xfId="15534"/>
    <cellStyle name="1_KH 2007 (theo doi)_DK bo tri lai (chinh thuc)_Bieu du thao QD von ho tro co MT 6" xfId="15535"/>
    <cellStyle name="1_KH 2007 (theo doi)_DK bo tri lai (chinh thuc)_Hoan chinh KH 2012 (o nha)" xfId="15536"/>
    <cellStyle name="1_KH 2007 (theo doi)_DK bo tri lai (chinh thuc)_Hoan chinh KH 2012 (o nha) 2" xfId="15537"/>
    <cellStyle name="1_KH 2007 (theo doi)_DK bo tri lai (chinh thuc)_Hoan chinh KH 2012 (o nha) 2 2" xfId="15538"/>
    <cellStyle name="1_KH 2007 (theo doi)_DK bo tri lai (chinh thuc)_Hoan chinh KH 2012 (o nha) 2 3" xfId="15539"/>
    <cellStyle name="1_KH 2007 (theo doi)_DK bo tri lai (chinh thuc)_Hoan chinh KH 2012 (o nha) 2 4" xfId="15540"/>
    <cellStyle name="1_KH 2007 (theo doi)_DK bo tri lai (chinh thuc)_Hoan chinh KH 2012 (o nha) 3" xfId="15541"/>
    <cellStyle name="1_KH 2007 (theo doi)_DK bo tri lai (chinh thuc)_Hoan chinh KH 2012 (o nha) 3 2" xfId="15542"/>
    <cellStyle name="1_KH 2007 (theo doi)_DK bo tri lai (chinh thuc)_Hoan chinh KH 2012 (o nha) 3 3" xfId="15543"/>
    <cellStyle name="1_KH 2007 (theo doi)_DK bo tri lai (chinh thuc)_Hoan chinh KH 2012 (o nha) 3 4" xfId="15544"/>
    <cellStyle name="1_KH 2007 (theo doi)_DK bo tri lai (chinh thuc)_Hoan chinh KH 2012 (o nha) 4" xfId="15545"/>
    <cellStyle name="1_KH 2007 (theo doi)_DK bo tri lai (chinh thuc)_Hoan chinh KH 2012 (o nha) 5" xfId="15546"/>
    <cellStyle name="1_KH 2007 (theo doi)_DK bo tri lai (chinh thuc)_Hoan chinh KH 2012 (o nha) 6" xfId="15547"/>
    <cellStyle name="1_KH 2007 (theo doi)_DK bo tri lai (chinh thuc)_Hoan chinh KH 2012 (o nha)_Bao cao giai ngan quy I" xfId="15548"/>
    <cellStyle name="1_KH 2007 (theo doi)_DK bo tri lai (chinh thuc)_Hoan chinh KH 2012 (o nha)_Bao cao giai ngan quy I 2" xfId="15549"/>
    <cellStyle name="1_KH 2007 (theo doi)_DK bo tri lai (chinh thuc)_Hoan chinh KH 2012 (o nha)_Bao cao giai ngan quy I 2 2" xfId="15550"/>
    <cellStyle name="1_KH 2007 (theo doi)_DK bo tri lai (chinh thuc)_Hoan chinh KH 2012 (o nha)_Bao cao giai ngan quy I 2 3" xfId="15551"/>
    <cellStyle name="1_KH 2007 (theo doi)_DK bo tri lai (chinh thuc)_Hoan chinh KH 2012 (o nha)_Bao cao giai ngan quy I 2 4" xfId="15552"/>
    <cellStyle name="1_KH 2007 (theo doi)_DK bo tri lai (chinh thuc)_Hoan chinh KH 2012 (o nha)_Bao cao giai ngan quy I 3" xfId="15553"/>
    <cellStyle name="1_KH 2007 (theo doi)_DK bo tri lai (chinh thuc)_Hoan chinh KH 2012 (o nha)_Bao cao giai ngan quy I 3 2" xfId="15554"/>
    <cellStyle name="1_KH 2007 (theo doi)_DK bo tri lai (chinh thuc)_Hoan chinh KH 2012 (o nha)_Bao cao giai ngan quy I 3 3" xfId="15555"/>
    <cellStyle name="1_KH 2007 (theo doi)_DK bo tri lai (chinh thuc)_Hoan chinh KH 2012 (o nha)_Bao cao giai ngan quy I 3 4" xfId="15556"/>
    <cellStyle name="1_KH 2007 (theo doi)_DK bo tri lai (chinh thuc)_Hoan chinh KH 2012 (o nha)_Bao cao giai ngan quy I 4" xfId="15557"/>
    <cellStyle name="1_KH 2007 (theo doi)_DK bo tri lai (chinh thuc)_Hoan chinh KH 2012 (o nha)_Bao cao giai ngan quy I 5" xfId="15558"/>
    <cellStyle name="1_KH 2007 (theo doi)_DK bo tri lai (chinh thuc)_Hoan chinh KH 2012 (o nha)_Bao cao giai ngan quy I 6" xfId="15559"/>
    <cellStyle name="1_KH 2007 (theo doi)_DK bo tri lai (chinh thuc)_Hoan chinh KH 2012 (o nha)_BC von DTPT 6 thang 2012" xfId="15560"/>
    <cellStyle name="1_KH 2007 (theo doi)_DK bo tri lai (chinh thuc)_Hoan chinh KH 2012 (o nha)_BC von DTPT 6 thang 2012 2" xfId="15561"/>
    <cellStyle name="1_KH 2007 (theo doi)_DK bo tri lai (chinh thuc)_Hoan chinh KH 2012 (o nha)_BC von DTPT 6 thang 2012 2 2" xfId="15562"/>
    <cellStyle name="1_KH 2007 (theo doi)_DK bo tri lai (chinh thuc)_Hoan chinh KH 2012 (o nha)_BC von DTPT 6 thang 2012 2 3" xfId="15563"/>
    <cellStyle name="1_KH 2007 (theo doi)_DK bo tri lai (chinh thuc)_Hoan chinh KH 2012 (o nha)_BC von DTPT 6 thang 2012 2 4" xfId="15564"/>
    <cellStyle name="1_KH 2007 (theo doi)_DK bo tri lai (chinh thuc)_Hoan chinh KH 2012 (o nha)_BC von DTPT 6 thang 2012 3" xfId="15565"/>
    <cellStyle name="1_KH 2007 (theo doi)_DK bo tri lai (chinh thuc)_Hoan chinh KH 2012 (o nha)_BC von DTPT 6 thang 2012 3 2" xfId="15566"/>
    <cellStyle name="1_KH 2007 (theo doi)_DK bo tri lai (chinh thuc)_Hoan chinh KH 2012 (o nha)_BC von DTPT 6 thang 2012 3 3" xfId="15567"/>
    <cellStyle name="1_KH 2007 (theo doi)_DK bo tri lai (chinh thuc)_Hoan chinh KH 2012 (o nha)_BC von DTPT 6 thang 2012 3 4" xfId="15568"/>
    <cellStyle name="1_KH 2007 (theo doi)_DK bo tri lai (chinh thuc)_Hoan chinh KH 2012 (o nha)_BC von DTPT 6 thang 2012 4" xfId="15569"/>
    <cellStyle name="1_KH 2007 (theo doi)_DK bo tri lai (chinh thuc)_Hoan chinh KH 2012 (o nha)_BC von DTPT 6 thang 2012 5" xfId="15570"/>
    <cellStyle name="1_KH 2007 (theo doi)_DK bo tri lai (chinh thuc)_Hoan chinh KH 2012 (o nha)_BC von DTPT 6 thang 2012 6" xfId="15571"/>
    <cellStyle name="1_KH 2007 (theo doi)_DK bo tri lai (chinh thuc)_Hoan chinh KH 2012 (o nha)_Bieu du thao QD von ho tro co MT" xfId="15572"/>
    <cellStyle name="1_KH 2007 (theo doi)_DK bo tri lai (chinh thuc)_Hoan chinh KH 2012 (o nha)_Bieu du thao QD von ho tro co MT 2" xfId="15573"/>
    <cellStyle name="1_KH 2007 (theo doi)_DK bo tri lai (chinh thuc)_Hoan chinh KH 2012 (o nha)_Bieu du thao QD von ho tro co MT 2 2" xfId="15574"/>
    <cellStyle name="1_KH 2007 (theo doi)_DK bo tri lai (chinh thuc)_Hoan chinh KH 2012 (o nha)_Bieu du thao QD von ho tro co MT 2 3" xfId="15575"/>
    <cellStyle name="1_KH 2007 (theo doi)_DK bo tri lai (chinh thuc)_Hoan chinh KH 2012 (o nha)_Bieu du thao QD von ho tro co MT 2 4" xfId="15576"/>
    <cellStyle name="1_KH 2007 (theo doi)_DK bo tri lai (chinh thuc)_Hoan chinh KH 2012 (o nha)_Bieu du thao QD von ho tro co MT 3" xfId="15577"/>
    <cellStyle name="1_KH 2007 (theo doi)_DK bo tri lai (chinh thuc)_Hoan chinh KH 2012 (o nha)_Bieu du thao QD von ho tro co MT 3 2" xfId="15578"/>
    <cellStyle name="1_KH 2007 (theo doi)_DK bo tri lai (chinh thuc)_Hoan chinh KH 2012 (o nha)_Bieu du thao QD von ho tro co MT 3 3" xfId="15579"/>
    <cellStyle name="1_KH 2007 (theo doi)_DK bo tri lai (chinh thuc)_Hoan chinh KH 2012 (o nha)_Bieu du thao QD von ho tro co MT 3 4" xfId="15580"/>
    <cellStyle name="1_KH 2007 (theo doi)_DK bo tri lai (chinh thuc)_Hoan chinh KH 2012 (o nha)_Bieu du thao QD von ho tro co MT 4" xfId="15581"/>
    <cellStyle name="1_KH 2007 (theo doi)_DK bo tri lai (chinh thuc)_Hoan chinh KH 2012 (o nha)_Bieu du thao QD von ho tro co MT 5" xfId="15582"/>
    <cellStyle name="1_KH 2007 (theo doi)_DK bo tri lai (chinh thuc)_Hoan chinh KH 2012 (o nha)_Bieu du thao QD von ho tro co MT 6" xfId="15583"/>
    <cellStyle name="1_KH 2007 (theo doi)_DK bo tri lai (chinh thuc)_Hoan chinh KH 2012 (o nha)_Ke hoach 2012 theo doi (giai ngan 30.6.12)" xfId="15584"/>
    <cellStyle name="1_KH 2007 (theo doi)_DK bo tri lai (chinh thuc)_Hoan chinh KH 2012 (o nha)_Ke hoach 2012 theo doi (giai ngan 30.6.12) 2" xfId="15585"/>
    <cellStyle name="1_KH 2007 (theo doi)_DK bo tri lai (chinh thuc)_Hoan chinh KH 2012 (o nha)_Ke hoach 2012 theo doi (giai ngan 30.6.12) 2 2" xfId="15586"/>
    <cellStyle name="1_KH 2007 (theo doi)_DK bo tri lai (chinh thuc)_Hoan chinh KH 2012 (o nha)_Ke hoach 2012 theo doi (giai ngan 30.6.12) 2 3" xfId="15587"/>
    <cellStyle name="1_KH 2007 (theo doi)_DK bo tri lai (chinh thuc)_Hoan chinh KH 2012 (o nha)_Ke hoach 2012 theo doi (giai ngan 30.6.12) 2 4" xfId="15588"/>
    <cellStyle name="1_KH 2007 (theo doi)_DK bo tri lai (chinh thuc)_Hoan chinh KH 2012 (o nha)_Ke hoach 2012 theo doi (giai ngan 30.6.12) 3" xfId="15589"/>
    <cellStyle name="1_KH 2007 (theo doi)_DK bo tri lai (chinh thuc)_Hoan chinh KH 2012 (o nha)_Ke hoach 2012 theo doi (giai ngan 30.6.12) 3 2" xfId="15590"/>
    <cellStyle name="1_KH 2007 (theo doi)_DK bo tri lai (chinh thuc)_Hoan chinh KH 2012 (o nha)_Ke hoach 2012 theo doi (giai ngan 30.6.12) 3 3" xfId="15591"/>
    <cellStyle name="1_KH 2007 (theo doi)_DK bo tri lai (chinh thuc)_Hoan chinh KH 2012 (o nha)_Ke hoach 2012 theo doi (giai ngan 30.6.12) 3 4" xfId="15592"/>
    <cellStyle name="1_KH 2007 (theo doi)_DK bo tri lai (chinh thuc)_Hoan chinh KH 2012 (o nha)_Ke hoach 2012 theo doi (giai ngan 30.6.12) 4" xfId="15593"/>
    <cellStyle name="1_KH 2007 (theo doi)_DK bo tri lai (chinh thuc)_Hoan chinh KH 2012 (o nha)_Ke hoach 2012 theo doi (giai ngan 30.6.12) 5" xfId="15594"/>
    <cellStyle name="1_KH 2007 (theo doi)_DK bo tri lai (chinh thuc)_Hoan chinh KH 2012 (o nha)_Ke hoach 2012 theo doi (giai ngan 30.6.12) 6" xfId="15595"/>
    <cellStyle name="1_KH 2007 (theo doi)_DK bo tri lai (chinh thuc)_Hoan chinh KH 2012 Von ho tro co MT" xfId="15596"/>
    <cellStyle name="1_KH 2007 (theo doi)_DK bo tri lai (chinh thuc)_Hoan chinh KH 2012 Von ho tro co MT (chi tiet)" xfId="15597"/>
    <cellStyle name="1_KH 2007 (theo doi)_DK bo tri lai (chinh thuc)_Hoan chinh KH 2012 Von ho tro co MT (chi tiet) 2" xfId="15598"/>
    <cellStyle name="1_KH 2007 (theo doi)_DK bo tri lai (chinh thuc)_Hoan chinh KH 2012 Von ho tro co MT (chi tiet) 2 2" xfId="15599"/>
    <cellStyle name="1_KH 2007 (theo doi)_DK bo tri lai (chinh thuc)_Hoan chinh KH 2012 Von ho tro co MT (chi tiet) 2 3" xfId="15600"/>
    <cellStyle name="1_KH 2007 (theo doi)_DK bo tri lai (chinh thuc)_Hoan chinh KH 2012 Von ho tro co MT (chi tiet) 2 4" xfId="15601"/>
    <cellStyle name="1_KH 2007 (theo doi)_DK bo tri lai (chinh thuc)_Hoan chinh KH 2012 Von ho tro co MT (chi tiet) 3" xfId="15602"/>
    <cellStyle name="1_KH 2007 (theo doi)_DK bo tri lai (chinh thuc)_Hoan chinh KH 2012 Von ho tro co MT (chi tiet) 3 2" xfId="15603"/>
    <cellStyle name="1_KH 2007 (theo doi)_DK bo tri lai (chinh thuc)_Hoan chinh KH 2012 Von ho tro co MT (chi tiet) 3 3" xfId="15604"/>
    <cellStyle name="1_KH 2007 (theo doi)_DK bo tri lai (chinh thuc)_Hoan chinh KH 2012 Von ho tro co MT (chi tiet) 3 4" xfId="15605"/>
    <cellStyle name="1_KH 2007 (theo doi)_DK bo tri lai (chinh thuc)_Hoan chinh KH 2012 Von ho tro co MT (chi tiet) 4" xfId="15606"/>
    <cellStyle name="1_KH 2007 (theo doi)_DK bo tri lai (chinh thuc)_Hoan chinh KH 2012 Von ho tro co MT (chi tiet) 5" xfId="15607"/>
    <cellStyle name="1_KH 2007 (theo doi)_DK bo tri lai (chinh thuc)_Hoan chinh KH 2012 Von ho tro co MT (chi tiet) 6" xfId="15608"/>
    <cellStyle name="1_KH 2007 (theo doi)_DK bo tri lai (chinh thuc)_Hoan chinh KH 2012 Von ho tro co MT 10" xfId="15609"/>
    <cellStyle name="1_KH 2007 (theo doi)_DK bo tri lai (chinh thuc)_Hoan chinh KH 2012 Von ho tro co MT 10 2" xfId="15610"/>
    <cellStyle name="1_KH 2007 (theo doi)_DK bo tri lai (chinh thuc)_Hoan chinh KH 2012 Von ho tro co MT 10 3" xfId="15611"/>
    <cellStyle name="1_KH 2007 (theo doi)_DK bo tri lai (chinh thuc)_Hoan chinh KH 2012 Von ho tro co MT 10 4" xfId="15612"/>
    <cellStyle name="1_KH 2007 (theo doi)_DK bo tri lai (chinh thuc)_Hoan chinh KH 2012 Von ho tro co MT 11" xfId="15613"/>
    <cellStyle name="1_KH 2007 (theo doi)_DK bo tri lai (chinh thuc)_Hoan chinh KH 2012 Von ho tro co MT 11 2" xfId="15614"/>
    <cellStyle name="1_KH 2007 (theo doi)_DK bo tri lai (chinh thuc)_Hoan chinh KH 2012 Von ho tro co MT 11 3" xfId="15615"/>
    <cellStyle name="1_KH 2007 (theo doi)_DK bo tri lai (chinh thuc)_Hoan chinh KH 2012 Von ho tro co MT 11 4" xfId="15616"/>
    <cellStyle name="1_KH 2007 (theo doi)_DK bo tri lai (chinh thuc)_Hoan chinh KH 2012 Von ho tro co MT 12" xfId="15617"/>
    <cellStyle name="1_KH 2007 (theo doi)_DK bo tri lai (chinh thuc)_Hoan chinh KH 2012 Von ho tro co MT 12 2" xfId="15618"/>
    <cellStyle name="1_KH 2007 (theo doi)_DK bo tri lai (chinh thuc)_Hoan chinh KH 2012 Von ho tro co MT 12 3" xfId="15619"/>
    <cellStyle name="1_KH 2007 (theo doi)_DK bo tri lai (chinh thuc)_Hoan chinh KH 2012 Von ho tro co MT 12 4" xfId="15620"/>
    <cellStyle name="1_KH 2007 (theo doi)_DK bo tri lai (chinh thuc)_Hoan chinh KH 2012 Von ho tro co MT 13" xfId="15621"/>
    <cellStyle name="1_KH 2007 (theo doi)_DK bo tri lai (chinh thuc)_Hoan chinh KH 2012 Von ho tro co MT 13 2" xfId="15622"/>
    <cellStyle name="1_KH 2007 (theo doi)_DK bo tri lai (chinh thuc)_Hoan chinh KH 2012 Von ho tro co MT 13 3" xfId="15623"/>
    <cellStyle name="1_KH 2007 (theo doi)_DK bo tri lai (chinh thuc)_Hoan chinh KH 2012 Von ho tro co MT 13 4" xfId="15624"/>
    <cellStyle name="1_KH 2007 (theo doi)_DK bo tri lai (chinh thuc)_Hoan chinh KH 2012 Von ho tro co MT 14" xfId="15625"/>
    <cellStyle name="1_KH 2007 (theo doi)_DK bo tri lai (chinh thuc)_Hoan chinh KH 2012 Von ho tro co MT 14 2" xfId="15626"/>
    <cellStyle name="1_KH 2007 (theo doi)_DK bo tri lai (chinh thuc)_Hoan chinh KH 2012 Von ho tro co MT 14 3" xfId="15627"/>
    <cellStyle name="1_KH 2007 (theo doi)_DK bo tri lai (chinh thuc)_Hoan chinh KH 2012 Von ho tro co MT 14 4" xfId="15628"/>
    <cellStyle name="1_KH 2007 (theo doi)_DK bo tri lai (chinh thuc)_Hoan chinh KH 2012 Von ho tro co MT 15" xfId="15629"/>
    <cellStyle name="1_KH 2007 (theo doi)_DK bo tri lai (chinh thuc)_Hoan chinh KH 2012 Von ho tro co MT 15 2" xfId="15630"/>
    <cellStyle name="1_KH 2007 (theo doi)_DK bo tri lai (chinh thuc)_Hoan chinh KH 2012 Von ho tro co MT 15 3" xfId="15631"/>
    <cellStyle name="1_KH 2007 (theo doi)_DK bo tri lai (chinh thuc)_Hoan chinh KH 2012 Von ho tro co MT 15 4" xfId="15632"/>
    <cellStyle name="1_KH 2007 (theo doi)_DK bo tri lai (chinh thuc)_Hoan chinh KH 2012 Von ho tro co MT 16" xfId="15633"/>
    <cellStyle name="1_KH 2007 (theo doi)_DK bo tri lai (chinh thuc)_Hoan chinh KH 2012 Von ho tro co MT 16 2" xfId="15634"/>
    <cellStyle name="1_KH 2007 (theo doi)_DK bo tri lai (chinh thuc)_Hoan chinh KH 2012 Von ho tro co MT 16 3" xfId="15635"/>
    <cellStyle name="1_KH 2007 (theo doi)_DK bo tri lai (chinh thuc)_Hoan chinh KH 2012 Von ho tro co MT 16 4" xfId="15636"/>
    <cellStyle name="1_KH 2007 (theo doi)_DK bo tri lai (chinh thuc)_Hoan chinh KH 2012 Von ho tro co MT 17" xfId="15637"/>
    <cellStyle name="1_KH 2007 (theo doi)_DK bo tri lai (chinh thuc)_Hoan chinh KH 2012 Von ho tro co MT 17 2" xfId="15638"/>
    <cellStyle name="1_KH 2007 (theo doi)_DK bo tri lai (chinh thuc)_Hoan chinh KH 2012 Von ho tro co MT 17 3" xfId="15639"/>
    <cellStyle name="1_KH 2007 (theo doi)_DK bo tri lai (chinh thuc)_Hoan chinh KH 2012 Von ho tro co MT 17 4" xfId="15640"/>
    <cellStyle name="1_KH 2007 (theo doi)_DK bo tri lai (chinh thuc)_Hoan chinh KH 2012 Von ho tro co MT 18" xfId="15641"/>
    <cellStyle name="1_KH 2007 (theo doi)_DK bo tri lai (chinh thuc)_Hoan chinh KH 2012 Von ho tro co MT 19" xfId="15642"/>
    <cellStyle name="1_KH 2007 (theo doi)_DK bo tri lai (chinh thuc)_Hoan chinh KH 2012 Von ho tro co MT 2" xfId="15643"/>
    <cellStyle name="1_KH 2007 (theo doi)_DK bo tri lai (chinh thuc)_Hoan chinh KH 2012 Von ho tro co MT 2 2" xfId="15644"/>
    <cellStyle name="1_KH 2007 (theo doi)_DK bo tri lai (chinh thuc)_Hoan chinh KH 2012 Von ho tro co MT 2 3" xfId="15645"/>
    <cellStyle name="1_KH 2007 (theo doi)_DK bo tri lai (chinh thuc)_Hoan chinh KH 2012 Von ho tro co MT 2 4" xfId="15646"/>
    <cellStyle name="1_KH 2007 (theo doi)_DK bo tri lai (chinh thuc)_Hoan chinh KH 2012 Von ho tro co MT 20" xfId="15647"/>
    <cellStyle name="1_KH 2007 (theo doi)_DK bo tri lai (chinh thuc)_Hoan chinh KH 2012 Von ho tro co MT 3" xfId="15648"/>
    <cellStyle name="1_KH 2007 (theo doi)_DK bo tri lai (chinh thuc)_Hoan chinh KH 2012 Von ho tro co MT 3 2" xfId="15649"/>
    <cellStyle name="1_KH 2007 (theo doi)_DK bo tri lai (chinh thuc)_Hoan chinh KH 2012 Von ho tro co MT 3 3" xfId="15650"/>
    <cellStyle name="1_KH 2007 (theo doi)_DK bo tri lai (chinh thuc)_Hoan chinh KH 2012 Von ho tro co MT 3 4" xfId="15651"/>
    <cellStyle name="1_KH 2007 (theo doi)_DK bo tri lai (chinh thuc)_Hoan chinh KH 2012 Von ho tro co MT 4" xfId="15652"/>
    <cellStyle name="1_KH 2007 (theo doi)_DK bo tri lai (chinh thuc)_Hoan chinh KH 2012 Von ho tro co MT 4 2" xfId="15653"/>
    <cellStyle name="1_KH 2007 (theo doi)_DK bo tri lai (chinh thuc)_Hoan chinh KH 2012 Von ho tro co MT 4 3" xfId="15654"/>
    <cellStyle name="1_KH 2007 (theo doi)_DK bo tri lai (chinh thuc)_Hoan chinh KH 2012 Von ho tro co MT 4 4" xfId="15655"/>
    <cellStyle name="1_KH 2007 (theo doi)_DK bo tri lai (chinh thuc)_Hoan chinh KH 2012 Von ho tro co MT 5" xfId="15656"/>
    <cellStyle name="1_KH 2007 (theo doi)_DK bo tri lai (chinh thuc)_Hoan chinh KH 2012 Von ho tro co MT 5 2" xfId="15657"/>
    <cellStyle name="1_KH 2007 (theo doi)_DK bo tri lai (chinh thuc)_Hoan chinh KH 2012 Von ho tro co MT 5 3" xfId="15658"/>
    <cellStyle name="1_KH 2007 (theo doi)_DK bo tri lai (chinh thuc)_Hoan chinh KH 2012 Von ho tro co MT 5 4" xfId="15659"/>
    <cellStyle name="1_KH 2007 (theo doi)_DK bo tri lai (chinh thuc)_Hoan chinh KH 2012 Von ho tro co MT 6" xfId="15660"/>
    <cellStyle name="1_KH 2007 (theo doi)_DK bo tri lai (chinh thuc)_Hoan chinh KH 2012 Von ho tro co MT 6 2" xfId="15661"/>
    <cellStyle name="1_KH 2007 (theo doi)_DK bo tri lai (chinh thuc)_Hoan chinh KH 2012 Von ho tro co MT 6 3" xfId="15662"/>
    <cellStyle name="1_KH 2007 (theo doi)_DK bo tri lai (chinh thuc)_Hoan chinh KH 2012 Von ho tro co MT 6 4" xfId="15663"/>
    <cellStyle name="1_KH 2007 (theo doi)_DK bo tri lai (chinh thuc)_Hoan chinh KH 2012 Von ho tro co MT 7" xfId="15664"/>
    <cellStyle name="1_KH 2007 (theo doi)_DK bo tri lai (chinh thuc)_Hoan chinh KH 2012 Von ho tro co MT 7 2" xfId="15665"/>
    <cellStyle name="1_KH 2007 (theo doi)_DK bo tri lai (chinh thuc)_Hoan chinh KH 2012 Von ho tro co MT 7 3" xfId="15666"/>
    <cellStyle name="1_KH 2007 (theo doi)_DK bo tri lai (chinh thuc)_Hoan chinh KH 2012 Von ho tro co MT 7 4" xfId="15667"/>
    <cellStyle name="1_KH 2007 (theo doi)_DK bo tri lai (chinh thuc)_Hoan chinh KH 2012 Von ho tro co MT 8" xfId="15668"/>
    <cellStyle name="1_KH 2007 (theo doi)_DK bo tri lai (chinh thuc)_Hoan chinh KH 2012 Von ho tro co MT 8 2" xfId="15669"/>
    <cellStyle name="1_KH 2007 (theo doi)_DK bo tri lai (chinh thuc)_Hoan chinh KH 2012 Von ho tro co MT 8 3" xfId="15670"/>
    <cellStyle name="1_KH 2007 (theo doi)_DK bo tri lai (chinh thuc)_Hoan chinh KH 2012 Von ho tro co MT 8 4" xfId="15671"/>
    <cellStyle name="1_KH 2007 (theo doi)_DK bo tri lai (chinh thuc)_Hoan chinh KH 2012 Von ho tro co MT 9" xfId="15672"/>
    <cellStyle name="1_KH 2007 (theo doi)_DK bo tri lai (chinh thuc)_Hoan chinh KH 2012 Von ho tro co MT 9 2" xfId="15673"/>
    <cellStyle name="1_KH 2007 (theo doi)_DK bo tri lai (chinh thuc)_Hoan chinh KH 2012 Von ho tro co MT 9 3" xfId="15674"/>
    <cellStyle name="1_KH 2007 (theo doi)_DK bo tri lai (chinh thuc)_Hoan chinh KH 2012 Von ho tro co MT 9 4" xfId="15675"/>
    <cellStyle name="1_KH 2007 (theo doi)_DK bo tri lai (chinh thuc)_Hoan chinh KH 2012 Von ho tro co MT_Bao cao giai ngan quy I" xfId="15676"/>
    <cellStyle name="1_KH 2007 (theo doi)_DK bo tri lai (chinh thuc)_Hoan chinh KH 2012 Von ho tro co MT_Bao cao giai ngan quy I 2" xfId="15677"/>
    <cellStyle name="1_KH 2007 (theo doi)_DK bo tri lai (chinh thuc)_Hoan chinh KH 2012 Von ho tro co MT_Bao cao giai ngan quy I 2 2" xfId="15678"/>
    <cellStyle name="1_KH 2007 (theo doi)_DK bo tri lai (chinh thuc)_Hoan chinh KH 2012 Von ho tro co MT_Bao cao giai ngan quy I 2 3" xfId="15679"/>
    <cellStyle name="1_KH 2007 (theo doi)_DK bo tri lai (chinh thuc)_Hoan chinh KH 2012 Von ho tro co MT_Bao cao giai ngan quy I 2 4" xfId="15680"/>
    <cellStyle name="1_KH 2007 (theo doi)_DK bo tri lai (chinh thuc)_Hoan chinh KH 2012 Von ho tro co MT_Bao cao giai ngan quy I 3" xfId="15681"/>
    <cellStyle name="1_KH 2007 (theo doi)_DK bo tri lai (chinh thuc)_Hoan chinh KH 2012 Von ho tro co MT_Bao cao giai ngan quy I 3 2" xfId="15682"/>
    <cellStyle name="1_KH 2007 (theo doi)_DK bo tri lai (chinh thuc)_Hoan chinh KH 2012 Von ho tro co MT_Bao cao giai ngan quy I 3 3" xfId="15683"/>
    <cellStyle name="1_KH 2007 (theo doi)_DK bo tri lai (chinh thuc)_Hoan chinh KH 2012 Von ho tro co MT_Bao cao giai ngan quy I 3 4" xfId="15684"/>
    <cellStyle name="1_KH 2007 (theo doi)_DK bo tri lai (chinh thuc)_Hoan chinh KH 2012 Von ho tro co MT_Bao cao giai ngan quy I 4" xfId="15685"/>
    <cellStyle name="1_KH 2007 (theo doi)_DK bo tri lai (chinh thuc)_Hoan chinh KH 2012 Von ho tro co MT_Bao cao giai ngan quy I 5" xfId="15686"/>
    <cellStyle name="1_KH 2007 (theo doi)_DK bo tri lai (chinh thuc)_Hoan chinh KH 2012 Von ho tro co MT_Bao cao giai ngan quy I 6" xfId="15687"/>
    <cellStyle name="1_KH 2007 (theo doi)_DK bo tri lai (chinh thuc)_Hoan chinh KH 2012 Von ho tro co MT_BC von DTPT 6 thang 2012" xfId="15688"/>
    <cellStyle name="1_KH 2007 (theo doi)_DK bo tri lai (chinh thuc)_Hoan chinh KH 2012 Von ho tro co MT_BC von DTPT 6 thang 2012 2" xfId="15689"/>
    <cellStyle name="1_KH 2007 (theo doi)_DK bo tri lai (chinh thuc)_Hoan chinh KH 2012 Von ho tro co MT_BC von DTPT 6 thang 2012 2 2" xfId="15690"/>
    <cellStyle name="1_KH 2007 (theo doi)_DK bo tri lai (chinh thuc)_Hoan chinh KH 2012 Von ho tro co MT_BC von DTPT 6 thang 2012 2 3" xfId="15691"/>
    <cellStyle name="1_KH 2007 (theo doi)_DK bo tri lai (chinh thuc)_Hoan chinh KH 2012 Von ho tro co MT_BC von DTPT 6 thang 2012 2 4" xfId="15692"/>
    <cellStyle name="1_KH 2007 (theo doi)_DK bo tri lai (chinh thuc)_Hoan chinh KH 2012 Von ho tro co MT_BC von DTPT 6 thang 2012 3" xfId="15693"/>
    <cellStyle name="1_KH 2007 (theo doi)_DK bo tri lai (chinh thuc)_Hoan chinh KH 2012 Von ho tro co MT_BC von DTPT 6 thang 2012 3 2" xfId="15694"/>
    <cellStyle name="1_KH 2007 (theo doi)_DK bo tri lai (chinh thuc)_Hoan chinh KH 2012 Von ho tro co MT_BC von DTPT 6 thang 2012 3 3" xfId="15695"/>
    <cellStyle name="1_KH 2007 (theo doi)_DK bo tri lai (chinh thuc)_Hoan chinh KH 2012 Von ho tro co MT_BC von DTPT 6 thang 2012 3 4" xfId="15696"/>
    <cellStyle name="1_KH 2007 (theo doi)_DK bo tri lai (chinh thuc)_Hoan chinh KH 2012 Von ho tro co MT_BC von DTPT 6 thang 2012 4" xfId="15697"/>
    <cellStyle name="1_KH 2007 (theo doi)_DK bo tri lai (chinh thuc)_Hoan chinh KH 2012 Von ho tro co MT_BC von DTPT 6 thang 2012 5" xfId="15698"/>
    <cellStyle name="1_KH 2007 (theo doi)_DK bo tri lai (chinh thuc)_Hoan chinh KH 2012 Von ho tro co MT_BC von DTPT 6 thang 2012 6" xfId="15699"/>
    <cellStyle name="1_KH 2007 (theo doi)_DK bo tri lai (chinh thuc)_Hoan chinh KH 2012 Von ho tro co MT_Bieu du thao QD von ho tro co MT" xfId="15700"/>
    <cellStyle name="1_KH 2007 (theo doi)_DK bo tri lai (chinh thuc)_Hoan chinh KH 2012 Von ho tro co MT_Bieu du thao QD von ho tro co MT 2" xfId="15701"/>
    <cellStyle name="1_KH 2007 (theo doi)_DK bo tri lai (chinh thuc)_Hoan chinh KH 2012 Von ho tro co MT_Bieu du thao QD von ho tro co MT 2 2" xfId="15702"/>
    <cellStyle name="1_KH 2007 (theo doi)_DK bo tri lai (chinh thuc)_Hoan chinh KH 2012 Von ho tro co MT_Bieu du thao QD von ho tro co MT 2 3" xfId="15703"/>
    <cellStyle name="1_KH 2007 (theo doi)_DK bo tri lai (chinh thuc)_Hoan chinh KH 2012 Von ho tro co MT_Bieu du thao QD von ho tro co MT 2 4" xfId="15704"/>
    <cellStyle name="1_KH 2007 (theo doi)_DK bo tri lai (chinh thuc)_Hoan chinh KH 2012 Von ho tro co MT_Bieu du thao QD von ho tro co MT 3" xfId="15705"/>
    <cellStyle name="1_KH 2007 (theo doi)_DK bo tri lai (chinh thuc)_Hoan chinh KH 2012 Von ho tro co MT_Bieu du thao QD von ho tro co MT 3 2" xfId="15706"/>
    <cellStyle name="1_KH 2007 (theo doi)_DK bo tri lai (chinh thuc)_Hoan chinh KH 2012 Von ho tro co MT_Bieu du thao QD von ho tro co MT 3 3" xfId="15707"/>
    <cellStyle name="1_KH 2007 (theo doi)_DK bo tri lai (chinh thuc)_Hoan chinh KH 2012 Von ho tro co MT_Bieu du thao QD von ho tro co MT 3 4" xfId="15708"/>
    <cellStyle name="1_KH 2007 (theo doi)_DK bo tri lai (chinh thuc)_Hoan chinh KH 2012 Von ho tro co MT_Bieu du thao QD von ho tro co MT 4" xfId="15709"/>
    <cellStyle name="1_KH 2007 (theo doi)_DK bo tri lai (chinh thuc)_Hoan chinh KH 2012 Von ho tro co MT_Bieu du thao QD von ho tro co MT 5" xfId="15710"/>
    <cellStyle name="1_KH 2007 (theo doi)_DK bo tri lai (chinh thuc)_Hoan chinh KH 2012 Von ho tro co MT_Bieu du thao QD von ho tro co MT 6" xfId="15711"/>
    <cellStyle name="1_KH 2007 (theo doi)_DK bo tri lai (chinh thuc)_Hoan chinh KH 2012 Von ho tro co MT_Ke hoach 2012 theo doi (giai ngan 30.6.12)" xfId="15712"/>
    <cellStyle name="1_KH 2007 (theo doi)_DK bo tri lai (chinh thuc)_Hoan chinh KH 2012 Von ho tro co MT_Ke hoach 2012 theo doi (giai ngan 30.6.12) 2" xfId="15713"/>
    <cellStyle name="1_KH 2007 (theo doi)_DK bo tri lai (chinh thuc)_Hoan chinh KH 2012 Von ho tro co MT_Ke hoach 2012 theo doi (giai ngan 30.6.12) 2 2" xfId="15714"/>
    <cellStyle name="1_KH 2007 (theo doi)_DK bo tri lai (chinh thuc)_Hoan chinh KH 2012 Von ho tro co MT_Ke hoach 2012 theo doi (giai ngan 30.6.12) 2 3" xfId="15715"/>
    <cellStyle name="1_KH 2007 (theo doi)_DK bo tri lai (chinh thuc)_Hoan chinh KH 2012 Von ho tro co MT_Ke hoach 2012 theo doi (giai ngan 30.6.12) 2 4" xfId="15716"/>
    <cellStyle name="1_KH 2007 (theo doi)_DK bo tri lai (chinh thuc)_Hoan chinh KH 2012 Von ho tro co MT_Ke hoach 2012 theo doi (giai ngan 30.6.12) 3" xfId="15717"/>
    <cellStyle name="1_KH 2007 (theo doi)_DK bo tri lai (chinh thuc)_Hoan chinh KH 2012 Von ho tro co MT_Ke hoach 2012 theo doi (giai ngan 30.6.12) 3 2" xfId="15718"/>
    <cellStyle name="1_KH 2007 (theo doi)_DK bo tri lai (chinh thuc)_Hoan chinh KH 2012 Von ho tro co MT_Ke hoach 2012 theo doi (giai ngan 30.6.12) 3 3" xfId="15719"/>
    <cellStyle name="1_KH 2007 (theo doi)_DK bo tri lai (chinh thuc)_Hoan chinh KH 2012 Von ho tro co MT_Ke hoach 2012 theo doi (giai ngan 30.6.12) 3 4" xfId="15720"/>
    <cellStyle name="1_KH 2007 (theo doi)_DK bo tri lai (chinh thuc)_Hoan chinh KH 2012 Von ho tro co MT_Ke hoach 2012 theo doi (giai ngan 30.6.12) 4" xfId="15721"/>
    <cellStyle name="1_KH 2007 (theo doi)_DK bo tri lai (chinh thuc)_Hoan chinh KH 2012 Von ho tro co MT_Ke hoach 2012 theo doi (giai ngan 30.6.12) 5" xfId="15722"/>
    <cellStyle name="1_KH 2007 (theo doi)_DK bo tri lai (chinh thuc)_Hoan chinh KH 2012 Von ho tro co MT_Ke hoach 2012 theo doi (giai ngan 30.6.12) 6" xfId="15723"/>
    <cellStyle name="1_KH 2007 (theo doi)_DK bo tri lai (chinh thuc)_Ke hoach 2012 (theo doi)" xfId="15724"/>
    <cellStyle name="1_KH 2007 (theo doi)_DK bo tri lai (chinh thuc)_Ke hoach 2012 (theo doi) 2" xfId="15725"/>
    <cellStyle name="1_KH 2007 (theo doi)_DK bo tri lai (chinh thuc)_Ke hoach 2012 (theo doi) 2 2" xfId="15726"/>
    <cellStyle name="1_KH 2007 (theo doi)_DK bo tri lai (chinh thuc)_Ke hoach 2012 (theo doi) 2 3" xfId="15727"/>
    <cellStyle name="1_KH 2007 (theo doi)_DK bo tri lai (chinh thuc)_Ke hoach 2012 (theo doi) 2 4" xfId="15728"/>
    <cellStyle name="1_KH 2007 (theo doi)_DK bo tri lai (chinh thuc)_Ke hoach 2012 (theo doi) 3" xfId="15729"/>
    <cellStyle name="1_KH 2007 (theo doi)_DK bo tri lai (chinh thuc)_Ke hoach 2012 (theo doi) 3 2" xfId="15730"/>
    <cellStyle name="1_KH 2007 (theo doi)_DK bo tri lai (chinh thuc)_Ke hoach 2012 (theo doi) 3 3" xfId="15731"/>
    <cellStyle name="1_KH 2007 (theo doi)_DK bo tri lai (chinh thuc)_Ke hoach 2012 (theo doi) 3 4" xfId="15732"/>
    <cellStyle name="1_KH 2007 (theo doi)_DK bo tri lai (chinh thuc)_Ke hoach 2012 (theo doi) 4" xfId="15733"/>
    <cellStyle name="1_KH 2007 (theo doi)_DK bo tri lai (chinh thuc)_Ke hoach 2012 (theo doi) 5" xfId="15734"/>
    <cellStyle name="1_KH 2007 (theo doi)_DK bo tri lai (chinh thuc)_Ke hoach 2012 (theo doi) 6" xfId="15735"/>
    <cellStyle name="1_KH 2007 (theo doi)_DK bo tri lai (chinh thuc)_Ke hoach 2012 theo doi (giai ngan 30.6.12)" xfId="15736"/>
    <cellStyle name="1_KH 2007 (theo doi)_DK bo tri lai (chinh thuc)_Ke hoach 2012 theo doi (giai ngan 30.6.12) 2" xfId="15737"/>
    <cellStyle name="1_KH 2007 (theo doi)_DK bo tri lai (chinh thuc)_Ke hoach 2012 theo doi (giai ngan 30.6.12) 2 2" xfId="15738"/>
    <cellStyle name="1_KH 2007 (theo doi)_DK bo tri lai (chinh thuc)_Ke hoach 2012 theo doi (giai ngan 30.6.12) 2 3" xfId="15739"/>
    <cellStyle name="1_KH 2007 (theo doi)_DK bo tri lai (chinh thuc)_Ke hoach 2012 theo doi (giai ngan 30.6.12) 2 4" xfId="15740"/>
    <cellStyle name="1_KH 2007 (theo doi)_DK bo tri lai (chinh thuc)_Ke hoach 2012 theo doi (giai ngan 30.6.12) 3" xfId="15741"/>
    <cellStyle name="1_KH 2007 (theo doi)_DK bo tri lai (chinh thuc)_Ke hoach 2012 theo doi (giai ngan 30.6.12) 3 2" xfId="15742"/>
    <cellStyle name="1_KH 2007 (theo doi)_DK bo tri lai (chinh thuc)_Ke hoach 2012 theo doi (giai ngan 30.6.12) 3 3" xfId="15743"/>
    <cellStyle name="1_KH 2007 (theo doi)_DK bo tri lai (chinh thuc)_Ke hoach 2012 theo doi (giai ngan 30.6.12) 3 4" xfId="15744"/>
    <cellStyle name="1_KH 2007 (theo doi)_DK bo tri lai (chinh thuc)_Ke hoach 2012 theo doi (giai ngan 30.6.12) 4" xfId="15745"/>
    <cellStyle name="1_KH 2007 (theo doi)_DK bo tri lai (chinh thuc)_Ke hoach 2012 theo doi (giai ngan 30.6.12) 5" xfId="15746"/>
    <cellStyle name="1_KH 2007 (theo doi)_DK bo tri lai (chinh thuc)_Ke hoach 2012 theo doi (giai ngan 30.6.12) 6" xfId="15747"/>
    <cellStyle name="1_KH 2007 (theo doi)_Ke hoach 2010 (theo doi)" xfId="15748"/>
    <cellStyle name="1_KH 2007 (theo doi)_Ke hoach 2010 (theo doi) 2" xfId="15749"/>
    <cellStyle name="1_KH 2007 (theo doi)_Ke hoach 2010 (theo doi) 2 2" xfId="15750"/>
    <cellStyle name="1_KH 2007 (theo doi)_Ke hoach 2010 (theo doi) 2 3" xfId="15751"/>
    <cellStyle name="1_KH 2007 (theo doi)_Ke hoach 2010 (theo doi) 2 4" xfId="15752"/>
    <cellStyle name="1_KH 2007 (theo doi)_Ke hoach 2010 (theo doi) 3" xfId="15753"/>
    <cellStyle name="1_KH 2007 (theo doi)_Ke hoach 2010 (theo doi) 4" xfId="15754"/>
    <cellStyle name="1_KH 2007 (theo doi)_Ke hoach 2010 (theo doi) 5" xfId="15755"/>
    <cellStyle name="1_KH 2007 (theo doi)_Ke hoach 2010 (theo doi)_BC von DTPT 6 thang 2012" xfId="15756"/>
    <cellStyle name="1_KH 2007 (theo doi)_Ke hoach 2010 (theo doi)_BC von DTPT 6 thang 2012 2" xfId="15757"/>
    <cellStyle name="1_KH 2007 (theo doi)_Ke hoach 2010 (theo doi)_BC von DTPT 6 thang 2012 2 2" xfId="15758"/>
    <cellStyle name="1_KH 2007 (theo doi)_Ke hoach 2010 (theo doi)_BC von DTPT 6 thang 2012 2 3" xfId="15759"/>
    <cellStyle name="1_KH 2007 (theo doi)_Ke hoach 2010 (theo doi)_BC von DTPT 6 thang 2012 2 4" xfId="15760"/>
    <cellStyle name="1_KH 2007 (theo doi)_Ke hoach 2010 (theo doi)_BC von DTPT 6 thang 2012 3" xfId="15761"/>
    <cellStyle name="1_KH 2007 (theo doi)_Ke hoach 2010 (theo doi)_BC von DTPT 6 thang 2012 4" xfId="15762"/>
    <cellStyle name="1_KH 2007 (theo doi)_Ke hoach 2010 (theo doi)_BC von DTPT 6 thang 2012 5" xfId="15763"/>
    <cellStyle name="1_KH 2007 (theo doi)_Ke hoach 2010 (theo doi)_Bieu du thao QD von ho tro co MT" xfId="15764"/>
    <cellStyle name="1_KH 2007 (theo doi)_Ke hoach 2010 (theo doi)_Bieu du thao QD von ho tro co MT 2" xfId="15765"/>
    <cellStyle name="1_KH 2007 (theo doi)_Ke hoach 2010 (theo doi)_Bieu du thao QD von ho tro co MT 2 2" xfId="15766"/>
    <cellStyle name="1_KH 2007 (theo doi)_Ke hoach 2010 (theo doi)_Bieu du thao QD von ho tro co MT 2 3" xfId="15767"/>
    <cellStyle name="1_KH 2007 (theo doi)_Ke hoach 2010 (theo doi)_Bieu du thao QD von ho tro co MT 2 4" xfId="15768"/>
    <cellStyle name="1_KH 2007 (theo doi)_Ke hoach 2010 (theo doi)_Bieu du thao QD von ho tro co MT 3" xfId="15769"/>
    <cellStyle name="1_KH 2007 (theo doi)_Ke hoach 2010 (theo doi)_Bieu du thao QD von ho tro co MT 4" xfId="15770"/>
    <cellStyle name="1_KH 2007 (theo doi)_Ke hoach 2010 (theo doi)_Bieu du thao QD von ho tro co MT 5" xfId="15771"/>
    <cellStyle name="1_KH 2007 (theo doi)_Ke hoach 2010 (theo doi)_Ke hoach 2012 (theo doi)" xfId="15772"/>
    <cellStyle name="1_KH 2007 (theo doi)_Ke hoach 2010 (theo doi)_Ke hoach 2012 (theo doi) 2" xfId="15773"/>
    <cellStyle name="1_KH 2007 (theo doi)_Ke hoach 2010 (theo doi)_Ke hoach 2012 (theo doi) 2 2" xfId="15774"/>
    <cellStyle name="1_KH 2007 (theo doi)_Ke hoach 2010 (theo doi)_Ke hoach 2012 (theo doi) 2 3" xfId="15775"/>
    <cellStyle name="1_KH 2007 (theo doi)_Ke hoach 2010 (theo doi)_Ke hoach 2012 (theo doi) 2 4" xfId="15776"/>
    <cellStyle name="1_KH 2007 (theo doi)_Ke hoach 2010 (theo doi)_Ke hoach 2012 (theo doi) 3" xfId="15777"/>
    <cellStyle name="1_KH 2007 (theo doi)_Ke hoach 2010 (theo doi)_Ke hoach 2012 (theo doi) 4" xfId="15778"/>
    <cellStyle name="1_KH 2007 (theo doi)_Ke hoach 2010 (theo doi)_Ke hoach 2012 (theo doi) 5" xfId="15779"/>
    <cellStyle name="1_KH 2007 (theo doi)_Ke hoach 2010 (theo doi)_Ke hoach 2012 theo doi (giai ngan 30.6.12)" xfId="15780"/>
    <cellStyle name="1_KH 2007 (theo doi)_Ke hoach 2010 (theo doi)_Ke hoach 2012 theo doi (giai ngan 30.6.12) 2" xfId="15781"/>
    <cellStyle name="1_KH 2007 (theo doi)_Ke hoach 2010 (theo doi)_Ke hoach 2012 theo doi (giai ngan 30.6.12) 2 2" xfId="15782"/>
    <cellStyle name="1_KH 2007 (theo doi)_Ke hoach 2010 (theo doi)_Ke hoach 2012 theo doi (giai ngan 30.6.12) 2 3" xfId="15783"/>
    <cellStyle name="1_KH 2007 (theo doi)_Ke hoach 2010 (theo doi)_Ke hoach 2012 theo doi (giai ngan 30.6.12) 2 4" xfId="15784"/>
    <cellStyle name="1_KH 2007 (theo doi)_Ke hoach 2010 (theo doi)_Ke hoach 2012 theo doi (giai ngan 30.6.12) 3" xfId="15785"/>
    <cellStyle name="1_KH 2007 (theo doi)_Ke hoach 2010 (theo doi)_Ke hoach 2012 theo doi (giai ngan 30.6.12) 4" xfId="15786"/>
    <cellStyle name="1_KH 2007 (theo doi)_Ke hoach 2010 (theo doi)_Ke hoach 2012 theo doi (giai ngan 30.6.12) 5" xfId="15787"/>
    <cellStyle name="1_KH 2007 (theo doi)_Ke hoach 2012 (theo doi)" xfId="15788"/>
    <cellStyle name="1_KH 2007 (theo doi)_Ke hoach 2012 (theo doi) 2" xfId="15789"/>
    <cellStyle name="1_KH 2007 (theo doi)_Ke hoach 2012 (theo doi) 2 2" xfId="15790"/>
    <cellStyle name="1_KH 2007 (theo doi)_Ke hoach 2012 (theo doi) 2 3" xfId="15791"/>
    <cellStyle name="1_KH 2007 (theo doi)_Ke hoach 2012 (theo doi) 2 4" xfId="15792"/>
    <cellStyle name="1_KH 2007 (theo doi)_Ke hoach 2012 (theo doi) 3" xfId="15793"/>
    <cellStyle name="1_KH 2007 (theo doi)_Ke hoach 2012 (theo doi) 4" xfId="15794"/>
    <cellStyle name="1_KH 2007 (theo doi)_Ke hoach 2012 (theo doi) 5" xfId="15795"/>
    <cellStyle name="1_KH 2007 (theo doi)_Ke hoach 2012 theo doi (giai ngan 30.6.12)" xfId="15796"/>
    <cellStyle name="1_KH 2007 (theo doi)_Ke hoach 2012 theo doi (giai ngan 30.6.12) 2" xfId="15797"/>
    <cellStyle name="1_KH 2007 (theo doi)_Ke hoach 2012 theo doi (giai ngan 30.6.12) 2 2" xfId="15798"/>
    <cellStyle name="1_KH 2007 (theo doi)_Ke hoach 2012 theo doi (giai ngan 30.6.12) 2 3" xfId="15799"/>
    <cellStyle name="1_KH 2007 (theo doi)_Ke hoach 2012 theo doi (giai ngan 30.6.12) 2 4" xfId="15800"/>
    <cellStyle name="1_KH 2007 (theo doi)_Ke hoach 2012 theo doi (giai ngan 30.6.12) 3" xfId="15801"/>
    <cellStyle name="1_KH 2007 (theo doi)_Ke hoach 2012 theo doi (giai ngan 30.6.12) 4" xfId="15802"/>
    <cellStyle name="1_KH 2007 (theo doi)_Ke hoach 2012 theo doi (giai ngan 30.6.12) 5" xfId="15803"/>
    <cellStyle name="1_KH 2007 (theo doi)_Ke hoach nam 2013 nguon MT(theo doi) den 31-5-13" xfId="15804"/>
    <cellStyle name="1_KH 2007 (theo doi)_Ke hoach nam 2013 nguon MT(theo doi) den 31-5-13 2" xfId="15805"/>
    <cellStyle name="1_KH 2007 (theo doi)_Ke hoach nam 2013 nguon MT(theo doi) den 31-5-13 2 2" xfId="15806"/>
    <cellStyle name="1_KH 2007 (theo doi)_Ke hoach nam 2013 nguon MT(theo doi) den 31-5-13 2 3" xfId="15807"/>
    <cellStyle name="1_KH 2007 (theo doi)_Ke hoach nam 2013 nguon MT(theo doi) den 31-5-13 2 4" xfId="15808"/>
    <cellStyle name="1_KH 2007 (theo doi)_Ke hoach nam 2013 nguon MT(theo doi) den 31-5-13 3" xfId="15809"/>
    <cellStyle name="1_KH 2007 (theo doi)_Ke hoach nam 2013 nguon MT(theo doi) den 31-5-13 4" xfId="15810"/>
    <cellStyle name="1_KH 2007 (theo doi)_Ke hoach nam 2013 nguon MT(theo doi) den 31-5-13 5" xfId="15811"/>
    <cellStyle name="1_KH 2007 (theo doi)_pvhung.skhdt 20117113152041 Danh muc cong trinh trong diem" xfId="15812"/>
    <cellStyle name="1_KH 2007 (theo doi)_pvhung.skhdt 20117113152041 Danh muc cong trinh trong diem 2" xfId="15813"/>
    <cellStyle name="1_KH 2007 (theo doi)_pvhung.skhdt 20117113152041 Danh muc cong trinh trong diem 2 2" xfId="15814"/>
    <cellStyle name="1_KH 2007 (theo doi)_pvhung.skhdt 20117113152041 Danh muc cong trinh trong diem 2 2 2" xfId="15815"/>
    <cellStyle name="1_KH 2007 (theo doi)_pvhung.skhdt 20117113152041 Danh muc cong trinh trong diem 2 2 3" xfId="15816"/>
    <cellStyle name="1_KH 2007 (theo doi)_pvhung.skhdt 20117113152041 Danh muc cong trinh trong diem 2 2 4" xfId="15817"/>
    <cellStyle name="1_KH 2007 (theo doi)_pvhung.skhdt 20117113152041 Danh muc cong trinh trong diem 2 3" xfId="15818"/>
    <cellStyle name="1_KH 2007 (theo doi)_pvhung.skhdt 20117113152041 Danh muc cong trinh trong diem 2 4" xfId="15819"/>
    <cellStyle name="1_KH 2007 (theo doi)_pvhung.skhdt 20117113152041 Danh muc cong trinh trong diem 2 5" xfId="15820"/>
    <cellStyle name="1_KH 2007 (theo doi)_pvhung.skhdt 20117113152041 Danh muc cong trinh trong diem 3" xfId="15821"/>
    <cellStyle name="1_KH 2007 (theo doi)_pvhung.skhdt 20117113152041 Danh muc cong trinh trong diem 3 2" xfId="15822"/>
    <cellStyle name="1_KH 2007 (theo doi)_pvhung.skhdt 20117113152041 Danh muc cong trinh trong diem 3 3" xfId="15823"/>
    <cellStyle name="1_KH 2007 (theo doi)_pvhung.skhdt 20117113152041 Danh muc cong trinh trong diem 3 4" xfId="15824"/>
    <cellStyle name="1_KH 2007 (theo doi)_pvhung.skhdt 20117113152041 Danh muc cong trinh trong diem 4" xfId="15825"/>
    <cellStyle name="1_KH 2007 (theo doi)_pvhung.skhdt 20117113152041 Danh muc cong trinh trong diem 5" xfId="15826"/>
    <cellStyle name="1_KH 2007 (theo doi)_pvhung.skhdt 20117113152041 Danh muc cong trinh trong diem 6" xfId="15827"/>
    <cellStyle name="1_KH 2007 (theo doi)_pvhung.skhdt 20117113152041 Danh muc cong trinh trong diem_BC von DTPT 6 thang 2012" xfId="15828"/>
    <cellStyle name="1_KH 2007 (theo doi)_pvhung.skhdt 20117113152041 Danh muc cong trinh trong diem_BC von DTPT 6 thang 2012 2" xfId="15829"/>
    <cellStyle name="1_KH 2007 (theo doi)_pvhung.skhdt 20117113152041 Danh muc cong trinh trong diem_BC von DTPT 6 thang 2012 2 2" xfId="15830"/>
    <cellStyle name="1_KH 2007 (theo doi)_pvhung.skhdt 20117113152041 Danh muc cong trinh trong diem_BC von DTPT 6 thang 2012 2 2 2" xfId="15831"/>
    <cellStyle name="1_KH 2007 (theo doi)_pvhung.skhdt 20117113152041 Danh muc cong trinh trong diem_BC von DTPT 6 thang 2012 2 2 3" xfId="15832"/>
    <cellStyle name="1_KH 2007 (theo doi)_pvhung.skhdt 20117113152041 Danh muc cong trinh trong diem_BC von DTPT 6 thang 2012 2 2 4" xfId="15833"/>
    <cellStyle name="1_KH 2007 (theo doi)_pvhung.skhdt 20117113152041 Danh muc cong trinh trong diem_BC von DTPT 6 thang 2012 2 3" xfId="15834"/>
    <cellStyle name="1_KH 2007 (theo doi)_pvhung.skhdt 20117113152041 Danh muc cong trinh trong diem_BC von DTPT 6 thang 2012 2 4" xfId="15835"/>
    <cellStyle name="1_KH 2007 (theo doi)_pvhung.skhdt 20117113152041 Danh muc cong trinh trong diem_BC von DTPT 6 thang 2012 2 5" xfId="15836"/>
    <cellStyle name="1_KH 2007 (theo doi)_pvhung.skhdt 20117113152041 Danh muc cong trinh trong diem_BC von DTPT 6 thang 2012 3" xfId="15837"/>
    <cellStyle name="1_KH 2007 (theo doi)_pvhung.skhdt 20117113152041 Danh muc cong trinh trong diem_BC von DTPT 6 thang 2012 3 2" xfId="15838"/>
    <cellStyle name="1_KH 2007 (theo doi)_pvhung.skhdt 20117113152041 Danh muc cong trinh trong diem_BC von DTPT 6 thang 2012 3 3" xfId="15839"/>
    <cellStyle name="1_KH 2007 (theo doi)_pvhung.skhdt 20117113152041 Danh muc cong trinh trong diem_BC von DTPT 6 thang 2012 3 4" xfId="15840"/>
    <cellStyle name="1_KH 2007 (theo doi)_pvhung.skhdt 20117113152041 Danh muc cong trinh trong diem_BC von DTPT 6 thang 2012 4" xfId="15841"/>
    <cellStyle name="1_KH 2007 (theo doi)_pvhung.skhdt 20117113152041 Danh muc cong trinh trong diem_BC von DTPT 6 thang 2012 5" xfId="15842"/>
    <cellStyle name="1_KH 2007 (theo doi)_pvhung.skhdt 20117113152041 Danh muc cong trinh trong diem_BC von DTPT 6 thang 2012 6" xfId="15843"/>
    <cellStyle name="1_KH 2007 (theo doi)_pvhung.skhdt 20117113152041 Danh muc cong trinh trong diem_Bieu du thao QD von ho tro co MT" xfId="15844"/>
    <cellStyle name="1_KH 2007 (theo doi)_pvhung.skhdt 20117113152041 Danh muc cong trinh trong diem_Bieu du thao QD von ho tro co MT 2" xfId="15845"/>
    <cellStyle name="1_KH 2007 (theo doi)_pvhung.skhdt 20117113152041 Danh muc cong trinh trong diem_Bieu du thao QD von ho tro co MT 2 2" xfId="15846"/>
    <cellStyle name="1_KH 2007 (theo doi)_pvhung.skhdt 20117113152041 Danh muc cong trinh trong diem_Bieu du thao QD von ho tro co MT 2 2 2" xfId="15847"/>
    <cellStyle name="1_KH 2007 (theo doi)_pvhung.skhdt 20117113152041 Danh muc cong trinh trong diem_Bieu du thao QD von ho tro co MT 2 2 3" xfId="15848"/>
    <cellStyle name="1_KH 2007 (theo doi)_pvhung.skhdt 20117113152041 Danh muc cong trinh trong diem_Bieu du thao QD von ho tro co MT 2 2 4" xfId="15849"/>
    <cellStyle name="1_KH 2007 (theo doi)_pvhung.skhdt 20117113152041 Danh muc cong trinh trong diem_Bieu du thao QD von ho tro co MT 2 3" xfId="15850"/>
    <cellStyle name="1_KH 2007 (theo doi)_pvhung.skhdt 20117113152041 Danh muc cong trinh trong diem_Bieu du thao QD von ho tro co MT 2 4" xfId="15851"/>
    <cellStyle name="1_KH 2007 (theo doi)_pvhung.skhdt 20117113152041 Danh muc cong trinh trong diem_Bieu du thao QD von ho tro co MT 2 5" xfId="15852"/>
    <cellStyle name="1_KH 2007 (theo doi)_pvhung.skhdt 20117113152041 Danh muc cong trinh trong diem_Bieu du thao QD von ho tro co MT 3" xfId="15853"/>
    <cellStyle name="1_KH 2007 (theo doi)_pvhung.skhdt 20117113152041 Danh muc cong trinh trong diem_Bieu du thao QD von ho tro co MT 3 2" xfId="15854"/>
    <cellStyle name="1_KH 2007 (theo doi)_pvhung.skhdt 20117113152041 Danh muc cong trinh trong diem_Bieu du thao QD von ho tro co MT 3 3" xfId="15855"/>
    <cellStyle name="1_KH 2007 (theo doi)_pvhung.skhdt 20117113152041 Danh muc cong trinh trong diem_Bieu du thao QD von ho tro co MT 3 4" xfId="15856"/>
    <cellStyle name="1_KH 2007 (theo doi)_pvhung.skhdt 20117113152041 Danh muc cong trinh trong diem_Bieu du thao QD von ho tro co MT 4" xfId="15857"/>
    <cellStyle name="1_KH 2007 (theo doi)_pvhung.skhdt 20117113152041 Danh muc cong trinh trong diem_Bieu du thao QD von ho tro co MT 5" xfId="15858"/>
    <cellStyle name="1_KH 2007 (theo doi)_pvhung.skhdt 20117113152041 Danh muc cong trinh trong diem_Bieu du thao QD von ho tro co MT 6" xfId="15859"/>
    <cellStyle name="1_KH 2007 (theo doi)_pvhung.skhdt 20117113152041 Danh muc cong trinh trong diem_Ke hoach 2012 (theo doi)" xfId="15860"/>
    <cellStyle name="1_KH 2007 (theo doi)_pvhung.skhdt 20117113152041 Danh muc cong trinh trong diem_Ke hoach 2012 (theo doi) 2" xfId="15861"/>
    <cellStyle name="1_KH 2007 (theo doi)_pvhung.skhdt 20117113152041 Danh muc cong trinh trong diem_Ke hoach 2012 (theo doi) 2 2" xfId="15862"/>
    <cellStyle name="1_KH 2007 (theo doi)_pvhung.skhdt 20117113152041 Danh muc cong trinh trong diem_Ke hoach 2012 (theo doi) 2 2 2" xfId="15863"/>
    <cellStyle name="1_KH 2007 (theo doi)_pvhung.skhdt 20117113152041 Danh muc cong trinh trong diem_Ke hoach 2012 (theo doi) 2 2 3" xfId="15864"/>
    <cellStyle name="1_KH 2007 (theo doi)_pvhung.skhdt 20117113152041 Danh muc cong trinh trong diem_Ke hoach 2012 (theo doi) 2 2 4" xfId="15865"/>
    <cellStyle name="1_KH 2007 (theo doi)_pvhung.skhdt 20117113152041 Danh muc cong trinh trong diem_Ke hoach 2012 (theo doi) 2 3" xfId="15866"/>
    <cellStyle name="1_KH 2007 (theo doi)_pvhung.skhdt 20117113152041 Danh muc cong trinh trong diem_Ke hoach 2012 (theo doi) 2 4" xfId="15867"/>
    <cellStyle name="1_KH 2007 (theo doi)_pvhung.skhdt 20117113152041 Danh muc cong trinh trong diem_Ke hoach 2012 (theo doi) 2 5" xfId="15868"/>
    <cellStyle name="1_KH 2007 (theo doi)_pvhung.skhdt 20117113152041 Danh muc cong trinh trong diem_Ke hoach 2012 (theo doi) 3" xfId="15869"/>
    <cellStyle name="1_KH 2007 (theo doi)_pvhung.skhdt 20117113152041 Danh muc cong trinh trong diem_Ke hoach 2012 (theo doi) 3 2" xfId="15870"/>
    <cellStyle name="1_KH 2007 (theo doi)_pvhung.skhdt 20117113152041 Danh muc cong trinh trong diem_Ke hoach 2012 (theo doi) 3 3" xfId="15871"/>
    <cellStyle name="1_KH 2007 (theo doi)_pvhung.skhdt 20117113152041 Danh muc cong trinh trong diem_Ke hoach 2012 (theo doi) 3 4" xfId="15872"/>
    <cellStyle name="1_KH 2007 (theo doi)_pvhung.skhdt 20117113152041 Danh muc cong trinh trong diem_Ke hoach 2012 (theo doi) 4" xfId="15873"/>
    <cellStyle name="1_KH 2007 (theo doi)_pvhung.skhdt 20117113152041 Danh muc cong trinh trong diem_Ke hoach 2012 (theo doi) 5" xfId="15874"/>
    <cellStyle name="1_KH 2007 (theo doi)_pvhung.skhdt 20117113152041 Danh muc cong trinh trong diem_Ke hoach 2012 (theo doi) 6" xfId="15875"/>
    <cellStyle name="1_KH 2007 (theo doi)_pvhung.skhdt 20117113152041 Danh muc cong trinh trong diem_Ke hoach 2012 theo doi (giai ngan 30.6.12)" xfId="15876"/>
    <cellStyle name="1_KH 2007 (theo doi)_pvhung.skhdt 20117113152041 Danh muc cong trinh trong diem_Ke hoach 2012 theo doi (giai ngan 30.6.12) 2" xfId="15877"/>
    <cellStyle name="1_KH 2007 (theo doi)_pvhung.skhdt 20117113152041 Danh muc cong trinh trong diem_Ke hoach 2012 theo doi (giai ngan 30.6.12) 2 2" xfId="15878"/>
    <cellStyle name="1_KH 2007 (theo doi)_pvhung.skhdt 20117113152041 Danh muc cong trinh trong diem_Ke hoach 2012 theo doi (giai ngan 30.6.12) 2 2 2" xfId="15879"/>
    <cellStyle name="1_KH 2007 (theo doi)_pvhung.skhdt 20117113152041 Danh muc cong trinh trong diem_Ke hoach 2012 theo doi (giai ngan 30.6.12) 2 2 3" xfId="15880"/>
    <cellStyle name="1_KH 2007 (theo doi)_pvhung.skhdt 20117113152041 Danh muc cong trinh trong diem_Ke hoach 2012 theo doi (giai ngan 30.6.12) 2 2 4" xfId="15881"/>
    <cellStyle name="1_KH 2007 (theo doi)_pvhung.skhdt 20117113152041 Danh muc cong trinh trong diem_Ke hoach 2012 theo doi (giai ngan 30.6.12) 2 3" xfId="15882"/>
    <cellStyle name="1_KH 2007 (theo doi)_pvhung.skhdt 20117113152041 Danh muc cong trinh trong diem_Ke hoach 2012 theo doi (giai ngan 30.6.12) 2 4" xfId="15883"/>
    <cellStyle name="1_KH 2007 (theo doi)_pvhung.skhdt 20117113152041 Danh muc cong trinh trong diem_Ke hoach 2012 theo doi (giai ngan 30.6.12) 2 5" xfId="15884"/>
    <cellStyle name="1_KH 2007 (theo doi)_pvhung.skhdt 20117113152041 Danh muc cong trinh trong diem_Ke hoach 2012 theo doi (giai ngan 30.6.12) 3" xfId="15885"/>
    <cellStyle name="1_KH 2007 (theo doi)_pvhung.skhdt 20117113152041 Danh muc cong trinh trong diem_Ke hoach 2012 theo doi (giai ngan 30.6.12) 3 2" xfId="15886"/>
    <cellStyle name="1_KH 2007 (theo doi)_pvhung.skhdt 20117113152041 Danh muc cong trinh trong diem_Ke hoach 2012 theo doi (giai ngan 30.6.12) 3 3" xfId="15887"/>
    <cellStyle name="1_KH 2007 (theo doi)_pvhung.skhdt 20117113152041 Danh muc cong trinh trong diem_Ke hoach 2012 theo doi (giai ngan 30.6.12) 3 4" xfId="15888"/>
    <cellStyle name="1_KH 2007 (theo doi)_pvhung.skhdt 20117113152041 Danh muc cong trinh trong diem_Ke hoach 2012 theo doi (giai ngan 30.6.12) 4" xfId="15889"/>
    <cellStyle name="1_KH 2007 (theo doi)_pvhung.skhdt 20117113152041 Danh muc cong trinh trong diem_Ke hoach 2012 theo doi (giai ngan 30.6.12) 5" xfId="15890"/>
    <cellStyle name="1_KH 2007 (theo doi)_pvhung.skhdt 20117113152041 Danh muc cong trinh trong diem_Ke hoach 2012 theo doi (giai ngan 30.6.12) 6" xfId="15891"/>
    <cellStyle name="1_KH 2007 (theo doi)_Tong hop so lieu" xfId="15892"/>
    <cellStyle name="1_KH 2007 (theo doi)_Tong hop so lieu 2" xfId="15893"/>
    <cellStyle name="1_KH 2007 (theo doi)_Tong hop so lieu 2 2" xfId="15894"/>
    <cellStyle name="1_KH 2007 (theo doi)_Tong hop so lieu 2 3" xfId="15895"/>
    <cellStyle name="1_KH 2007 (theo doi)_Tong hop so lieu 2 4" xfId="15896"/>
    <cellStyle name="1_KH 2007 (theo doi)_Tong hop so lieu 3" xfId="15897"/>
    <cellStyle name="1_KH 2007 (theo doi)_Tong hop so lieu 4" xfId="15898"/>
    <cellStyle name="1_KH 2007 (theo doi)_Tong hop so lieu 5" xfId="15899"/>
    <cellStyle name="1_KH 2007 (theo doi)_Tong hop so lieu_BC cong trinh trong diem" xfId="15900"/>
    <cellStyle name="1_KH 2007 (theo doi)_Tong hop so lieu_BC cong trinh trong diem 2" xfId="15901"/>
    <cellStyle name="1_KH 2007 (theo doi)_Tong hop so lieu_BC cong trinh trong diem 2 2" xfId="15902"/>
    <cellStyle name="1_KH 2007 (theo doi)_Tong hop so lieu_BC cong trinh trong diem 2 3" xfId="15903"/>
    <cellStyle name="1_KH 2007 (theo doi)_Tong hop so lieu_BC cong trinh trong diem 2 4" xfId="15904"/>
    <cellStyle name="1_KH 2007 (theo doi)_Tong hop so lieu_BC cong trinh trong diem 3" xfId="15905"/>
    <cellStyle name="1_KH 2007 (theo doi)_Tong hop so lieu_BC cong trinh trong diem 4" xfId="15906"/>
    <cellStyle name="1_KH 2007 (theo doi)_Tong hop so lieu_BC cong trinh trong diem 5" xfId="15907"/>
    <cellStyle name="1_KH 2007 (theo doi)_Tong hop so lieu_BC cong trinh trong diem_BC von DTPT 6 thang 2012" xfId="15908"/>
    <cellStyle name="1_KH 2007 (theo doi)_Tong hop so lieu_BC cong trinh trong diem_BC von DTPT 6 thang 2012 2" xfId="15909"/>
    <cellStyle name="1_KH 2007 (theo doi)_Tong hop so lieu_BC cong trinh trong diem_BC von DTPT 6 thang 2012 2 2" xfId="15910"/>
    <cellStyle name="1_KH 2007 (theo doi)_Tong hop so lieu_BC cong trinh trong diem_BC von DTPT 6 thang 2012 2 3" xfId="15911"/>
    <cellStyle name="1_KH 2007 (theo doi)_Tong hop so lieu_BC cong trinh trong diem_BC von DTPT 6 thang 2012 2 4" xfId="15912"/>
    <cellStyle name="1_KH 2007 (theo doi)_Tong hop so lieu_BC cong trinh trong diem_BC von DTPT 6 thang 2012 3" xfId="15913"/>
    <cellStyle name="1_KH 2007 (theo doi)_Tong hop so lieu_BC cong trinh trong diem_BC von DTPT 6 thang 2012 4" xfId="15914"/>
    <cellStyle name="1_KH 2007 (theo doi)_Tong hop so lieu_BC cong trinh trong diem_BC von DTPT 6 thang 2012 5" xfId="15915"/>
    <cellStyle name="1_KH 2007 (theo doi)_Tong hop so lieu_BC cong trinh trong diem_Bieu du thao QD von ho tro co MT" xfId="15916"/>
    <cellStyle name="1_KH 2007 (theo doi)_Tong hop so lieu_BC cong trinh trong diem_Bieu du thao QD von ho tro co MT 2" xfId="15917"/>
    <cellStyle name="1_KH 2007 (theo doi)_Tong hop so lieu_BC cong trinh trong diem_Bieu du thao QD von ho tro co MT 2 2" xfId="15918"/>
    <cellStyle name="1_KH 2007 (theo doi)_Tong hop so lieu_BC cong trinh trong diem_Bieu du thao QD von ho tro co MT 2 3" xfId="15919"/>
    <cellStyle name="1_KH 2007 (theo doi)_Tong hop so lieu_BC cong trinh trong diem_Bieu du thao QD von ho tro co MT 2 4" xfId="15920"/>
    <cellStyle name="1_KH 2007 (theo doi)_Tong hop so lieu_BC cong trinh trong diem_Bieu du thao QD von ho tro co MT 3" xfId="15921"/>
    <cellStyle name="1_KH 2007 (theo doi)_Tong hop so lieu_BC cong trinh trong diem_Bieu du thao QD von ho tro co MT 4" xfId="15922"/>
    <cellStyle name="1_KH 2007 (theo doi)_Tong hop so lieu_BC cong trinh trong diem_Bieu du thao QD von ho tro co MT 5" xfId="15923"/>
    <cellStyle name="1_KH 2007 (theo doi)_Tong hop so lieu_BC cong trinh trong diem_Ke hoach 2012 (theo doi)" xfId="15924"/>
    <cellStyle name="1_KH 2007 (theo doi)_Tong hop so lieu_BC cong trinh trong diem_Ke hoach 2012 (theo doi) 2" xfId="15925"/>
    <cellStyle name="1_KH 2007 (theo doi)_Tong hop so lieu_BC cong trinh trong diem_Ke hoach 2012 (theo doi) 2 2" xfId="15926"/>
    <cellStyle name="1_KH 2007 (theo doi)_Tong hop so lieu_BC cong trinh trong diem_Ke hoach 2012 (theo doi) 2 3" xfId="15927"/>
    <cellStyle name="1_KH 2007 (theo doi)_Tong hop so lieu_BC cong trinh trong diem_Ke hoach 2012 (theo doi) 2 4" xfId="15928"/>
    <cellStyle name="1_KH 2007 (theo doi)_Tong hop so lieu_BC cong trinh trong diem_Ke hoach 2012 (theo doi) 3" xfId="15929"/>
    <cellStyle name="1_KH 2007 (theo doi)_Tong hop so lieu_BC cong trinh trong diem_Ke hoach 2012 (theo doi) 4" xfId="15930"/>
    <cellStyle name="1_KH 2007 (theo doi)_Tong hop so lieu_BC cong trinh trong diem_Ke hoach 2012 (theo doi) 5" xfId="15931"/>
    <cellStyle name="1_KH 2007 (theo doi)_Tong hop so lieu_BC cong trinh trong diem_Ke hoach 2012 theo doi (giai ngan 30.6.12)" xfId="15932"/>
    <cellStyle name="1_KH 2007 (theo doi)_Tong hop so lieu_BC cong trinh trong diem_Ke hoach 2012 theo doi (giai ngan 30.6.12) 2" xfId="15933"/>
    <cellStyle name="1_KH 2007 (theo doi)_Tong hop so lieu_BC cong trinh trong diem_Ke hoach 2012 theo doi (giai ngan 30.6.12) 2 2" xfId="15934"/>
    <cellStyle name="1_KH 2007 (theo doi)_Tong hop so lieu_BC cong trinh trong diem_Ke hoach 2012 theo doi (giai ngan 30.6.12) 2 3" xfId="15935"/>
    <cellStyle name="1_KH 2007 (theo doi)_Tong hop so lieu_BC cong trinh trong diem_Ke hoach 2012 theo doi (giai ngan 30.6.12) 2 4" xfId="15936"/>
    <cellStyle name="1_KH 2007 (theo doi)_Tong hop so lieu_BC cong trinh trong diem_Ke hoach 2012 theo doi (giai ngan 30.6.12) 3" xfId="15937"/>
    <cellStyle name="1_KH 2007 (theo doi)_Tong hop so lieu_BC cong trinh trong diem_Ke hoach 2012 theo doi (giai ngan 30.6.12) 4" xfId="15938"/>
    <cellStyle name="1_KH 2007 (theo doi)_Tong hop so lieu_BC cong trinh trong diem_Ke hoach 2012 theo doi (giai ngan 30.6.12) 5" xfId="15939"/>
    <cellStyle name="1_KH 2007 (theo doi)_Tong hop so lieu_BC von DTPT 6 thang 2012" xfId="15940"/>
    <cellStyle name="1_KH 2007 (theo doi)_Tong hop so lieu_BC von DTPT 6 thang 2012 2" xfId="15941"/>
    <cellStyle name="1_KH 2007 (theo doi)_Tong hop so lieu_BC von DTPT 6 thang 2012 2 2" xfId="15942"/>
    <cellStyle name="1_KH 2007 (theo doi)_Tong hop so lieu_BC von DTPT 6 thang 2012 2 3" xfId="15943"/>
    <cellStyle name="1_KH 2007 (theo doi)_Tong hop so lieu_BC von DTPT 6 thang 2012 2 4" xfId="15944"/>
    <cellStyle name="1_KH 2007 (theo doi)_Tong hop so lieu_BC von DTPT 6 thang 2012 3" xfId="15945"/>
    <cellStyle name="1_KH 2007 (theo doi)_Tong hop so lieu_BC von DTPT 6 thang 2012 4" xfId="15946"/>
    <cellStyle name="1_KH 2007 (theo doi)_Tong hop so lieu_BC von DTPT 6 thang 2012 5" xfId="15947"/>
    <cellStyle name="1_KH 2007 (theo doi)_Tong hop so lieu_Bieu du thao QD von ho tro co MT" xfId="15948"/>
    <cellStyle name="1_KH 2007 (theo doi)_Tong hop so lieu_Bieu du thao QD von ho tro co MT 2" xfId="15949"/>
    <cellStyle name="1_KH 2007 (theo doi)_Tong hop so lieu_Bieu du thao QD von ho tro co MT 2 2" xfId="15950"/>
    <cellStyle name="1_KH 2007 (theo doi)_Tong hop so lieu_Bieu du thao QD von ho tro co MT 2 3" xfId="15951"/>
    <cellStyle name="1_KH 2007 (theo doi)_Tong hop so lieu_Bieu du thao QD von ho tro co MT 2 4" xfId="15952"/>
    <cellStyle name="1_KH 2007 (theo doi)_Tong hop so lieu_Bieu du thao QD von ho tro co MT 3" xfId="15953"/>
    <cellStyle name="1_KH 2007 (theo doi)_Tong hop so lieu_Bieu du thao QD von ho tro co MT 4" xfId="15954"/>
    <cellStyle name="1_KH 2007 (theo doi)_Tong hop so lieu_Bieu du thao QD von ho tro co MT 5" xfId="15955"/>
    <cellStyle name="1_KH 2007 (theo doi)_Tong hop so lieu_Ke hoach 2012 (theo doi)" xfId="15956"/>
    <cellStyle name="1_KH 2007 (theo doi)_Tong hop so lieu_Ke hoach 2012 (theo doi) 2" xfId="15957"/>
    <cellStyle name="1_KH 2007 (theo doi)_Tong hop so lieu_Ke hoach 2012 (theo doi) 2 2" xfId="15958"/>
    <cellStyle name="1_KH 2007 (theo doi)_Tong hop so lieu_Ke hoach 2012 (theo doi) 2 3" xfId="15959"/>
    <cellStyle name="1_KH 2007 (theo doi)_Tong hop so lieu_Ke hoach 2012 (theo doi) 2 4" xfId="15960"/>
    <cellStyle name="1_KH 2007 (theo doi)_Tong hop so lieu_Ke hoach 2012 (theo doi) 3" xfId="15961"/>
    <cellStyle name="1_KH 2007 (theo doi)_Tong hop so lieu_Ke hoach 2012 (theo doi) 4" xfId="15962"/>
    <cellStyle name="1_KH 2007 (theo doi)_Tong hop so lieu_Ke hoach 2012 (theo doi) 5" xfId="15963"/>
    <cellStyle name="1_KH 2007 (theo doi)_Tong hop so lieu_Ke hoach 2012 theo doi (giai ngan 30.6.12)" xfId="15964"/>
    <cellStyle name="1_KH 2007 (theo doi)_Tong hop so lieu_Ke hoach 2012 theo doi (giai ngan 30.6.12) 2" xfId="15965"/>
    <cellStyle name="1_KH 2007 (theo doi)_Tong hop so lieu_Ke hoach 2012 theo doi (giai ngan 30.6.12) 2 2" xfId="15966"/>
    <cellStyle name="1_KH 2007 (theo doi)_Tong hop so lieu_Ke hoach 2012 theo doi (giai ngan 30.6.12) 2 3" xfId="15967"/>
    <cellStyle name="1_KH 2007 (theo doi)_Tong hop so lieu_Ke hoach 2012 theo doi (giai ngan 30.6.12) 2 4" xfId="15968"/>
    <cellStyle name="1_KH 2007 (theo doi)_Tong hop so lieu_Ke hoach 2012 theo doi (giai ngan 30.6.12) 3" xfId="15969"/>
    <cellStyle name="1_KH 2007 (theo doi)_Tong hop so lieu_Ke hoach 2012 theo doi (giai ngan 30.6.12) 4" xfId="15970"/>
    <cellStyle name="1_KH 2007 (theo doi)_Tong hop so lieu_Ke hoach 2012 theo doi (giai ngan 30.6.12) 5" xfId="15971"/>
    <cellStyle name="1_KH 2007 (theo doi)_Tong hop so lieu_pvhung.skhdt 20117113152041 Danh muc cong trinh trong diem" xfId="15972"/>
    <cellStyle name="1_KH 2007 (theo doi)_Tong hop so lieu_pvhung.skhdt 20117113152041 Danh muc cong trinh trong diem 2" xfId="15973"/>
    <cellStyle name="1_KH 2007 (theo doi)_Tong hop so lieu_pvhung.skhdt 20117113152041 Danh muc cong trinh trong diem 2 2" xfId="15974"/>
    <cellStyle name="1_KH 2007 (theo doi)_Tong hop so lieu_pvhung.skhdt 20117113152041 Danh muc cong trinh trong diem 2 3" xfId="15975"/>
    <cellStyle name="1_KH 2007 (theo doi)_Tong hop so lieu_pvhung.skhdt 20117113152041 Danh muc cong trinh trong diem 2 4" xfId="15976"/>
    <cellStyle name="1_KH 2007 (theo doi)_Tong hop so lieu_pvhung.skhdt 20117113152041 Danh muc cong trinh trong diem 3" xfId="15977"/>
    <cellStyle name="1_KH 2007 (theo doi)_Tong hop so lieu_pvhung.skhdt 20117113152041 Danh muc cong trinh trong diem 4" xfId="15978"/>
    <cellStyle name="1_KH 2007 (theo doi)_Tong hop so lieu_pvhung.skhdt 20117113152041 Danh muc cong trinh trong diem 5" xfId="15979"/>
    <cellStyle name="1_KH 2007 (theo doi)_Tong hop so lieu_pvhung.skhdt 20117113152041 Danh muc cong trinh trong diem_BC von DTPT 6 thang 2012" xfId="15980"/>
    <cellStyle name="1_KH 2007 (theo doi)_Tong hop so lieu_pvhung.skhdt 20117113152041 Danh muc cong trinh trong diem_BC von DTPT 6 thang 2012 2" xfId="15981"/>
    <cellStyle name="1_KH 2007 (theo doi)_Tong hop so lieu_pvhung.skhdt 20117113152041 Danh muc cong trinh trong diem_BC von DTPT 6 thang 2012 2 2" xfId="15982"/>
    <cellStyle name="1_KH 2007 (theo doi)_Tong hop so lieu_pvhung.skhdt 20117113152041 Danh muc cong trinh trong diem_BC von DTPT 6 thang 2012 2 3" xfId="15983"/>
    <cellStyle name="1_KH 2007 (theo doi)_Tong hop so lieu_pvhung.skhdt 20117113152041 Danh muc cong trinh trong diem_BC von DTPT 6 thang 2012 2 4" xfId="15984"/>
    <cellStyle name="1_KH 2007 (theo doi)_Tong hop so lieu_pvhung.skhdt 20117113152041 Danh muc cong trinh trong diem_BC von DTPT 6 thang 2012 3" xfId="15985"/>
    <cellStyle name="1_KH 2007 (theo doi)_Tong hop so lieu_pvhung.skhdt 20117113152041 Danh muc cong trinh trong diem_BC von DTPT 6 thang 2012 4" xfId="15986"/>
    <cellStyle name="1_KH 2007 (theo doi)_Tong hop so lieu_pvhung.skhdt 20117113152041 Danh muc cong trinh trong diem_BC von DTPT 6 thang 2012 5" xfId="15987"/>
    <cellStyle name="1_KH 2007 (theo doi)_Tong hop so lieu_pvhung.skhdt 20117113152041 Danh muc cong trinh trong diem_Bieu du thao QD von ho tro co MT" xfId="15988"/>
    <cellStyle name="1_KH 2007 (theo doi)_Tong hop so lieu_pvhung.skhdt 20117113152041 Danh muc cong trinh trong diem_Bieu du thao QD von ho tro co MT 2" xfId="15989"/>
    <cellStyle name="1_KH 2007 (theo doi)_Tong hop so lieu_pvhung.skhdt 20117113152041 Danh muc cong trinh trong diem_Bieu du thao QD von ho tro co MT 2 2" xfId="15990"/>
    <cellStyle name="1_KH 2007 (theo doi)_Tong hop so lieu_pvhung.skhdt 20117113152041 Danh muc cong trinh trong diem_Bieu du thao QD von ho tro co MT 2 3" xfId="15991"/>
    <cellStyle name="1_KH 2007 (theo doi)_Tong hop so lieu_pvhung.skhdt 20117113152041 Danh muc cong trinh trong diem_Bieu du thao QD von ho tro co MT 2 4" xfId="15992"/>
    <cellStyle name="1_KH 2007 (theo doi)_Tong hop so lieu_pvhung.skhdt 20117113152041 Danh muc cong trinh trong diem_Bieu du thao QD von ho tro co MT 3" xfId="15993"/>
    <cellStyle name="1_KH 2007 (theo doi)_Tong hop so lieu_pvhung.skhdt 20117113152041 Danh muc cong trinh trong diem_Bieu du thao QD von ho tro co MT 4" xfId="15994"/>
    <cellStyle name="1_KH 2007 (theo doi)_Tong hop so lieu_pvhung.skhdt 20117113152041 Danh muc cong trinh trong diem_Bieu du thao QD von ho tro co MT 5" xfId="15995"/>
    <cellStyle name="1_KH 2007 (theo doi)_Tong hop so lieu_pvhung.skhdt 20117113152041 Danh muc cong trinh trong diem_Ke hoach 2012 (theo doi)" xfId="15996"/>
    <cellStyle name="1_KH 2007 (theo doi)_Tong hop so lieu_pvhung.skhdt 20117113152041 Danh muc cong trinh trong diem_Ke hoach 2012 (theo doi) 2" xfId="15997"/>
    <cellStyle name="1_KH 2007 (theo doi)_Tong hop so lieu_pvhung.skhdt 20117113152041 Danh muc cong trinh trong diem_Ke hoach 2012 (theo doi) 2 2" xfId="15998"/>
    <cellStyle name="1_KH 2007 (theo doi)_Tong hop so lieu_pvhung.skhdt 20117113152041 Danh muc cong trinh trong diem_Ke hoach 2012 (theo doi) 2 3" xfId="15999"/>
    <cellStyle name="1_KH 2007 (theo doi)_Tong hop so lieu_pvhung.skhdt 20117113152041 Danh muc cong trinh trong diem_Ke hoach 2012 (theo doi) 2 4" xfId="16000"/>
    <cellStyle name="1_KH 2007 (theo doi)_Tong hop so lieu_pvhung.skhdt 20117113152041 Danh muc cong trinh trong diem_Ke hoach 2012 (theo doi) 3" xfId="16001"/>
    <cellStyle name="1_KH 2007 (theo doi)_Tong hop so lieu_pvhung.skhdt 20117113152041 Danh muc cong trinh trong diem_Ke hoach 2012 (theo doi) 4" xfId="16002"/>
    <cellStyle name="1_KH 2007 (theo doi)_Tong hop so lieu_pvhung.skhdt 20117113152041 Danh muc cong trinh trong diem_Ke hoach 2012 (theo doi) 5" xfId="16003"/>
    <cellStyle name="1_KH 2007 (theo doi)_Tong hop so lieu_pvhung.skhdt 20117113152041 Danh muc cong trinh trong diem_Ke hoach 2012 theo doi (giai ngan 30.6.12)" xfId="16004"/>
    <cellStyle name="1_KH 2007 (theo doi)_Tong hop so lieu_pvhung.skhdt 20117113152041 Danh muc cong trinh trong diem_Ke hoach 2012 theo doi (giai ngan 30.6.12) 2" xfId="16005"/>
    <cellStyle name="1_KH 2007 (theo doi)_Tong hop so lieu_pvhung.skhdt 20117113152041 Danh muc cong trinh trong diem_Ke hoach 2012 theo doi (giai ngan 30.6.12) 2 2" xfId="16006"/>
    <cellStyle name="1_KH 2007 (theo doi)_Tong hop so lieu_pvhung.skhdt 20117113152041 Danh muc cong trinh trong diem_Ke hoach 2012 theo doi (giai ngan 30.6.12) 2 3" xfId="16007"/>
    <cellStyle name="1_KH 2007 (theo doi)_Tong hop so lieu_pvhung.skhdt 20117113152041 Danh muc cong trinh trong diem_Ke hoach 2012 theo doi (giai ngan 30.6.12) 2 4" xfId="16008"/>
    <cellStyle name="1_KH 2007 (theo doi)_Tong hop so lieu_pvhung.skhdt 20117113152041 Danh muc cong trinh trong diem_Ke hoach 2012 theo doi (giai ngan 30.6.12) 3" xfId="16009"/>
    <cellStyle name="1_KH 2007 (theo doi)_Tong hop so lieu_pvhung.skhdt 20117113152041 Danh muc cong trinh trong diem_Ke hoach 2012 theo doi (giai ngan 30.6.12) 4" xfId="16010"/>
    <cellStyle name="1_KH 2007 (theo doi)_Tong hop so lieu_pvhung.skhdt 20117113152041 Danh muc cong trinh trong diem_Ke hoach 2012 theo doi (giai ngan 30.6.12) 5" xfId="16011"/>
    <cellStyle name="1_KH 2007 (theo doi)_Tong hop theo doi von TPCP (BC)" xfId="16012"/>
    <cellStyle name="1_KH 2007 (theo doi)_Tong hop theo doi von TPCP (BC) 2" xfId="16013"/>
    <cellStyle name="1_KH 2007 (theo doi)_Tong hop theo doi von TPCP (BC) 2 2" xfId="16014"/>
    <cellStyle name="1_KH 2007 (theo doi)_Tong hop theo doi von TPCP (BC) 2 3" xfId="16015"/>
    <cellStyle name="1_KH 2007 (theo doi)_Tong hop theo doi von TPCP (BC) 2 4" xfId="16016"/>
    <cellStyle name="1_KH 2007 (theo doi)_Tong hop theo doi von TPCP (BC) 3" xfId="16017"/>
    <cellStyle name="1_KH 2007 (theo doi)_Tong hop theo doi von TPCP (BC) 4" xfId="16018"/>
    <cellStyle name="1_KH 2007 (theo doi)_Tong hop theo doi von TPCP (BC) 5" xfId="16019"/>
    <cellStyle name="1_KH 2007 (theo doi)_Tong hop theo doi von TPCP (BC)_BC von DTPT 6 thang 2012" xfId="16020"/>
    <cellStyle name="1_KH 2007 (theo doi)_Tong hop theo doi von TPCP (BC)_BC von DTPT 6 thang 2012 2" xfId="16021"/>
    <cellStyle name="1_KH 2007 (theo doi)_Tong hop theo doi von TPCP (BC)_BC von DTPT 6 thang 2012 2 2" xfId="16022"/>
    <cellStyle name="1_KH 2007 (theo doi)_Tong hop theo doi von TPCP (BC)_BC von DTPT 6 thang 2012 2 3" xfId="16023"/>
    <cellStyle name="1_KH 2007 (theo doi)_Tong hop theo doi von TPCP (BC)_BC von DTPT 6 thang 2012 2 4" xfId="16024"/>
    <cellStyle name="1_KH 2007 (theo doi)_Tong hop theo doi von TPCP (BC)_BC von DTPT 6 thang 2012 3" xfId="16025"/>
    <cellStyle name="1_KH 2007 (theo doi)_Tong hop theo doi von TPCP (BC)_BC von DTPT 6 thang 2012 4" xfId="16026"/>
    <cellStyle name="1_KH 2007 (theo doi)_Tong hop theo doi von TPCP (BC)_BC von DTPT 6 thang 2012 5" xfId="16027"/>
    <cellStyle name="1_KH 2007 (theo doi)_Tong hop theo doi von TPCP (BC)_Bieu du thao QD von ho tro co MT" xfId="16028"/>
    <cellStyle name="1_KH 2007 (theo doi)_Tong hop theo doi von TPCP (BC)_Bieu du thao QD von ho tro co MT 2" xfId="16029"/>
    <cellStyle name="1_KH 2007 (theo doi)_Tong hop theo doi von TPCP (BC)_Bieu du thao QD von ho tro co MT 2 2" xfId="16030"/>
    <cellStyle name="1_KH 2007 (theo doi)_Tong hop theo doi von TPCP (BC)_Bieu du thao QD von ho tro co MT 2 3" xfId="16031"/>
    <cellStyle name="1_KH 2007 (theo doi)_Tong hop theo doi von TPCP (BC)_Bieu du thao QD von ho tro co MT 2 4" xfId="16032"/>
    <cellStyle name="1_KH 2007 (theo doi)_Tong hop theo doi von TPCP (BC)_Bieu du thao QD von ho tro co MT 3" xfId="16033"/>
    <cellStyle name="1_KH 2007 (theo doi)_Tong hop theo doi von TPCP (BC)_Bieu du thao QD von ho tro co MT 4" xfId="16034"/>
    <cellStyle name="1_KH 2007 (theo doi)_Tong hop theo doi von TPCP (BC)_Bieu du thao QD von ho tro co MT 5" xfId="16035"/>
    <cellStyle name="1_KH 2007 (theo doi)_Tong hop theo doi von TPCP (BC)_Ke hoach 2012 (theo doi)" xfId="16036"/>
    <cellStyle name="1_KH 2007 (theo doi)_Tong hop theo doi von TPCP (BC)_Ke hoach 2012 (theo doi) 2" xfId="16037"/>
    <cellStyle name="1_KH 2007 (theo doi)_Tong hop theo doi von TPCP (BC)_Ke hoach 2012 (theo doi) 2 2" xfId="16038"/>
    <cellStyle name="1_KH 2007 (theo doi)_Tong hop theo doi von TPCP (BC)_Ke hoach 2012 (theo doi) 2 3" xfId="16039"/>
    <cellStyle name="1_KH 2007 (theo doi)_Tong hop theo doi von TPCP (BC)_Ke hoach 2012 (theo doi) 2 4" xfId="16040"/>
    <cellStyle name="1_KH 2007 (theo doi)_Tong hop theo doi von TPCP (BC)_Ke hoach 2012 (theo doi) 3" xfId="16041"/>
    <cellStyle name="1_KH 2007 (theo doi)_Tong hop theo doi von TPCP (BC)_Ke hoach 2012 (theo doi) 4" xfId="16042"/>
    <cellStyle name="1_KH 2007 (theo doi)_Tong hop theo doi von TPCP (BC)_Ke hoach 2012 (theo doi) 5" xfId="16043"/>
    <cellStyle name="1_KH 2007 (theo doi)_Tong hop theo doi von TPCP (BC)_Ke hoach 2012 theo doi (giai ngan 30.6.12)" xfId="16044"/>
    <cellStyle name="1_KH 2007 (theo doi)_Tong hop theo doi von TPCP (BC)_Ke hoach 2012 theo doi (giai ngan 30.6.12) 2" xfId="16045"/>
    <cellStyle name="1_KH 2007 (theo doi)_Tong hop theo doi von TPCP (BC)_Ke hoach 2012 theo doi (giai ngan 30.6.12) 2 2" xfId="16046"/>
    <cellStyle name="1_KH 2007 (theo doi)_Tong hop theo doi von TPCP (BC)_Ke hoach 2012 theo doi (giai ngan 30.6.12) 2 3" xfId="16047"/>
    <cellStyle name="1_KH 2007 (theo doi)_Tong hop theo doi von TPCP (BC)_Ke hoach 2012 theo doi (giai ngan 30.6.12) 2 4" xfId="16048"/>
    <cellStyle name="1_KH 2007 (theo doi)_Tong hop theo doi von TPCP (BC)_Ke hoach 2012 theo doi (giai ngan 30.6.12) 3" xfId="16049"/>
    <cellStyle name="1_KH 2007 (theo doi)_Tong hop theo doi von TPCP (BC)_Ke hoach 2012 theo doi (giai ngan 30.6.12) 4" xfId="16050"/>
    <cellStyle name="1_KH 2007 (theo doi)_Tong hop theo doi von TPCP (BC)_Ke hoach 2012 theo doi (giai ngan 30.6.12) 5" xfId="16051"/>
    <cellStyle name="1_KH 2007 (theo doi)_Worksheet in D: My Documents Ke Hoach KH cac nam Nam 2014 Bao cao ve Ke hoach nam 2014 ( Hoan chinh sau TL voi Bo KH)" xfId="16052"/>
    <cellStyle name="1_KH 2007 (theo doi)_Worksheet in D: My Documents Ke Hoach KH cac nam Nam 2014 Bao cao ve Ke hoach nam 2014 ( Hoan chinh sau TL voi Bo KH) 2" xfId="16053"/>
    <cellStyle name="1_KH 2007 (theo doi)_Worksheet in D: My Documents Ke Hoach KH cac nam Nam 2014 Bao cao ve Ke hoach nam 2014 ( Hoan chinh sau TL voi Bo KH) 2 2" xfId="16054"/>
    <cellStyle name="1_KH 2007 (theo doi)_Worksheet in D: My Documents Ke Hoach KH cac nam Nam 2014 Bao cao ve Ke hoach nam 2014 ( Hoan chinh sau TL voi Bo KH) 2 3" xfId="16055"/>
    <cellStyle name="1_KH 2007 (theo doi)_Worksheet in D: My Documents Ke Hoach KH cac nam Nam 2014 Bao cao ve Ke hoach nam 2014 ( Hoan chinh sau TL voi Bo KH) 2 4" xfId="16056"/>
    <cellStyle name="1_KH 2007 (theo doi)_Worksheet in D: My Documents Ke Hoach KH cac nam Nam 2014 Bao cao ve Ke hoach nam 2014 ( Hoan chinh sau TL voi Bo KH) 3" xfId="16057"/>
    <cellStyle name="1_KH 2007 (theo doi)_Worksheet in D: My Documents Ke Hoach KH cac nam Nam 2014 Bao cao ve Ke hoach nam 2014 ( Hoan chinh sau TL voi Bo KH) 4" xfId="16058"/>
    <cellStyle name="1_KH 2007 (theo doi)_Worksheet in D: My Documents Ke Hoach KH cac nam Nam 2014 Bao cao ve Ke hoach nam 2014 ( Hoan chinh sau TL voi Bo KH) 5" xfId="16059"/>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60"/>
    <cellStyle name="1_NTHOC_1 Bieu 6 thang nam 2011" xfId="16061"/>
    <cellStyle name="1_NTHOC_1 Bieu 6 thang nam 2011 2" xfId="16062"/>
    <cellStyle name="1_NTHOC_1 Bieu 6 thang nam 2011_BC von DTPT 6 thang 2012" xfId="16063"/>
    <cellStyle name="1_NTHOC_1 Bieu 6 thang nam 2011_BC von DTPT 6 thang 2012 2" xfId="16064"/>
    <cellStyle name="1_NTHOC_1 Bieu 6 thang nam 2011_Bieu du thao QD von ho tro co MT" xfId="16065"/>
    <cellStyle name="1_NTHOC_1 Bieu 6 thang nam 2011_Bieu du thao QD von ho tro co MT 2" xfId="16066"/>
    <cellStyle name="1_NTHOC_1 Bieu 6 thang nam 2011_Ke hoach 2012 (theo doi)" xfId="16067"/>
    <cellStyle name="1_NTHOC_1 Bieu 6 thang nam 2011_Ke hoach 2012 (theo doi) 2" xfId="16068"/>
    <cellStyle name="1_NTHOC_1 Bieu 6 thang nam 2011_Ke hoach 2012 theo doi (giai ngan 30.6.12)" xfId="16069"/>
    <cellStyle name="1_NTHOC_1 Bieu 6 thang nam 2011_Ke hoach 2012 theo doi (giai ngan 30.6.12) 2" xfId="16070"/>
    <cellStyle name="1_NTHOC_Bao cao tinh hinh thuc hien KH 2009 den 31-01-10" xfId="16071"/>
    <cellStyle name="1_NTHOC_Bao cao tinh hinh thuc hien KH 2009 den 31-01-10 2" xfId="16072"/>
    <cellStyle name="1_NTHOC_Bao cao tinh hinh thuc hien KH 2009 den 31-01-10_BC von DTPT 6 thang 2012" xfId="16073"/>
    <cellStyle name="1_NTHOC_Bao cao tinh hinh thuc hien KH 2009 den 31-01-10_BC von DTPT 6 thang 2012 2" xfId="16074"/>
    <cellStyle name="1_NTHOC_Bao cao tinh hinh thuc hien KH 2009 den 31-01-10_Bieu du thao QD von ho tro co MT" xfId="16075"/>
    <cellStyle name="1_NTHOC_Bao cao tinh hinh thuc hien KH 2009 den 31-01-10_Bieu du thao QD von ho tro co MT 2" xfId="16076"/>
    <cellStyle name="1_NTHOC_Bao cao tinh hinh thuc hien KH 2009 den 31-01-10_Ke hoach 2012 (theo doi)" xfId="16077"/>
    <cellStyle name="1_NTHOC_Bao cao tinh hinh thuc hien KH 2009 den 31-01-10_Ke hoach 2012 (theo doi) 2" xfId="16078"/>
    <cellStyle name="1_NTHOC_Bao cao tinh hinh thuc hien KH 2009 den 31-01-10_Ke hoach 2012 theo doi (giai ngan 30.6.12)" xfId="16079"/>
    <cellStyle name="1_NTHOC_Bao cao tinh hinh thuc hien KH 2009 den 31-01-10_Ke hoach 2012 theo doi (giai ngan 30.6.12) 2" xfId="16080"/>
    <cellStyle name="1_NTHOC_BC cong trinh trong diem" xfId="16081"/>
    <cellStyle name="1_NTHOC_BC cong trinh trong diem 2" xfId="16082"/>
    <cellStyle name="1_NTHOC_BC cong trinh trong diem_BC von DTPT 6 thang 2012" xfId="16083"/>
    <cellStyle name="1_NTHOC_BC cong trinh trong diem_BC von DTPT 6 thang 2012 2" xfId="16084"/>
    <cellStyle name="1_NTHOC_BC cong trinh trong diem_Bieu du thao QD von ho tro co MT" xfId="16085"/>
    <cellStyle name="1_NTHOC_BC cong trinh trong diem_Bieu du thao QD von ho tro co MT 2" xfId="16086"/>
    <cellStyle name="1_NTHOC_BC cong trinh trong diem_Ke hoach 2012 (theo doi)" xfId="16087"/>
    <cellStyle name="1_NTHOC_BC cong trinh trong diem_Ke hoach 2012 (theo doi) 2" xfId="16088"/>
    <cellStyle name="1_NTHOC_BC cong trinh trong diem_Ke hoach 2012 theo doi (giai ngan 30.6.12)" xfId="16089"/>
    <cellStyle name="1_NTHOC_BC cong trinh trong diem_Ke hoach 2012 theo doi (giai ngan 30.6.12) 2" xfId="16090"/>
    <cellStyle name="1_NTHOC_BC von DTPT 6 thang 2012" xfId="16091"/>
    <cellStyle name="1_NTHOC_Bieu 01 UB(hung)" xfId="16092"/>
    <cellStyle name="1_NTHOC_Bieu 01 UB(hung) 2" xfId="16093"/>
    <cellStyle name="1_NTHOC_Bieu du thao QD von ho tro co MT" xfId="16094"/>
    <cellStyle name="1_NTHOC_Chi tieu 5 nam" xfId="16095"/>
    <cellStyle name="1_NTHOC_Chi tieu 5 nam_BC cong trinh trong diem" xfId="16096"/>
    <cellStyle name="1_NTHOC_Chi tieu 5 nam_BC cong trinh trong diem_BC von DTPT 6 thang 2012" xfId="16097"/>
    <cellStyle name="1_NTHOC_Chi tieu 5 nam_BC cong trinh trong diem_Bieu du thao QD von ho tro co MT" xfId="16098"/>
    <cellStyle name="1_NTHOC_Chi tieu 5 nam_BC cong trinh trong diem_Ke hoach 2012 (theo doi)" xfId="16099"/>
    <cellStyle name="1_NTHOC_Chi tieu 5 nam_BC cong trinh trong diem_Ke hoach 2012 theo doi (giai ngan 30.6.12)" xfId="16100"/>
    <cellStyle name="1_NTHOC_Chi tieu 5 nam_BC von DTPT 6 thang 2012" xfId="16101"/>
    <cellStyle name="1_NTHOC_Chi tieu 5 nam_Bieu du thao QD von ho tro co MT" xfId="16102"/>
    <cellStyle name="1_NTHOC_Chi tieu 5 nam_Ke hoach 2012 (theo doi)" xfId="16103"/>
    <cellStyle name="1_NTHOC_Chi tieu 5 nam_Ke hoach 2012 theo doi (giai ngan 30.6.12)" xfId="16104"/>
    <cellStyle name="1_NTHOC_Chi tieu 5 nam_pvhung.skhdt 20117113152041 Danh muc cong trinh trong diem" xfId="16105"/>
    <cellStyle name="1_NTHOC_Chi tieu 5 nam_pvhung.skhdt 20117113152041 Danh muc cong trinh trong diem_BC von DTPT 6 thang 2012" xfId="16106"/>
    <cellStyle name="1_NTHOC_Chi tieu 5 nam_pvhung.skhdt 20117113152041 Danh muc cong trinh trong diem_Bieu du thao QD von ho tro co MT" xfId="16107"/>
    <cellStyle name="1_NTHOC_Chi tieu 5 nam_pvhung.skhdt 20117113152041 Danh muc cong trinh trong diem_Ke hoach 2012 (theo doi)" xfId="16108"/>
    <cellStyle name="1_NTHOC_Chi tieu 5 nam_pvhung.skhdt 20117113152041 Danh muc cong trinh trong diem_Ke hoach 2012 theo doi (giai ngan 30.6.12)" xfId="16109"/>
    <cellStyle name="1_NTHOC_Dang ky phan khai von ODA (gui Bo)" xfId="16110"/>
    <cellStyle name="1_NTHOC_Dang ky phan khai von ODA (gui Bo)_BC von DTPT 6 thang 2012" xfId="16111"/>
    <cellStyle name="1_NTHOC_Dang ky phan khai von ODA (gui Bo)_Bieu du thao QD von ho tro co MT" xfId="16112"/>
    <cellStyle name="1_NTHOC_Dang ky phan khai von ODA (gui Bo)_Ke hoach 2012 theo doi (giai ngan 30.6.12)" xfId="16113"/>
    <cellStyle name="1_NTHOC_DK bo tri lai (chinh thuc)" xfId="16114"/>
    <cellStyle name="1_NTHOC_DK bo tri lai (chinh thuc)_BC von DTPT 6 thang 2012" xfId="16115"/>
    <cellStyle name="1_NTHOC_DK bo tri lai (chinh thuc)_Bieu du thao QD von ho tro co MT" xfId="16116"/>
    <cellStyle name="1_NTHOC_DK bo tri lai (chinh thuc)_Ke hoach 2012 (theo doi)" xfId="16117"/>
    <cellStyle name="1_NTHOC_DK bo tri lai (chinh thuc)_Ke hoach 2012 theo doi (giai ngan 30.6.12)" xfId="16118"/>
    <cellStyle name="1_NTHOC_Ke hoach 2012 (theo doi)" xfId="16119"/>
    <cellStyle name="1_NTHOC_Ke hoach 2012 theo doi (giai ngan 30.6.12)" xfId="16120"/>
    <cellStyle name="1_NTHOC_Ke hoach nam 2013 nguon MT(theo doi) den 31-5-13" xfId="16121"/>
    <cellStyle name="1_NTHOC_pvhung.skhdt 20117113152041 Danh muc cong trinh trong diem" xfId="16122"/>
    <cellStyle name="1_NTHOC_pvhung.skhdt 20117113152041 Danh muc cong trinh trong diem 2" xfId="16123"/>
    <cellStyle name="1_NTHOC_pvhung.skhdt 20117113152041 Danh muc cong trinh trong diem_BC von DTPT 6 thang 2012" xfId="16124"/>
    <cellStyle name="1_NTHOC_pvhung.skhdt 20117113152041 Danh muc cong trinh trong diem_BC von DTPT 6 thang 2012 2" xfId="16125"/>
    <cellStyle name="1_NTHOC_pvhung.skhdt 20117113152041 Danh muc cong trinh trong diem_Bieu du thao QD von ho tro co MT" xfId="16126"/>
    <cellStyle name="1_NTHOC_pvhung.skhdt 20117113152041 Danh muc cong trinh trong diem_Bieu du thao QD von ho tro co MT 2" xfId="16127"/>
    <cellStyle name="1_NTHOC_pvhung.skhdt 20117113152041 Danh muc cong trinh trong diem_Ke hoach 2012 (theo doi)" xfId="16128"/>
    <cellStyle name="1_NTHOC_pvhung.skhdt 20117113152041 Danh muc cong trinh trong diem_Ke hoach 2012 (theo doi) 2" xfId="16129"/>
    <cellStyle name="1_NTHOC_pvhung.skhdt 20117113152041 Danh muc cong trinh trong diem_Ke hoach 2012 theo doi (giai ngan 30.6.12)" xfId="16130"/>
    <cellStyle name="1_NTHOC_pvhung.skhdt 20117113152041 Danh muc cong trinh trong diem_Ke hoach 2012 theo doi (giai ngan 30.6.12) 2" xfId="16131"/>
    <cellStyle name="1_NTHOC_Ra soat KH 2009 (chinh thuc o nha)" xfId="16132"/>
    <cellStyle name="1_NTHOC_Ra soat KH 2009 (chinh thuc o nha)_BC von DTPT 6 thang 2012" xfId="16133"/>
    <cellStyle name="1_NTHOC_Ra soat KH 2009 (chinh thuc o nha)_Bieu du thao QD von ho tro co MT" xfId="16134"/>
    <cellStyle name="1_NTHOC_Ra soat KH 2009 (chinh thuc o nha)_Ke hoach 2012 (theo doi)" xfId="16135"/>
    <cellStyle name="1_NTHOC_Ra soat KH 2009 (chinh thuc o nha)_Ke hoach 2012 theo doi (giai ngan 30.6.12)" xfId="16136"/>
    <cellStyle name="1_NTHOC_Tong hop so lieu" xfId="16137"/>
    <cellStyle name="1_NTHOC_Tong hop so lieu_BC cong trinh trong diem" xfId="16138"/>
    <cellStyle name="1_NTHOC_Tong hop so lieu_BC cong trinh trong diem_BC von DTPT 6 thang 2012" xfId="16139"/>
    <cellStyle name="1_NTHOC_Tong hop so lieu_BC cong trinh trong diem_Bieu du thao QD von ho tro co MT" xfId="16140"/>
    <cellStyle name="1_NTHOC_Tong hop so lieu_BC cong trinh trong diem_Ke hoach 2012 (theo doi)" xfId="16141"/>
    <cellStyle name="1_NTHOC_Tong hop so lieu_BC cong trinh trong diem_Ke hoach 2012 theo doi (giai ngan 30.6.12)" xfId="16142"/>
    <cellStyle name="1_NTHOC_Tong hop so lieu_BC von DTPT 6 thang 2012" xfId="16143"/>
    <cellStyle name="1_NTHOC_Tong hop so lieu_Bieu du thao QD von ho tro co MT" xfId="16144"/>
    <cellStyle name="1_NTHOC_Tong hop so lieu_Ke hoach 2012 (theo doi)" xfId="16145"/>
    <cellStyle name="1_NTHOC_Tong hop so lieu_Ke hoach 2012 theo doi (giai ngan 30.6.12)" xfId="16146"/>
    <cellStyle name="1_NTHOC_Tong hop so lieu_pvhung.skhdt 20117113152041 Danh muc cong trinh trong diem" xfId="16147"/>
    <cellStyle name="1_NTHOC_Tong hop so lieu_pvhung.skhdt 20117113152041 Danh muc cong trinh trong diem_BC von DTPT 6 thang 2012" xfId="16148"/>
    <cellStyle name="1_NTHOC_Tong hop so lieu_pvhung.skhdt 20117113152041 Danh muc cong trinh trong diem_Bieu du thao QD von ho tro co MT" xfId="16149"/>
    <cellStyle name="1_NTHOC_Tong hop so lieu_pvhung.skhdt 20117113152041 Danh muc cong trinh trong diem_Ke hoach 2012 (theo doi)" xfId="16150"/>
    <cellStyle name="1_NTHOC_Tong hop so lieu_pvhung.skhdt 20117113152041 Danh muc cong trinh trong diem_Ke hoach 2012 theo doi (giai ngan 30.6.12)" xfId="16151"/>
    <cellStyle name="1_NTHOC_Tong hop theo doi von TPCP" xfId="16152"/>
    <cellStyle name="1_NTHOC_Tong hop theo doi von TPCP (BC)" xfId="16153"/>
    <cellStyle name="1_NTHOC_Tong hop theo doi von TPCP (BC)_BC von DTPT 6 thang 2012" xfId="16154"/>
    <cellStyle name="1_NTHOC_Tong hop theo doi von TPCP (BC)_Bieu du thao QD von ho tro co MT" xfId="16155"/>
    <cellStyle name="1_NTHOC_Tong hop theo doi von TPCP (BC)_Ke hoach 2012 (theo doi)" xfId="16156"/>
    <cellStyle name="1_NTHOC_Tong hop theo doi von TPCP (BC)_Ke hoach 2012 theo doi (giai ngan 30.6.12)" xfId="16157"/>
    <cellStyle name="1_NTHOC_Tong hop theo doi von TPCP_BC von DTPT 6 thang 2012" xfId="16158"/>
    <cellStyle name="1_NTHOC_Tong hop theo doi von TPCP_Bieu du thao QD von ho tro co MT" xfId="16159"/>
    <cellStyle name="1_NTHOC_Tong hop theo doi von TPCP_Dang ky phan khai von ODA (gui Bo)" xfId="16160"/>
    <cellStyle name="1_NTHOC_Tong hop theo doi von TPCP_Dang ky phan khai von ODA (gui Bo)_BC von DTPT 6 thang 2012" xfId="16161"/>
    <cellStyle name="1_NTHOC_Tong hop theo doi von TPCP_Dang ky phan khai von ODA (gui Bo)_Bieu du thao QD von ho tro co MT" xfId="16162"/>
    <cellStyle name="1_NTHOC_Tong hop theo doi von TPCP_Dang ky phan khai von ODA (gui Bo)_Ke hoach 2012 theo doi (giai ngan 30.6.12)" xfId="16163"/>
    <cellStyle name="1_NTHOC_Tong hop theo doi von TPCP_Ke hoach 2012 (theo doi)" xfId="16164"/>
    <cellStyle name="1_NTHOC_Tong hop theo doi von TPCP_Ke hoach 2012 theo doi (giai ngan 30.6.12)" xfId="16165"/>
    <cellStyle name="1_NTHOC_Worksheet in D: My Documents Ke Hoach KH cac nam Nam 2014 Bao cao ve Ke hoach nam 2014 ( Hoan chinh sau TL voi Bo KH)" xfId="16166"/>
    <cellStyle name="1_pvhung.skhdt 20117113152041 Danh muc cong trinh trong diem" xfId="16167"/>
    <cellStyle name="1_pvhung.skhdt 20117113152041 Danh muc cong trinh trong diem 2" xfId="16168"/>
    <cellStyle name="1_pvhung.skhdt 20117113152041 Danh muc cong trinh trong diem 2 2" xfId="16169"/>
    <cellStyle name="1_pvhung.skhdt 20117113152041 Danh muc cong trinh trong diem 2 2 2" xfId="16170"/>
    <cellStyle name="1_pvhung.skhdt 20117113152041 Danh muc cong trinh trong diem 2 2 3" xfId="16171"/>
    <cellStyle name="1_pvhung.skhdt 20117113152041 Danh muc cong trinh trong diem 2 2 4" xfId="16172"/>
    <cellStyle name="1_pvhung.skhdt 20117113152041 Danh muc cong trinh trong diem 2 3" xfId="16173"/>
    <cellStyle name="1_pvhung.skhdt 20117113152041 Danh muc cong trinh trong diem 2 4" xfId="16174"/>
    <cellStyle name="1_pvhung.skhdt 20117113152041 Danh muc cong trinh trong diem 2 5" xfId="16175"/>
    <cellStyle name="1_pvhung.skhdt 20117113152041 Danh muc cong trinh trong diem 3" xfId="16176"/>
    <cellStyle name="1_pvhung.skhdt 20117113152041 Danh muc cong trinh trong diem 3 2" xfId="16177"/>
    <cellStyle name="1_pvhung.skhdt 20117113152041 Danh muc cong trinh trong diem 3 3" xfId="16178"/>
    <cellStyle name="1_pvhung.skhdt 20117113152041 Danh muc cong trinh trong diem 3 4" xfId="16179"/>
    <cellStyle name="1_pvhung.skhdt 20117113152041 Danh muc cong trinh trong diem 4" xfId="16180"/>
    <cellStyle name="1_pvhung.skhdt 20117113152041 Danh muc cong trinh trong diem 5" xfId="16181"/>
    <cellStyle name="1_pvhung.skhdt 20117113152041 Danh muc cong trinh trong diem 6" xfId="16182"/>
    <cellStyle name="1_pvhung.skhdt 20117113152041 Danh muc cong trinh trong diem_BC von DTPT 6 thang 2012" xfId="16183"/>
    <cellStyle name="1_pvhung.skhdt 20117113152041 Danh muc cong trinh trong diem_BC von DTPT 6 thang 2012 2" xfId="16184"/>
    <cellStyle name="1_pvhung.skhdt 20117113152041 Danh muc cong trinh trong diem_BC von DTPT 6 thang 2012 2 2" xfId="16185"/>
    <cellStyle name="1_pvhung.skhdt 20117113152041 Danh muc cong trinh trong diem_BC von DTPT 6 thang 2012 2 2 2" xfId="16186"/>
    <cellStyle name="1_pvhung.skhdt 20117113152041 Danh muc cong trinh trong diem_BC von DTPT 6 thang 2012 2 2 3" xfId="16187"/>
    <cellStyle name="1_pvhung.skhdt 20117113152041 Danh muc cong trinh trong diem_BC von DTPT 6 thang 2012 2 2 4" xfId="16188"/>
    <cellStyle name="1_pvhung.skhdt 20117113152041 Danh muc cong trinh trong diem_BC von DTPT 6 thang 2012 2 3" xfId="16189"/>
    <cellStyle name="1_pvhung.skhdt 20117113152041 Danh muc cong trinh trong diem_BC von DTPT 6 thang 2012 2 4" xfId="16190"/>
    <cellStyle name="1_pvhung.skhdt 20117113152041 Danh muc cong trinh trong diem_BC von DTPT 6 thang 2012 2 5" xfId="16191"/>
    <cellStyle name="1_pvhung.skhdt 20117113152041 Danh muc cong trinh trong diem_BC von DTPT 6 thang 2012 3" xfId="16192"/>
    <cellStyle name="1_pvhung.skhdt 20117113152041 Danh muc cong trinh trong diem_BC von DTPT 6 thang 2012 3 2" xfId="16193"/>
    <cellStyle name="1_pvhung.skhdt 20117113152041 Danh muc cong trinh trong diem_BC von DTPT 6 thang 2012 3 3" xfId="16194"/>
    <cellStyle name="1_pvhung.skhdt 20117113152041 Danh muc cong trinh trong diem_BC von DTPT 6 thang 2012 3 4" xfId="16195"/>
    <cellStyle name="1_pvhung.skhdt 20117113152041 Danh muc cong trinh trong diem_BC von DTPT 6 thang 2012 4" xfId="16196"/>
    <cellStyle name="1_pvhung.skhdt 20117113152041 Danh muc cong trinh trong diem_BC von DTPT 6 thang 2012 5" xfId="16197"/>
    <cellStyle name="1_pvhung.skhdt 20117113152041 Danh muc cong trinh trong diem_BC von DTPT 6 thang 2012 6" xfId="16198"/>
    <cellStyle name="1_pvhung.skhdt 20117113152041 Danh muc cong trinh trong diem_Bieu du thao QD von ho tro co MT" xfId="16199"/>
    <cellStyle name="1_pvhung.skhdt 20117113152041 Danh muc cong trinh trong diem_Bieu du thao QD von ho tro co MT 2" xfId="16200"/>
    <cellStyle name="1_pvhung.skhdt 20117113152041 Danh muc cong trinh trong diem_Bieu du thao QD von ho tro co MT 2 2" xfId="16201"/>
    <cellStyle name="1_pvhung.skhdt 20117113152041 Danh muc cong trinh trong diem_Bieu du thao QD von ho tro co MT 2 2 2" xfId="16202"/>
    <cellStyle name="1_pvhung.skhdt 20117113152041 Danh muc cong trinh trong diem_Bieu du thao QD von ho tro co MT 2 2 3" xfId="16203"/>
    <cellStyle name="1_pvhung.skhdt 20117113152041 Danh muc cong trinh trong diem_Bieu du thao QD von ho tro co MT 2 2 4" xfId="16204"/>
    <cellStyle name="1_pvhung.skhdt 20117113152041 Danh muc cong trinh trong diem_Bieu du thao QD von ho tro co MT 2 3" xfId="16205"/>
    <cellStyle name="1_pvhung.skhdt 20117113152041 Danh muc cong trinh trong diem_Bieu du thao QD von ho tro co MT 2 4" xfId="16206"/>
    <cellStyle name="1_pvhung.skhdt 20117113152041 Danh muc cong trinh trong diem_Bieu du thao QD von ho tro co MT 2 5" xfId="16207"/>
    <cellStyle name="1_pvhung.skhdt 20117113152041 Danh muc cong trinh trong diem_Bieu du thao QD von ho tro co MT 3" xfId="16208"/>
    <cellStyle name="1_pvhung.skhdt 20117113152041 Danh muc cong trinh trong diem_Bieu du thao QD von ho tro co MT 3 2" xfId="16209"/>
    <cellStyle name="1_pvhung.skhdt 20117113152041 Danh muc cong trinh trong diem_Bieu du thao QD von ho tro co MT 3 3" xfId="16210"/>
    <cellStyle name="1_pvhung.skhdt 20117113152041 Danh muc cong trinh trong diem_Bieu du thao QD von ho tro co MT 3 4" xfId="16211"/>
    <cellStyle name="1_pvhung.skhdt 20117113152041 Danh muc cong trinh trong diem_Bieu du thao QD von ho tro co MT 4" xfId="16212"/>
    <cellStyle name="1_pvhung.skhdt 20117113152041 Danh muc cong trinh trong diem_Bieu du thao QD von ho tro co MT 5" xfId="16213"/>
    <cellStyle name="1_pvhung.skhdt 20117113152041 Danh muc cong trinh trong diem_Bieu du thao QD von ho tro co MT 6" xfId="16214"/>
    <cellStyle name="1_pvhung.skhdt 20117113152041 Danh muc cong trinh trong diem_Ke hoach 2012 (theo doi)" xfId="16215"/>
    <cellStyle name="1_pvhung.skhdt 20117113152041 Danh muc cong trinh trong diem_Ke hoach 2012 (theo doi) 2" xfId="16216"/>
    <cellStyle name="1_pvhung.skhdt 20117113152041 Danh muc cong trinh trong diem_Ke hoach 2012 (theo doi) 2 2" xfId="16217"/>
    <cellStyle name="1_pvhung.skhdt 20117113152041 Danh muc cong trinh trong diem_Ke hoach 2012 (theo doi) 2 2 2" xfId="16218"/>
    <cellStyle name="1_pvhung.skhdt 20117113152041 Danh muc cong trinh trong diem_Ke hoach 2012 (theo doi) 2 2 3" xfId="16219"/>
    <cellStyle name="1_pvhung.skhdt 20117113152041 Danh muc cong trinh trong diem_Ke hoach 2012 (theo doi) 2 2 4" xfId="16220"/>
    <cellStyle name="1_pvhung.skhdt 20117113152041 Danh muc cong trinh trong diem_Ke hoach 2012 (theo doi) 2 3" xfId="16221"/>
    <cellStyle name="1_pvhung.skhdt 20117113152041 Danh muc cong trinh trong diem_Ke hoach 2012 (theo doi) 2 4" xfId="16222"/>
    <cellStyle name="1_pvhung.skhdt 20117113152041 Danh muc cong trinh trong diem_Ke hoach 2012 (theo doi) 2 5" xfId="16223"/>
    <cellStyle name="1_pvhung.skhdt 20117113152041 Danh muc cong trinh trong diem_Ke hoach 2012 (theo doi) 3" xfId="16224"/>
    <cellStyle name="1_pvhung.skhdt 20117113152041 Danh muc cong trinh trong diem_Ke hoach 2012 (theo doi) 3 2" xfId="16225"/>
    <cellStyle name="1_pvhung.skhdt 20117113152041 Danh muc cong trinh trong diem_Ke hoach 2012 (theo doi) 3 3" xfId="16226"/>
    <cellStyle name="1_pvhung.skhdt 20117113152041 Danh muc cong trinh trong diem_Ke hoach 2012 (theo doi) 3 4" xfId="16227"/>
    <cellStyle name="1_pvhung.skhdt 20117113152041 Danh muc cong trinh trong diem_Ke hoach 2012 (theo doi) 4" xfId="16228"/>
    <cellStyle name="1_pvhung.skhdt 20117113152041 Danh muc cong trinh trong diem_Ke hoach 2012 (theo doi) 5" xfId="16229"/>
    <cellStyle name="1_pvhung.skhdt 20117113152041 Danh muc cong trinh trong diem_Ke hoach 2012 (theo doi) 6" xfId="16230"/>
    <cellStyle name="1_pvhung.skhdt 20117113152041 Danh muc cong trinh trong diem_Ke hoach 2012 theo doi (giai ngan 30.6.12)" xfId="16231"/>
    <cellStyle name="1_pvhung.skhdt 20117113152041 Danh muc cong trinh trong diem_Ke hoach 2012 theo doi (giai ngan 30.6.12) 2" xfId="16232"/>
    <cellStyle name="1_pvhung.skhdt 20117113152041 Danh muc cong trinh trong diem_Ke hoach 2012 theo doi (giai ngan 30.6.12) 2 2" xfId="16233"/>
    <cellStyle name="1_pvhung.skhdt 20117113152041 Danh muc cong trinh trong diem_Ke hoach 2012 theo doi (giai ngan 30.6.12) 2 2 2" xfId="16234"/>
    <cellStyle name="1_pvhung.skhdt 20117113152041 Danh muc cong trinh trong diem_Ke hoach 2012 theo doi (giai ngan 30.6.12) 2 2 3" xfId="16235"/>
    <cellStyle name="1_pvhung.skhdt 20117113152041 Danh muc cong trinh trong diem_Ke hoach 2012 theo doi (giai ngan 30.6.12) 2 2 4" xfId="16236"/>
    <cellStyle name="1_pvhung.skhdt 20117113152041 Danh muc cong trinh trong diem_Ke hoach 2012 theo doi (giai ngan 30.6.12) 2 3" xfId="16237"/>
    <cellStyle name="1_pvhung.skhdt 20117113152041 Danh muc cong trinh trong diem_Ke hoach 2012 theo doi (giai ngan 30.6.12) 2 4" xfId="16238"/>
    <cellStyle name="1_pvhung.skhdt 20117113152041 Danh muc cong trinh trong diem_Ke hoach 2012 theo doi (giai ngan 30.6.12) 2 5" xfId="16239"/>
    <cellStyle name="1_pvhung.skhdt 20117113152041 Danh muc cong trinh trong diem_Ke hoach 2012 theo doi (giai ngan 30.6.12) 3" xfId="16240"/>
    <cellStyle name="1_pvhung.skhdt 20117113152041 Danh muc cong trinh trong diem_Ke hoach 2012 theo doi (giai ngan 30.6.12) 3 2" xfId="16241"/>
    <cellStyle name="1_pvhung.skhdt 20117113152041 Danh muc cong trinh trong diem_Ke hoach 2012 theo doi (giai ngan 30.6.12) 3 3" xfId="16242"/>
    <cellStyle name="1_pvhung.skhdt 20117113152041 Danh muc cong trinh trong diem_Ke hoach 2012 theo doi (giai ngan 30.6.12) 3 4" xfId="16243"/>
    <cellStyle name="1_pvhung.skhdt 20117113152041 Danh muc cong trinh trong diem_Ke hoach 2012 theo doi (giai ngan 30.6.12) 4" xfId="16244"/>
    <cellStyle name="1_pvhung.skhdt 20117113152041 Danh muc cong trinh trong diem_Ke hoach 2012 theo doi (giai ngan 30.6.12) 5" xfId="16245"/>
    <cellStyle name="1_pvhung.skhdt 20117113152041 Danh muc cong trinh trong diem_Ke hoach 2012 theo doi (giai ngan 30.6.12) 6" xfId="16246"/>
    <cellStyle name="1_Ra soat Giai ngan 2007 (dang lam)" xfId="16247"/>
    <cellStyle name="1_Ra soat Giai ngan 2007 (dang lam) 2" xfId="16248"/>
    <cellStyle name="1_Ra soat Giai ngan 2007 (dang lam) 2 2" xfId="16249"/>
    <cellStyle name="1_Ra soat Giai ngan 2007 (dang lam) 2 3" xfId="16250"/>
    <cellStyle name="1_Ra soat Giai ngan 2007 (dang lam) 2 4" xfId="16251"/>
    <cellStyle name="1_Ra soat Giai ngan 2007 (dang lam) 3" xfId="16252"/>
    <cellStyle name="1_Ra soat Giai ngan 2007 (dang lam) 4" xfId="16253"/>
    <cellStyle name="1_Ra soat Giai ngan 2007 (dang lam) 5" xfId="16254"/>
    <cellStyle name="1_Ra soat Giai ngan 2007 (dang lam)_Bao cao tinh hinh thuc hien KH 2009 den 31-01-10" xfId="16255"/>
    <cellStyle name="1_Ra soat Giai ngan 2007 (dang lam)_Bao cao tinh hinh thuc hien KH 2009 den 31-01-10 2" xfId="16256"/>
    <cellStyle name="1_Ra soat Giai ngan 2007 (dang lam)_Bao cao tinh hinh thuc hien KH 2009 den 31-01-10 2 2" xfId="16257"/>
    <cellStyle name="1_Ra soat Giai ngan 2007 (dang lam)_Bao cao tinh hinh thuc hien KH 2009 den 31-01-10 2 2 2" xfId="16258"/>
    <cellStyle name="1_Ra soat Giai ngan 2007 (dang lam)_Bao cao tinh hinh thuc hien KH 2009 den 31-01-10 2 2 3" xfId="16259"/>
    <cellStyle name="1_Ra soat Giai ngan 2007 (dang lam)_Bao cao tinh hinh thuc hien KH 2009 den 31-01-10 2 2 4" xfId="16260"/>
    <cellStyle name="1_Ra soat Giai ngan 2007 (dang lam)_Bao cao tinh hinh thuc hien KH 2009 den 31-01-10 2 3" xfId="16261"/>
    <cellStyle name="1_Ra soat Giai ngan 2007 (dang lam)_Bao cao tinh hinh thuc hien KH 2009 den 31-01-10 2 4" xfId="16262"/>
    <cellStyle name="1_Ra soat Giai ngan 2007 (dang lam)_Bao cao tinh hinh thuc hien KH 2009 den 31-01-10 2 5" xfId="16263"/>
    <cellStyle name="1_Ra soat Giai ngan 2007 (dang lam)_Bao cao tinh hinh thuc hien KH 2009 den 31-01-10 3" xfId="16264"/>
    <cellStyle name="1_Ra soat Giai ngan 2007 (dang lam)_Bao cao tinh hinh thuc hien KH 2009 den 31-01-10 3 2" xfId="16265"/>
    <cellStyle name="1_Ra soat Giai ngan 2007 (dang lam)_Bao cao tinh hinh thuc hien KH 2009 den 31-01-10 3 3" xfId="16266"/>
    <cellStyle name="1_Ra soat Giai ngan 2007 (dang lam)_Bao cao tinh hinh thuc hien KH 2009 den 31-01-10 3 4" xfId="16267"/>
    <cellStyle name="1_Ra soat Giai ngan 2007 (dang lam)_Bao cao tinh hinh thuc hien KH 2009 den 31-01-10 4" xfId="16268"/>
    <cellStyle name="1_Ra soat Giai ngan 2007 (dang lam)_Bao cao tinh hinh thuc hien KH 2009 den 31-01-10 5" xfId="16269"/>
    <cellStyle name="1_Ra soat Giai ngan 2007 (dang lam)_Bao cao tinh hinh thuc hien KH 2009 den 31-01-10 6" xfId="16270"/>
    <cellStyle name="1_Ra soat Giai ngan 2007 (dang lam)_Bao cao tinh hinh thuc hien KH 2009 den 31-01-10_BC von DTPT 6 thang 2012" xfId="16271"/>
    <cellStyle name="1_Ra soat Giai ngan 2007 (dang lam)_Bao cao tinh hinh thuc hien KH 2009 den 31-01-10_BC von DTPT 6 thang 2012 2" xfId="16272"/>
    <cellStyle name="1_Ra soat Giai ngan 2007 (dang lam)_Bao cao tinh hinh thuc hien KH 2009 den 31-01-10_BC von DTPT 6 thang 2012 2 2" xfId="16273"/>
    <cellStyle name="1_Ra soat Giai ngan 2007 (dang lam)_Bao cao tinh hinh thuc hien KH 2009 den 31-01-10_BC von DTPT 6 thang 2012 2 2 2" xfId="16274"/>
    <cellStyle name="1_Ra soat Giai ngan 2007 (dang lam)_Bao cao tinh hinh thuc hien KH 2009 den 31-01-10_BC von DTPT 6 thang 2012 2 2 3" xfId="16275"/>
    <cellStyle name="1_Ra soat Giai ngan 2007 (dang lam)_Bao cao tinh hinh thuc hien KH 2009 den 31-01-10_BC von DTPT 6 thang 2012 2 2 4" xfId="16276"/>
    <cellStyle name="1_Ra soat Giai ngan 2007 (dang lam)_Bao cao tinh hinh thuc hien KH 2009 den 31-01-10_BC von DTPT 6 thang 2012 2 3" xfId="16277"/>
    <cellStyle name="1_Ra soat Giai ngan 2007 (dang lam)_Bao cao tinh hinh thuc hien KH 2009 den 31-01-10_BC von DTPT 6 thang 2012 2 4" xfId="16278"/>
    <cellStyle name="1_Ra soat Giai ngan 2007 (dang lam)_Bao cao tinh hinh thuc hien KH 2009 den 31-01-10_BC von DTPT 6 thang 2012 2 5" xfId="16279"/>
    <cellStyle name="1_Ra soat Giai ngan 2007 (dang lam)_Bao cao tinh hinh thuc hien KH 2009 den 31-01-10_BC von DTPT 6 thang 2012 3" xfId="16280"/>
    <cellStyle name="1_Ra soat Giai ngan 2007 (dang lam)_Bao cao tinh hinh thuc hien KH 2009 den 31-01-10_BC von DTPT 6 thang 2012 3 2" xfId="16281"/>
    <cellStyle name="1_Ra soat Giai ngan 2007 (dang lam)_Bao cao tinh hinh thuc hien KH 2009 den 31-01-10_BC von DTPT 6 thang 2012 3 3" xfId="16282"/>
    <cellStyle name="1_Ra soat Giai ngan 2007 (dang lam)_Bao cao tinh hinh thuc hien KH 2009 den 31-01-10_BC von DTPT 6 thang 2012 3 4" xfId="16283"/>
    <cellStyle name="1_Ra soat Giai ngan 2007 (dang lam)_Bao cao tinh hinh thuc hien KH 2009 den 31-01-10_BC von DTPT 6 thang 2012 4" xfId="16284"/>
    <cellStyle name="1_Ra soat Giai ngan 2007 (dang lam)_Bao cao tinh hinh thuc hien KH 2009 den 31-01-10_BC von DTPT 6 thang 2012 5" xfId="16285"/>
    <cellStyle name="1_Ra soat Giai ngan 2007 (dang lam)_Bao cao tinh hinh thuc hien KH 2009 den 31-01-10_BC von DTPT 6 thang 2012 6" xfId="16286"/>
    <cellStyle name="1_Ra soat Giai ngan 2007 (dang lam)_Bao cao tinh hinh thuc hien KH 2009 den 31-01-10_Bieu du thao QD von ho tro co MT" xfId="16287"/>
    <cellStyle name="1_Ra soat Giai ngan 2007 (dang lam)_Bao cao tinh hinh thuc hien KH 2009 den 31-01-10_Bieu du thao QD von ho tro co MT 2" xfId="16288"/>
    <cellStyle name="1_Ra soat Giai ngan 2007 (dang lam)_Bao cao tinh hinh thuc hien KH 2009 den 31-01-10_Bieu du thao QD von ho tro co MT 2 2" xfId="16289"/>
    <cellStyle name="1_Ra soat Giai ngan 2007 (dang lam)_Bao cao tinh hinh thuc hien KH 2009 den 31-01-10_Bieu du thao QD von ho tro co MT 2 2 2" xfId="16290"/>
    <cellStyle name="1_Ra soat Giai ngan 2007 (dang lam)_Bao cao tinh hinh thuc hien KH 2009 den 31-01-10_Bieu du thao QD von ho tro co MT 2 2 3" xfId="16291"/>
    <cellStyle name="1_Ra soat Giai ngan 2007 (dang lam)_Bao cao tinh hinh thuc hien KH 2009 den 31-01-10_Bieu du thao QD von ho tro co MT 2 2 4" xfId="16292"/>
    <cellStyle name="1_Ra soat Giai ngan 2007 (dang lam)_Bao cao tinh hinh thuc hien KH 2009 den 31-01-10_Bieu du thao QD von ho tro co MT 2 3" xfId="16293"/>
    <cellStyle name="1_Ra soat Giai ngan 2007 (dang lam)_Bao cao tinh hinh thuc hien KH 2009 den 31-01-10_Bieu du thao QD von ho tro co MT 2 4" xfId="16294"/>
    <cellStyle name="1_Ra soat Giai ngan 2007 (dang lam)_Bao cao tinh hinh thuc hien KH 2009 den 31-01-10_Bieu du thao QD von ho tro co MT 2 5" xfId="16295"/>
    <cellStyle name="1_Ra soat Giai ngan 2007 (dang lam)_Bao cao tinh hinh thuc hien KH 2009 den 31-01-10_Bieu du thao QD von ho tro co MT 3" xfId="16296"/>
    <cellStyle name="1_Ra soat Giai ngan 2007 (dang lam)_Bao cao tinh hinh thuc hien KH 2009 den 31-01-10_Bieu du thao QD von ho tro co MT 3 2" xfId="16297"/>
    <cellStyle name="1_Ra soat Giai ngan 2007 (dang lam)_Bao cao tinh hinh thuc hien KH 2009 den 31-01-10_Bieu du thao QD von ho tro co MT 3 3" xfId="16298"/>
    <cellStyle name="1_Ra soat Giai ngan 2007 (dang lam)_Bao cao tinh hinh thuc hien KH 2009 den 31-01-10_Bieu du thao QD von ho tro co MT 3 4" xfId="16299"/>
    <cellStyle name="1_Ra soat Giai ngan 2007 (dang lam)_Bao cao tinh hinh thuc hien KH 2009 den 31-01-10_Bieu du thao QD von ho tro co MT 4" xfId="16300"/>
    <cellStyle name="1_Ra soat Giai ngan 2007 (dang lam)_Bao cao tinh hinh thuc hien KH 2009 den 31-01-10_Bieu du thao QD von ho tro co MT 5" xfId="16301"/>
    <cellStyle name="1_Ra soat Giai ngan 2007 (dang lam)_Bao cao tinh hinh thuc hien KH 2009 den 31-01-10_Bieu du thao QD von ho tro co MT 6" xfId="16302"/>
    <cellStyle name="1_Ra soat Giai ngan 2007 (dang lam)_Bao cao tinh hinh thuc hien KH 2009 den 31-01-10_Ke hoach 2012 (theo doi)" xfId="16303"/>
    <cellStyle name="1_Ra soat Giai ngan 2007 (dang lam)_Bao cao tinh hinh thuc hien KH 2009 den 31-01-10_Ke hoach 2012 (theo doi) 2" xfId="16304"/>
    <cellStyle name="1_Ra soat Giai ngan 2007 (dang lam)_Bao cao tinh hinh thuc hien KH 2009 den 31-01-10_Ke hoach 2012 (theo doi) 2 2" xfId="16305"/>
    <cellStyle name="1_Ra soat Giai ngan 2007 (dang lam)_Bao cao tinh hinh thuc hien KH 2009 den 31-01-10_Ke hoach 2012 (theo doi) 2 2 2" xfId="16306"/>
    <cellStyle name="1_Ra soat Giai ngan 2007 (dang lam)_Bao cao tinh hinh thuc hien KH 2009 den 31-01-10_Ke hoach 2012 (theo doi) 2 2 3" xfId="16307"/>
    <cellStyle name="1_Ra soat Giai ngan 2007 (dang lam)_Bao cao tinh hinh thuc hien KH 2009 den 31-01-10_Ke hoach 2012 (theo doi) 2 2 4" xfId="16308"/>
    <cellStyle name="1_Ra soat Giai ngan 2007 (dang lam)_Bao cao tinh hinh thuc hien KH 2009 den 31-01-10_Ke hoach 2012 (theo doi) 2 3" xfId="16309"/>
    <cellStyle name="1_Ra soat Giai ngan 2007 (dang lam)_Bao cao tinh hinh thuc hien KH 2009 den 31-01-10_Ke hoach 2012 (theo doi) 2 4" xfId="16310"/>
    <cellStyle name="1_Ra soat Giai ngan 2007 (dang lam)_Bao cao tinh hinh thuc hien KH 2009 den 31-01-10_Ke hoach 2012 (theo doi) 2 5" xfId="16311"/>
    <cellStyle name="1_Ra soat Giai ngan 2007 (dang lam)_Bao cao tinh hinh thuc hien KH 2009 den 31-01-10_Ke hoach 2012 (theo doi) 3" xfId="16312"/>
    <cellStyle name="1_Ra soat Giai ngan 2007 (dang lam)_Bao cao tinh hinh thuc hien KH 2009 den 31-01-10_Ke hoach 2012 (theo doi) 3 2" xfId="16313"/>
    <cellStyle name="1_Ra soat Giai ngan 2007 (dang lam)_Bao cao tinh hinh thuc hien KH 2009 den 31-01-10_Ke hoach 2012 (theo doi) 3 3" xfId="16314"/>
    <cellStyle name="1_Ra soat Giai ngan 2007 (dang lam)_Bao cao tinh hinh thuc hien KH 2009 den 31-01-10_Ke hoach 2012 (theo doi) 3 4" xfId="16315"/>
    <cellStyle name="1_Ra soat Giai ngan 2007 (dang lam)_Bao cao tinh hinh thuc hien KH 2009 den 31-01-10_Ke hoach 2012 (theo doi) 4" xfId="16316"/>
    <cellStyle name="1_Ra soat Giai ngan 2007 (dang lam)_Bao cao tinh hinh thuc hien KH 2009 den 31-01-10_Ke hoach 2012 (theo doi) 5" xfId="16317"/>
    <cellStyle name="1_Ra soat Giai ngan 2007 (dang lam)_Bao cao tinh hinh thuc hien KH 2009 den 31-01-10_Ke hoach 2012 (theo doi) 6" xfId="16318"/>
    <cellStyle name="1_Ra soat Giai ngan 2007 (dang lam)_Bao cao tinh hinh thuc hien KH 2009 den 31-01-10_Ke hoach 2012 theo doi (giai ngan 30.6.12)" xfId="16319"/>
    <cellStyle name="1_Ra soat Giai ngan 2007 (dang lam)_Bao cao tinh hinh thuc hien KH 2009 den 31-01-10_Ke hoach 2012 theo doi (giai ngan 30.6.12) 2" xfId="16320"/>
    <cellStyle name="1_Ra soat Giai ngan 2007 (dang lam)_Bao cao tinh hinh thuc hien KH 2009 den 31-01-10_Ke hoach 2012 theo doi (giai ngan 30.6.12) 2 2" xfId="16321"/>
    <cellStyle name="1_Ra soat Giai ngan 2007 (dang lam)_Bao cao tinh hinh thuc hien KH 2009 den 31-01-10_Ke hoach 2012 theo doi (giai ngan 30.6.12) 2 2 2" xfId="16322"/>
    <cellStyle name="1_Ra soat Giai ngan 2007 (dang lam)_Bao cao tinh hinh thuc hien KH 2009 den 31-01-10_Ke hoach 2012 theo doi (giai ngan 30.6.12) 2 2 3" xfId="16323"/>
    <cellStyle name="1_Ra soat Giai ngan 2007 (dang lam)_Bao cao tinh hinh thuc hien KH 2009 den 31-01-10_Ke hoach 2012 theo doi (giai ngan 30.6.12) 2 2 4" xfId="16324"/>
    <cellStyle name="1_Ra soat Giai ngan 2007 (dang lam)_Bao cao tinh hinh thuc hien KH 2009 den 31-01-10_Ke hoach 2012 theo doi (giai ngan 30.6.12) 2 3" xfId="16325"/>
    <cellStyle name="1_Ra soat Giai ngan 2007 (dang lam)_Bao cao tinh hinh thuc hien KH 2009 den 31-01-10_Ke hoach 2012 theo doi (giai ngan 30.6.12) 2 4" xfId="16326"/>
    <cellStyle name="1_Ra soat Giai ngan 2007 (dang lam)_Bao cao tinh hinh thuc hien KH 2009 den 31-01-10_Ke hoach 2012 theo doi (giai ngan 30.6.12) 2 5" xfId="16327"/>
    <cellStyle name="1_Ra soat Giai ngan 2007 (dang lam)_Bao cao tinh hinh thuc hien KH 2009 den 31-01-10_Ke hoach 2012 theo doi (giai ngan 30.6.12) 3" xfId="16328"/>
    <cellStyle name="1_Ra soat Giai ngan 2007 (dang lam)_Bao cao tinh hinh thuc hien KH 2009 den 31-01-10_Ke hoach 2012 theo doi (giai ngan 30.6.12) 3 2" xfId="16329"/>
    <cellStyle name="1_Ra soat Giai ngan 2007 (dang lam)_Bao cao tinh hinh thuc hien KH 2009 den 31-01-10_Ke hoach 2012 theo doi (giai ngan 30.6.12) 3 3" xfId="16330"/>
    <cellStyle name="1_Ra soat Giai ngan 2007 (dang lam)_Bao cao tinh hinh thuc hien KH 2009 den 31-01-10_Ke hoach 2012 theo doi (giai ngan 30.6.12) 3 4" xfId="16331"/>
    <cellStyle name="1_Ra soat Giai ngan 2007 (dang lam)_Bao cao tinh hinh thuc hien KH 2009 den 31-01-10_Ke hoach 2012 theo doi (giai ngan 30.6.12) 4" xfId="16332"/>
    <cellStyle name="1_Ra soat Giai ngan 2007 (dang lam)_Bao cao tinh hinh thuc hien KH 2009 den 31-01-10_Ke hoach 2012 theo doi (giai ngan 30.6.12) 5" xfId="16333"/>
    <cellStyle name="1_Ra soat Giai ngan 2007 (dang lam)_Bao cao tinh hinh thuc hien KH 2009 den 31-01-10_Ke hoach 2012 theo doi (giai ngan 30.6.12) 6" xfId="16334"/>
    <cellStyle name="1_Ra soat Giai ngan 2007 (dang lam)_BC von DTPT 6 thang 2012" xfId="16335"/>
    <cellStyle name="1_Ra soat Giai ngan 2007 (dang lam)_BC von DTPT 6 thang 2012 2" xfId="16336"/>
    <cellStyle name="1_Ra soat Giai ngan 2007 (dang lam)_BC von DTPT 6 thang 2012 2 2" xfId="16337"/>
    <cellStyle name="1_Ra soat Giai ngan 2007 (dang lam)_BC von DTPT 6 thang 2012 2 3" xfId="16338"/>
    <cellStyle name="1_Ra soat Giai ngan 2007 (dang lam)_BC von DTPT 6 thang 2012 2 4" xfId="16339"/>
    <cellStyle name="1_Ra soat Giai ngan 2007 (dang lam)_BC von DTPT 6 thang 2012 3" xfId="16340"/>
    <cellStyle name="1_Ra soat Giai ngan 2007 (dang lam)_BC von DTPT 6 thang 2012 4" xfId="16341"/>
    <cellStyle name="1_Ra soat Giai ngan 2007 (dang lam)_BC von DTPT 6 thang 2012 5" xfId="16342"/>
    <cellStyle name="1_Ra soat Giai ngan 2007 (dang lam)_Bieu du thao QD von ho tro co MT" xfId="16343"/>
    <cellStyle name="1_Ra soat Giai ngan 2007 (dang lam)_Bieu du thao QD von ho tro co MT 2" xfId="16344"/>
    <cellStyle name="1_Ra soat Giai ngan 2007 (dang lam)_Bieu du thao QD von ho tro co MT 2 2" xfId="16345"/>
    <cellStyle name="1_Ra soat Giai ngan 2007 (dang lam)_Bieu du thao QD von ho tro co MT 2 3" xfId="16346"/>
    <cellStyle name="1_Ra soat Giai ngan 2007 (dang lam)_Bieu du thao QD von ho tro co MT 2 4" xfId="16347"/>
    <cellStyle name="1_Ra soat Giai ngan 2007 (dang lam)_Bieu du thao QD von ho tro co MT 3" xfId="16348"/>
    <cellStyle name="1_Ra soat Giai ngan 2007 (dang lam)_Bieu du thao QD von ho tro co MT 4" xfId="16349"/>
    <cellStyle name="1_Ra soat Giai ngan 2007 (dang lam)_Bieu du thao QD von ho tro co MT 5" xfId="16350"/>
    <cellStyle name="1_Ra soat Giai ngan 2007 (dang lam)_Book1" xfId="16351"/>
    <cellStyle name="1_Ra soat Giai ngan 2007 (dang lam)_Book1 2" xfId="16352"/>
    <cellStyle name="1_Ra soat Giai ngan 2007 (dang lam)_Book1 2 2" xfId="16353"/>
    <cellStyle name="1_Ra soat Giai ngan 2007 (dang lam)_Book1 2 3" xfId="16354"/>
    <cellStyle name="1_Ra soat Giai ngan 2007 (dang lam)_Book1 2 4" xfId="16355"/>
    <cellStyle name="1_Ra soat Giai ngan 2007 (dang lam)_Book1 3" xfId="16356"/>
    <cellStyle name="1_Ra soat Giai ngan 2007 (dang lam)_Book1 3 2" xfId="16357"/>
    <cellStyle name="1_Ra soat Giai ngan 2007 (dang lam)_Book1 3 3" xfId="16358"/>
    <cellStyle name="1_Ra soat Giai ngan 2007 (dang lam)_Book1 3 4" xfId="16359"/>
    <cellStyle name="1_Ra soat Giai ngan 2007 (dang lam)_Book1 4" xfId="16360"/>
    <cellStyle name="1_Ra soat Giai ngan 2007 (dang lam)_Book1 5" xfId="16361"/>
    <cellStyle name="1_Ra soat Giai ngan 2007 (dang lam)_Book1 6" xfId="16362"/>
    <cellStyle name="1_Ra soat Giai ngan 2007 (dang lam)_Book1_BC von DTPT 6 thang 2012" xfId="16363"/>
    <cellStyle name="1_Ra soat Giai ngan 2007 (dang lam)_Book1_BC von DTPT 6 thang 2012 2" xfId="16364"/>
    <cellStyle name="1_Ra soat Giai ngan 2007 (dang lam)_Book1_BC von DTPT 6 thang 2012 2 2" xfId="16365"/>
    <cellStyle name="1_Ra soat Giai ngan 2007 (dang lam)_Book1_BC von DTPT 6 thang 2012 2 3" xfId="16366"/>
    <cellStyle name="1_Ra soat Giai ngan 2007 (dang lam)_Book1_BC von DTPT 6 thang 2012 2 4" xfId="16367"/>
    <cellStyle name="1_Ra soat Giai ngan 2007 (dang lam)_Book1_BC von DTPT 6 thang 2012 3" xfId="16368"/>
    <cellStyle name="1_Ra soat Giai ngan 2007 (dang lam)_Book1_BC von DTPT 6 thang 2012 3 2" xfId="16369"/>
    <cellStyle name="1_Ra soat Giai ngan 2007 (dang lam)_Book1_BC von DTPT 6 thang 2012 3 3" xfId="16370"/>
    <cellStyle name="1_Ra soat Giai ngan 2007 (dang lam)_Book1_BC von DTPT 6 thang 2012 3 4" xfId="16371"/>
    <cellStyle name="1_Ra soat Giai ngan 2007 (dang lam)_Book1_BC von DTPT 6 thang 2012 4" xfId="16372"/>
    <cellStyle name="1_Ra soat Giai ngan 2007 (dang lam)_Book1_BC von DTPT 6 thang 2012 5" xfId="16373"/>
    <cellStyle name="1_Ra soat Giai ngan 2007 (dang lam)_Book1_BC von DTPT 6 thang 2012 6" xfId="16374"/>
    <cellStyle name="1_Ra soat Giai ngan 2007 (dang lam)_Book1_Bieu du thao QD von ho tro co MT" xfId="16375"/>
    <cellStyle name="1_Ra soat Giai ngan 2007 (dang lam)_Book1_Bieu du thao QD von ho tro co MT 2" xfId="16376"/>
    <cellStyle name="1_Ra soat Giai ngan 2007 (dang lam)_Book1_Bieu du thao QD von ho tro co MT 2 2" xfId="16377"/>
    <cellStyle name="1_Ra soat Giai ngan 2007 (dang lam)_Book1_Bieu du thao QD von ho tro co MT 2 3" xfId="16378"/>
    <cellStyle name="1_Ra soat Giai ngan 2007 (dang lam)_Book1_Bieu du thao QD von ho tro co MT 2 4" xfId="16379"/>
    <cellStyle name="1_Ra soat Giai ngan 2007 (dang lam)_Book1_Bieu du thao QD von ho tro co MT 3" xfId="16380"/>
    <cellStyle name="1_Ra soat Giai ngan 2007 (dang lam)_Book1_Bieu du thao QD von ho tro co MT 3 2" xfId="16381"/>
    <cellStyle name="1_Ra soat Giai ngan 2007 (dang lam)_Book1_Bieu du thao QD von ho tro co MT 3 3" xfId="16382"/>
    <cellStyle name="1_Ra soat Giai ngan 2007 (dang lam)_Book1_Bieu du thao QD von ho tro co MT 3 4" xfId="16383"/>
    <cellStyle name="1_Ra soat Giai ngan 2007 (dang lam)_Book1_Bieu du thao QD von ho tro co MT 4" xfId="16384"/>
    <cellStyle name="1_Ra soat Giai ngan 2007 (dang lam)_Book1_Bieu du thao QD von ho tro co MT 5" xfId="16385"/>
    <cellStyle name="1_Ra soat Giai ngan 2007 (dang lam)_Book1_Bieu du thao QD von ho tro co MT 6" xfId="16386"/>
    <cellStyle name="1_Ra soat Giai ngan 2007 (dang lam)_Book1_Hoan chinh KH 2012 (o nha)" xfId="16387"/>
    <cellStyle name="1_Ra soat Giai ngan 2007 (dang lam)_Book1_Hoan chinh KH 2012 (o nha) 2" xfId="16388"/>
    <cellStyle name="1_Ra soat Giai ngan 2007 (dang lam)_Book1_Hoan chinh KH 2012 (o nha) 2 2" xfId="16389"/>
    <cellStyle name="1_Ra soat Giai ngan 2007 (dang lam)_Book1_Hoan chinh KH 2012 (o nha) 2 3" xfId="16390"/>
    <cellStyle name="1_Ra soat Giai ngan 2007 (dang lam)_Book1_Hoan chinh KH 2012 (o nha) 2 4" xfId="16391"/>
    <cellStyle name="1_Ra soat Giai ngan 2007 (dang lam)_Book1_Hoan chinh KH 2012 (o nha) 3" xfId="16392"/>
    <cellStyle name="1_Ra soat Giai ngan 2007 (dang lam)_Book1_Hoan chinh KH 2012 (o nha) 3 2" xfId="16393"/>
    <cellStyle name="1_Ra soat Giai ngan 2007 (dang lam)_Book1_Hoan chinh KH 2012 (o nha) 3 3" xfId="16394"/>
    <cellStyle name="1_Ra soat Giai ngan 2007 (dang lam)_Book1_Hoan chinh KH 2012 (o nha) 3 4" xfId="16395"/>
    <cellStyle name="1_Ra soat Giai ngan 2007 (dang lam)_Book1_Hoan chinh KH 2012 (o nha) 4" xfId="16396"/>
    <cellStyle name="1_Ra soat Giai ngan 2007 (dang lam)_Book1_Hoan chinh KH 2012 (o nha) 5" xfId="16397"/>
    <cellStyle name="1_Ra soat Giai ngan 2007 (dang lam)_Book1_Hoan chinh KH 2012 (o nha) 6" xfId="16398"/>
    <cellStyle name="1_Ra soat Giai ngan 2007 (dang lam)_Book1_Hoan chinh KH 2012 (o nha)_Bao cao giai ngan quy I" xfId="16399"/>
    <cellStyle name="1_Ra soat Giai ngan 2007 (dang lam)_Book1_Hoan chinh KH 2012 (o nha)_Bao cao giai ngan quy I 2" xfId="16400"/>
    <cellStyle name="1_Ra soat Giai ngan 2007 (dang lam)_Book1_Hoan chinh KH 2012 (o nha)_Bao cao giai ngan quy I 2 2" xfId="16401"/>
    <cellStyle name="1_Ra soat Giai ngan 2007 (dang lam)_Book1_Hoan chinh KH 2012 (o nha)_Bao cao giai ngan quy I 2 3" xfId="16402"/>
    <cellStyle name="1_Ra soat Giai ngan 2007 (dang lam)_Book1_Hoan chinh KH 2012 (o nha)_Bao cao giai ngan quy I 2 4" xfId="16403"/>
    <cellStyle name="1_Ra soat Giai ngan 2007 (dang lam)_Book1_Hoan chinh KH 2012 (o nha)_Bao cao giai ngan quy I 3" xfId="16404"/>
    <cellStyle name="1_Ra soat Giai ngan 2007 (dang lam)_Book1_Hoan chinh KH 2012 (o nha)_Bao cao giai ngan quy I 3 2" xfId="16405"/>
    <cellStyle name="1_Ra soat Giai ngan 2007 (dang lam)_Book1_Hoan chinh KH 2012 (o nha)_Bao cao giai ngan quy I 3 3" xfId="16406"/>
    <cellStyle name="1_Ra soat Giai ngan 2007 (dang lam)_Book1_Hoan chinh KH 2012 (o nha)_Bao cao giai ngan quy I 3 4" xfId="16407"/>
    <cellStyle name="1_Ra soat Giai ngan 2007 (dang lam)_Book1_Hoan chinh KH 2012 (o nha)_Bao cao giai ngan quy I 4" xfId="16408"/>
    <cellStyle name="1_Ra soat Giai ngan 2007 (dang lam)_Book1_Hoan chinh KH 2012 (o nha)_Bao cao giai ngan quy I 5" xfId="16409"/>
    <cellStyle name="1_Ra soat Giai ngan 2007 (dang lam)_Book1_Hoan chinh KH 2012 (o nha)_Bao cao giai ngan quy I 6" xfId="16410"/>
    <cellStyle name="1_Ra soat Giai ngan 2007 (dang lam)_Book1_Hoan chinh KH 2012 (o nha)_BC von DTPT 6 thang 2012" xfId="16411"/>
    <cellStyle name="1_Ra soat Giai ngan 2007 (dang lam)_Book1_Hoan chinh KH 2012 (o nha)_BC von DTPT 6 thang 2012 2" xfId="16412"/>
    <cellStyle name="1_Ra soat Giai ngan 2007 (dang lam)_Book1_Hoan chinh KH 2012 (o nha)_BC von DTPT 6 thang 2012 2 2" xfId="16413"/>
    <cellStyle name="1_Ra soat Giai ngan 2007 (dang lam)_Book1_Hoan chinh KH 2012 (o nha)_BC von DTPT 6 thang 2012 2 3" xfId="16414"/>
    <cellStyle name="1_Ra soat Giai ngan 2007 (dang lam)_Book1_Hoan chinh KH 2012 (o nha)_BC von DTPT 6 thang 2012 2 4" xfId="16415"/>
    <cellStyle name="1_Ra soat Giai ngan 2007 (dang lam)_Book1_Hoan chinh KH 2012 (o nha)_BC von DTPT 6 thang 2012 3" xfId="16416"/>
    <cellStyle name="1_Ra soat Giai ngan 2007 (dang lam)_Book1_Hoan chinh KH 2012 (o nha)_BC von DTPT 6 thang 2012 3 2" xfId="16417"/>
    <cellStyle name="1_Ra soat Giai ngan 2007 (dang lam)_Book1_Hoan chinh KH 2012 (o nha)_BC von DTPT 6 thang 2012 3 3" xfId="16418"/>
    <cellStyle name="1_Ra soat Giai ngan 2007 (dang lam)_Book1_Hoan chinh KH 2012 (o nha)_BC von DTPT 6 thang 2012 3 4" xfId="16419"/>
    <cellStyle name="1_Ra soat Giai ngan 2007 (dang lam)_Book1_Hoan chinh KH 2012 (o nha)_BC von DTPT 6 thang 2012 4" xfId="16420"/>
    <cellStyle name="1_Ra soat Giai ngan 2007 (dang lam)_Book1_Hoan chinh KH 2012 (o nha)_BC von DTPT 6 thang 2012 5" xfId="16421"/>
    <cellStyle name="1_Ra soat Giai ngan 2007 (dang lam)_Book1_Hoan chinh KH 2012 (o nha)_BC von DTPT 6 thang 2012 6" xfId="16422"/>
    <cellStyle name="1_Ra soat Giai ngan 2007 (dang lam)_Book1_Hoan chinh KH 2012 (o nha)_Bieu du thao QD von ho tro co MT" xfId="16423"/>
    <cellStyle name="1_Ra soat Giai ngan 2007 (dang lam)_Book1_Hoan chinh KH 2012 (o nha)_Bieu du thao QD von ho tro co MT 2" xfId="16424"/>
    <cellStyle name="1_Ra soat Giai ngan 2007 (dang lam)_Book1_Hoan chinh KH 2012 (o nha)_Bieu du thao QD von ho tro co MT 2 2" xfId="16425"/>
    <cellStyle name="1_Ra soat Giai ngan 2007 (dang lam)_Book1_Hoan chinh KH 2012 (o nha)_Bieu du thao QD von ho tro co MT 2 3" xfId="16426"/>
    <cellStyle name="1_Ra soat Giai ngan 2007 (dang lam)_Book1_Hoan chinh KH 2012 (o nha)_Bieu du thao QD von ho tro co MT 2 4" xfId="16427"/>
    <cellStyle name="1_Ra soat Giai ngan 2007 (dang lam)_Book1_Hoan chinh KH 2012 (o nha)_Bieu du thao QD von ho tro co MT 3" xfId="16428"/>
    <cellStyle name="1_Ra soat Giai ngan 2007 (dang lam)_Book1_Hoan chinh KH 2012 (o nha)_Bieu du thao QD von ho tro co MT 3 2" xfId="16429"/>
    <cellStyle name="1_Ra soat Giai ngan 2007 (dang lam)_Book1_Hoan chinh KH 2012 (o nha)_Bieu du thao QD von ho tro co MT 3 3" xfId="16430"/>
    <cellStyle name="1_Ra soat Giai ngan 2007 (dang lam)_Book1_Hoan chinh KH 2012 (o nha)_Bieu du thao QD von ho tro co MT 3 4" xfId="16431"/>
    <cellStyle name="1_Ra soat Giai ngan 2007 (dang lam)_Book1_Hoan chinh KH 2012 (o nha)_Bieu du thao QD von ho tro co MT 4" xfId="16432"/>
    <cellStyle name="1_Ra soat Giai ngan 2007 (dang lam)_Book1_Hoan chinh KH 2012 (o nha)_Bieu du thao QD von ho tro co MT 5" xfId="16433"/>
    <cellStyle name="1_Ra soat Giai ngan 2007 (dang lam)_Book1_Hoan chinh KH 2012 (o nha)_Bieu du thao QD von ho tro co MT 6" xfId="16434"/>
    <cellStyle name="1_Ra soat Giai ngan 2007 (dang lam)_Book1_Hoan chinh KH 2012 (o nha)_Ke hoach 2012 theo doi (giai ngan 30.6.12)" xfId="16435"/>
    <cellStyle name="1_Ra soat Giai ngan 2007 (dang lam)_Book1_Hoan chinh KH 2012 (o nha)_Ke hoach 2012 theo doi (giai ngan 30.6.12) 2" xfId="16436"/>
    <cellStyle name="1_Ra soat Giai ngan 2007 (dang lam)_Book1_Hoan chinh KH 2012 (o nha)_Ke hoach 2012 theo doi (giai ngan 30.6.12) 2 2" xfId="16437"/>
    <cellStyle name="1_Ra soat Giai ngan 2007 (dang lam)_Book1_Hoan chinh KH 2012 (o nha)_Ke hoach 2012 theo doi (giai ngan 30.6.12) 2 3" xfId="16438"/>
    <cellStyle name="1_Ra soat Giai ngan 2007 (dang lam)_Book1_Hoan chinh KH 2012 (o nha)_Ke hoach 2012 theo doi (giai ngan 30.6.12) 2 4" xfId="16439"/>
    <cellStyle name="1_Ra soat Giai ngan 2007 (dang lam)_Book1_Hoan chinh KH 2012 (o nha)_Ke hoach 2012 theo doi (giai ngan 30.6.12) 3" xfId="16440"/>
    <cellStyle name="1_Ra soat Giai ngan 2007 (dang lam)_Book1_Hoan chinh KH 2012 (o nha)_Ke hoach 2012 theo doi (giai ngan 30.6.12) 3 2" xfId="16441"/>
    <cellStyle name="1_Ra soat Giai ngan 2007 (dang lam)_Book1_Hoan chinh KH 2012 (o nha)_Ke hoach 2012 theo doi (giai ngan 30.6.12) 3 3" xfId="16442"/>
    <cellStyle name="1_Ra soat Giai ngan 2007 (dang lam)_Book1_Hoan chinh KH 2012 (o nha)_Ke hoach 2012 theo doi (giai ngan 30.6.12) 3 4" xfId="16443"/>
    <cellStyle name="1_Ra soat Giai ngan 2007 (dang lam)_Book1_Hoan chinh KH 2012 (o nha)_Ke hoach 2012 theo doi (giai ngan 30.6.12) 4" xfId="16444"/>
    <cellStyle name="1_Ra soat Giai ngan 2007 (dang lam)_Book1_Hoan chinh KH 2012 (o nha)_Ke hoach 2012 theo doi (giai ngan 30.6.12) 5" xfId="16445"/>
    <cellStyle name="1_Ra soat Giai ngan 2007 (dang lam)_Book1_Hoan chinh KH 2012 (o nha)_Ke hoach 2012 theo doi (giai ngan 30.6.12) 6" xfId="16446"/>
    <cellStyle name="1_Ra soat Giai ngan 2007 (dang lam)_Book1_Hoan chinh KH 2012 Von ho tro co MT" xfId="16447"/>
    <cellStyle name="1_Ra soat Giai ngan 2007 (dang lam)_Book1_Hoan chinh KH 2012 Von ho tro co MT (chi tiet)" xfId="16448"/>
    <cellStyle name="1_Ra soat Giai ngan 2007 (dang lam)_Book1_Hoan chinh KH 2012 Von ho tro co MT (chi tiet) 2" xfId="16449"/>
    <cellStyle name="1_Ra soat Giai ngan 2007 (dang lam)_Book1_Hoan chinh KH 2012 Von ho tro co MT (chi tiet) 2 2" xfId="16450"/>
    <cellStyle name="1_Ra soat Giai ngan 2007 (dang lam)_Book1_Hoan chinh KH 2012 Von ho tro co MT (chi tiet) 2 3" xfId="16451"/>
    <cellStyle name="1_Ra soat Giai ngan 2007 (dang lam)_Book1_Hoan chinh KH 2012 Von ho tro co MT (chi tiet) 2 4" xfId="16452"/>
    <cellStyle name="1_Ra soat Giai ngan 2007 (dang lam)_Book1_Hoan chinh KH 2012 Von ho tro co MT (chi tiet) 3" xfId="16453"/>
    <cellStyle name="1_Ra soat Giai ngan 2007 (dang lam)_Book1_Hoan chinh KH 2012 Von ho tro co MT (chi tiet) 3 2" xfId="16454"/>
    <cellStyle name="1_Ra soat Giai ngan 2007 (dang lam)_Book1_Hoan chinh KH 2012 Von ho tro co MT (chi tiet) 3 3" xfId="16455"/>
    <cellStyle name="1_Ra soat Giai ngan 2007 (dang lam)_Book1_Hoan chinh KH 2012 Von ho tro co MT (chi tiet) 3 4" xfId="16456"/>
    <cellStyle name="1_Ra soat Giai ngan 2007 (dang lam)_Book1_Hoan chinh KH 2012 Von ho tro co MT (chi tiet) 4" xfId="16457"/>
    <cellStyle name="1_Ra soat Giai ngan 2007 (dang lam)_Book1_Hoan chinh KH 2012 Von ho tro co MT (chi tiet) 5" xfId="16458"/>
    <cellStyle name="1_Ra soat Giai ngan 2007 (dang lam)_Book1_Hoan chinh KH 2012 Von ho tro co MT (chi tiet) 6" xfId="16459"/>
    <cellStyle name="1_Ra soat Giai ngan 2007 (dang lam)_Book1_Hoan chinh KH 2012 Von ho tro co MT 10" xfId="16460"/>
    <cellStyle name="1_Ra soat Giai ngan 2007 (dang lam)_Book1_Hoan chinh KH 2012 Von ho tro co MT 10 2" xfId="16461"/>
    <cellStyle name="1_Ra soat Giai ngan 2007 (dang lam)_Book1_Hoan chinh KH 2012 Von ho tro co MT 10 3" xfId="16462"/>
    <cellStyle name="1_Ra soat Giai ngan 2007 (dang lam)_Book1_Hoan chinh KH 2012 Von ho tro co MT 10 4" xfId="16463"/>
    <cellStyle name="1_Ra soat Giai ngan 2007 (dang lam)_Book1_Hoan chinh KH 2012 Von ho tro co MT 11" xfId="16464"/>
    <cellStyle name="1_Ra soat Giai ngan 2007 (dang lam)_Book1_Hoan chinh KH 2012 Von ho tro co MT 11 2" xfId="16465"/>
    <cellStyle name="1_Ra soat Giai ngan 2007 (dang lam)_Book1_Hoan chinh KH 2012 Von ho tro co MT 11 3" xfId="16466"/>
    <cellStyle name="1_Ra soat Giai ngan 2007 (dang lam)_Book1_Hoan chinh KH 2012 Von ho tro co MT 11 4" xfId="16467"/>
    <cellStyle name="1_Ra soat Giai ngan 2007 (dang lam)_Book1_Hoan chinh KH 2012 Von ho tro co MT 12" xfId="16468"/>
    <cellStyle name="1_Ra soat Giai ngan 2007 (dang lam)_Book1_Hoan chinh KH 2012 Von ho tro co MT 12 2" xfId="16469"/>
    <cellStyle name="1_Ra soat Giai ngan 2007 (dang lam)_Book1_Hoan chinh KH 2012 Von ho tro co MT 12 3" xfId="16470"/>
    <cellStyle name="1_Ra soat Giai ngan 2007 (dang lam)_Book1_Hoan chinh KH 2012 Von ho tro co MT 12 4" xfId="16471"/>
    <cellStyle name="1_Ra soat Giai ngan 2007 (dang lam)_Book1_Hoan chinh KH 2012 Von ho tro co MT 13" xfId="16472"/>
    <cellStyle name="1_Ra soat Giai ngan 2007 (dang lam)_Book1_Hoan chinh KH 2012 Von ho tro co MT 13 2" xfId="16473"/>
    <cellStyle name="1_Ra soat Giai ngan 2007 (dang lam)_Book1_Hoan chinh KH 2012 Von ho tro co MT 13 3" xfId="16474"/>
    <cellStyle name="1_Ra soat Giai ngan 2007 (dang lam)_Book1_Hoan chinh KH 2012 Von ho tro co MT 13 4" xfId="16475"/>
    <cellStyle name="1_Ra soat Giai ngan 2007 (dang lam)_Book1_Hoan chinh KH 2012 Von ho tro co MT 14" xfId="16476"/>
    <cellStyle name="1_Ra soat Giai ngan 2007 (dang lam)_Book1_Hoan chinh KH 2012 Von ho tro co MT 14 2" xfId="16477"/>
    <cellStyle name="1_Ra soat Giai ngan 2007 (dang lam)_Book1_Hoan chinh KH 2012 Von ho tro co MT 14 3" xfId="16478"/>
    <cellStyle name="1_Ra soat Giai ngan 2007 (dang lam)_Book1_Hoan chinh KH 2012 Von ho tro co MT 14 4" xfId="16479"/>
    <cellStyle name="1_Ra soat Giai ngan 2007 (dang lam)_Book1_Hoan chinh KH 2012 Von ho tro co MT 15" xfId="16480"/>
    <cellStyle name="1_Ra soat Giai ngan 2007 (dang lam)_Book1_Hoan chinh KH 2012 Von ho tro co MT 15 2" xfId="16481"/>
    <cellStyle name="1_Ra soat Giai ngan 2007 (dang lam)_Book1_Hoan chinh KH 2012 Von ho tro co MT 15 3" xfId="16482"/>
    <cellStyle name="1_Ra soat Giai ngan 2007 (dang lam)_Book1_Hoan chinh KH 2012 Von ho tro co MT 15 4" xfId="16483"/>
    <cellStyle name="1_Ra soat Giai ngan 2007 (dang lam)_Book1_Hoan chinh KH 2012 Von ho tro co MT 16" xfId="16484"/>
    <cellStyle name="1_Ra soat Giai ngan 2007 (dang lam)_Book1_Hoan chinh KH 2012 Von ho tro co MT 16 2" xfId="16485"/>
    <cellStyle name="1_Ra soat Giai ngan 2007 (dang lam)_Book1_Hoan chinh KH 2012 Von ho tro co MT 16 3" xfId="16486"/>
    <cellStyle name="1_Ra soat Giai ngan 2007 (dang lam)_Book1_Hoan chinh KH 2012 Von ho tro co MT 16 4" xfId="16487"/>
    <cellStyle name="1_Ra soat Giai ngan 2007 (dang lam)_Book1_Hoan chinh KH 2012 Von ho tro co MT 17" xfId="16488"/>
    <cellStyle name="1_Ra soat Giai ngan 2007 (dang lam)_Book1_Hoan chinh KH 2012 Von ho tro co MT 17 2" xfId="16489"/>
    <cellStyle name="1_Ra soat Giai ngan 2007 (dang lam)_Book1_Hoan chinh KH 2012 Von ho tro co MT 17 3" xfId="16490"/>
    <cellStyle name="1_Ra soat Giai ngan 2007 (dang lam)_Book1_Hoan chinh KH 2012 Von ho tro co MT 17 4" xfId="16491"/>
    <cellStyle name="1_Ra soat Giai ngan 2007 (dang lam)_Book1_Hoan chinh KH 2012 Von ho tro co MT 18" xfId="16492"/>
    <cellStyle name="1_Ra soat Giai ngan 2007 (dang lam)_Book1_Hoan chinh KH 2012 Von ho tro co MT 19" xfId="16493"/>
    <cellStyle name="1_Ra soat Giai ngan 2007 (dang lam)_Book1_Hoan chinh KH 2012 Von ho tro co MT 2" xfId="16494"/>
    <cellStyle name="1_Ra soat Giai ngan 2007 (dang lam)_Book1_Hoan chinh KH 2012 Von ho tro co MT 2 2" xfId="16495"/>
    <cellStyle name="1_Ra soat Giai ngan 2007 (dang lam)_Book1_Hoan chinh KH 2012 Von ho tro co MT 2 3" xfId="16496"/>
    <cellStyle name="1_Ra soat Giai ngan 2007 (dang lam)_Book1_Hoan chinh KH 2012 Von ho tro co MT 2 4" xfId="16497"/>
    <cellStyle name="1_Ra soat Giai ngan 2007 (dang lam)_Book1_Hoan chinh KH 2012 Von ho tro co MT 20" xfId="16498"/>
    <cellStyle name="1_Ra soat Giai ngan 2007 (dang lam)_Book1_Hoan chinh KH 2012 Von ho tro co MT 3" xfId="16499"/>
    <cellStyle name="1_Ra soat Giai ngan 2007 (dang lam)_Book1_Hoan chinh KH 2012 Von ho tro co MT 3 2" xfId="16500"/>
    <cellStyle name="1_Ra soat Giai ngan 2007 (dang lam)_Book1_Hoan chinh KH 2012 Von ho tro co MT 3 3" xfId="16501"/>
    <cellStyle name="1_Ra soat Giai ngan 2007 (dang lam)_Book1_Hoan chinh KH 2012 Von ho tro co MT 3 4" xfId="16502"/>
    <cellStyle name="1_Ra soat Giai ngan 2007 (dang lam)_Book1_Hoan chinh KH 2012 Von ho tro co MT 4" xfId="16503"/>
    <cellStyle name="1_Ra soat Giai ngan 2007 (dang lam)_Book1_Hoan chinh KH 2012 Von ho tro co MT 4 2" xfId="16504"/>
    <cellStyle name="1_Ra soat Giai ngan 2007 (dang lam)_Book1_Hoan chinh KH 2012 Von ho tro co MT 4 3" xfId="16505"/>
    <cellStyle name="1_Ra soat Giai ngan 2007 (dang lam)_Book1_Hoan chinh KH 2012 Von ho tro co MT 4 4" xfId="16506"/>
    <cellStyle name="1_Ra soat Giai ngan 2007 (dang lam)_Book1_Hoan chinh KH 2012 Von ho tro co MT 5" xfId="16507"/>
    <cellStyle name="1_Ra soat Giai ngan 2007 (dang lam)_Book1_Hoan chinh KH 2012 Von ho tro co MT 5 2" xfId="16508"/>
    <cellStyle name="1_Ra soat Giai ngan 2007 (dang lam)_Book1_Hoan chinh KH 2012 Von ho tro co MT 5 3" xfId="16509"/>
    <cellStyle name="1_Ra soat Giai ngan 2007 (dang lam)_Book1_Hoan chinh KH 2012 Von ho tro co MT 5 4" xfId="16510"/>
    <cellStyle name="1_Ra soat Giai ngan 2007 (dang lam)_Book1_Hoan chinh KH 2012 Von ho tro co MT 6" xfId="16511"/>
    <cellStyle name="1_Ra soat Giai ngan 2007 (dang lam)_Book1_Hoan chinh KH 2012 Von ho tro co MT 6 2" xfId="16512"/>
    <cellStyle name="1_Ra soat Giai ngan 2007 (dang lam)_Book1_Hoan chinh KH 2012 Von ho tro co MT 6 3" xfId="16513"/>
    <cellStyle name="1_Ra soat Giai ngan 2007 (dang lam)_Book1_Hoan chinh KH 2012 Von ho tro co MT 6 4" xfId="16514"/>
    <cellStyle name="1_Ra soat Giai ngan 2007 (dang lam)_Book1_Hoan chinh KH 2012 Von ho tro co MT 7" xfId="16515"/>
    <cellStyle name="1_Ra soat Giai ngan 2007 (dang lam)_Book1_Hoan chinh KH 2012 Von ho tro co MT 7 2" xfId="16516"/>
    <cellStyle name="1_Ra soat Giai ngan 2007 (dang lam)_Book1_Hoan chinh KH 2012 Von ho tro co MT 7 3" xfId="16517"/>
    <cellStyle name="1_Ra soat Giai ngan 2007 (dang lam)_Book1_Hoan chinh KH 2012 Von ho tro co MT 7 4" xfId="16518"/>
    <cellStyle name="1_Ra soat Giai ngan 2007 (dang lam)_Book1_Hoan chinh KH 2012 Von ho tro co MT 8" xfId="16519"/>
    <cellStyle name="1_Ra soat Giai ngan 2007 (dang lam)_Book1_Hoan chinh KH 2012 Von ho tro co MT 8 2" xfId="16520"/>
    <cellStyle name="1_Ra soat Giai ngan 2007 (dang lam)_Book1_Hoan chinh KH 2012 Von ho tro co MT 8 3" xfId="16521"/>
    <cellStyle name="1_Ra soat Giai ngan 2007 (dang lam)_Book1_Hoan chinh KH 2012 Von ho tro co MT 8 4" xfId="16522"/>
    <cellStyle name="1_Ra soat Giai ngan 2007 (dang lam)_Book1_Hoan chinh KH 2012 Von ho tro co MT 9" xfId="16523"/>
    <cellStyle name="1_Ra soat Giai ngan 2007 (dang lam)_Book1_Hoan chinh KH 2012 Von ho tro co MT 9 2" xfId="16524"/>
    <cellStyle name="1_Ra soat Giai ngan 2007 (dang lam)_Book1_Hoan chinh KH 2012 Von ho tro co MT 9 3" xfId="16525"/>
    <cellStyle name="1_Ra soat Giai ngan 2007 (dang lam)_Book1_Hoan chinh KH 2012 Von ho tro co MT 9 4" xfId="16526"/>
    <cellStyle name="1_Ra soat Giai ngan 2007 (dang lam)_Book1_Hoan chinh KH 2012 Von ho tro co MT_Bao cao giai ngan quy I" xfId="16527"/>
    <cellStyle name="1_Ra soat Giai ngan 2007 (dang lam)_Book1_Hoan chinh KH 2012 Von ho tro co MT_Bao cao giai ngan quy I 2" xfId="16528"/>
    <cellStyle name="1_Ra soat Giai ngan 2007 (dang lam)_Book1_Hoan chinh KH 2012 Von ho tro co MT_Bao cao giai ngan quy I 2 2" xfId="16529"/>
    <cellStyle name="1_Ra soat Giai ngan 2007 (dang lam)_Book1_Hoan chinh KH 2012 Von ho tro co MT_Bao cao giai ngan quy I 2 3" xfId="16530"/>
    <cellStyle name="1_Ra soat Giai ngan 2007 (dang lam)_Book1_Hoan chinh KH 2012 Von ho tro co MT_Bao cao giai ngan quy I 2 4" xfId="16531"/>
    <cellStyle name="1_Ra soat Giai ngan 2007 (dang lam)_Book1_Hoan chinh KH 2012 Von ho tro co MT_Bao cao giai ngan quy I 3" xfId="16532"/>
    <cellStyle name="1_Ra soat Giai ngan 2007 (dang lam)_Book1_Hoan chinh KH 2012 Von ho tro co MT_Bao cao giai ngan quy I 3 2" xfId="16533"/>
    <cellStyle name="1_Ra soat Giai ngan 2007 (dang lam)_Book1_Hoan chinh KH 2012 Von ho tro co MT_Bao cao giai ngan quy I 3 3" xfId="16534"/>
    <cellStyle name="1_Ra soat Giai ngan 2007 (dang lam)_Book1_Hoan chinh KH 2012 Von ho tro co MT_Bao cao giai ngan quy I 3 4" xfId="16535"/>
    <cellStyle name="1_Ra soat Giai ngan 2007 (dang lam)_Book1_Hoan chinh KH 2012 Von ho tro co MT_Bao cao giai ngan quy I 4" xfId="16536"/>
    <cellStyle name="1_Ra soat Giai ngan 2007 (dang lam)_Book1_Hoan chinh KH 2012 Von ho tro co MT_Bao cao giai ngan quy I 5" xfId="16537"/>
    <cellStyle name="1_Ra soat Giai ngan 2007 (dang lam)_Book1_Hoan chinh KH 2012 Von ho tro co MT_Bao cao giai ngan quy I 6" xfId="16538"/>
    <cellStyle name="1_Ra soat Giai ngan 2007 (dang lam)_Book1_Hoan chinh KH 2012 Von ho tro co MT_BC von DTPT 6 thang 2012" xfId="16539"/>
    <cellStyle name="1_Ra soat Giai ngan 2007 (dang lam)_Book1_Hoan chinh KH 2012 Von ho tro co MT_BC von DTPT 6 thang 2012 2" xfId="16540"/>
    <cellStyle name="1_Ra soat Giai ngan 2007 (dang lam)_Book1_Hoan chinh KH 2012 Von ho tro co MT_BC von DTPT 6 thang 2012 2 2" xfId="16541"/>
    <cellStyle name="1_Ra soat Giai ngan 2007 (dang lam)_Book1_Hoan chinh KH 2012 Von ho tro co MT_BC von DTPT 6 thang 2012 2 3" xfId="16542"/>
    <cellStyle name="1_Ra soat Giai ngan 2007 (dang lam)_Book1_Hoan chinh KH 2012 Von ho tro co MT_BC von DTPT 6 thang 2012 2 4" xfId="16543"/>
    <cellStyle name="1_Ra soat Giai ngan 2007 (dang lam)_Book1_Hoan chinh KH 2012 Von ho tro co MT_BC von DTPT 6 thang 2012 3" xfId="16544"/>
    <cellStyle name="1_Ra soat Giai ngan 2007 (dang lam)_Book1_Hoan chinh KH 2012 Von ho tro co MT_BC von DTPT 6 thang 2012 3 2" xfId="16545"/>
    <cellStyle name="1_Ra soat Giai ngan 2007 (dang lam)_Book1_Hoan chinh KH 2012 Von ho tro co MT_BC von DTPT 6 thang 2012 3 3" xfId="16546"/>
    <cellStyle name="1_Ra soat Giai ngan 2007 (dang lam)_Book1_Hoan chinh KH 2012 Von ho tro co MT_BC von DTPT 6 thang 2012 3 4" xfId="16547"/>
    <cellStyle name="1_Ra soat Giai ngan 2007 (dang lam)_Book1_Hoan chinh KH 2012 Von ho tro co MT_BC von DTPT 6 thang 2012 4" xfId="16548"/>
    <cellStyle name="1_Ra soat Giai ngan 2007 (dang lam)_Book1_Hoan chinh KH 2012 Von ho tro co MT_BC von DTPT 6 thang 2012 5" xfId="16549"/>
    <cellStyle name="1_Ra soat Giai ngan 2007 (dang lam)_Book1_Hoan chinh KH 2012 Von ho tro co MT_BC von DTPT 6 thang 2012 6" xfId="16550"/>
    <cellStyle name="1_Ra soat Giai ngan 2007 (dang lam)_Book1_Hoan chinh KH 2012 Von ho tro co MT_Bieu du thao QD von ho tro co MT" xfId="16551"/>
    <cellStyle name="1_Ra soat Giai ngan 2007 (dang lam)_Book1_Hoan chinh KH 2012 Von ho tro co MT_Bieu du thao QD von ho tro co MT 2" xfId="16552"/>
    <cellStyle name="1_Ra soat Giai ngan 2007 (dang lam)_Book1_Hoan chinh KH 2012 Von ho tro co MT_Bieu du thao QD von ho tro co MT 2 2" xfId="16553"/>
    <cellStyle name="1_Ra soat Giai ngan 2007 (dang lam)_Book1_Hoan chinh KH 2012 Von ho tro co MT_Bieu du thao QD von ho tro co MT 2 3" xfId="16554"/>
    <cellStyle name="1_Ra soat Giai ngan 2007 (dang lam)_Book1_Hoan chinh KH 2012 Von ho tro co MT_Bieu du thao QD von ho tro co MT 2 4" xfId="16555"/>
    <cellStyle name="1_Ra soat Giai ngan 2007 (dang lam)_Book1_Hoan chinh KH 2012 Von ho tro co MT_Bieu du thao QD von ho tro co MT 3" xfId="16556"/>
    <cellStyle name="1_Ra soat Giai ngan 2007 (dang lam)_Book1_Hoan chinh KH 2012 Von ho tro co MT_Bieu du thao QD von ho tro co MT 3 2" xfId="16557"/>
    <cellStyle name="1_Ra soat Giai ngan 2007 (dang lam)_Book1_Hoan chinh KH 2012 Von ho tro co MT_Bieu du thao QD von ho tro co MT 3 3" xfId="16558"/>
    <cellStyle name="1_Ra soat Giai ngan 2007 (dang lam)_Book1_Hoan chinh KH 2012 Von ho tro co MT_Bieu du thao QD von ho tro co MT 3 4" xfId="16559"/>
    <cellStyle name="1_Ra soat Giai ngan 2007 (dang lam)_Book1_Hoan chinh KH 2012 Von ho tro co MT_Bieu du thao QD von ho tro co MT 4" xfId="16560"/>
    <cellStyle name="1_Ra soat Giai ngan 2007 (dang lam)_Book1_Hoan chinh KH 2012 Von ho tro co MT_Bieu du thao QD von ho tro co MT 5" xfId="16561"/>
    <cellStyle name="1_Ra soat Giai ngan 2007 (dang lam)_Book1_Hoan chinh KH 2012 Von ho tro co MT_Bieu du thao QD von ho tro co MT 6" xfId="16562"/>
    <cellStyle name="1_Ra soat Giai ngan 2007 (dang lam)_Book1_Hoan chinh KH 2012 Von ho tro co MT_Ke hoach 2012 theo doi (giai ngan 30.6.12)" xfId="16563"/>
    <cellStyle name="1_Ra soat Giai ngan 2007 (dang lam)_Book1_Hoan chinh KH 2012 Von ho tro co MT_Ke hoach 2012 theo doi (giai ngan 30.6.12) 2" xfId="16564"/>
    <cellStyle name="1_Ra soat Giai ngan 2007 (dang lam)_Book1_Hoan chinh KH 2012 Von ho tro co MT_Ke hoach 2012 theo doi (giai ngan 30.6.12) 2 2" xfId="16565"/>
    <cellStyle name="1_Ra soat Giai ngan 2007 (dang lam)_Book1_Hoan chinh KH 2012 Von ho tro co MT_Ke hoach 2012 theo doi (giai ngan 30.6.12) 2 3" xfId="16566"/>
    <cellStyle name="1_Ra soat Giai ngan 2007 (dang lam)_Book1_Hoan chinh KH 2012 Von ho tro co MT_Ke hoach 2012 theo doi (giai ngan 30.6.12) 2 4" xfId="16567"/>
    <cellStyle name="1_Ra soat Giai ngan 2007 (dang lam)_Book1_Hoan chinh KH 2012 Von ho tro co MT_Ke hoach 2012 theo doi (giai ngan 30.6.12) 3" xfId="16568"/>
    <cellStyle name="1_Ra soat Giai ngan 2007 (dang lam)_Book1_Hoan chinh KH 2012 Von ho tro co MT_Ke hoach 2012 theo doi (giai ngan 30.6.12) 3 2" xfId="16569"/>
    <cellStyle name="1_Ra soat Giai ngan 2007 (dang lam)_Book1_Hoan chinh KH 2012 Von ho tro co MT_Ke hoach 2012 theo doi (giai ngan 30.6.12) 3 3" xfId="16570"/>
    <cellStyle name="1_Ra soat Giai ngan 2007 (dang lam)_Book1_Hoan chinh KH 2012 Von ho tro co MT_Ke hoach 2012 theo doi (giai ngan 30.6.12) 3 4" xfId="16571"/>
    <cellStyle name="1_Ra soat Giai ngan 2007 (dang lam)_Book1_Hoan chinh KH 2012 Von ho tro co MT_Ke hoach 2012 theo doi (giai ngan 30.6.12) 4" xfId="16572"/>
    <cellStyle name="1_Ra soat Giai ngan 2007 (dang lam)_Book1_Hoan chinh KH 2012 Von ho tro co MT_Ke hoach 2012 theo doi (giai ngan 30.6.12) 5" xfId="16573"/>
    <cellStyle name="1_Ra soat Giai ngan 2007 (dang lam)_Book1_Hoan chinh KH 2012 Von ho tro co MT_Ke hoach 2012 theo doi (giai ngan 30.6.12) 6" xfId="16574"/>
    <cellStyle name="1_Ra soat Giai ngan 2007 (dang lam)_Book1_Ke hoach 2012 (theo doi)" xfId="16575"/>
    <cellStyle name="1_Ra soat Giai ngan 2007 (dang lam)_Book1_Ke hoach 2012 (theo doi) 2" xfId="16576"/>
    <cellStyle name="1_Ra soat Giai ngan 2007 (dang lam)_Book1_Ke hoach 2012 (theo doi) 2 2" xfId="16577"/>
    <cellStyle name="1_Ra soat Giai ngan 2007 (dang lam)_Book1_Ke hoach 2012 (theo doi) 2 3" xfId="16578"/>
    <cellStyle name="1_Ra soat Giai ngan 2007 (dang lam)_Book1_Ke hoach 2012 (theo doi) 2 4" xfId="16579"/>
    <cellStyle name="1_Ra soat Giai ngan 2007 (dang lam)_Book1_Ke hoach 2012 (theo doi) 3" xfId="16580"/>
    <cellStyle name="1_Ra soat Giai ngan 2007 (dang lam)_Book1_Ke hoach 2012 (theo doi) 3 2" xfId="16581"/>
    <cellStyle name="1_Ra soat Giai ngan 2007 (dang lam)_Book1_Ke hoach 2012 (theo doi) 3 3" xfId="16582"/>
    <cellStyle name="1_Ra soat Giai ngan 2007 (dang lam)_Book1_Ke hoach 2012 (theo doi) 3 4" xfId="16583"/>
    <cellStyle name="1_Ra soat Giai ngan 2007 (dang lam)_Book1_Ke hoach 2012 (theo doi) 4" xfId="16584"/>
    <cellStyle name="1_Ra soat Giai ngan 2007 (dang lam)_Book1_Ke hoach 2012 (theo doi) 5" xfId="16585"/>
    <cellStyle name="1_Ra soat Giai ngan 2007 (dang lam)_Book1_Ke hoach 2012 (theo doi) 6" xfId="16586"/>
    <cellStyle name="1_Ra soat Giai ngan 2007 (dang lam)_Book1_Ke hoach 2012 theo doi (giai ngan 30.6.12)" xfId="16587"/>
    <cellStyle name="1_Ra soat Giai ngan 2007 (dang lam)_Book1_Ke hoach 2012 theo doi (giai ngan 30.6.12) 2" xfId="16588"/>
    <cellStyle name="1_Ra soat Giai ngan 2007 (dang lam)_Book1_Ke hoach 2012 theo doi (giai ngan 30.6.12) 2 2" xfId="16589"/>
    <cellStyle name="1_Ra soat Giai ngan 2007 (dang lam)_Book1_Ke hoach 2012 theo doi (giai ngan 30.6.12) 2 3" xfId="16590"/>
    <cellStyle name="1_Ra soat Giai ngan 2007 (dang lam)_Book1_Ke hoach 2012 theo doi (giai ngan 30.6.12) 2 4" xfId="16591"/>
    <cellStyle name="1_Ra soat Giai ngan 2007 (dang lam)_Book1_Ke hoach 2012 theo doi (giai ngan 30.6.12) 3" xfId="16592"/>
    <cellStyle name="1_Ra soat Giai ngan 2007 (dang lam)_Book1_Ke hoach 2012 theo doi (giai ngan 30.6.12) 3 2" xfId="16593"/>
    <cellStyle name="1_Ra soat Giai ngan 2007 (dang lam)_Book1_Ke hoach 2012 theo doi (giai ngan 30.6.12) 3 3" xfId="16594"/>
    <cellStyle name="1_Ra soat Giai ngan 2007 (dang lam)_Book1_Ke hoach 2012 theo doi (giai ngan 30.6.12) 3 4" xfId="16595"/>
    <cellStyle name="1_Ra soat Giai ngan 2007 (dang lam)_Book1_Ke hoach 2012 theo doi (giai ngan 30.6.12) 4" xfId="16596"/>
    <cellStyle name="1_Ra soat Giai ngan 2007 (dang lam)_Book1_Ke hoach 2012 theo doi (giai ngan 30.6.12) 5" xfId="16597"/>
    <cellStyle name="1_Ra soat Giai ngan 2007 (dang lam)_Book1_Ke hoach 2012 theo doi (giai ngan 30.6.12) 6" xfId="16598"/>
    <cellStyle name="1_Ra soat Giai ngan 2007 (dang lam)_Dang ky phan khai von ODA (gui Bo)" xfId="16599"/>
    <cellStyle name="1_Ra soat Giai ngan 2007 (dang lam)_Dang ky phan khai von ODA (gui Bo) 2" xfId="16600"/>
    <cellStyle name="1_Ra soat Giai ngan 2007 (dang lam)_Dang ky phan khai von ODA (gui Bo) 2 2" xfId="16601"/>
    <cellStyle name="1_Ra soat Giai ngan 2007 (dang lam)_Dang ky phan khai von ODA (gui Bo) 2 3" xfId="16602"/>
    <cellStyle name="1_Ra soat Giai ngan 2007 (dang lam)_Dang ky phan khai von ODA (gui Bo) 2 4" xfId="16603"/>
    <cellStyle name="1_Ra soat Giai ngan 2007 (dang lam)_Dang ky phan khai von ODA (gui Bo) 3" xfId="16604"/>
    <cellStyle name="1_Ra soat Giai ngan 2007 (dang lam)_Dang ky phan khai von ODA (gui Bo) 4" xfId="16605"/>
    <cellStyle name="1_Ra soat Giai ngan 2007 (dang lam)_Dang ky phan khai von ODA (gui Bo) 5" xfId="16606"/>
    <cellStyle name="1_Ra soat Giai ngan 2007 (dang lam)_Dang ky phan khai von ODA (gui Bo)_BC von DTPT 6 thang 2012" xfId="16607"/>
    <cellStyle name="1_Ra soat Giai ngan 2007 (dang lam)_Dang ky phan khai von ODA (gui Bo)_BC von DTPT 6 thang 2012 2" xfId="16608"/>
    <cellStyle name="1_Ra soat Giai ngan 2007 (dang lam)_Dang ky phan khai von ODA (gui Bo)_BC von DTPT 6 thang 2012 2 2" xfId="16609"/>
    <cellStyle name="1_Ra soat Giai ngan 2007 (dang lam)_Dang ky phan khai von ODA (gui Bo)_BC von DTPT 6 thang 2012 2 3" xfId="16610"/>
    <cellStyle name="1_Ra soat Giai ngan 2007 (dang lam)_Dang ky phan khai von ODA (gui Bo)_BC von DTPT 6 thang 2012 2 4" xfId="16611"/>
    <cellStyle name="1_Ra soat Giai ngan 2007 (dang lam)_Dang ky phan khai von ODA (gui Bo)_BC von DTPT 6 thang 2012 3" xfId="16612"/>
    <cellStyle name="1_Ra soat Giai ngan 2007 (dang lam)_Dang ky phan khai von ODA (gui Bo)_BC von DTPT 6 thang 2012 4" xfId="16613"/>
    <cellStyle name="1_Ra soat Giai ngan 2007 (dang lam)_Dang ky phan khai von ODA (gui Bo)_BC von DTPT 6 thang 2012 5" xfId="16614"/>
    <cellStyle name="1_Ra soat Giai ngan 2007 (dang lam)_Dang ky phan khai von ODA (gui Bo)_Bieu du thao QD von ho tro co MT" xfId="16615"/>
    <cellStyle name="1_Ra soat Giai ngan 2007 (dang lam)_Dang ky phan khai von ODA (gui Bo)_Bieu du thao QD von ho tro co MT 2" xfId="16616"/>
    <cellStyle name="1_Ra soat Giai ngan 2007 (dang lam)_Dang ky phan khai von ODA (gui Bo)_Bieu du thao QD von ho tro co MT 2 2" xfId="16617"/>
    <cellStyle name="1_Ra soat Giai ngan 2007 (dang lam)_Dang ky phan khai von ODA (gui Bo)_Bieu du thao QD von ho tro co MT 2 3" xfId="16618"/>
    <cellStyle name="1_Ra soat Giai ngan 2007 (dang lam)_Dang ky phan khai von ODA (gui Bo)_Bieu du thao QD von ho tro co MT 2 4" xfId="16619"/>
    <cellStyle name="1_Ra soat Giai ngan 2007 (dang lam)_Dang ky phan khai von ODA (gui Bo)_Bieu du thao QD von ho tro co MT 3" xfId="16620"/>
    <cellStyle name="1_Ra soat Giai ngan 2007 (dang lam)_Dang ky phan khai von ODA (gui Bo)_Bieu du thao QD von ho tro co MT 4" xfId="16621"/>
    <cellStyle name="1_Ra soat Giai ngan 2007 (dang lam)_Dang ky phan khai von ODA (gui Bo)_Bieu du thao QD von ho tro co MT 5" xfId="16622"/>
    <cellStyle name="1_Ra soat Giai ngan 2007 (dang lam)_Dang ky phan khai von ODA (gui Bo)_Ke hoach 2012 theo doi (giai ngan 30.6.12)" xfId="16623"/>
    <cellStyle name="1_Ra soat Giai ngan 2007 (dang lam)_Dang ky phan khai von ODA (gui Bo)_Ke hoach 2012 theo doi (giai ngan 30.6.12) 2" xfId="16624"/>
    <cellStyle name="1_Ra soat Giai ngan 2007 (dang lam)_Dang ky phan khai von ODA (gui Bo)_Ke hoach 2012 theo doi (giai ngan 30.6.12) 2 2" xfId="16625"/>
    <cellStyle name="1_Ra soat Giai ngan 2007 (dang lam)_Dang ky phan khai von ODA (gui Bo)_Ke hoach 2012 theo doi (giai ngan 30.6.12) 2 3" xfId="16626"/>
    <cellStyle name="1_Ra soat Giai ngan 2007 (dang lam)_Dang ky phan khai von ODA (gui Bo)_Ke hoach 2012 theo doi (giai ngan 30.6.12) 2 4" xfId="16627"/>
    <cellStyle name="1_Ra soat Giai ngan 2007 (dang lam)_Dang ky phan khai von ODA (gui Bo)_Ke hoach 2012 theo doi (giai ngan 30.6.12) 3" xfId="16628"/>
    <cellStyle name="1_Ra soat Giai ngan 2007 (dang lam)_Dang ky phan khai von ODA (gui Bo)_Ke hoach 2012 theo doi (giai ngan 30.6.12) 4" xfId="16629"/>
    <cellStyle name="1_Ra soat Giai ngan 2007 (dang lam)_Dang ky phan khai von ODA (gui Bo)_Ke hoach 2012 theo doi (giai ngan 30.6.12) 5" xfId="16630"/>
    <cellStyle name="1_Ra soat Giai ngan 2007 (dang lam)_Ke hoach 2012 (theo doi)" xfId="16631"/>
    <cellStyle name="1_Ra soat Giai ngan 2007 (dang lam)_Ke hoach 2012 (theo doi) 2" xfId="16632"/>
    <cellStyle name="1_Ra soat Giai ngan 2007 (dang lam)_Ke hoach 2012 (theo doi) 2 2" xfId="16633"/>
    <cellStyle name="1_Ra soat Giai ngan 2007 (dang lam)_Ke hoach 2012 (theo doi) 2 3" xfId="16634"/>
    <cellStyle name="1_Ra soat Giai ngan 2007 (dang lam)_Ke hoach 2012 (theo doi) 2 4" xfId="16635"/>
    <cellStyle name="1_Ra soat Giai ngan 2007 (dang lam)_Ke hoach 2012 (theo doi) 3" xfId="16636"/>
    <cellStyle name="1_Ra soat Giai ngan 2007 (dang lam)_Ke hoach 2012 (theo doi) 4" xfId="16637"/>
    <cellStyle name="1_Ra soat Giai ngan 2007 (dang lam)_Ke hoach 2012 (theo doi) 5" xfId="16638"/>
    <cellStyle name="1_Ra soat Giai ngan 2007 (dang lam)_Ke hoach 2012 theo doi (giai ngan 30.6.12)" xfId="16639"/>
    <cellStyle name="1_Ra soat Giai ngan 2007 (dang lam)_Ke hoach 2012 theo doi (giai ngan 30.6.12) 2" xfId="16640"/>
    <cellStyle name="1_Ra soat Giai ngan 2007 (dang lam)_Ke hoach 2012 theo doi (giai ngan 30.6.12) 2 2" xfId="16641"/>
    <cellStyle name="1_Ra soat Giai ngan 2007 (dang lam)_Ke hoach 2012 theo doi (giai ngan 30.6.12) 2 3" xfId="16642"/>
    <cellStyle name="1_Ra soat Giai ngan 2007 (dang lam)_Ke hoach 2012 theo doi (giai ngan 30.6.12) 2 4" xfId="16643"/>
    <cellStyle name="1_Ra soat Giai ngan 2007 (dang lam)_Ke hoach 2012 theo doi (giai ngan 30.6.12) 3" xfId="16644"/>
    <cellStyle name="1_Ra soat Giai ngan 2007 (dang lam)_Ke hoach 2012 theo doi (giai ngan 30.6.12) 4" xfId="16645"/>
    <cellStyle name="1_Ra soat Giai ngan 2007 (dang lam)_Ke hoach 2012 theo doi (giai ngan 30.6.12) 5" xfId="16646"/>
    <cellStyle name="1_Ra soat Giai ngan 2007 (dang lam)_Tong hop theo doi von TPCP (BC)" xfId="16647"/>
    <cellStyle name="1_Ra soat Giai ngan 2007 (dang lam)_Tong hop theo doi von TPCP (BC) 2" xfId="16648"/>
    <cellStyle name="1_Ra soat Giai ngan 2007 (dang lam)_Tong hop theo doi von TPCP (BC) 2 2" xfId="16649"/>
    <cellStyle name="1_Ra soat Giai ngan 2007 (dang lam)_Tong hop theo doi von TPCP (BC) 2 3" xfId="16650"/>
    <cellStyle name="1_Ra soat Giai ngan 2007 (dang lam)_Tong hop theo doi von TPCP (BC) 2 4" xfId="16651"/>
    <cellStyle name="1_Ra soat Giai ngan 2007 (dang lam)_Tong hop theo doi von TPCP (BC) 3" xfId="16652"/>
    <cellStyle name="1_Ra soat Giai ngan 2007 (dang lam)_Tong hop theo doi von TPCP (BC) 4" xfId="16653"/>
    <cellStyle name="1_Ra soat Giai ngan 2007 (dang lam)_Tong hop theo doi von TPCP (BC) 5" xfId="16654"/>
    <cellStyle name="1_Ra soat Giai ngan 2007 (dang lam)_Tong hop theo doi von TPCP (BC)_BC von DTPT 6 thang 2012" xfId="16655"/>
    <cellStyle name="1_Ra soat Giai ngan 2007 (dang lam)_Tong hop theo doi von TPCP (BC)_BC von DTPT 6 thang 2012 2" xfId="16656"/>
    <cellStyle name="1_Ra soat Giai ngan 2007 (dang lam)_Tong hop theo doi von TPCP (BC)_BC von DTPT 6 thang 2012 2 2" xfId="16657"/>
    <cellStyle name="1_Ra soat Giai ngan 2007 (dang lam)_Tong hop theo doi von TPCP (BC)_BC von DTPT 6 thang 2012 2 3" xfId="16658"/>
    <cellStyle name="1_Ra soat Giai ngan 2007 (dang lam)_Tong hop theo doi von TPCP (BC)_BC von DTPT 6 thang 2012 2 4" xfId="16659"/>
    <cellStyle name="1_Ra soat Giai ngan 2007 (dang lam)_Tong hop theo doi von TPCP (BC)_BC von DTPT 6 thang 2012 3" xfId="16660"/>
    <cellStyle name="1_Ra soat Giai ngan 2007 (dang lam)_Tong hop theo doi von TPCP (BC)_BC von DTPT 6 thang 2012 4" xfId="16661"/>
    <cellStyle name="1_Ra soat Giai ngan 2007 (dang lam)_Tong hop theo doi von TPCP (BC)_BC von DTPT 6 thang 2012 5" xfId="16662"/>
    <cellStyle name="1_Ra soat Giai ngan 2007 (dang lam)_Tong hop theo doi von TPCP (BC)_Bieu du thao QD von ho tro co MT" xfId="16663"/>
    <cellStyle name="1_Ra soat Giai ngan 2007 (dang lam)_Tong hop theo doi von TPCP (BC)_Bieu du thao QD von ho tro co MT 2" xfId="16664"/>
    <cellStyle name="1_Ra soat Giai ngan 2007 (dang lam)_Tong hop theo doi von TPCP (BC)_Bieu du thao QD von ho tro co MT 2 2" xfId="16665"/>
    <cellStyle name="1_Ra soat Giai ngan 2007 (dang lam)_Tong hop theo doi von TPCP (BC)_Bieu du thao QD von ho tro co MT 2 3" xfId="16666"/>
    <cellStyle name="1_Ra soat Giai ngan 2007 (dang lam)_Tong hop theo doi von TPCP (BC)_Bieu du thao QD von ho tro co MT 2 4" xfId="16667"/>
    <cellStyle name="1_Ra soat Giai ngan 2007 (dang lam)_Tong hop theo doi von TPCP (BC)_Bieu du thao QD von ho tro co MT 3" xfId="16668"/>
    <cellStyle name="1_Ra soat Giai ngan 2007 (dang lam)_Tong hop theo doi von TPCP (BC)_Bieu du thao QD von ho tro co MT 4" xfId="16669"/>
    <cellStyle name="1_Ra soat Giai ngan 2007 (dang lam)_Tong hop theo doi von TPCP (BC)_Bieu du thao QD von ho tro co MT 5" xfId="16670"/>
    <cellStyle name="1_Ra soat Giai ngan 2007 (dang lam)_Tong hop theo doi von TPCP (BC)_Ke hoach 2012 (theo doi)" xfId="16671"/>
    <cellStyle name="1_Ra soat Giai ngan 2007 (dang lam)_Tong hop theo doi von TPCP (BC)_Ke hoach 2012 (theo doi) 2" xfId="16672"/>
    <cellStyle name="1_Ra soat Giai ngan 2007 (dang lam)_Tong hop theo doi von TPCP (BC)_Ke hoach 2012 (theo doi) 2 2" xfId="16673"/>
    <cellStyle name="1_Ra soat Giai ngan 2007 (dang lam)_Tong hop theo doi von TPCP (BC)_Ke hoach 2012 (theo doi) 2 3" xfId="16674"/>
    <cellStyle name="1_Ra soat Giai ngan 2007 (dang lam)_Tong hop theo doi von TPCP (BC)_Ke hoach 2012 (theo doi) 2 4" xfId="16675"/>
    <cellStyle name="1_Ra soat Giai ngan 2007 (dang lam)_Tong hop theo doi von TPCP (BC)_Ke hoach 2012 (theo doi) 3" xfId="16676"/>
    <cellStyle name="1_Ra soat Giai ngan 2007 (dang lam)_Tong hop theo doi von TPCP (BC)_Ke hoach 2012 (theo doi) 4" xfId="16677"/>
    <cellStyle name="1_Ra soat Giai ngan 2007 (dang lam)_Tong hop theo doi von TPCP (BC)_Ke hoach 2012 (theo doi) 5" xfId="16678"/>
    <cellStyle name="1_Ra soat Giai ngan 2007 (dang lam)_Tong hop theo doi von TPCP (BC)_Ke hoach 2012 theo doi (giai ngan 30.6.12)" xfId="16679"/>
    <cellStyle name="1_Ra soat Giai ngan 2007 (dang lam)_Tong hop theo doi von TPCP (BC)_Ke hoach 2012 theo doi (giai ngan 30.6.12) 2" xfId="16680"/>
    <cellStyle name="1_Ra soat Giai ngan 2007 (dang lam)_Tong hop theo doi von TPCP (BC)_Ke hoach 2012 theo doi (giai ngan 30.6.12) 2 2" xfId="16681"/>
    <cellStyle name="1_Ra soat Giai ngan 2007 (dang lam)_Tong hop theo doi von TPCP (BC)_Ke hoach 2012 theo doi (giai ngan 30.6.12) 2 3" xfId="16682"/>
    <cellStyle name="1_Ra soat Giai ngan 2007 (dang lam)_Tong hop theo doi von TPCP (BC)_Ke hoach 2012 theo doi (giai ngan 30.6.12) 2 4" xfId="16683"/>
    <cellStyle name="1_Ra soat Giai ngan 2007 (dang lam)_Tong hop theo doi von TPCP (BC)_Ke hoach 2012 theo doi (giai ngan 30.6.12) 3" xfId="16684"/>
    <cellStyle name="1_Ra soat Giai ngan 2007 (dang lam)_Tong hop theo doi von TPCP (BC)_Ke hoach 2012 theo doi (giai ngan 30.6.12) 4" xfId="16685"/>
    <cellStyle name="1_Ra soat Giai ngan 2007 (dang lam)_Tong hop theo doi von TPCP (BC)_Ke hoach 2012 theo doi (giai ngan 30.6.12) 5" xfId="16686"/>
    <cellStyle name="1_Theo doi von TPCP (dang lam)" xfId="16687"/>
    <cellStyle name="1_Theo doi von TPCP (dang lam) 2" xfId="16688"/>
    <cellStyle name="1_Theo doi von TPCP (dang lam) 2 2" xfId="16689"/>
    <cellStyle name="1_Theo doi von TPCP (dang lam) 2 3" xfId="16690"/>
    <cellStyle name="1_Theo doi von TPCP (dang lam) 2 4" xfId="16691"/>
    <cellStyle name="1_Theo doi von TPCP (dang lam) 3" xfId="16692"/>
    <cellStyle name="1_Theo doi von TPCP (dang lam) 4" xfId="16693"/>
    <cellStyle name="1_Theo doi von TPCP (dang lam) 5" xfId="16694"/>
    <cellStyle name="1_Theo doi von TPCP (dang lam)_Bao cao tinh hinh thuc hien KH 2009 den 31-01-10" xfId="16695"/>
    <cellStyle name="1_Theo doi von TPCP (dang lam)_Bao cao tinh hinh thuc hien KH 2009 den 31-01-10 2" xfId="16696"/>
    <cellStyle name="1_Theo doi von TPCP (dang lam)_Bao cao tinh hinh thuc hien KH 2009 den 31-01-10 2 2" xfId="16697"/>
    <cellStyle name="1_Theo doi von TPCP (dang lam)_Bao cao tinh hinh thuc hien KH 2009 den 31-01-10 2 2 2" xfId="16698"/>
    <cellStyle name="1_Theo doi von TPCP (dang lam)_Bao cao tinh hinh thuc hien KH 2009 den 31-01-10 2 2 3" xfId="16699"/>
    <cellStyle name="1_Theo doi von TPCP (dang lam)_Bao cao tinh hinh thuc hien KH 2009 den 31-01-10 2 2 4" xfId="16700"/>
    <cellStyle name="1_Theo doi von TPCP (dang lam)_Bao cao tinh hinh thuc hien KH 2009 den 31-01-10 2 3" xfId="16701"/>
    <cellStyle name="1_Theo doi von TPCP (dang lam)_Bao cao tinh hinh thuc hien KH 2009 den 31-01-10 2 4" xfId="16702"/>
    <cellStyle name="1_Theo doi von TPCP (dang lam)_Bao cao tinh hinh thuc hien KH 2009 den 31-01-10 2 5" xfId="16703"/>
    <cellStyle name="1_Theo doi von TPCP (dang lam)_Bao cao tinh hinh thuc hien KH 2009 den 31-01-10 3" xfId="16704"/>
    <cellStyle name="1_Theo doi von TPCP (dang lam)_Bao cao tinh hinh thuc hien KH 2009 den 31-01-10 3 2" xfId="16705"/>
    <cellStyle name="1_Theo doi von TPCP (dang lam)_Bao cao tinh hinh thuc hien KH 2009 den 31-01-10 3 3" xfId="16706"/>
    <cellStyle name="1_Theo doi von TPCP (dang lam)_Bao cao tinh hinh thuc hien KH 2009 den 31-01-10 3 4" xfId="16707"/>
    <cellStyle name="1_Theo doi von TPCP (dang lam)_Bao cao tinh hinh thuc hien KH 2009 den 31-01-10 4" xfId="16708"/>
    <cellStyle name="1_Theo doi von TPCP (dang lam)_Bao cao tinh hinh thuc hien KH 2009 den 31-01-10 5" xfId="16709"/>
    <cellStyle name="1_Theo doi von TPCP (dang lam)_Bao cao tinh hinh thuc hien KH 2009 den 31-01-10 6" xfId="16710"/>
    <cellStyle name="1_Theo doi von TPCP (dang lam)_Bao cao tinh hinh thuc hien KH 2009 den 31-01-10_BC von DTPT 6 thang 2012" xfId="16711"/>
    <cellStyle name="1_Theo doi von TPCP (dang lam)_Bao cao tinh hinh thuc hien KH 2009 den 31-01-10_BC von DTPT 6 thang 2012 2" xfId="16712"/>
    <cellStyle name="1_Theo doi von TPCP (dang lam)_Bao cao tinh hinh thuc hien KH 2009 den 31-01-10_BC von DTPT 6 thang 2012 2 2" xfId="16713"/>
    <cellStyle name="1_Theo doi von TPCP (dang lam)_Bao cao tinh hinh thuc hien KH 2009 den 31-01-10_BC von DTPT 6 thang 2012 2 2 2" xfId="16714"/>
    <cellStyle name="1_Theo doi von TPCP (dang lam)_Bao cao tinh hinh thuc hien KH 2009 den 31-01-10_BC von DTPT 6 thang 2012 2 2 3" xfId="16715"/>
    <cellStyle name="1_Theo doi von TPCP (dang lam)_Bao cao tinh hinh thuc hien KH 2009 den 31-01-10_BC von DTPT 6 thang 2012 2 2 4" xfId="16716"/>
    <cellStyle name="1_Theo doi von TPCP (dang lam)_Bao cao tinh hinh thuc hien KH 2009 den 31-01-10_BC von DTPT 6 thang 2012 2 3" xfId="16717"/>
    <cellStyle name="1_Theo doi von TPCP (dang lam)_Bao cao tinh hinh thuc hien KH 2009 den 31-01-10_BC von DTPT 6 thang 2012 2 4" xfId="16718"/>
    <cellStyle name="1_Theo doi von TPCP (dang lam)_Bao cao tinh hinh thuc hien KH 2009 den 31-01-10_BC von DTPT 6 thang 2012 2 5" xfId="16719"/>
    <cellStyle name="1_Theo doi von TPCP (dang lam)_Bao cao tinh hinh thuc hien KH 2009 den 31-01-10_BC von DTPT 6 thang 2012 3" xfId="16720"/>
    <cellStyle name="1_Theo doi von TPCP (dang lam)_Bao cao tinh hinh thuc hien KH 2009 den 31-01-10_BC von DTPT 6 thang 2012 3 2" xfId="16721"/>
    <cellStyle name="1_Theo doi von TPCP (dang lam)_Bao cao tinh hinh thuc hien KH 2009 den 31-01-10_BC von DTPT 6 thang 2012 3 3" xfId="16722"/>
    <cellStyle name="1_Theo doi von TPCP (dang lam)_Bao cao tinh hinh thuc hien KH 2009 den 31-01-10_BC von DTPT 6 thang 2012 3 4" xfId="16723"/>
    <cellStyle name="1_Theo doi von TPCP (dang lam)_Bao cao tinh hinh thuc hien KH 2009 den 31-01-10_BC von DTPT 6 thang 2012 4" xfId="16724"/>
    <cellStyle name="1_Theo doi von TPCP (dang lam)_Bao cao tinh hinh thuc hien KH 2009 den 31-01-10_BC von DTPT 6 thang 2012 5" xfId="16725"/>
    <cellStyle name="1_Theo doi von TPCP (dang lam)_Bao cao tinh hinh thuc hien KH 2009 den 31-01-10_BC von DTPT 6 thang 2012 6" xfId="16726"/>
    <cellStyle name="1_Theo doi von TPCP (dang lam)_Bao cao tinh hinh thuc hien KH 2009 den 31-01-10_Bieu du thao QD von ho tro co MT" xfId="16727"/>
    <cellStyle name="1_Theo doi von TPCP (dang lam)_Bao cao tinh hinh thuc hien KH 2009 den 31-01-10_Bieu du thao QD von ho tro co MT 2" xfId="16728"/>
    <cellStyle name="1_Theo doi von TPCP (dang lam)_Bao cao tinh hinh thuc hien KH 2009 den 31-01-10_Bieu du thao QD von ho tro co MT 2 2" xfId="16729"/>
    <cellStyle name="1_Theo doi von TPCP (dang lam)_Bao cao tinh hinh thuc hien KH 2009 den 31-01-10_Bieu du thao QD von ho tro co MT 2 2 2" xfId="16730"/>
    <cellStyle name="1_Theo doi von TPCP (dang lam)_Bao cao tinh hinh thuc hien KH 2009 den 31-01-10_Bieu du thao QD von ho tro co MT 2 2 3" xfId="16731"/>
    <cellStyle name="1_Theo doi von TPCP (dang lam)_Bao cao tinh hinh thuc hien KH 2009 den 31-01-10_Bieu du thao QD von ho tro co MT 2 2 4" xfId="16732"/>
    <cellStyle name="1_Theo doi von TPCP (dang lam)_Bao cao tinh hinh thuc hien KH 2009 den 31-01-10_Bieu du thao QD von ho tro co MT 2 3" xfId="16733"/>
    <cellStyle name="1_Theo doi von TPCP (dang lam)_Bao cao tinh hinh thuc hien KH 2009 den 31-01-10_Bieu du thao QD von ho tro co MT 2 4" xfId="16734"/>
    <cellStyle name="1_Theo doi von TPCP (dang lam)_Bao cao tinh hinh thuc hien KH 2009 den 31-01-10_Bieu du thao QD von ho tro co MT 2 5" xfId="16735"/>
    <cellStyle name="1_Theo doi von TPCP (dang lam)_Bao cao tinh hinh thuc hien KH 2009 den 31-01-10_Bieu du thao QD von ho tro co MT 3" xfId="16736"/>
    <cellStyle name="1_Theo doi von TPCP (dang lam)_Bao cao tinh hinh thuc hien KH 2009 den 31-01-10_Bieu du thao QD von ho tro co MT 3 2" xfId="16737"/>
    <cellStyle name="1_Theo doi von TPCP (dang lam)_Bao cao tinh hinh thuc hien KH 2009 den 31-01-10_Bieu du thao QD von ho tro co MT 3 3" xfId="16738"/>
    <cellStyle name="1_Theo doi von TPCP (dang lam)_Bao cao tinh hinh thuc hien KH 2009 den 31-01-10_Bieu du thao QD von ho tro co MT 3 4" xfId="16739"/>
    <cellStyle name="1_Theo doi von TPCP (dang lam)_Bao cao tinh hinh thuc hien KH 2009 den 31-01-10_Bieu du thao QD von ho tro co MT 4" xfId="16740"/>
    <cellStyle name="1_Theo doi von TPCP (dang lam)_Bao cao tinh hinh thuc hien KH 2009 den 31-01-10_Bieu du thao QD von ho tro co MT 5" xfId="16741"/>
    <cellStyle name="1_Theo doi von TPCP (dang lam)_Bao cao tinh hinh thuc hien KH 2009 den 31-01-10_Bieu du thao QD von ho tro co MT 6" xfId="16742"/>
    <cellStyle name="1_Theo doi von TPCP (dang lam)_Bao cao tinh hinh thuc hien KH 2009 den 31-01-10_Ke hoach 2012 (theo doi)" xfId="16743"/>
    <cellStyle name="1_Theo doi von TPCP (dang lam)_Bao cao tinh hinh thuc hien KH 2009 den 31-01-10_Ke hoach 2012 (theo doi) 2" xfId="16744"/>
    <cellStyle name="1_Theo doi von TPCP (dang lam)_Bao cao tinh hinh thuc hien KH 2009 den 31-01-10_Ke hoach 2012 (theo doi) 2 2" xfId="16745"/>
    <cellStyle name="1_Theo doi von TPCP (dang lam)_Bao cao tinh hinh thuc hien KH 2009 den 31-01-10_Ke hoach 2012 (theo doi) 2 2 2" xfId="16746"/>
    <cellStyle name="1_Theo doi von TPCP (dang lam)_Bao cao tinh hinh thuc hien KH 2009 den 31-01-10_Ke hoach 2012 (theo doi) 2 2 3" xfId="16747"/>
    <cellStyle name="1_Theo doi von TPCP (dang lam)_Bao cao tinh hinh thuc hien KH 2009 den 31-01-10_Ke hoach 2012 (theo doi) 2 2 4" xfId="16748"/>
    <cellStyle name="1_Theo doi von TPCP (dang lam)_Bao cao tinh hinh thuc hien KH 2009 den 31-01-10_Ke hoach 2012 (theo doi) 2 3" xfId="16749"/>
    <cellStyle name="1_Theo doi von TPCP (dang lam)_Bao cao tinh hinh thuc hien KH 2009 den 31-01-10_Ke hoach 2012 (theo doi) 2 4" xfId="16750"/>
    <cellStyle name="1_Theo doi von TPCP (dang lam)_Bao cao tinh hinh thuc hien KH 2009 den 31-01-10_Ke hoach 2012 (theo doi) 2 5" xfId="16751"/>
    <cellStyle name="1_Theo doi von TPCP (dang lam)_Bao cao tinh hinh thuc hien KH 2009 den 31-01-10_Ke hoach 2012 (theo doi) 3" xfId="16752"/>
    <cellStyle name="1_Theo doi von TPCP (dang lam)_Bao cao tinh hinh thuc hien KH 2009 den 31-01-10_Ke hoach 2012 (theo doi) 3 2" xfId="16753"/>
    <cellStyle name="1_Theo doi von TPCP (dang lam)_Bao cao tinh hinh thuc hien KH 2009 den 31-01-10_Ke hoach 2012 (theo doi) 3 3" xfId="16754"/>
    <cellStyle name="1_Theo doi von TPCP (dang lam)_Bao cao tinh hinh thuc hien KH 2009 den 31-01-10_Ke hoach 2012 (theo doi) 3 4" xfId="16755"/>
    <cellStyle name="1_Theo doi von TPCP (dang lam)_Bao cao tinh hinh thuc hien KH 2009 den 31-01-10_Ke hoach 2012 (theo doi) 4" xfId="16756"/>
    <cellStyle name="1_Theo doi von TPCP (dang lam)_Bao cao tinh hinh thuc hien KH 2009 den 31-01-10_Ke hoach 2012 (theo doi) 5" xfId="16757"/>
    <cellStyle name="1_Theo doi von TPCP (dang lam)_Bao cao tinh hinh thuc hien KH 2009 den 31-01-10_Ke hoach 2012 (theo doi) 6" xfId="16758"/>
    <cellStyle name="1_Theo doi von TPCP (dang lam)_Bao cao tinh hinh thuc hien KH 2009 den 31-01-10_Ke hoach 2012 theo doi (giai ngan 30.6.12)" xfId="16759"/>
    <cellStyle name="1_Theo doi von TPCP (dang lam)_Bao cao tinh hinh thuc hien KH 2009 den 31-01-10_Ke hoach 2012 theo doi (giai ngan 30.6.12) 2" xfId="16760"/>
    <cellStyle name="1_Theo doi von TPCP (dang lam)_Bao cao tinh hinh thuc hien KH 2009 den 31-01-10_Ke hoach 2012 theo doi (giai ngan 30.6.12) 2 2" xfId="16761"/>
    <cellStyle name="1_Theo doi von TPCP (dang lam)_Bao cao tinh hinh thuc hien KH 2009 den 31-01-10_Ke hoach 2012 theo doi (giai ngan 30.6.12) 2 2 2" xfId="16762"/>
    <cellStyle name="1_Theo doi von TPCP (dang lam)_Bao cao tinh hinh thuc hien KH 2009 den 31-01-10_Ke hoach 2012 theo doi (giai ngan 30.6.12) 2 2 3" xfId="16763"/>
    <cellStyle name="1_Theo doi von TPCP (dang lam)_Bao cao tinh hinh thuc hien KH 2009 den 31-01-10_Ke hoach 2012 theo doi (giai ngan 30.6.12) 2 2 4" xfId="16764"/>
    <cellStyle name="1_Theo doi von TPCP (dang lam)_Bao cao tinh hinh thuc hien KH 2009 den 31-01-10_Ke hoach 2012 theo doi (giai ngan 30.6.12) 2 3" xfId="16765"/>
    <cellStyle name="1_Theo doi von TPCP (dang lam)_Bao cao tinh hinh thuc hien KH 2009 den 31-01-10_Ke hoach 2012 theo doi (giai ngan 30.6.12) 2 4" xfId="16766"/>
    <cellStyle name="1_Theo doi von TPCP (dang lam)_Bao cao tinh hinh thuc hien KH 2009 den 31-01-10_Ke hoach 2012 theo doi (giai ngan 30.6.12) 2 5" xfId="16767"/>
    <cellStyle name="1_Theo doi von TPCP (dang lam)_Bao cao tinh hinh thuc hien KH 2009 den 31-01-10_Ke hoach 2012 theo doi (giai ngan 30.6.12) 3" xfId="16768"/>
    <cellStyle name="1_Theo doi von TPCP (dang lam)_Bao cao tinh hinh thuc hien KH 2009 den 31-01-10_Ke hoach 2012 theo doi (giai ngan 30.6.12) 3 2" xfId="16769"/>
    <cellStyle name="1_Theo doi von TPCP (dang lam)_Bao cao tinh hinh thuc hien KH 2009 den 31-01-10_Ke hoach 2012 theo doi (giai ngan 30.6.12) 3 3" xfId="16770"/>
    <cellStyle name="1_Theo doi von TPCP (dang lam)_Bao cao tinh hinh thuc hien KH 2009 den 31-01-10_Ke hoach 2012 theo doi (giai ngan 30.6.12) 3 4" xfId="16771"/>
    <cellStyle name="1_Theo doi von TPCP (dang lam)_Bao cao tinh hinh thuc hien KH 2009 den 31-01-10_Ke hoach 2012 theo doi (giai ngan 30.6.12) 4" xfId="16772"/>
    <cellStyle name="1_Theo doi von TPCP (dang lam)_Bao cao tinh hinh thuc hien KH 2009 den 31-01-10_Ke hoach 2012 theo doi (giai ngan 30.6.12) 5" xfId="16773"/>
    <cellStyle name="1_Theo doi von TPCP (dang lam)_Bao cao tinh hinh thuc hien KH 2009 den 31-01-10_Ke hoach 2012 theo doi (giai ngan 30.6.12) 6" xfId="16774"/>
    <cellStyle name="1_Theo doi von TPCP (dang lam)_BC von DTPT 6 thang 2012" xfId="16775"/>
    <cellStyle name="1_Theo doi von TPCP (dang lam)_BC von DTPT 6 thang 2012 2" xfId="16776"/>
    <cellStyle name="1_Theo doi von TPCP (dang lam)_BC von DTPT 6 thang 2012 2 2" xfId="16777"/>
    <cellStyle name="1_Theo doi von TPCP (dang lam)_BC von DTPT 6 thang 2012 2 3" xfId="16778"/>
    <cellStyle name="1_Theo doi von TPCP (dang lam)_BC von DTPT 6 thang 2012 2 4" xfId="16779"/>
    <cellStyle name="1_Theo doi von TPCP (dang lam)_BC von DTPT 6 thang 2012 3" xfId="16780"/>
    <cellStyle name="1_Theo doi von TPCP (dang lam)_BC von DTPT 6 thang 2012 4" xfId="16781"/>
    <cellStyle name="1_Theo doi von TPCP (dang lam)_BC von DTPT 6 thang 2012 5" xfId="16782"/>
    <cellStyle name="1_Theo doi von TPCP (dang lam)_Bieu du thao QD von ho tro co MT" xfId="16783"/>
    <cellStyle name="1_Theo doi von TPCP (dang lam)_Bieu du thao QD von ho tro co MT 2" xfId="16784"/>
    <cellStyle name="1_Theo doi von TPCP (dang lam)_Bieu du thao QD von ho tro co MT 2 2" xfId="16785"/>
    <cellStyle name="1_Theo doi von TPCP (dang lam)_Bieu du thao QD von ho tro co MT 2 3" xfId="16786"/>
    <cellStyle name="1_Theo doi von TPCP (dang lam)_Bieu du thao QD von ho tro co MT 2 4" xfId="16787"/>
    <cellStyle name="1_Theo doi von TPCP (dang lam)_Bieu du thao QD von ho tro co MT 3" xfId="16788"/>
    <cellStyle name="1_Theo doi von TPCP (dang lam)_Bieu du thao QD von ho tro co MT 4" xfId="16789"/>
    <cellStyle name="1_Theo doi von TPCP (dang lam)_Bieu du thao QD von ho tro co MT 5" xfId="16790"/>
    <cellStyle name="1_Theo doi von TPCP (dang lam)_Book1" xfId="16791"/>
    <cellStyle name="1_Theo doi von TPCP (dang lam)_Book1 2" xfId="16792"/>
    <cellStyle name="1_Theo doi von TPCP (dang lam)_Book1 2 2" xfId="16793"/>
    <cellStyle name="1_Theo doi von TPCP (dang lam)_Book1 2 3" xfId="16794"/>
    <cellStyle name="1_Theo doi von TPCP (dang lam)_Book1 2 4" xfId="16795"/>
    <cellStyle name="1_Theo doi von TPCP (dang lam)_Book1 3" xfId="16796"/>
    <cellStyle name="1_Theo doi von TPCP (dang lam)_Book1 3 2" xfId="16797"/>
    <cellStyle name="1_Theo doi von TPCP (dang lam)_Book1 3 3" xfId="16798"/>
    <cellStyle name="1_Theo doi von TPCP (dang lam)_Book1 3 4" xfId="16799"/>
    <cellStyle name="1_Theo doi von TPCP (dang lam)_Book1 4" xfId="16800"/>
    <cellStyle name="1_Theo doi von TPCP (dang lam)_Book1 5" xfId="16801"/>
    <cellStyle name="1_Theo doi von TPCP (dang lam)_Book1 6" xfId="16802"/>
    <cellStyle name="1_Theo doi von TPCP (dang lam)_Book1_BC von DTPT 6 thang 2012" xfId="16803"/>
    <cellStyle name="1_Theo doi von TPCP (dang lam)_Book1_BC von DTPT 6 thang 2012 2" xfId="16804"/>
    <cellStyle name="1_Theo doi von TPCP (dang lam)_Book1_BC von DTPT 6 thang 2012 2 2" xfId="16805"/>
    <cellStyle name="1_Theo doi von TPCP (dang lam)_Book1_BC von DTPT 6 thang 2012 2 3" xfId="16806"/>
    <cellStyle name="1_Theo doi von TPCP (dang lam)_Book1_BC von DTPT 6 thang 2012 2 4" xfId="16807"/>
    <cellStyle name="1_Theo doi von TPCP (dang lam)_Book1_BC von DTPT 6 thang 2012 3" xfId="16808"/>
    <cellStyle name="1_Theo doi von TPCP (dang lam)_Book1_BC von DTPT 6 thang 2012 3 2" xfId="16809"/>
    <cellStyle name="1_Theo doi von TPCP (dang lam)_Book1_BC von DTPT 6 thang 2012 3 3" xfId="16810"/>
    <cellStyle name="1_Theo doi von TPCP (dang lam)_Book1_BC von DTPT 6 thang 2012 3 4" xfId="16811"/>
    <cellStyle name="1_Theo doi von TPCP (dang lam)_Book1_BC von DTPT 6 thang 2012 4" xfId="16812"/>
    <cellStyle name="1_Theo doi von TPCP (dang lam)_Book1_BC von DTPT 6 thang 2012 5" xfId="16813"/>
    <cellStyle name="1_Theo doi von TPCP (dang lam)_Book1_BC von DTPT 6 thang 2012 6" xfId="16814"/>
    <cellStyle name="1_Theo doi von TPCP (dang lam)_Book1_Bieu du thao QD von ho tro co MT" xfId="16815"/>
    <cellStyle name="1_Theo doi von TPCP (dang lam)_Book1_Bieu du thao QD von ho tro co MT 2" xfId="16816"/>
    <cellStyle name="1_Theo doi von TPCP (dang lam)_Book1_Bieu du thao QD von ho tro co MT 2 2" xfId="16817"/>
    <cellStyle name="1_Theo doi von TPCP (dang lam)_Book1_Bieu du thao QD von ho tro co MT 2 3" xfId="16818"/>
    <cellStyle name="1_Theo doi von TPCP (dang lam)_Book1_Bieu du thao QD von ho tro co MT 2 4" xfId="16819"/>
    <cellStyle name="1_Theo doi von TPCP (dang lam)_Book1_Bieu du thao QD von ho tro co MT 3" xfId="16820"/>
    <cellStyle name="1_Theo doi von TPCP (dang lam)_Book1_Bieu du thao QD von ho tro co MT 3 2" xfId="16821"/>
    <cellStyle name="1_Theo doi von TPCP (dang lam)_Book1_Bieu du thao QD von ho tro co MT 3 3" xfId="16822"/>
    <cellStyle name="1_Theo doi von TPCP (dang lam)_Book1_Bieu du thao QD von ho tro co MT 3 4" xfId="16823"/>
    <cellStyle name="1_Theo doi von TPCP (dang lam)_Book1_Bieu du thao QD von ho tro co MT 4" xfId="16824"/>
    <cellStyle name="1_Theo doi von TPCP (dang lam)_Book1_Bieu du thao QD von ho tro co MT 5" xfId="16825"/>
    <cellStyle name="1_Theo doi von TPCP (dang lam)_Book1_Bieu du thao QD von ho tro co MT 6" xfId="16826"/>
    <cellStyle name="1_Theo doi von TPCP (dang lam)_Book1_Hoan chinh KH 2012 (o nha)" xfId="16827"/>
    <cellStyle name="1_Theo doi von TPCP (dang lam)_Book1_Hoan chinh KH 2012 (o nha) 2" xfId="16828"/>
    <cellStyle name="1_Theo doi von TPCP (dang lam)_Book1_Hoan chinh KH 2012 (o nha) 2 2" xfId="16829"/>
    <cellStyle name="1_Theo doi von TPCP (dang lam)_Book1_Hoan chinh KH 2012 (o nha) 2 3" xfId="16830"/>
    <cellStyle name="1_Theo doi von TPCP (dang lam)_Book1_Hoan chinh KH 2012 (o nha) 2 4" xfId="16831"/>
    <cellStyle name="1_Theo doi von TPCP (dang lam)_Book1_Hoan chinh KH 2012 (o nha) 3" xfId="16832"/>
    <cellStyle name="1_Theo doi von TPCP (dang lam)_Book1_Hoan chinh KH 2012 (o nha) 3 2" xfId="16833"/>
    <cellStyle name="1_Theo doi von TPCP (dang lam)_Book1_Hoan chinh KH 2012 (o nha) 3 3" xfId="16834"/>
    <cellStyle name="1_Theo doi von TPCP (dang lam)_Book1_Hoan chinh KH 2012 (o nha) 3 4" xfId="16835"/>
    <cellStyle name="1_Theo doi von TPCP (dang lam)_Book1_Hoan chinh KH 2012 (o nha) 4" xfId="16836"/>
    <cellStyle name="1_Theo doi von TPCP (dang lam)_Book1_Hoan chinh KH 2012 (o nha) 5" xfId="16837"/>
    <cellStyle name="1_Theo doi von TPCP (dang lam)_Book1_Hoan chinh KH 2012 (o nha) 6" xfId="16838"/>
    <cellStyle name="1_Theo doi von TPCP (dang lam)_Book1_Hoan chinh KH 2012 (o nha)_Bao cao giai ngan quy I" xfId="16839"/>
    <cellStyle name="1_Theo doi von TPCP (dang lam)_Book1_Hoan chinh KH 2012 (o nha)_Bao cao giai ngan quy I 2" xfId="16840"/>
    <cellStyle name="1_Theo doi von TPCP (dang lam)_Book1_Hoan chinh KH 2012 (o nha)_Bao cao giai ngan quy I 2 2" xfId="16841"/>
    <cellStyle name="1_Theo doi von TPCP (dang lam)_Book1_Hoan chinh KH 2012 (o nha)_Bao cao giai ngan quy I 2 3" xfId="16842"/>
    <cellStyle name="1_Theo doi von TPCP (dang lam)_Book1_Hoan chinh KH 2012 (o nha)_Bao cao giai ngan quy I 2 4" xfId="16843"/>
    <cellStyle name="1_Theo doi von TPCP (dang lam)_Book1_Hoan chinh KH 2012 (o nha)_Bao cao giai ngan quy I 3" xfId="16844"/>
    <cellStyle name="1_Theo doi von TPCP (dang lam)_Book1_Hoan chinh KH 2012 (o nha)_Bao cao giai ngan quy I 3 2" xfId="16845"/>
    <cellStyle name="1_Theo doi von TPCP (dang lam)_Book1_Hoan chinh KH 2012 (o nha)_Bao cao giai ngan quy I 3 3" xfId="16846"/>
    <cellStyle name="1_Theo doi von TPCP (dang lam)_Book1_Hoan chinh KH 2012 (o nha)_Bao cao giai ngan quy I 3 4" xfId="16847"/>
    <cellStyle name="1_Theo doi von TPCP (dang lam)_Book1_Hoan chinh KH 2012 (o nha)_Bao cao giai ngan quy I 4" xfId="16848"/>
    <cellStyle name="1_Theo doi von TPCP (dang lam)_Book1_Hoan chinh KH 2012 (o nha)_Bao cao giai ngan quy I 5" xfId="16849"/>
    <cellStyle name="1_Theo doi von TPCP (dang lam)_Book1_Hoan chinh KH 2012 (o nha)_Bao cao giai ngan quy I 6" xfId="16850"/>
    <cellStyle name="1_Theo doi von TPCP (dang lam)_Book1_Hoan chinh KH 2012 (o nha)_BC von DTPT 6 thang 2012" xfId="16851"/>
    <cellStyle name="1_Theo doi von TPCP (dang lam)_Book1_Hoan chinh KH 2012 (o nha)_BC von DTPT 6 thang 2012 2" xfId="16852"/>
    <cellStyle name="1_Theo doi von TPCP (dang lam)_Book1_Hoan chinh KH 2012 (o nha)_BC von DTPT 6 thang 2012 2 2" xfId="16853"/>
    <cellStyle name="1_Theo doi von TPCP (dang lam)_Book1_Hoan chinh KH 2012 (o nha)_BC von DTPT 6 thang 2012 2 3" xfId="16854"/>
    <cellStyle name="1_Theo doi von TPCP (dang lam)_Book1_Hoan chinh KH 2012 (o nha)_BC von DTPT 6 thang 2012 2 4" xfId="16855"/>
    <cellStyle name="1_Theo doi von TPCP (dang lam)_Book1_Hoan chinh KH 2012 (o nha)_BC von DTPT 6 thang 2012 3" xfId="16856"/>
    <cellStyle name="1_Theo doi von TPCP (dang lam)_Book1_Hoan chinh KH 2012 (o nha)_BC von DTPT 6 thang 2012 3 2" xfId="16857"/>
    <cellStyle name="1_Theo doi von TPCP (dang lam)_Book1_Hoan chinh KH 2012 (o nha)_BC von DTPT 6 thang 2012 3 3" xfId="16858"/>
    <cellStyle name="1_Theo doi von TPCP (dang lam)_Book1_Hoan chinh KH 2012 (o nha)_BC von DTPT 6 thang 2012 3 4" xfId="16859"/>
    <cellStyle name="1_Theo doi von TPCP (dang lam)_Book1_Hoan chinh KH 2012 (o nha)_BC von DTPT 6 thang 2012 4" xfId="16860"/>
    <cellStyle name="1_Theo doi von TPCP (dang lam)_Book1_Hoan chinh KH 2012 (o nha)_BC von DTPT 6 thang 2012 5" xfId="16861"/>
    <cellStyle name="1_Theo doi von TPCP (dang lam)_Book1_Hoan chinh KH 2012 (o nha)_BC von DTPT 6 thang 2012 6" xfId="16862"/>
    <cellStyle name="1_Theo doi von TPCP (dang lam)_Book1_Hoan chinh KH 2012 (o nha)_Bieu du thao QD von ho tro co MT" xfId="16863"/>
    <cellStyle name="1_Theo doi von TPCP (dang lam)_Book1_Hoan chinh KH 2012 (o nha)_Bieu du thao QD von ho tro co MT 2" xfId="16864"/>
    <cellStyle name="1_Theo doi von TPCP (dang lam)_Book1_Hoan chinh KH 2012 (o nha)_Bieu du thao QD von ho tro co MT 2 2" xfId="16865"/>
    <cellStyle name="1_Theo doi von TPCP (dang lam)_Book1_Hoan chinh KH 2012 (o nha)_Bieu du thao QD von ho tro co MT 2 3" xfId="16866"/>
    <cellStyle name="1_Theo doi von TPCP (dang lam)_Book1_Hoan chinh KH 2012 (o nha)_Bieu du thao QD von ho tro co MT 2 4" xfId="16867"/>
    <cellStyle name="1_Theo doi von TPCP (dang lam)_Book1_Hoan chinh KH 2012 (o nha)_Bieu du thao QD von ho tro co MT 3" xfId="16868"/>
    <cellStyle name="1_Theo doi von TPCP (dang lam)_Book1_Hoan chinh KH 2012 (o nha)_Bieu du thao QD von ho tro co MT 3 2" xfId="16869"/>
    <cellStyle name="1_Theo doi von TPCP (dang lam)_Book1_Hoan chinh KH 2012 (o nha)_Bieu du thao QD von ho tro co MT 3 3" xfId="16870"/>
    <cellStyle name="1_Theo doi von TPCP (dang lam)_Book1_Hoan chinh KH 2012 (o nha)_Bieu du thao QD von ho tro co MT 3 4" xfId="16871"/>
    <cellStyle name="1_Theo doi von TPCP (dang lam)_Book1_Hoan chinh KH 2012 (o nha)_Bieu du thao QD von ho tro co MT 4" xfId="16872"/>
    <cellStyle name="1_Theo doi von TPCP (dang lam)_Book1_Hoan chinh KH 2012 (o nha)_Bieu du thao QD von ho tro co MT 5" xfId="16873"/>
    <cellStyle name="1_Theo doi von TPCP (dang lam)_Book1_Hoan chinh KH 2012 (o nha)_Bieu du thao QD von ho tro co MT 6" xfId="16874"/>
    <cellStyle name="1_Theo doi von TPCP (dang lam)_Book1_Hoan chinh KH 2012 (o nha)_Ke hoach 2012 theo doi (giai ngan 30.6.12)" xfId="16875"/>
    <cellStyle name="1_Theo doi von TPCP (dang lam)_Book1_Hoan chinh KH 2012 (o nha)_Ke hoach 2012 theo doi (giai ngan 30.6.12) 2" xfId="16876"/>
    <cellStyle name="1_Theo doi von TPCP (dang lam)_Book1_Hoan chinh KH 2012 (o nha)_Ke hoach 2012 theo doi (giai ngan 30.6.12) 2 2" xfId="16877"/>
    <cellStyle name="1_Theo doi von TPCP (dang lam)_Book1_Hoan chinh KH 2012 (o nha)_Ke hoach 2012 theo doi (giai ngan 30.6.12) 2 3" xfId="16878"/>
    <cellStyle name="1_Theo doi von TPCP (dang lam)_Book1_Hoan chinh KH 2012 (o nha)_Ke hoach 2012 theo doi (giai ngan 30.6.12) 2 4" xfId="16879"/>
    <cellStyle name="1_Theo doi von TPCP (dang lam)_Book1_Hoan chinh KH 2012 (o nha)_Ke hoach 2012 theo doi (giai ngan 30.6.12) 3" xfId="16880"/>
    <cellStyle name="1_Theo doi von TPCP (dang lam)_Book1_Hoan chinh KH 2012 (o nha)_Ke hoach 2012 theo doi (giai ngan 30.6.12) 3 2" xfId="16881"/>
    <cellStyle name="1_Theo doi von TPCP (dang lam)_Book1_Hoan chinh KH 2012 (o nha)_Ke hoach 2012 theo doi (giai ngan 30.6.12) 3 3" xfId="16882"/>
    <cellStyle name="1_Theo doi von TPCP (dang lam)_Book1_Hoan chinh KH 2012 (o nha)_Ke hoach 2012 theo doi (giai ngan 30.6.12) 3 4" xfId="16883"/>
    <cellStyle name="1_Theo doi von TPCP (dang lam)_Book1_Hoan chinh KH 2012 (o nha)_Ke hoach 2012 theo doi (giai ngan 30.6.12) 4" xfId="16884"/>
    <cellStyle name="1_Theo doi von TPCP (dang lam)_Book1_Hoan chinh KH 2012 (o nha)_Ke hoach 2012 theo doi (giai ngan 30.6.12) 5" xfId="16885"/>
    <cellStyle name="1_Theo doi von TPCP (dang lam)_Book1_Hoan chinh KH 2012 (o nha)_Ke hoach 2012 theo doi (giai ngan 30.6.12) 6" xfId="16886"/>
    <cellStyle name="1_Theo doi von TPCP (dang lam)_Book1_Hoan chinh KH 2012 Von ho tro co MT" xfId="16887"/>
    <cellStyle name="1_Theo doi von TPCP (dang lam)_Book1_Hoan chinh KH 2012 Von ho tro co MT (chi tiet)" xfId="16888"/>
    <cellStyle name="1_Theo doi von TPCP (dang lam)_Book1_Hoan chinh KH 2012 Von ho tro co MT (chi tiet) 2" xfId="16889"/>
    <cellStyle name="1_Theo doi von TPCP (dang lam)_Book1_Hoan chinh KH 2012 Von ho tro co MT (chi tiet) 2 2" xfId="16890"/>
    <cellStyle name="1_Theo doi von TPCP (dang lam)_Book1_Hoan chinh KH 2012 Von ho tro co MT (chi tiet) 2 3" xfId="16891"/>
    <cellStyle name="1_Theo doi von TPCP (dang lam)_Book1_Hoan chinh KH 2012 Von ho tro co MT (chi tiet) 2 4" xfId="16892"/>
    <cellStyle name="1_Theo doi von TPCP (dang lam)_Book1_Hoan chinh KH 2012 Von ho tro co MT (chi tiet) 3" xfId="16893"/>
    <cellStyle name="1_Theo doi von TPCP (dang lam)_Book1_Hoan chinh KH 2012 Von ho tro co MT (chi tiet) 3 2" xfId="16894"/>
    <cellStyle name="1_Theo doi von TPCP (dang lam)_Book1_Hoan chinh KH 2012 Von ho tro co MT (chi tiet) 3 3" xfId="16895"/>
    <cellStyle name="1_Theo doi von TPCP (dang lam)_Book1_Hoan chinh KH 2012 Von ho tro co MT (chi tiet) 3 4" xfId="16896"/>
    <cellStyle name="1_Theo doi von TPCP (dang lam)_Book1_Hoan chinh KH 2012 Von ho tro co MT (chi tiet) 4" xfId="16897"/>
    <cellStyle name="1_Theo doi von TPCP (dang lam)_Book1_Hoan chinh KH 2012 Von ho tro co MT (chi tiet) 5" xfId="16898"/>
    <cellStyle name="1_Theo doi von TPCP (dang lam)_Book1_Hoan chinh KH 2012 Von ho tro co MT (chi tiet) 6" xfId="16899"/>
    <cellStyle name="1_Theo doi von TPCP (dang lam)_Book1_Hoan chinh KH 2012 Von ho tro co MT 10" xfId="16900"/>
    <cellStyle name="1_Theo doi von TPCP (dang lam)_Book1_Hoan chinh KH 2012 Von ho tro co MT 10 2" xfId="16901"/>
    <cellStyle name="1_Theo doi von TPCP (dang lam)_Book1_Hoan chinh KH 2012 Von ho tro co MT 10 3" xfId="16902"/>
    <cellStyle name="1_Theo doi von TPCP (dang lam)_Book1_Hoan chinh KH 2012 Von ho tro co MT 10 4" xfId="16903"/>
    <cellStyle name="1_Theo doi von TPCP (dang lam)_Book1_Hoan chinh KH 2012 Von ho tro co MT 11" xfId="16904"/>
    <cellStyle name="1_Theo doi von TPCP (dang lam)_Book1_Hoan chinh KH 2012 Von ho tro co MT 11 2" xfId="16905"/>
    <cellStyle name="1_Theo doi von TPCP (dang lam)_Book1_Hoan chinh KH 2012 Von ho tro co MT 11 3" xfId="16906"/>
    <cellStyle name="1_Theo doi von TPCP (dang lam)_Book1_Hoan chinh KH 2012 Von ho tro co MT 11 4" xfId="16907"/>
    <cellStyle name="1_Theo doi von TPCP (dang lam)_Book1_Hoan chinh KH 2012 Von ho tro co MT 12" xfId="16908"/>
    <cellStyle name="1_Theo doi von TPCP (dang lam)_Book1_Hoan chinh KH 2012 Von ho tro co MT 12 2" xfId="16909"/>
    <cellStyle name="1_Theo doi von TPCP (dang lam)_Book1_Hoan chinh KH 2012 Von ho tro co MT 12 3" xfId="16910"/>
    <cellStyle name="1_Theo doi von TPCP (dang lam)_Book1_Hoan chinh KH 2012 Von ho tro co MT 12 4" xfId="16911"/>
    <cellStyle name="1_Theo doi von TPCP (dang lam)_Book1_Hoan chinh KH 2012 Von ho tro co MT 13" xfId="16912"/>
    <cellStyle name="1_Theo doi von TPCP (dang lam)_Book1_Hoan chinh KH 2012 Von ho tro co MT 13 2" xfId="16913"/>
    <cellStyle name="1_Theo doi von TPCP (dang lam)_Book1_Hoan chinh KH 2012 Von ho tro co MT 13 3" xfId="16914"/>
    <cellStyle name="1_Theo doi von TPCP (dang lam)_Book1_Hoan chinh KH 2012 Von ho tro co MT 13 4" xfId="16915"/>
    <cellStyle name="1_Theo doi von TPCP (dang lam)_Book1_Hoan chinh KH 2012 Von ho tro co MT 14" xfId="16916"/>
    <cellStyle name="1_Theo doi von TPCP (dang lam)_Book1_Hoan chinh KH 2012 Von ho tro co MT 14 2" xfId="16917"/>
    <cellStyle name="1_Theo doi von TPCP (dang lam)_Book1_Hoan chinh KH 2012 Von ho tro co MT 14 3" xfId="16918"/>
    <cellStyle name="1_Theo doi von TPCP (dang lam)_Book1_Hoan chinh KH 2012 Von ho tro co MT 14 4" xfId="16919"/>
    <cellStyle name="1_Theo doi von TPCP (dang lam)_Book1_Hoan chinh KH 2012 Von ho tro co MT 15" xfId="16920"/>
    <cellStyle name="1_Theo doi von TPCP (dang lam)_Book1_Hoan chinh KH 2012 Von ho tro co MT 15 2" xfId="16921"/>
    <cellStyle name="1_Theo doi von TPCP (dang lam)_Book1_Hoan chinh KH 2012 Von ho tro co MT 15 3" xfId="16922"/>
    <cellStyle name="1_Theo doi von TPCP (dang lam)_Book1_Hoan chinh KH 2012 Von ho tro co MT 15 4" xfId="16923"/>
    <cellStyle name="1_Theo doi von TPCP (dang lam)_Book1_Hoan chinh KH 2012 Von ho tro co MT 16" xfId="16924"/>
    <cellStyle name="1_Theo doi von TPCP (dang lam)_Book1_Hoan chinh KH 2012 Von ho tro co MT 16 2" xfId="16925"/>
    <cellStyle name="1_Theo doi von TPCP (dang lam)_Book1_Hoan chinh KH 2012 Von ho tro co MT 16 3" xfId="16926"/>
    <cellStyle name="1_Theo doi von TPCP (dang lam)_Book1_Hoan chinh KH 2012 Von ho tro co MT 16 4" xfId="16927"/>
    <cellStyle name="1_Theo doi von TPCP (dang lam)_Book1_Hoan chinh KH 2012 Von ho tro co MT 17" xfId="16928"/>
    <cellStyle name="1_Theo doi von TPCP (dang lam)_Book1_Hoan chinh KH 2012 Von ho tro co MT 17 2" xfId="16929"/>
    <cellStyle name="1_Theo doi von TPCP (dang lam)_Book1_Hoan chinh KH 2012 Von ho tro co MT 17 3" xfId="16930"/>
    <cellStyle name="1_Theo doi von TPCP (dang lam)_Book1_Hoan chinh KH 2012 Von ho tro co MT 17 4" xfId="16931"/>
    <cellStyle name="1_Theo doi von TPCP (dang lam)_Book1_Hoan chinh KH 2012 Von ho tro co MT 18" xfId="16932"/>
    <cellStyle name="1_Theo doi von TPCP (dang lam)_Book1_Hoan chinh KH 2012 Von ho tro co MT 19" xfId="16933"/>
    <cellStyle name="1_Theo doi von TPCP (dang lam)_Book1_Hoan chinh KH 2012 Von ho tro co MT 2" xfId="16934"/>
    <cellStyle name="1_Theo doi von TPCP (dang lam)_Book1_Hoan chinh KH 2012 Von ho tro co MT 2 2" xfId="16935"/>
    <cellStyle name="1_Theo doi von TPCP (dang lam)_Book1_Hoan chinh KH 2012 Von ho tro co MT 2 3" xfId="16936"/>
    <cellStyle name="1_Theo doi von TPCP (dang lam)_Book1_Hoan chinh KH 2012 Von ho tro co MT 2 4" xfId="16937"/>
    <cellStyle name="1_Theo doi von TPCP (dang lam)_Book1_Hoan chinh KH 2012 Von ho tro co MT 20" xfId="16938"/>
    <cellStyle name="1_Theo doi von TPCP (dang lam)_Book1_Hoan chinh KH 2012 Von ho tro co MT 3" xfId="16939"/>
    <cellStyle name="1_Theo doi von TPCP (dang lam)_Book1_Hoan chinh KH 2012 Von ho tro co MT 3 2" xfId="16940"/>
    <cellStyle name="1_Theo doi von TPCP (dang lam)_Book1_Hoan chinh KH 2012 Von ho tro co MT 3 3" xfId="16941"/>
    <cellStyle name="1_Theo doi von TPCP (dang lam)_Book1_Hoan chinh KH 2012 Von ho tro co MT 3 4" xfId="16942"/>
    <cellStyle name="1_Theo doi von TPCP (dang lam)_Book1_Hoan chinh KH 2012 Von ho tro co MT 4" xfId="16943"/>
    <cellStyle name="1_Theo doi von TPCP (dang lam)_Book1_Hoan chinh KH 2012 Von ho tro co MT 4 2" xfId="16944"/>
    <cellStyle name="1_Theo doi von TPCP (dang lam)_Book1_Hoan chinh KH 2012 Von ho tro co MT 4 3" xfId="16945"/>
    <cellStyle name="1_Theo doi von TPCP (dang lam)_Book1_Hoan chinh KH 2012 Von ho tro co MT 4 4" xfId="16946"/>
    <cellStyle name="1_Theo doi von TPCP (dang lam)_Book1_Hoan chinh KH 2012 Von ho tro co MT 5" xfId="16947"/>
    <cellStyle name="1_Theo doi von TPCP (dang lam)_Book1_Hoan chinh KH 2012 Von ho tro co MT 5 2" xfId="16948"/>
    <cellStyle name="1_Theo doi von TPCP (dang lam)_Book1_Hoan chinh KH 2012 Von ho tro co MT 5 3" xfId="16949"/>
    <cellStyle name="1_Theo doi von TPCP (dang lam)_Book1_Hoan chinh KH 2012 Von ho tro co MT 5 4" xfId="16950"/>
    <cellStyle name="1_Theo doi von TPCP (dang lam)_Book1_Hoan chinh KH 2012 Von ho tro co MT 6" xfId="16951"/>
    <cellStyle name="1_Theo doi von TPCP (dang lam)_Book1_Hoan chinh KH 2012 Von ho tro co MT 6 2" xfId="16952"/>
    <cellStyle name="1_Theo doi von TPCP (dang lam)_Book1_Hoan chinh KH 2012 Von ho tro co MT 6 3" xfId="16953"/>
    <cellStyle name="1_Theo doi von TPCP (dang lam)_Book1_Hoan chinh KH 2012 Von ho tro co MT 6 4" xfId="16954"/>
    <cellStyle name="1_Theo doi von TPCP (dang lam)_Book1_Hoan chinh KH 2012 Von ho tro co MT 7" xfId="16955"/>
    <cellStyle name="1_Theo doi von TPCP (dang lam)_Book1_Hoan chinh KH 2012 Von ho tro co MT 7 2" xfId="16956"/>
    <cellStyle name="1_Theo doi von TPCP (dang lam)_Book1_Hoan chinh KH 2012 Von ho tro co MT 7 3" xfId="16957"/>
    <cellStyle name="1_Theo doi von TPCP (dang lam)_Book1_Hoan chinh KH 2012 Von ho tro co MT 7 4" xfId="16958"/>
    <cellStyle name="1_Theo doi von TPCP (dang lam)_Book1_Hoan chinh KH 2012 Von ho tro co MT 8" xfId="16959"/>
    <cellStyle name="1_Theo doi von TPCP (dang lam)_Book1_Hoan chinh KH 2012 Von ho tro co MT 8 2" xfId="16960"/>
    <cellStyle name="1_Theo doi von TPCP (dang lam)_Book1_Hoan chinh KH 2012 Von ho tro co MT 8 3" xfId="16961"/>
    <cellStyle name="1_Theo doi von TPCP (dang lam)_Book1_Hoan chinh KH 2012 Von ho tro co MT 8 4" xfId="16962"/>
    <cellStyle name="1_Theo doi von TPCP (dang lam)_Book1_Hoan chinh KH 2012 Von ho tro co MT 9" xfId="16963"/>
    <cellStyle name="1_Theo doi von TPCP (dang lam)_Book1_Hoan chinh KH 2012 Von ho tro co MT 9 2" xfId="16964"/>
    <cellStyle name="1_Theo doi von TPCP (dang lam)_Book1_Hoan chinh KH 2012 Von ho tro co MT 9 3" xfId="16965"/>
    <cellStyle name="1_Theo doi von TPCP (dang lam)_Book1_Hoan chinh KH 2012 Von ho tro co MT 9 4" xfId="16966"/>
    <cellStyle name="1_Theo doi von TPCP (dang lam)_Book1_Hoan chinh KH 2012 Von ho tro co MT_Bao cao giai ngan quy I" xfId="16967"/>
    <cellStyle name="1_Theo doi von TPCP (dang lam)_Book1_Hoan chinh KH 2012 Von ho tro co MT_Bao cao giai ngan quy I 2" xfId="16968"/>
    <cellStyle name="1_Theo doi von TPCP (dang lam)_Book1_Hoan chinh KH 2012 Von ho tro co MT_Bao cao giai ngan quy I 2 2" xfId="16969"/>
    <cellStyle name="1_Theo doi von TPCP (dang lam)_Book1_Hoan chinh KH 2012 Von ho tro co MT_Bao cao giai ngan quy I 2 3" xfId="16970"/>
    <cellStyle name="1_Theo doi von TPCP (dang lam)_Book1_Hoan chinh KH 2012 Von ho tro co MT_Bao cao giai ngan quy I 2 4" xfId="16971"/>
    <cellStyle name="1_Theo doi von TPCP (dang lam)_Book1_Hoan chinh KH 2012 Von ho tro co MT_Bao cao giai ngan quy I 3" xfId="16972"/>
    <cellStyle name="1_Theo doi von TPCP (dang lam)_Book1_Hoan chinh KH 2012 Von ho tro co MT_Bao cao giai ngan quy I 3 2" xfId="16973"/>
    <cellStyle name="1_Theo doi von TPCP (dang lam)_Book1_Hoan chinh KH 2012 Von ho tro co MT_Bao cao giai ngan quy I 3 3" xfId="16974"/>
    <cellStyle name="1_Theo doi von TPCP (dang lam)_Book1_Hoan chinh KH 2012 Von ho tro co MT_Bao cao giai ngan quy I 3 4" xfId="16975"/>
    <cellStyle name="1_Theo doi von TPCP (dang lam)_Book1_Hoan chinh KH 2012 Von ho tro co MT_Bao cao giai ngan quy I 4" xfId="16976"/>
    <cellStyle name="1_Theo doi von TPCP (dang lam)_Book1_Hoan chinh KH 2012 Von ho tro co MT_Bao cao giai ngan quy I 5" xfId="16977"/>
    <cellStyle name="1_Theo doi von TPCP (dang lam)_Book1_Hoan chinh KH 2012 Von ho tro co MT_Bao cao giai ngan quy I 6" xfId="16978"/>
    <cellStyle name="1_Theo doi von TPCP (dang lam)_Book1_Hoan chinh KH 2012 Von ho tro co MT_BC von DTPT 6 thang 2012" xfId="16979"/>
    <cellStyle name="1_Theo doi von TPCP (dang lam)_Book1_Hoan chinh KH 2012 Von ho tro co MT_BC von DTPT 6 thang 2012 2" xfId="16980"/>
    <cellStyle name="1_Theo doi von TPCP (dang lam)_Book1_Hoan chinh KH 2012 Von ho tro co MT_BC von DTPT 6 thang 2012 2 2" xfId="16981"/>
    <cellStyle name="1_Theo doi von TPCP (dang lam)_Book1_Hoan chinh KH 2012 Von ho tro co MT_BC von DTPT 6 thang 2012 2 3" xfId="16982"/>
    <cellStyle name="1_Theo doi von TPCP (dang lam)_Book1_Hoan chinh KH 2012 Von ho tro co MT_BC von DTPT 6 thang 2012 2 4" xfId="16983"/>
    <cellStyle name="1_Theo doi von TPCP (dang lam)_Book1_Hoan chinh KH 2012 Von ho tro co MT_BC von DTPT 6 thang 2012 3" xfId="16984"/>
    <cellStyle name="1_Theo doi von TPCP (dang lam)_Book1_Hoan chinh KH 2012 Von ho tro co MT_BC von DTPT 6 thang 2012 3 2" xfId="16985"/>
    <cellStyle name="1_Theo doi von TPCP (dang lam)_Book1_Hoan chinh KH 2012 Von ho tro co MT_BC von DTPT 6 thang 2012 3 3" xfId="16986"/>
    <cellStyle name="1_Theo doi von TPCP (dang lam)_Book1_Hoan chinh KH 2012 Von ho tro co MT_BC von DTPT 6 thang 2012 3 4" xfId="16987"/>
    <cellStyle name="1_Theo doi von TPCP (dang lam)_Book1_Hoan chinh KH 2012 Von ho tro co MT_BC von DTPT 6 thang 2012 4" xfId="16988"/>
    <cellStyle name="1_Theo doi von TPCP (dang lam)_Book1_Hoan chinh KH 2012 Von ho tro co MT_BC von DTPT 6 thang 2012 5" xfId="16989"/>
    <cellStyle name="1_Theo doi von TPCP (dang lam)_Book1_Hoan chinh KH 2012 Von ho tro co MT_BC von DTPT 6 thang 2012 6" xfId="16990"/>
    <cellStyle name="1_Theo doi von TPCP (dang lam)_Book1_Hoan chinh KH 2012 Von ho tro co MT_Bieu du thao QD von ho tro co MT" xfId="16991"/>
    <cellStyle name="1_Theo doi von TPCP (dang lam)_Book1_Hoan chinh KH 2012 Von ho tro co MT_Bieu du thao QD von ho tro co MT 2" xfId="16992"/>
    <cellStyle name="1_Theo doi von TPCP (dang lam)_Book1_Hoan chinh KH 2012 Von ho tro co MT_Bieu du thao QD von ho tro co MT 2 2" xfId="16993"/>
    <cellStyle name="1_Theo doi von TPCP (dang lam)_Book1_Hoan chinh KH 2012 Von ho tro co MT_Bieu du thao QD von ho tro co MT 2 3" xfId="16994"/>
    <cellStyle name="1_Theo doi von TPCP (dang lam)_Book1_Hoan chinh KH 2012 Von ho tro co MT_Bieu du thao QD von ho tro co MT 2 4" xfId="16995"/>
    <cellStyle name="1_Theo doi von TPCP (dang lam)_Book1_Hoan chinh KH 2012 Von ho tro co MT_Bieu du thao QD von ho tro co MT 3" xfId="16996"/>
    <cellStyle name="1_Theo doi von TPCP (dang lam)_Book1_Hoan chinh KH 2012 Von ho tro co MT_Bieu du thao QD von ho tro co MT 3 2" xfId="16997"/>
    <cellStyle name="1_Theo doi von TPCP (dang lam)_Book1_Hoan chinh KH 2012 Von ho tro co MT_Bieu du thao QD von ho tro co MT 3 3" xfId="16998"/>
    <cellStyle name="1_Theo doi von TPCP (dang lam)_Book1_Hoan chinh KH 2012 Von ho tro co MT_Bieu du thao QD von ho tro co MT 3 4" xfId="16999"/>
    <cellStyle name="1_Theo doi von TPCP (dang lam)_Book1_Hoan chinh KH 2012 Von ho tro co MT_Bieu du thao QD von ho tro co MT 4" xfId="17000"/>
    <cellStyle name="1_Theo doi von TPCP (dang lam)_Book1_Hoan chinh KH 2012 Von ho tro co MT_Bieu du thao QD von ho tro co MT 5" xfId="17001"/>
    <cellStyle name="1_Theo doi von TPCP (dang lam)_Book1_Hoan chinh KH 2012 Von ho tro co MT_Bieu du thao QD von ho tro co MT 6" xfId="17002"/>
    <cellStyle name="1_Theo doi von TPCP (dang lam)_Book1_Hoan chinh KH 2012 Von ho tro co MT_Ke hoach 2012 theo doi (giai ngan 30.6.12)" xfId="17003"/>
    <cellStyle name="1_Theo doi von TPCP (dang lam)_Book1_Hoan chinh KH 2012 Von ho tro co MT_Ke hoach 2012 theo doi (giai ngan 30.6.12) 2" xfId="17004"/>
    <cellStyle name="1_Theo doi von TPCP (dang lam)_Book1_Hoan chinh KH 2012 Von ho tro co MT_Ke hoach 2012 theo doi (giai ngan 30.6.12) 2 2" xfId="17005"/>
    <cellStyle name="1_Theo doi von TPCP (dang lam)_Book1_Hoan chinh KH 2012 Von ho tro co MT_Ke hoach 2012 theo doi (giai ngan 30.6.12) 2 3" xfId="17006"/>
    <cellStyle name="1_Theo doi von TPCP (dang lam)_Book1_Hoan chinh KH 2012 Von ho tro co MT_Ke hoach 2012 theo doi (giai ngan 30.6.12) 2 4" xfId="17007"/>
    <cellStyle name="1_Theo doi von TPCP (dang lam)_Book1_Hoan chinh KH 2012 Von ho tro co MT_Ke hoach 2012 theo doi (giai ngan 30.6.12) 3" xfId="17008"/>
    <cellStyle name="1_Theo doi von TPCP (dang lam)_Book1_Hoan chinh KH 2012 Von ho tro co MT_Ke hoach 2012 theo doi (giai ngan 30.6.12) 3 2" xfId="17009"/>
    <cellStyle name="1_Theo doi von TPCP (dang lam)_Book1_Hoan chinh KH 2012 Von ho tro co MT_Ke hoach 2012 theo doi (giai ngan 30.6.12) 3 3" xfId="17010"/>
    <cellStyle name="1_Theo doi von TPCP (dang lam)_Book1_Hoan chinh KH 2012 Von ho tro co MT_Ke hoach 2012 theo doi (giai ngan 30.6.12) 3 4" xfId="17011"/>
    <cellStyle name="1_Theo doi von TPCP (dang lam)_Book1_Hoan chinh KH 2012 Von ho tro co MT_Ke hoach 2012 theo doi (giai ngan 30.6.12) 4" xfId="17012"/>
    <cellStyle name="1_Theo doi von TPCP (dang lam)_Book1_Hoan chinh KH 2012 Von ho tro co MT_Ke hoach 2012 theo doi (giai ngan 30.6.12) 5" xfId="17013"/>
    <cellStyle name="1_Theo doi von TPCP (dang lam)_Book1_Hoan chinh KH 2012 Von ho tro co MT_Ke hoach 2012 theo doi (giai ngan 30.6.12) 6" xfId="17014"/>
    <cellStyle name="1_Theo doi von TPCP (dang lam)_Book1_Ke hoach 2012 (theo doi)" xfId="17015"/>
    <cellStyle name="1_Theo doi von TPCP (dang lam)_Book1_Ke hoach 2012 (theo doi) 2" xfId="17016"/>
    <cellStyle name="1_Theo doi von TPCP (dang lam)_Book1_Ke hoach 2012 (theo doi) 2 2" xfId="17017"/>
    <cellStyle name="1_Theo doi von TPCP (dang lam)_Book1_Ke hoach 2012 (theo doi) 2 3" xfId="17018"/>
    <cellStyle name="1_Theo doi von TPCP (dang lam)_Book1_Ke hoach 2012 (theo doi) 2 4" xfId="17019"/>
    <cellStyle name="1_Theo doi von TPCP (dang lam)_Book1_Ke hoach 2012 (theo doi) 3" xfId="17020"/>
    <cellStyle name="1_Theo doi von TPCP (dang lam)_Book1_Ke hoach 2012 (theo doi) 3 2" xfId="17021"/>
    <cellStyle name="1_Theo doi von TPCP (dang lam)_Book1_Ke hoach 2012 (theo doi) 3 3" xfId="17022"/>
    <cellStyle name="1_Theo doi von TPCP (dang lam)_Book1_Ke hoach 2012 (theo doi) 3 4" xfId="17023"/>
    <cellStyle name="1_Theo doi von TPCP (dang lam)_Book1_Ke hoach 2012 (theo doi) 4" xfId="17024"/>
    <cellStyle name="1_Theo doi von TPCP (dang lam)_Book1_Ke hoach 2012 (theo doi) 5" xfId="17025"/>
    <cellStyle name="1_Theo doi von TPCP (dang lam)_Book1_Ke hoach 2012 (theo doi) 6" xfId="17026"/>
    <cellStyle name="1_Theo doi von TPCP (dang lam)_Book1_Ke hoach 2012 theo doi (giai ngan 30.6.12)" xfId="17027"/>
    <cellStyle name="1_Theo doi von TPCP (dang lam)_Book1_Ke hoach 2012 theo doi (giai ngan 30.6.12) 2" xfId="17028"/>
    <cellStyle name="1_Theo doi von TPCP (dang lam)_Book1_Ke hoach 2012 theo doi (giai ngan 30.6.12) 2 2" xfId="17029"/>
    <cellStyle name="1_Theo doi von TPCP (dang lam)_Book1_Ke hoach 2012 theo doi (giai ngan 30.6.12) 2 3" xfId="17030"/>
    <cellStyle name="1_Theo doi von TPCP (dang lam)_Book1_Ke hoach 2012 theo doi (giai ngan 30.6.12) 2 4" xfId="17031"/>
    <cellStyle name="1_Theo doi von TPCP (dang lam)_Book1_Ke hoach 2012 theo doi (giai ngan 30.6.12) 3" xfId="17032"/>
    <cellStyle name="1_Theo doi von TPCP (dang lam)_Book1_Ke hoach 2012 theo doi (giai ngan 30.6.12) 3 2" xfId="17033"/>
    <cellStyle name="1_Theo doi von TPCP (dang lam)_Book1_Ke hoach 2012 theo doi (giai ngan 30.6.12) 3 3" xfId="17034"/>
    <cellStyle name="1_Theo doi von TPCP (dang lam)_Book1_Ke hoach 2012 theo doi (giai ngan 30.6.12) 3 4" xfId="17035"/>
    <cellStyle name="1_Theo doi von TPCP (dang lam)_Book1_Ke hoach 2012 theo doi (giai ngan 30.6.12) 4" xfId="17036"/>
    <cellStyle name="1_Theo doi von TPCP (dang lam)_Book1_Ke hoach 2012 theo doi (giai ngan 30.6.12) 5" xfId="17037"/>
    <cellStyle name="1_Theo doi von TPCP (dang lam)_Book1_Ke hoach 2012 theo doi (giai ngan 30.6.12) 6" xfId="17038"/>
    <cellStyle name="1_Theo doi von TPCP (dang lam)_Dang ky phan khai von ODA (gui Bo)" xfId="17039"/>
    <cellStyle name="1_Theo doi von TPCP (dang lam)_Dang ky phan khai von ODA (gui Bo) 2" xfId="17040"/>
    <cellStyle name="1_Theo doi von TPCP (dang lam)_Dang ky phan khai von ODA (gui Bo) 2 2" xfId="17041"/>
    <cellStyle name="1_Theo doi von TPCP (dang lam)_Dang ky phan khai von ODA (gui Bo) 2 3" xfId="17042"/>
    <cellStyle name="1_Theo doi von TPCP (dang lam)_Dang ky phan khai von ODA (gui Bo) 2 4" xfId="17043"/>
    <cellStyle name="1_Theo doi von TPCP (dang lam)_Dang ky phan khai von ODA (gui Bo) 3" xfId="17044"/>
    <cellStyle name="1_Theo doi von TPCP (dang lam)_Dang ky phan khai von ODA (gui Bo) 4" xfId="17045"/>
    <cellStyle name="1_Theo doi von TPCP (dang lam)_Dang ky phan khai von ODA (gui Bo) 5" xfId="17046"/>
    <cellStyle name="1_Theo doi von TPCP (dang lam)_Dang ky phan khai von ODA (gui Bo)_BC von DTPT 6 thang 2012" xfId="17047"/>
    <cellStyle name="1_Theo doi von TPCP (dang lam)_Dang ky phan khai von ODA (gui Bo)_BC von DTPT 6 thang 2012 2" xfId="17048"/>
    <cellStyle name="1_Theo doi von TPCP (dang lam)_Dang ky phan khai von ODA (gui Bo)_BC von DTPT 6 thang 2012 2 2" xfId="17049"/>
    <cellStyle name="1_Theo doi von TPCP (dang lam)_Dang ky phan khai von ODA (gui Bo)_BC von DTPT 6 thang 2012 2 3" xfId="17050"/>
    <cellStyle name="1_Theo doi von TPCP (dang lam)_Dang ky phan khai von ODA (gui Bo)_BC von DTPT 6 thang 2012 2 4" xfId="17051"/>
    <cellStyle name="1_Theo doi von TPCP (dang lam)_Dang ky phan khai von ODA (gui Bo)_BC von DTPT 6 thang 2012 3" xfId="17052"/>
    <cellStyle name="1_Theo doi von TPCP (dang lam)_Dang ky phan khai von ODA (gui Bo)_BC von DTPT 6 thang 2012 4" xfId="17053"/>
    <cellStyle name="1_Theo doi von TPCP (dang lam)_Dang ky phan khai von ODA (gui Bo)_BC von DTPT 6 thang 2012 5" xfId="17054"/>
    <cellStyle name="1_Theo doi von TPCP (dang lam)_Dang ky phan khai von ODA (gui Bo)_Bieu du thao QD von ho tro co MT" xfId="17055"/>
    <cellStyle name="1_Theo doi von TPCP (dang lam)_Dang ky phan khai von ODA (gui Bo)_Bieu du thao QD von ho tro co MT 2" xfId="17056"/>
    <cellStyle name="1_Theo doi von TPCP (dang lam)_Dang ky phan khai von ODA (gui Bo)_Bieu du thao QD von ho tro co MT 2 2" xfId="17057"/>
    <cellStyle name="1_Theo doi von TPCP (dang lam)_Dang ky phan khai von ODA (gui Bo)_Bieu du thao QD von ho tro co MT 2 3" xfId="17058"/>
    <cellStyle name="1_Theo doi von TPCP (dang lam)_Dang ky phan khai von ODA (gui Bo)_Bieu du thao QD von ho tro co MT 2 4" xfId="17059"/>
    <cellStyle name="1_Theo doi von TPCP (dang lam)_Dang ky phan khai von ODA (gui Bo)_Bieu du thao QD von ho tro co MT 3" xfId="17060"/>
    <cellStyle name="1_Theo doi von TPCP (dang lam)_Dang ky phan khai von ODA (gui Bo)_Bieu du thao QD von ho tro co MT 4" xfId="17061"/>
    <cellStyle name="1_Theo doi von TPCP (dang lam)_Dang ky phan khai von ODA (gui Bo)_Bieu du thao QD von ho tro co MT 5" xfId="17062"/>
    <cellStyle name="1_Theo doi von TPCP (dang lam)_Dang ky phan khai von ODA (gui Bo)_Ke hoach 2012 theo doi (giai ngan 30.6.12)" xfId="17063"/>
    <cellStyle name="1_Theo doi von TPCP (dang lam)_Dang ky phan khai von ODA (gui Bo)_Ke hoach 2012 theo doi (giai ngan 30.6.12) 2" xfId="17064"/>
    <cellStyle name="1_Theo doi von TPCP (dang lam)_Dang ky phan khai von ODA (gui Bo)_Ke hoach 2012 theo doi (giai ngan 30.6.12) 2 2" xfId="17065"/>
    <cellStyle name="1_Theo doi von TPCP (dang lam)_Dang ky phan khai von ODA (gui Bo)_Ke hoach 2012 theo doi (giai ngan 30.6.12) 2 3" xfId="17066"/>
    <cellStyle name="1_Theo doi von TPCP (dang lam)_Dang ky phan khai von ODA (gui Bo)_Ke hoach 2012 theo doi (giai ngan 30.6.12) 2 4" xfId="17067"/>
    <cellStyle name="1_Theo doi von TPCP (dang lam)_Dang ky phan khai von ODA (gui Bo)_Ke hoach 2012 theo doi (giai ngan 30.6.12) 3" xfId="17068"/>
    <cellStyle name="1_Theo doi von TPCP (dang lam)_Dang ky phan khai von ODA (gui Bo)_Ke hoach 2012 theo doi (giai ngan 30.6.12) 4" xfId="17069"/>
    <cellStyle name="1_Theo doi von TPCP (dang lam)_Dang ky phan khai von ODA (gui Bo)_Ke hoach 2012 theo doi (giai ngan 30.6.12) 5" xfId="17070"/>
    <cellStyle name="1_Theo doi von TPCP (dang lam)_Ke hoach 2012 (theo doi)" xfId="17071"/>
    <cellStyle name="1_Theo doi von TPCP (dang lam)_Ke hoach 2012 (theo doi) 2" xfId="17072"/>
    <cellStyle name="1_Theo doi von TPCP (dang lam)_Ke hoach 2012 (theo doi) 2 2" xfId="17073"/>
    <cellStyle name="1_Theo doi von TPCP (dang lam)_Ke hoach 2012 (theo doi) 2 3" xfId="17074"/>
    <cellStyle name="1_Theo doi von TPCP (dang lam)_Ke hoach 2012 (theo doi) 2 4" xfId="17075"/>
    <cellStyle name="1_Theo doi von TPCP (dang lam)_Ke hoach 2012 (theo doi) 3" xfId="17076"/>
    <cellStyle name="1_Theo doi von TPCP (dang lam)_Ke hoach 2012 (theo doi) 4" xfId="17077"/>
    <cellStyle name="1_Theo doi von TPCP (dang lam)_Ke hoach 2012 (theo doi) 5" xfId="17078"/>
    <cellStyle name="1_Theo doi von TPCP (dang lam)_Ke hoach 2012 theo doi (giai ngan 30.6.12)" xfId="17079"/>
    <cellStyle name="1_Theo doi von TPCP (dang lam)_Ke hoach 2012 theo doi (giai ngan 30.6.12) 2" xfId="17080"/>
    <cellStyle name="1_Theo doi von TPCP (dang lam)_Ke hoach 2012 theo doi (giai ngan 30.6.12) 2 2" xfId="17081"/>
    <cellStyle name="1_Theo doi von TPCP (dang lam)_Ke hoach 2012 theo doi (giai ngan 30.6.12) 2 3" xfId="17082"/>
    <cellStyle name="1_Theo doi von TPCP (dang lam)_Ke hoach 2012 theo doi (giai ngan 30.6.12) 2 4" xfId="17083"/>
    <cellStyle name="1_Theo doi von TPCP (dang lam)_Ke hoach 2012 theo doi (giai ngan 30.6.12) 3" xfId="17084"/>
    <cellStyle name="1_Theo doi von TPCP (dang lam)_Ke hoach 2012 theo doi (giai ngan 30.6.12) 4" xfId="17085"/>
    <cellStyle name="1_Theo doi von TPCP (dang lam)_Ke hoach 2012 theo doi (giai ngan 30.6.12) 5" xfId="17086"/>
    <cellStyle name="1_Theo doi von TPCP (dang lam)_Tong hop theo doi von TPCP (BC)" xfId="17087"/>
    <cellStyle name="1_Theo doi von TPCP (dang lam)_Tong hop theo doi von TPCP (BC) 2" xfId="17088"/>
    <cellStyle name="1_Theo doi von TPCP (dang lam)_Tong hop theo doi von TPCP (BC) 2 2" xfId="17089"/>
    <cellStyle name="1_Theo doi von TPCP (dang lam)_Tong hop theo doi von TPCP (BC) 2 3" xfId="17090"/>
    <cellStyle name="1_Theo doi von TPCP (dang lam)_Tong hop theo doi von TPCP (BC) 2 4" xfId="17091"/>
    <cellStyle name="1_Theo doi von TPCP (dang lam)_Tong hop theo doi von TPCP (BC) 3" xfId="17092"/>
    <cellStyle name="1_Theo doi von TPCP (dang lam)_Tong hop theo doi von TPCP (BC) 4" xfId="17093"/>
    <cellStyle name="1_Theo doi von TPCP (dang lam)_Tong hop theo doi von TPCP (BC) 5" xfId="17094"/>
    <cellStyle name="1_Theo doi von TPCP (dang lam)_Tong hop theo doi von TPCP (BC)_BC von DTPT 6 thang 2012" xfId="17095"/>
    <cellStyle name="1_Theo doi von TPCP (dang lam)_Tong hop theo doi von TPCP (BC)_BC von DTPT 6 thang 2012 2" xfId="17096"/>
    <cellStyle name="1_Theo doi von TPCP (dang lam)_Tong hop theo doi von TPCP (BC)_BC von DTPT 6 thang 2012 2 2" xfId="17097"/>
    <cellStyle name="1_Theo doi von TPCP (dang lam)_Tong hop theo doi von TPCP (BC)_BC von DTPT 6 thang 2012 2 3" xfId="17098"/>
    <cellStyle name="1_Theo doi von TPCP (dang lam)_Tong hop theo doi von TPCP (BC)_BC von DTPT 6 thang 2012 2 4" xfId="17099"/>
    <cellStyle name="1_Theo doi von TPCP (dang lam)_Tong hop theo doi von TPCP (BC)_BC von DTPT 6 thang 2012 3" xfId="17100"/>
    <cellStyle name="1_Theo doi von TPCP (dang lam)_Tong hop theo doi von TPCP (BC)_BC von DTPT 6 thang 2012 4" xfId="17101"/>
    <cellStyle name="1_Theo doi von TPCP (dang lam)_Tong hop theo doi von TPCP (BC)_BC von DTPT 6 thang 2012 5" xfId="17102"/>
    <cellStyle name="1_Theo doi von TPCP (dang lam)_Tong hop theo doi von TPCP (BC)_Bieu du thao QD von ho tro co MT" xfId="17103"/>
    <cellStyle name="1_Theo doi von TPCP (dang lam)_Tong hop theo doi von TPCP (BC)_Bieu du thao QD von ho tro co MT 2" xfId="17104"/>
    <cellStyle name="1_Theo doi von TPCP (dang lam)_Tong hop theo doi von TPCP (BC)_Bieu du thao QD von ho tro co MT 2 2" xfId="17105"/>
    <cellStyle name="1_Theo doi von TPCP (dang lam)_Tong hop theo doi von TPCP (BC)_Bieu du thao QD von ho tro co MT 2 3" xfId="17106"/>
    <cellStyle name="1_Theo doi von TPCP (dang lam)_Tong hop theo doi von TPCP (BC)_Bieu du thao QD von ho tro co MT 2 4" xfId="17107"/>
    <cellStyle name="1_Theo doi von TPCP (dang lam)_Tong hop theo doi von TPCP (BC)_Bieu du thao QD von ho tro co MT 3" xfId="17108"/>
    <cellStyle name="1_Theo doi von TPCP (dang lam)_Tong hop theo doi von TPCP (BC)_Bieu du thao QD von ho tro co MT 4" xfId="17109"/>
    <cellStyle name="1_Theo doi von TPCP (dang lam)_Tong hop theo doi von TPCP (BC)_Bieu du thao QD von ho tro co MT 5" xfId="17110"/>
    <cellStyle name="1_Theo doi von TPCP (dang lam)_Tong hop theo doi von TPCP (BC)_Ke hoach 2012 (theo doi)" xfId="17111"/>
    <cellStyle name="1_Theo doi von TPCP (dang lam)_Tong hop theo doi von TPCP (BC)_Ke hoach 2012 (theo doi) 2" xfId="17112"/>
    <cellStyle name="1_Theo doi von TPCP (dang lam)_Tong hop theo doi von TPCP (BC)_Ke hoach 2012 (theo doi) 2 2" xfId="17113"/>
    <cellStyle name="1_Theo doi von TPCP (dang lam)_Tong hop theo doi von TPCP (BC)_Ke hoach 2012 (theo doi) 2 3" xfId="17114"/>
    <cellStyle name="1_Theo doi von TPCP (dang lam)_Tong hop theo doi von TPCP (BC)_Ke hoach 2012 (theo doi) 2 4" xfId="17115"/>
    <cellStyle name="1_Theo doi von TPCP (dang lam)_Tong hop theo doi von TPCP (BC)_Ke hoach 2012 (theo doi) 3" xfId="17116"/>
    <cellStyle name="1_Theo doi von TPCP (dang lam)_Tong hop theo doi von TPCP (BC)_Ke hoach 2012 (theo doi) 4" xfId="17117"/>
    <cellStyle name="1_Theo doi von TPCP (dang lam)_Tong hop theo doi von TPCP (BC)_Ke hoach 2012 (theo doi) 5" xfId="17118"/>
    <cellStyle name="1_Theo doi von TPCP (dang lam)_Tong hop theo doi von TPCP (BC)_Ke hoach 2012 theo doi (giai ngan 30.6.12)" xfId="17119"/>
    <cellStyle name="1_Theo doi von TPCP (dang lam)_Tong hop theo doi von TPCP (BC)_Ke hoach 2012 theo doi (giai ngan 30.6.12) 2" xfId="17120"/>
    <cellStyle name="1_Theo doi von TPCP (dang lam)_Tong hop theo doi von TPCP (BC)_Ke hoach 2012 theo doi (giai ngan 30.6.12) 2 2" xfId="17121"/>
    <cellStyle name="1_Theo doi von TPCP (dang lam)_Tong hop theo doi von TPCP (BC)_Ke hoach 2012 theo doi (giai ngan 30.6.12) 2 3" xfId="17122"/>
    <cellStyle name="1_Theo doi von TPCP (dang lam)_Tong hop theo doi von TPCP (BC)_Ke hoach 2012 theo doi (giai ngan 30.6.12) 2 4" xfId="17123"/>
    <cellStyle name="1_Theo doi von TPCP (dang lam)_Tong hop theo doi von TPCP (BC)_Ke hoach 2012 theo doi (giai ngan 30.6.12) 3" xfId="17124"/>
    <cellStyle name="1_Theo doi von TPCP (dang lam)_Tong hop theo doi von TPCP (BC)_Ke hoach 2012 theo doi (giai ngan 30.6.12) 4" xfId="17125"/>
    <cellStyle name="1_Theo doi von TPCP (dang lam)_Tong hop theo doi von TPCP (BC)_Ke hoach 2012 theo doi (giai ngan 30.6.12) 5" xfId="17126"/>
    <cellStyle name="1_TN - Ho tro khac 2011" xfId="1187"/>
    <cellStyle name="1_Tong hop so lieu" xfId="17127"/>
    <cellStyle name="1_Tong hop so lieu 2" xfId="17128"/>
    <cellStyle name="1_Tong hop so lieu 2 2" xfId="17129"/>
    <cellStyle name="1_Tong hop so lieu 2 3" xfId="17130"/>
    <cellStyle name="1_Tong hop so lieu 2 4" xfId="17131"/>
    <cellStyle name="1_Tong hop so lieu 3" xfId="17132"/>
    <cellStyle name="1_Tong hop so lieu 4" xfId="17133"/>
    <cellStyle name="1_Tong hop so lieu 5" xfId="17134"/>
    <cellStyle name="1_Tong hop so lieu_BC cong trinh trong diem" xfId="17135"/>
    <cellStyle name="1_Tong hop so lieu_BC cong trinh trong diem 2" xfId="17136"/>
    <cellStyle name="1_Tong hop so lieu_BC cong trinh trong diem 2 2" xfId="17137"/>
    <cellStyle name="1_Tong hop so lieu_BC cong trinh trong diem 2 3" xfId="17138"/>
    <cellStyle name="1_Tong hop so lieu_BC cong trinh trong diem 2 4" xfId="17139"/>
    <cellStyle name="1_Tong hop so lieu_BC cong trinh trong diem 3" xfId="17140"/>
    <cellStyle name="1_Tong hop so lieu_BC cong trinh trong diem 4" xfId="17141"/>
    <cellStyle name="1_Tong hop so lieu_BC cong trinh trong diem 5" xfId="17142"/>
    <cellStyle name="1_Tong hop so lieu_BC cong trinh trong diem_BC von DTPT 6 thang 2012" xfId="17143"/>
    <cellStyle name="1_Tong hop so lieu_BC cong trinh trong diem_BC von DTPT 6 thang 2012 2" xfId="17144"/>
    <cellStyle name="1_Tong hop so lieu_BC cong trinh trong diem_BC von DTPT 6 thang 2012 2 2" xfId="17145"/>
    <cellStyle name="1_Tong hop so lieu_BC cong trinh trong diem_BC von DTPT 6 thang 2012 2 3" xfId="17146"/>
    <cellStyle name="1_Tong hop so lieu_BC cong trinh trong diem_BC von DTPT 6 thang 2012 2 4" xfId="17147"/>
    <cellStyle name="1_Tong hop so lieu_BC cong trinh trong diem_BC von DTPT 6 thang 2012 3" xfId="17148"/>
    <cellStyle name="1_Tong hop so lieu_BC cong trinh trong diem_BC von DTPT 6 thang 2012 4" xfId="17149"/>
    <cellStyle name="1_Tong hop so lieu_BC cong trinh trong diem_BC von DTPT 6 thang 2012 5" xfId="17150"/>
    <cellStyle name="1_Tong hop so lieu_BC cong trinh trong diem_Bieu du thao QD von ho tro co MT" xfId="17151"/>
    <cellStyle name="1_Tong hop so lieu_BC cong trinh trong diem_Bieu du thao QD von ho tro co MT 2" xfId="17152"/>
    <cellStyle name="1_Tong hop so lieu_BC cong trinh trong diem_Bieu du thao QD von ho tro co MT 2 2" xfId="17153"/>
    <cellStyle name="1_Tong hop so lieu_BC cong trinh trong diem_Bieu du thao QD von ho tro co MT 2 3" xfId="17154"/>
    <cellStyle name="1_Tong hop so lieu_BC cong trinh trong diem_Bieu du thao QD von ho tro co MT 2 4" xfId="17155"/>
    <cellStyle name="1_Tong hop so lieu_BC cong trinh trong diem_Bieu du thao QD von ho tro co MT 3" xfId="17156"/>
    <cellStyle name="1_Tong hop so lieu_BC cong trinh trong diem_Bieu du thao QD von ho tro co MT 4" xfId="17157"/>
    <cellStyle name="1_Tong hop so lieu_BC cong trinh trong diem_Bieu du thao QD von ho tro co MT 5" xfId="17158"/>
    <cellStyle name="1_Tong hop so lieu_BC cong trinh trong diem_Ke hoach 2012 (theo doi)" xfId="17159"/>
    <cellStyle name="1_Tong hop so lieu_BC cong trinh trong diem_Ke hoach 2012 (theo doi) 2" xfId="17160"/>
    <cellStyle name="1_Tong hop so lieu_BC cong trinh trong diem_Ke hoach 2012 (theo doi) 2 2" xfId="17161"/>
    <cellStyle name="1_Tong hop so lieu_BC cong trinh trong diem_Ke hoach 2012 (theo doi) 2 3" xfId="17162"/>
    <cellStyle name="1_Tong hop so lieu_BC cong trinh trong diem_Ke hoach 2012 (theo doi) 2 4" xfId="17163"/>
    <cellStyle name="1_Tong hop so lieu_BC cong trinh trong diem_Ke hoach 2012 (theo doi) 3" xfId="17164"/>
    <cellStyle name="1_Tong hop so lieu_BC cong trinh trong diem_Ke hoach 2012 (theo doi) 4" xfId="17165"/>
    <cellStyle name="1_Tong hop so lieu_BC cong trinh trong diem_Ke hoach 2012 (theo doi) 5" xfId="17166"/>
    <cellStyle name="1_Tong hop so lieu_BC cong trinh trong diem_Ke hoach 2012 theo doi (giai ngan 30.6.12)" xfId="17167"/>
    <cellStyle name="1_Tong hop so lieu_BC cong trinh trong diem_Ke hoach 2012 theo doi (giai ngan 30.6.12) 2" xfId="17168"/>
    <cellStyle name="1_Tong hop so lieu_BC cong trinh trong diem_Ke hoach 2012 theo doi (giai ngan 30.6.12) 2 2" xfId="17169"/>
    <cellStyle name="1_Tong hop so lieu_BC cong trinh trong diem_Ke hoach 2012 theo doi (giai ngan 30.6.12) 2 3" xfId="17170"/>
    <cellStyle name="1_Tong hop so lieu_BC cong trinh trong diem_Ke hoach 2012 theo doi (giai ngan 30.6.12) 2 4" xfId="17171"/>
    <cellStyle name="1_Tong hop so lieu_BC cong trinh trong diem_Ke hoach 2012 theo doi (giai ngan 30.6.12) 3" xfId="17172"/>
    <cellStyle name="1_Tong hop so lieu_BC cong trinh trong diem_Ke hoach 2012 theo doi (giai ngan 30.6.12) 4" xfId="17173"/>
    <cellStyle name="1_Tong hop so lieu_BC cong trinh trong diem_Ke hoach 2012 theo doi (giai ngan 30.6.12) 5" xfId="17174"/>
    <cellStyle name="1_Tong hop so lieu_BC von DTPT 6 thang 2012" xfId="17175"/>
    <cellStyle name="1_Tong hop so lieu_BC von DTPT 6 thang 2012 2" xfId="17176"/>
    <cellStyle name="1_Tong hop so lieu_BC von DTPT 6 thang 2012 2 2" xfId="17177"/>
    <cellStyle name="1_Tong hop so lieu_BC von DTPT 6 thang 2012 2 3" xfId="17178"/>
    <cellStyle name="1_Tong hop so lieu_BC von DTPT 6 thang 2012 2 4" xfId="17179"/>
    <cellStyle name="1_Tong hop so lieu_BC von DTPT 6 thang 2012 3" xfId="17180"/>
    <cellStyle name="1_Tong hop so lieu_BC von DTPT 6 thang 2012 4" xfId="17181"/>
    <cellStyle name="1_Tong hop so lieu_BC von DTPT 6 thang 2012 5" xfId="17182"/>
    <cellStyle name="1_Tong hop so lieu_Bieu du thao QD von ho tro co MT" xfId="17183"/>
    <cellStyle name="1_Tong hop so lieu_Bieu du thao QD von ho tro co MT 2" xfId="17184"/>
    <cellStyle name="1_Tong hop so lieu_Bieu du thao QD von ho tro co MT 2 2" xfId="17185"/>
    <cellStyle name="1_Tong hop so lieu_Bieu du thao QD von ho tro co MT 2 3" xfId="17186"/>
    <cellStyle name="1_Tong hop so lieu_Bieu du thao QD von ho tro co MT 2 4" xfId="17187"/>
    <cellStyle name="1_Tong hop so lieu_Bieu du thao QD von ho tro co MT 3" xfId="17188"/>
    <cellStyle name="1_Tong hop so lieu_Bieu du thao QD von ho tro co MT 4" xfId="17189"/>
    <cellStyle name="1_Tong hop so lieu_Bieu du thao QD von ho tro co MT 5" xfId="17190"/>
    <cellStyle name="1_Tong hop so lieu_Ke hoach 2012 (theo doi)" xfId="17191"/>
    <cellStyle name="1_Tong hop so lieu_Ke hoach 2012 (theo doi) 2" xfId="17192"/>
    <cellStyle name="1_Tong hop so lieu_Ke hoach 2012 (theo doi) 2 2" xfId="17193"/>
    <cellStyle name="1_Tong hop so lieu_Ke hoach 2012 (theo doi) 2 3" xfId="17194"/>
    <cellStyle name="1_Tong hop so lieu_Ke hoach 2012 (theo doi) 2 4" xfId="17195"/>
    <cellStyle name="1_Tong hop so lieu_Ke hoach 2012 (theo doi) 3" xfId="17196"/>
    <cellStyle name="1_Tong hop so lieu_Ke hoach 2012 (theo doi) 4" xfId="17197"/>
    <cellStyle name="1_Tong hop so lieu_Ke hoach 2012 (theo doi) 5" xfId="17198"/>
    <cellStyle name="1_Tong hop so lieu_Ke hoach 2012 theo doi (giai ngan 30.6.12)" xfId="17199"/>
    <cellStyle name="1_Tong hop so lieu_Ke hoach 2012 theo doi (giai ngan 30.6.12) 2" xfId="17200"/>
    <cellStyle name="1_Tong hop so lieu_Ke hoach 2012 theo doi (giai ngan 30.6.12) 2 2" xfId="17201"/>
    <cellStyle name="1_Tong hop so lieu_Ke hoach 2012 theo doi (giai ngan 30.6.12) 2 3" xfId="17202"/>
    <cellStyle name="1_Tong hop so lieu_Ke hoach 2012 theo doi (giai ngan 30.6.12) 2 4" xfId="17203"/>
    <cellStyle name="1_Tong hop so lieu_Ke hoach 2012 theo doi (giai ngan 30.6.12) 3" xfId="17204"/>
    <cellStyle name="1_Tong hop so lieu_Ke hoach 2012 theo doi (giai ngan 30.6.12) 4" xfId="17205"/>
    <cellStyle name="1_Tong hop so lieu_Ke hoach 2012 theo doi (giai ngan 30.6.12) 5" xfId="17206"/>
    <cellStyle name="1_Tong hop so lieu_pvhung.skhdt 20117113152041 Danh muc cong trinh trong diem" xfId="17207"/>
    <cellStyle name="1_Tong hop so lieu_pvhung.skhdt 20117113152041 Danh muc cong trinh trong diem 2" xfId="17208"/>
    <cellStyle name="1_Tong hop so lieu_pvhung.skhdt 20117113152041 Danh muc cong trinh trong diem 2 2" xfId="17209"/>
    <cellStyle name="1_Tong hop so lieu_pvhung.skhdt 20117113152041 Danh muc cong trinh trong diem 2 3" xfId="17210"/>
    <cellStyle name="1_Tong hop so lieu_pvhung.skhdt 20117113152041 Danh muc cong trinh trong diem 2 4" xfId="17211"/>
    <cellStyle name="1_Tong hop so lieu_pvhung.skhdt 20117113152041 Danh muc cong trinh trong diem 3" xfId="17212"/>
    <cellStyle name="1_Tong hop so lieu_pvhung.skhdt 20117113152041 Danh muc cong trinh trong diem 4" xfId="17213"/>
    <cellStyle name="1_Tong hop so lieu_pvhung.skhdt 20117113152041 Danh muc cong trinh trong diem 5" xfId="17214"/>
    <cellStyle name="1_Tong hop so lieu_pvhung.skhdt 20117113152041 Danh muc cong trinh trong diem_BC von DTPT 6 thang 2012" xfId="17215"/>
    <cellStyle name="1_Tong hop so lieu_pvhung.skhdt 20117113152041 Danh muc cong trinh trong diem_BC von DTPT 6 thang 2012 2" xfId="17216"/>
    <cellStyle name="1_Tong hop so lieu_pvhung.skhdt 20117113152041 Danh muc cong trinh trong diem_BC von DTPT 6 thang 2012 2 2" xfId="17217"/>
    <cellStyle name="1_Tong hop so lieu_pvhung.skhdt 20117113152041 Danh muc cong trinh trong diem_BC von DTPT 6 thang 2012 2 3" xfId="17218"/>
    <cellStyle name="1_Tong hop so lieu_pvhung.skhdt 20117113152041 Danh muc cong trinh trong diem_BC von DTPT 6 thang 2012 2 4" xfId="17219"/>
    <cellStyle name="1_Tong hop so lieu_pvhung.skhdt 20117113152041 Danh muc cong trinh trong diem_BC von DTPT 6 thang 2012 3" xfId="17220"/>
    <cellStyle name="1_Tong hop so lieu_pvhung.skhdt 20117113152041 Danh muc cong trinh trong diem_BC von DTPT 6 thang 2012 4" xfId="17221"/>
    <cellStyle name="1_Tong hop so lieu_pvhung.skhdt 20117113152041 Danh muc cong trinh trong diem_BC von DTPT 6 thang 2012 5" xfId="17222"/>
    <cellStyle name="1_Tong hop so lieu_pvhung.skhdt 20117113152041 Danh muc cong trinh trong diem_Bieu du thao QD von ho tro co MT" xfId="17223"/>
    <cellStyle name="1_Tong hop so lieu_pvhung.skhdt 20117113152041 Danh muc cong trinh trong diem_Bieu du thao QD von ho tro co MT 2" xfId="17224"/>
    <cellStyle name="1_Tong hop so lieu_pvhung.skhdt 20117113152041 Danh muc cong trinh trong diem_Bieu du thao QD von ho tro co MT 2 2" xfId="17225"/>
    <cellStyle name="1_Tong hop so lieu_pvhung.skhdt 20117113152041 Danh muc cong trinh trong diem_Bieu du thao QD von ho tro co MT 2 3" xfId="17226"/>
    <cellStyle name="1_Tong hop so lieu_pvhung.skhdt 20117113152041 Danh muc cong trinh trong diem_Bieu du thao QD von ho tro co MT 2 4" xfId="17227"/>
    <cellStyle name="1_Tong hop so lieu_pvhung.skhdt 20117113152041 Danh muc cong trinh trong diem_Bieu du thao QD von ho tro co MT 3" xfId="17228"/>
    <cellStyle name="1_Tong hop so lieu_pvhung.skhdt 20117113152041 Danh muc cong trinh trong diem_Bieu du thao QD von ho tro co MT 4" xfId="17229"/>
    <cellStyle name="1_Tong hop so lieu_pvhung.skhdt 20117113152041 Danh muc cong trinh trong diem_Bieu du thao QD von ho tro co MT 5" xfId="17230"/>
    <cellStyle name="1_Tong hop so lieu_pvhung.skhdt 20117113152041 Danh muc cong trinh trong diem_Ke hoach 2012 (theo doi)" xfId="17231"/>
    <cellStyle name="1_Tong hop so lieu_pvhung.skhdt 20117113152041 Danh muc cong trinh trong diem_Ke hoach 2012 (theo doi) 2" xfId="17232"/>
    <cellStyle name="1_Tong hop so lieu_pvhung.skhdt 20117113152041 Danh muc cong trinh trong diem_Ke hoach 2012 (theo doi) 2 2" xfId="17233"/>
    <cellStyle name="1_Tong hop so lieu_pvhung.skhdt 20117113152041 Danh muc cong trinh trong diem_Ke hoach 2012 (theo doi) 2 3" xfId="17234"/>
    <cellStyle name="1_Tong hop so lieu_pvhung.skhdt 20117113152041 Danh muc cong trinh trong diem_Ke hoach 2012 (theo doi) 2 4" xfId="17235"/>
    <cellStyle name="1_Tong hop so lieu_pvhung.skhdt 20117113152041 Danh muc cong trinh trong diem_Ke hoach 2012 (theo doi) 3" xfId="17236"/>
    <cellStyle name="1_Tong hop so lieu_pvhung.skhdt 20117113152041 Danh muc cong trinh trong diem_Ke hoach 2012 (theo doi) 4" xfId="17237"/>
    <cellStyle name="1_Tong hop so lieu_pvhung.skhdt 20117113152041 Danh muc cong trinh trong diem_Ke hoach 2012 (theo doi) 5" xfId="17238"/>
    <cellStyle name="1_Tong hop so lieu_pvhung.skhdt 20117113152041 Danh muc cong trinh trong diem_Ke hoach 2012 theo doi (giai ngan 30.6.12)" xfId="17239"/>
    <cellStyle name="1_Tong hop so lieu_pvhung.skhdt 20117113152041 Danh muc cong trinh trong diem_Ke hoach 2012 theo doi (giai ngan 30.6.12) 2" xfId="17240"/>
    <cellStyle name="1_Tong hop so lieu_pvhung.skhdt 20117113152041 Danh muc cong trinh trong diem_Ke hoach 2012 theo doi (giai ngan 30.6.12) 2 2" xfId="17241"/>
    <cellStyle name="1_Tong hop so lieu_pvhung.skhdt 20117113152041 Danh muc cong trinh trong diem_Ke hoach 2012 theo doi (giai ngan 30.6.12) 2 3" xfId="17242"/>
    <cellStyle name="1_Tong hop so lieu_pvhung.skhdt 20117113152041 Danh muc cong trinh trong diem_Ke hoach 2012 theo doi (giai ngan 30.6.12) 2 4" xfId="17243"/>
    <cellStyle name="1_Tong hop so lieu_pvhung.skhdt 20117113152041 Danh muc cong trinh trong diem_Ke hoach 2012 theo doi (giai ngan 30.6.12) 3" xfId="17244"/>
    <cellStyle name="1_Tong hop so lieu_pvhung.skhdt 20117113152041 Danh muc cong trinh trong diem_Ke hoach 2012 theo doi (giai ngan 30.6.12) 4" xfId="17245"/>
    <cellStyle name="1_Tong hop so lieu_pvhung.skhdt 20117113152041 Danh muc cong trinh trong diem_Ke hoach 2012 theo doi (giai ngan 30.6.12) 5" xfId="17246"/>
    <cellStyle name="1_Tong hop theo doi von TPCP (BC)" xfId="17247"/>
    <cellStyle name="1_Tong hop theo doi von TPCP (BC) 2" xfId="17248"/>
    <cellStyle name="1_Tong hop theo doi von TPCP (BC) 2 2" xfId="17249"/>
    <cellStyle name="1_Tong hop theo doi von TPCP (BC) 2 3" xfId="17250"/>
    <cellStyle name="1_Tong hop theo doi von TPCP (BC) 2 4" xfId="17251"/>
    <cellStyle name="1_Tong hop theo doi von TPCP (BC) 3" xfId="17252"/>
    <cellStyle name="1_Tong hop theo doi von TPCP (BC) 4" xfId="17253"/>
    <cellStyle name="1_Tong hop theo doi von TPCP (BC) 5" xfId="17254"/>
    <cellStyle name="1_Tong hop theo doi von TPCP (BC)_BC von DTPT 6 thang 2012" xfId="17255"/>
    <cellStyle name="1_Tong hop theo doi von TPCP (BC)_BC von DTPT 6 thang 2012 2" xfId="17256"/>
    <cellStyle name="1_Tong hop theo doi von TPCP (BC)_BC von DTPT 6 thang 2012 2 2" xfId="17257"/>
    <cellStyle name="1_Tong hop theo doi von TPCP (BC)_BC von DTPT 6 thang 2012 2 3" xfId="17258"/>
    <cellStyle name="1_Tong hop theo doi von TPCP (BC)_BC von DTPT 6 thang 2012 2 4" xfId="17259"/>
    <cellStyle name="1_Tong hop theo doi von TPCP (BC)_BC von DTPT 6 thang 2012 3" xfId="17260"/>
    <cellStyle name="1_Tong hop theo doi von TPCP (BC)_BC von DTPT 6 thang 2012 4" xfId="17261"/>
    <cellStyle name="1_Tong hop theo doi von TPCP (BC)_BC von DTPT 6 thang 2012 5" xfId="17262"/>
    <cellStyle name="1_Tong hop theo doi von TPCP (BC)_Bieu du thao QD von ho tro co MT" xfId="17263"/>
    <cellStyle name="1_Tong hop theo doi von TPCP (BC)_Bieu du thao QD von ho tro co MT 2" xfId="17264"/>
    <cellStyle name="1_Tong hop theo doi von TPCP (BC)_Bieu du thao QD von ho tro co MT 2 2" xfId="17265"/>
    <cellStyle name="1_Tong hop theo doi von TPCP (BC)_Bieu du thao QD von ho tro co MT 2 3" xfId="17266"/>
    <cellStyle name="1_Tong hop theo doi von TPCP (BC)_Bieu du thao QD von ho tro co MT 2 4" xfId="17267"/>
    <cellStyle name="1_Tong hop theo doi von TPCP (BC)_Bieu du thao QD von ho tro co MT 3" xfId="17268"/>
    <cellStyle name="1_Tong hop theo doi von TPCP (BC)_Bieu du thao QD von ho tro co MT 4" xfId="17269"/>
    <cellStyle name="1_Tong hop theo doi von TPCP (BC)_Bieu du thao QD von ho tro co MT 5" xfId="17270"/>
    <cellStyle name="1_Tong hop theo doi von TPCP (BC)_Ke hoach 2012 (theo doi)" xfId="17271"/>
    <cellStyle name="1_Tong hop theo doi von TPCP (BC)_Ke hoach 2012 (theo doi) 2" xfId="17272"/>
    <cellStyle name="1_Tong hop theo doi von TPCP (BC)_Ke hoach 2012 (theo doi) 2 2" xfId="17273"/>
    <cellStyle name="1_Tong hop theo doi von TPCP (BC)_Ke hoach 2012 (theo doi) 2 3" xfId="17274"/>
    <cellStyle name="1_Tong hop theo doi von TPCP (BC)_Ke hoach 2012 (theo doi) 2 4" xfId="17275"/>
    <cellStyle name="1_Tong hop theo doi von TPCP (BC)_Ke hoach 2012 (theo doi) 3" xfId="17276"/>
    <cellStyle name="1_Tong hop theo doi von TPCP (BC)_Ke hoach 2012 (theo doi) 4" xfId="17277"/>
    <cellStyle name="1_Tong hop theo doi von TPCP (BC)_Ke hoach 2012 (theo doi) 5" xfId="17278"/>
    <cellStyle name="1_Tong hop theo doi von TPCP (BC)_Ke hoach 2012 theo doi (giai ngan 30.6.12)" xfId="17279"/>
    <cellStyle name="1_Tong hop theo doi von TPCP (BC)_Ke hoach 2012 theo doi (giai ngan 30.6.12) 2" xfId="17280"/>
    <cellStyle name="1_Tong hop theo doi von TPCP (BC)_Ke hoach 2012 theo doi (giai ngan 30.6.12) 2 2" xfId="17281"/>
    <cellStyle name="1_Tong hop theo doi von TPCP (BC)_Ke hoach 2012 theo doi (giai ngan 30.6.12) 2 3" xfId="17282"/>
    <cellStyle name="1_Tong hop theo doi von TPCP (BC)_Ke hoach 2012 theo doi (giai ngan 30.6.12) 2 4" xfId="17283"/>
    <cellStyle name="1_Tong hop theo doi von TPCP (BC)_Ke hoach 2012 theo doi (giai ngan 30.6.12) 3" xfId="17284"/>
    <cellStyle name="1_Tong hop theo doi von TPCP (BC)_Ke hoach 2012 theo doi (giai ngan 30.6.12) 4" xfId="17285"/>
    <cellStyle name="1_Tong hop theo doi von TPCP (BC)_Ke hoach 2012 theo doi (giai ngan 30.6.12) 5" xfId="17286"/>
    <cellStyle name="1_TRUNG PMU 5" xfId="1188"/>
    <cellStyle name="1_Tumorong" xfId="17287"/>
    <cellStyle name="1_Tumorong 2" xfId="17288"/>
    <cellStyle name="1_Tumorong 2 2" xfId="17289"/>
    <cellStyle name="1_Tumorong 2 2 2" xfId="17290"/>
    <cellStyle name="1_Tumorong 2 2 3" xfId="17291"/>
    <cellStyle name="1_Tumorong 2 2 4" xfId="17292"/>
    <cellStyle name="1_Tumorong 2 3" xfId="17293"/>
    <cellStyle name="1_Tumorong 2 4" xfId="17294"/>
    <cellStyle name="1_Tumorong 2 5" xfId="17295"/>
    <cellStyle name="1_Tumorong 3" xfId="17296"/>
    <cellStyle name="1_Tumorong 3 2" xfId="17297"/>
    <cellStyle name="1_Tumorong 3 3" xfId="17298"/>
    <cellStyle name="1_Tumorong 3 4" xfId="17299"/>
    <cellStyle name="1_Tumorong 4" xfId="17300"/>
    <cellStyle name="1_Tumorong 5" xfId="17301"/>
    <cellStyle name="1_Tumorong 6" xfId="17302"/>
    <cellStyle name="1_Tumorong_BC von DTPT 6 thang 2012" xfId="17303"/>
    <cellStyle name="1_Tumorong_BC von DTPT 6 thang 2012 2" xfId="17304"/>
    <cellStyle name="1_Tumorong_BC von DTPT 6 thang 2012 2 2" xfId="17305"/>
    <cellStyle name="1_Tumorong_BC von DTPT 6 thang 2012 2 2 2" xfId="17306"/>
    <cellStyle name="1_Tumorong_BC von DTPT 6 thang 2012 2 2 3" xfId="17307"/>
    <cellStyle name="1_Tumorong_BC von DTPT 6 thang 2012 2 2 4" xfId="17308"/>
    <cellStyle name="1_Tumorong_BC von DTPT 6 thang 2012 2 3" xfId="17309"/>
    <cellStyle name="1_Tumorong_BC von DTPT 6 thang 2012 2 4" xfId="17310"/>
    <cellStyle name="1_Tumorong_BC von DTPT 6 thang 2012 2 5" xfId="17311"/>
    <cellStyle name="1_Tumorong_BC von DTPT 6 thang 2012 3" xfId="17312"/>
    <cellStyle name="1_Tumorong_BC von DTPT 6 thang 2012 3 2" xfId="17313"/>
    <cellStyle name="1_Tumorong_BC von DTPT 6 thang 2012 3 3" xfId="17314"/>
    <cellStyle name="1_Tumorong_BC von DTPT 6 thang 2012 3 4" xfId="17315"/>
    <cellStyle name="1_Tumorong_BC von DTPT 6 thang 2012 4" xfId="17316"/>
    <cellStyle name="1_Tumorong_BC von DTPT 6 thang 2012 5" xfId="17317"/>
    <cellStyle name="1_Tumorong_BC von DTPT 6 thang 2012 6" xfId="17318"/>
    <cellStyle name="1_Tumorong_Bieu du thao QD von ho tro co MT" xfId="17319"/>
    <cellStyle name="1_Tumorong_Bieu du thao QD von ho tro co MT 2" xfId="17320"/>
    <cellStyle name="1_Tumorong_Bieu du thao QD von ho tro co MT 2 2" xfId="17321"/>
    <cellStyle name="1_Tumorong_Bieu du thao QD von ho tro co MT 2 2 2" xfId="17322"/>
    <cellStyle name="1_Tumorong_Bieu du thao QD von ho tro co MT 2 2 3" xfId="17323"/>
    <cellStyle name="1_Tumorong_Bieu du thao QD von ho tro co MT 2 2 4" xfId="17324"/>
    <cellStyle name="1_Tumorong_Bieu du thao QD von ho tro co MT 2 3" xfId="17325"/>
    <cellStyle name="1_Tumorong_Bieu du thao QD von ho tro co MT 2 4" xfId="17326"/>
    <cellStyle name="1_Tumorong_Bieu du thao QD von ho tro co MT 2 5" xfId="17327"/>
    <cellStyle name="1_Tumorong_Bieu du thao QD von ho tro co MT 3" xfId="17328"/>
    <cellStyle name="1_Tumorong_Bieu du thao QD von ho tro co MT 3 2" xfId="17329"/>
    <cellStyle name="1_Tumorong_Bieu du thao QD von ho tro co MT 3 3" xfId="17330"/>
    <cellStyle name="1_Tumorong_Bieu du thao QD von ho tro co MT 3 4" xfId="17331"/>
    <cellStyle name="1_Tumorong_Bieu du thao QD von ho tro co MT 4" xfId="17332"/>
    <cellStyle name="1_Tumorong_Bieu du thao QD von ho tro co MT 5" xfId="17333"/>
    <cellStyle name="1_Tumorong_Bieu du thao QD von ho tro co MT 6" xfId="17334"/>
    <cellStyle name="1_Tumorong_Ke hoach 2012 theo doi (giai ngan 30.6.12)" xfId="17335"/>
    <cellStyle name="1_Tumorong_Ke hoach 2012 theo doi (giai ngan 30.6.12) 2" xfId="17336"/>
    <cellStyle name="1_Tumorong_Ke hoach 2012 theo doi (giai ngan 30.6.12) 2 2" xfId="17337"/>
    <cellStyle name="1_Tumorong_Ke hoach 2012 theo doi (giai ngan 30.6.12) 2 2 2" xfId="17338"/>
    <cellStyle name="1_Tumorong_Ke hoach 2012 theo doi (giai ngan 30.6.12) 2 2 3" xfId="17339"/>
    <cellStyle name="1_Tumorong_Ke hoach 2012 theo doi (giai ngan 30.6.12) 2 2 4" xfId="17340"/>
    <cellStyle name="1_Tumorong_Ke hoach 2012 theo doi (giai ngan 30.6.12) 2 3" xfId="17341"/>
    <cellStyle name="1_Tumorong_Ke hoach 2012 theo doi (giai ngan 30.6.12) 2 4" xfId="17342"/>
    <cellStyle name="1_Tumorong_Ke hoach 2012 theo doi (giai ngan 30.6.12) 2 5" xfId="17343"/>
    <cellStyle name="1_Tumorong_Ke hoach 2012 theo doi (giai ngan 30.6.12) 3" xfId="17344"/>
    <cellStyle name="1_Tumorong_Ke hoach 2012 theo doi (giai ngan 30.6.12) 3 2" xfId="17345"/>
    <cellStyle name="1_Tumorong_Ke hoach 2012 theo doi (giai ngan 30.6.12) 3 3" xfId="17346"/>
    <cellStyle name="1_Tumorong_Ke hoach 2012 theo doi (giai ngan 30.6.12) 3 4" xfId="17347"/>
    <cellStyle name="1_Tumorong_Ke hoach 2012 theo doi (giai ngan 30.6.12) 4" xfId="17348"/>
    <cellStyle name="1_Tumorong_Ke hoach 2012 theo doi (giai ngan 30.6.12) 5" xfId="17349"/>
    <cellStyle name="1_Tumorong_Ke hoach 2012 theo doi (giai ngan 30.6.12) 6" xfId="17350"/>
    <cellStyle name="1_Worksheet in D: My Documents Ke Hoach KH cac nam Nam 2014 Bao cao ve Ke hoach nam 2014 ( Hoan chinh sau TL voi Bo KH)" xfId="17351"/>
    <cellStyle name="1_Worksheet in D: My Documents Ke Hoach KH cac nam Nam 2014 Bao cao ve Ke hoach nam 2014 ( Hoan chinh sau TL voi Bo KH) 2" xfId="17352"/>
    <cellStyle name="1_Worksheet in D: My Documents Ke Hoach KH cac nam Nam 2014 Bao cao ve Ke hoach nam 2014 ( Hoan chinh sau TL voi Bo KH) 2 2" xfId="17353"/>
    <cellStyle name="1_Worksheet in D: My Documents Ke Hoach KH cac nam Nam 2014 Bao cao ve Ke hoach nam 2014 ( Hoan chinh sau TL voi Bo KH) 2 3" xfId="17354"/>
    <cellStyle name="1_Worksheet in D: My Documents Ke Hoach KH cac nam Nam 2014 Bao cao ve Ke hoach nam 2014 ( Hoan chinh sau TL voi Bo KH) 2 4" xfId="17355"/>
    <cellStyle name="1_Worksheet in D: My Documents Ke Hoach KH cac nam Nam 2014 Bao cao ve Ke hoach nam 2014 ( Hoan chinh sau TL voi Bo KH) 3" xfId="17356"/>
    <cellStyle name="1_Worksheet in D: My Documents Ke Hoach KH cac nam Nam 2014 Bao cao ve Ke hoach nam 2014 ( Hoan chinh sau TL voi Bo KH) 4" xfId="17357"/>
    <cellStyle name="1_Worksheet in D: My Documents Ke Hoach KH cac nam Nam 2014 Bao cao ve Ke hoach nam 2014 ( Hoan chinh sau TL voi Bo KH) 5" xfId="17358"/>
    <cellStyle name="1_ÿÿÿÿÿ" xfId="1189"/>
    <cellStyle name="1_ÿÿÿÿÿ 2" xfId="17359"/>
    <cellStyle name="1_ÿÿÿÿÿ 2 2" xfId="17360"/>
    <cellStyle name="1_ÿÿÿÿÿ 2 3" xfId="17361"/>
    <cellStyle name="1_ÿÿÿÿÿ 2 4" xfId="17362"/>
    <cellStyle name="1_ÿÿÿÿÿ 3" xfId="17363"/>
    <cellStyle name="1_ÿÿÿÿÿ 4" xfId="17364"/>
    <cellStyle name="1_ÿÿÿÿÿ 5" xfId="17365"/>
    <cellStyle name="1_ÿÿÿÿÿ_Bao cao tinh hinh thuc hien KH 2009 den 31-01-10" xfId="17366"/>
    <cellStyle name="1_ÿÿÿÿÿ_Bao cao tinh hinh thuc hien KH 2009 den 31-01-10 2" xfId="17367"/>
    <cellStyle name="1_ÿÿÿÿÿ_Bao cao tinh hinh thuc hien KH 2009 den 31-01-10 2 2" xfId="17368"/>
    <cellStyle name="1_ÿÿÿÿÿ_Bao cao tinh hinh thuc hien KH 2009 den 31-01-10 2 2 2" xfId="17369"/>
    <cellStyle name="1_ÿÿÿÿÿ_Bao cao tinh hinh thuc hien KH 2009 den 31-01-10 2 2 3" xfId="17370"/>
    <cellStyle name="1_ÿÿÿÿÿ_Bao cao tinh hinh thuc hien KH 2009 den 31-01-10 2 2 4" xfId="17371"/>
    <cellStyle name="1_ÿÿÿÿÿ_Bao cao tinh hinh thuc hien KH 2009 den 31-01-10 2 3" xfId="17372"/>
    <cellStyle name="1_ÿÿÿÿÿ_Bao cao tinh hinh thuc hien KH 2009 den 31-01-10 2 4" xfId="17373"/>
    <cellStyle name="1_ÿÿÿÿÿ_Bao cao tinh hinh thuc hien KH 2009 den 31-01-10 2 5" xfId="17374"/>
    <cellStyle name="1_ÿÿÿÿÿ_Bao cao tinh hinh thuc hien KH 2009 den 31-01-10 3" xfId="17375"/>
    <cellStyle name="1_ÿÿÿÿÿ_Bao cao tinh hinh thuc hien KH 2009 den 31-01-10 3 2" xfId="17376"/>
    <cellStyle name="1_ÿÿÿÿÿ_Bao cao tinh hinh thuc hien KH 2009 den 31-01-10 3 3" xfId="17377"/>
    <cellStyle name="1_ÿÿÿÿÿ_Bao cao tinh hinh thuc hien KH 2009 den 31-01-10 3 4" xfId="17378"/>
    <cellStyle name="1_ÿÿÿÿÿ_Bao cao tinh hinh thuc hien KH 2009 den 31-01-10 4" xfId="17379"/>
    <cellStyle name="1_ÿÿÿÿÿ_Bao cao tinh hinh thuc hien KH 2009 den 31-01-10 5" xfId="17380"/>
    <cellStyle name="1_ÿÿÿÿÿ_Bao cao tinh hinh thuc hien KH 2009 den 31-01-10 6" xfId="17381"/>
    <cellStyle name="1_ÿÿÿÿÿ_Bao cao tinh hinh thuc hien KH 2009 den 31-01-10_BC von DTPT 6 thang 2012" xfId="17382"/>
    <cellStyle name="1_ÿÿÿÿÿ_Bao cao tinh hinh thuc hien KH 2009 den 31-01-10_BC von DTPT 6 thang 2012 2" xfId="17383"/>
    <cellStyle name="1_ÿÿÿÿÿ_Bao cao tinh hinh thuc hien KH 2009 den 31-01-10_BC von DTPT 6 thang 2012 2 2" xfId="17384"/>
    <cellStyle name="1_ÿÿÿÿÿ_Bao cao tinh hinh thuc hien KH 2009 den 31-01-10_BC von DTPT 6 thang 2012 2 2 2" xfId="17385"/>
    <cellStyle name="1_ÿÿÿÿÿ_Bao cao tinh hinh thuc hien KH 2009 den 31-01-10_BC von DTPT 6 thang 2012 2 2 3" xfId="17386"/>
    <cellStyle name="1_ÿÿÿÿÿ_Bao cao tinh hinh thuc hien KH 2009 den 31-01-10_BC von DTPT 6 thang 2012 2 2 4" xfId="17387"/>
    <cellStyle name="1_ÿÿÿÿÿ_Bao cao tinh hinh thuc hien KH 2009 den 31-01-10_BC von DTPT 6 thang 2012 2 3" xfId="17388"/>
    <cellStyle name="1_ÿÿÿÿÿ_Bao cao tinh hinh thuc hien KH 2009 den 31-01-10_BC von DTPT 6 thang 2012 2 4" xfId="17389"/>
    <cellStyle name="1_ÿÿÿÿÿ_Bao cao tinh hinh thuc hien KH 2009 den 31-01-10_BC von DTPT 6 thang 2012 2 5" xfId="17390"/>
    <cellStyle name="1_ÿÿÿÿÿ_Bao cao tinh hinh thuc hien KH 2009 den 31-01-10_BC von DTPT 6 thang 2012 3" xfId="17391"/>
    <cellStyle name="1_ÿÿÿÿÿ_Bao cao tinh hinh thuc hien KH 2009 den 31-01-10_BC von DTPT 6 thang 2012 3 2" xfId="17392"/>
    <cellStyle name="1_ÿÿÿÿÿ_Bao cao tinh hinh thuc hien KH 2009 den 31-01-10_BC von DTPT 6 thang 2012 3 3" xfId="17393"/>
    <cellStyle name="1_ÿÿÿÿÿ_Bao cao tinh hinh thuc hien KH 2009 den 31-01-10_BC von DTPT 6 thang 2012 3 4" xfId="17394"/>
    <cellStyle name="1_ÿÿÿÿÿ_Bao cao tinh hinh thuc hien KH 2009 den 31-01-10_BC von DTPT 6 thang 2012 4" xfId="17395"/>
    <cellStyle name="1_ÿÿÿÿÿ_Bao cao tinh hinh thuc hien KH 2009 den 31-01-10_BC von DTPT 6 thang 2012 5" xfId="17396"/>
    <cellStyle name="1_ÿÿÿÿÿ_Bao cao tinh hinh thuc hien KH 2009 den 31-01-10_BC von DTPT 6 thang 2012 6" xfId="17397"/>
    <cellStyle name="1_ÿÿÿÿÿ_Bao cao tinh hinh thuc hien KH 2009 den 31-01-10_Bieu du thao QD von ho tro co MT" xfId="17398"/>
    <cellStyle name="1_ÿÿÿÿÿ_Bao cao tinh hinh thuc hien KH 2009 den 31-01-10_Bieu du thao QD von ho tro co MT 2" xfId="17399"/>
    <cellStyle name="1_ÿÿÿÿÿ_Bao cao tinh hinh thuc hien KH 2009 den 31-01-10_Bieu du thao QD von ho tro co MT 2 2" xfId="17400"/>
    <cellStyle name="1_ÿÿÿÿÿ_Bao cao tinh hinh thuc hien KH 2009 den 31-01-10_Bieu du thao QD von ho tro co MT 2 2 2" xfId="17401"/>
    <cellStyle name="1_ÿÿÿÿÿ_Bao cao tinh hinh thuc hien KH 2009 den 31-01-10_Bieu du thao QD von ho tro co MT 2 2 3" xfId="17402"/>
    <cellStyle name="1_ÿÿÿÿÿ_Bao cao tinh hinh thuc hien KH 2009 den 31-01-10_Bieu du thao QD von ho tro co MT 2 2 4" xfId="17403"/>
    <cellStyle name="1_ÿÿÿÿÿ_Bao cao tinh hinh thuc hien KH 2009 den 31-01-10_Bieu du thao QD von ho tro co MT 2 3" xfId="17404"/>
    <cellStyle name="1_ÿÿÿÿÿ_Bao cao tinh hinh thuc hien KH 2009 den 31-01-10_Bieu du thao QD von ho tro co MT 2 4" xfId="17405"/>
    <cellStyle name="1_ÿÿÿÿÿ_Bao cao tinh hinh thuc hien KH 2009 den 31-01-10_Bieu du thao QD von ho tro co MT 2 5" xfId="17406"/>
    <cellStyle name="1_ÿÿÿÿÿ_Bao cao tinh hinh thuc hien KH 2009 den 31-01-10_Bieu du thao QD von ho tro co MT 3" xfId="17407"/>
    <cellStyle name="1_ÿÿÿÿÿ_Bao cao tinh hinh thuc hien KH 2009 den 31-01-10_Bieu du thao QD von ho tro co MT 3 2" xfId="17408"/>
    <cellStyle name="1_ÿÿÿÿÿ_Bao cao tinh hinh thuc hien KH 2009 den 31-01-10_Bieu du thao QD von ho tro co MT 3 3" xfId="17409"/>
    <cellStyle name="1_ÿÿÿÿÿ_Bao cao tinh hinh thuc hien KH 2009 den 31-01-10_Bieu du thao QD von ho tro co MT 3 4" xfId="17410"/>
    <cellStyle name="1_ÿÿÿÿÿ_Bao cao tinh hinh thuc hien KH 2009 den 31-01-10_Bieu du thao QD von ho tro co MT 4" xfId="17411"/>
    <cellStyle name="1_ÿÿÿÿÿ_Bao cao tinh hinh thuc hien KH 2009 den 31-01-10_Bieu du thao QD von ho tro co MT 5" xfId="17412"/>
    <cellStyle name="1_ÿÿÿÿÿ_Bao cao tinh hinh thuc hien KH 2009 den 31-01-10_Bieu du thao QD von ho tro co MT 6" xfId="17413"/>
    <cellStyle name="1_ÿÿÿÿÿ_Bao cao tinh hinh thuc hien KH 2009 den 31-01-10_Ke hoach 2012 (theo doi)" xfId="17414"/>
    <cellStyle name="1_ÿÿÿÿÿ_Bao cao tinh hinh thuc hien KH 2009 den 31-01-10_Ke hoach 2012 (theo doi) 2" xfId="17415"/>
    <cellStyle name="1_ÿÿÿÿÿ_Bao cao tinh hinh thuc hien KH 2009 den 31-01-10_Ke hoach 2012 (theo doi) 2 2" xfId="17416"/>
    <cellStyle name="1_ÿÿÿÿÿ_Bao cao tinh hinh thuc hien KH 2009 den 31-01-10_Ke hoach 2012 (theo doi) 2 2 2" xfId="17417"/>
    <cellStyle name="1_ÿÿÿÿÿ_Bao cao tinh hinh thuc hien KH 2009 den 31-01-10_Ke hoach 2012 (theo doi) 2 2 3" xfId="17418"/>
    <cellStyle name="1_ÿÿÿÿÿ_Bao cao tinh hinh thuc hien KH 2009 den 31-01-10_Ke hoach 2012 (theo doi) 2 2 4" xfId="17419"/>
    <cellStyle name="1_ÿÿÿÿÿ_Bao cao tinh hinh thuc hien KH 2009 den 31-01-10_Ke hoach 2012 (theo doi) 2 3" xfId="17420"/>
    <cellStyle name="1_ÿÿÿÿÿ_Bao cao tinh hinh thuc hien KH 2009 den 31-01-10_Ke hoach 2012 (theo doi) 2 4" xfId="17421"/>
    <cellStyle name="1_ÿÿÿÿÿ_Bao cao tinh hinh thuc hien KH 2009 den 31-01-10_Ke hoach 2012 (theo doi) 2 5" xfId="17422"/>
    <cellStyle name="1_ÿÿÿÿÿ_Bao cao tinh hinh thuc hien KH 2009 den 31-01-10_Ke hoach 2012 (theo doi) 3" xfId="17423"/>
    <cellStyle name="1_ÿÿÿÿÿ_Bao cao tinh hinh thuc hien KH 2009 den 31-01-10_Ke hoach 2012 (theo doi) 3 2" xfId="17424"/>
    <cellStyle name="1_ÿÿÿÿÿ_Bao cao tinh hinh thuc hien KH 2009 den 31-01-10_Ke hoach 2012 (theo doi) 3 3" xfId="17425"/>
    <cellStyle name="1_ÿÿÿÿÿ_Bao cao tinh hinh thuc hien KH 2009 den 31-01-10_Ke hoach 2012 (theo doi) 3 4" xfId="17426"/>
    <cellStyle name="1_ÿÿÿÿÿ_Bao cao tinh hinh thuc hien KH 2009 den 31-01-10_Ke hoach 2012 (theo doi) 4" xfId="17427"/>
    <cellStyle name="1_ÿÿÿÿÿ_Bao cao tinh hinh thuc hien KH 2009 den 31-01-10_Ke hoach 2012 (theo doi) 5" xfId="17428"/>
    <cellStyle name="1_ÿÿÿÿÿ_Bao cao tinh hinh thuc hien KH 2009 den 31-01-10_Ke hoach 2012 (theo doi) 6" xfId="17429"/>
    <cellStyle name="1_ÿÿÿÿÿ_Bao cao tinh hinh thuc hien KH 2009 den 31-01-10_Ke hoach 2012 theo doi (giai ngan 30.6.12)" xfId="17430"/>
    <cellStyle name="1_ÿÿÿÿÿ_Bao cao tinh hinh thuc hien KH 2009 den 31-01-10_Ke hoach 2012 theo doi (giai ngan 30.6.12) 2" xfId="17431"/>
    <cellStyle name="1_ÿÿÿÿÿ_Bao cao tinh hinh thuc hien KH 2009 den 31-01-10_Ke hoach 2012 theo doi (giai ngan 30.6.12) 2 2" xfId="17432"/>
    <cellStyle name="1_ÿÿÿÿÿ_Bao cao tinh hinh thuc hien KH 2009 den 31-01-10_Ke hoach 2012 theo doi (giai ngan 30.6.12) 2 2 2" xfId="17433"/>
    <cellStyle name="1_ÿÿÿÿÿ_Bao cao tinh hinh thuc hien KH 2009 den 31-01-10_Ke hoach 2012 theo doi (giai ngan 30.6.12) 2 2 3" xfId="17434"/>
    <cellStyle name="1_ÿÿÿÿÿ_Bao cao tinh hinh thuc hien KH 2009 den 31-01-10_Ke hoach 2012 theo doi (giai ngan 30.6.12) 2 2 4" xfId="17435"/>
    <cellStyle name="1_ÿÿÿÿÿ_Bao cao tinh hinh thuc hien KH 2009 den 31-01-10_Ke hoach 2012 theo doi (giai ngan 30.6.12) 2 3" xfId="17436"/>
    <cellStyle name="1_ÿÿÿÿÿ_Bao cao tinh hinh thuc hien KH 2009 den 31-01-10_Ke hoach 2012 theo doi (giai ngan 30.6.12) 2 4" xfId="17437"/>
    <cellStyle name="1_ÿÿÿÿÿ_Bao cao tinh hinh thuc hien KH 2009 den 31-01-10_Ke hoach 2012 theo doi (giai ngan 30.6.12) 2 5" xfId="17438"/>
    <cellStyle name="1_ÿÿÿÿÿ_Bao cao tinh hinh thuc hien KH 2009 den 31-01-10_Ke hoach 2012 theo doi (giai ngan 30.6.12) 3" xfId="17439"/>
    <cellStyle name="1_ÿÿÿÿÿ_Bao cao tinh hinh thuc hien KH 2009 den 31-01-10_Ke hoach 2012 theo doi (giai ngan 30.6.12) 3 2" xfId="17440"/>
    <cellStyle name="1_ÿÿÿÿÿ_Bao cao tinh hinh thuc hien KH 2009 den 31-01-10_Ke hoach 2012 theo doi (giai ngan 30.6.12) 3 3" xfId="17441"/>
    <cellStyle name="1_ÿÿÿÿÿ_Bao cao tinh hinh thuc hien KH 2009 den 31-01-10_Ke hoach 2012 theo doi (giai ngan 30.6.12) 3 4" xfId="17442"/>
    <cellStyle name="1_ÿÿÿÿÿ_Bao cao tinh hinh thuc hien KH 2009 den 31-01-10_Ke hoach 2012 theo doi (giai ngan 30.6.12) 4" xfId="17443"/>
    <cellStyle name="1_ÿÿÿÿÿ_Bao cao tinh hinh thuc hien KH 2009 den 31-01-10_Ke hoach 2012 theo doi (giai ngan 30.6.12) 5" xfId="17444"/>
    <cellStyle name="1_ÿÿÿÿÿ_Bao cao tinh hinh thuc hien KH 2009 den 31-01-10_Ke hoach 2012 theo doi (giai ngan 30.6.12) 6" xfId="17445"/>
    <cellStyle name="1_ÿÿÿÿÿ_BC von DTPT 6 thang 2012" xfId="17446"/>
    <cellStyle name="1_ÿÿÿÿÿ_BC von DTPT 6 thang 2012 2" xfId="17447"/>
    <cellStyle name="1_ÿÿÿÿÿ_BC von DTPT 6 thang 2012 2 2" xfId="17448"/>
    <cellStyle name="1_ÿÿÿÿÿ_BC von DTPT 6 thang 2012 2 3" xfId="17449"/>
    <cellStyle name="1_ÿÿÿÿÿ_BC von DTPT 6 thang 2012 2 4" xfId="17450"/>
    <cellStyle name="1_ÿÿÿÿÿ_BC von DTPT 6 thang 2012 3" xfId="17451"/>
    <cellStyle name="1_ÿÿÿÿÿ_BC von DTPT 6 thang 2012 4" xfId="17452"/>
    <cellStyle name="1_ÿÿÿÿÿ_BC von DTPT 6 thang 2012 5" xfId="17453"/>
    <cellStyle name="1_ÿÿÿÿÿ_Bieu du thao QD von ho tro co MT" xfId="17454"/>
    <cellStyle name="1_ÿÿÿÿÿ_Bieu du thao QD von ho tro co MT 2" xfId="17455"/>
    <cellStyle name="1_ÿÿÿÿÿ_Bieu du thao QD von ho tro co MT 2 2" xfId="17456"/>
    <cellStyle name="1_ÿÿÿÿÿ_Bieu du thao QD von ho tro co MT 2 3" xfId="17457"/>
    <cellStyle name="1_ÿÿÿÿÿ_Bieu du thao QD von ho tro co MT 2 4" xfId="17458"/>
    <cellStyle name="1_ÿÿÿÿÿ_Bieu du thao QD von ho tro co MT 3" xfId="17459"/>
    <cellStyle name="1_ÿÿÿÿÿ_Bieu du thao QD von ho tro co MT 4" xfId="17460"/>
    <cellStyle name="1_ÿÿÿÿÿ_Bieu du thao QD von ho tro co MT 5" xfId="17461"/>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2"/>
    <cellStyle name="1_ÿÿÿÿÿ_Book1 2" xfId="17463"/>
    <cellStyle name="1_ÿÿÿÿÿ_Book1 2 2" xfId="17464"/>
    <cellStyle name="1_ÿÿÿÿÿ_Book1 2 3" xfId="17465"/>
    <cellStyle name="1_ÿÿÿÿÿ_Book1 2 4" xfId="17466"/>
    <cellStyle name="1_ÿÿÿÿÿ_Book1 3" xfId="17467"/>
    <cellStyle name="1_ÿÿÿÿÿ_Book1 3 2" xfId="17468"/>
    <cellStyle name="1_ÿÿÿÿÿ_Book1 3 3" xfId="17469"/>
    <cellStyle name="1_ÿÿÿÿÿ_Book1 3 4" xfId="17470"/>
    <cellStyle name="1_ÿÿÿÿÿ_Book1 4" xfId="17471"/>
    <cellStyle name="1_ÿÿÿÿÿ_Book1 5" xfId="17472"/>
    <cellStyle name="1_ÿÿÿÿÿ_Book1 6" xfId="17473"/>
    <cellStyle name="1_ÿÿÿÿÿ_Book1_BC von DTPT 6 thang 2012" xfId="17474"/>
    <cellStyle name="1_ÿÿÿÿÿ_Book1_BC von DTPT 6 thang 2012 2" xfId="17475"/>
    <cellStyle name="1_ÿÿÿÿÿ_Book1_BC von DTPT 6 thang 2012 2 2" xfId="17476"/>
    <cellStyle name="1_ÿÿÿÿÿ_Book1_BC von DTPT 6 thang 2012 2 3" xfId="17477"/>
    <cellStyle name="1_ÿÿÿÿÿ_Book1_BC von DTPT 6 thang 2012 2 4" xfId="17478"/>
    <cellStyle name="1_ÿÿÿÿÿ_Book1_BC von DTPT 6 thang 2012 3" xfId="17479"/>
    <cellStyle name="1_ÿÿÿÿÿ_Book1_BC von DTPT 6 thang 2012 3 2" xfId="17480"/>
    <cellStyle name="1_ÿÿÿÿÿ_Book1_BC von DTPT 6 thang 2012 3 3" xfId="17481"/>
    <cellStyle name="1_ÿÿÿÿÿ_Book1_BC von DTPT 6 thang 2012 3 4" xfId="17482"/>
    <cellStyle name="1_ÿÿÿÿÿ_Book1_BC von DTPT 6 thang 2012 4" xfId="17483"/>
    <cellStyle name="1_ÿÿÿÿÿ_Book1_BC von DTPT 6 thang 2012 5" xfId="17484"/>
    <cellStyle name="1_ÿÿÿÿÿ_Book1_BC von DTPT 6 thang 2012 6" xfId="17485"/>
    <cellStyle name="1_ÿÿÿÿÿ_Book1_Bieu du thao QD von ho tro co MT" xfId="17486"/>
    <cellStyle name="1_ÿÿÿÿÿ_Book1_Bieu du thao QD von ho tro co MT 2" xfId="17487"/>
    <cellStyle name="1_ÿÿÿÿÿ_Book1_Bieu du thao QD von ho tro co MT 2 2" xfId="17488"/>
    <cellStyle name="1_ÿÿÿÿÿ_Book1_Bieu du thao QD von ho tro co MT 2 3" xfId="17489"/>
    <cellStyle name="1_ÿÿÿÿÿ_Book1_Bieu du thao QD von ho tro co MT 2 4" xfId="17490"/>
    <cellStyle name="1_ÿÿÿÿÿ_Book1_Bieu du thao QD von ho tro co MT 3" xfId="17491"/>
    <cellStyle name="1_ÿÿÿÿÿ_Book1_Bieu du thao QD von ho tro co MT 3 2" xfId="17492"/>
    <cellStyle name="1_ÿÿÿÿÿ_Book1_Bieu du thao QD von ho tro co MT 3 3" xfId="17493"/>
    <cellStyle name="1_ÿÿÿÿÿ_Book1_Bieu du thao QD von ho tro co MT 3 4" xfId="17494"/>
    <cellStyle name="1_ÿÿÿÿÿ_Book1_Bieu du thao QD von ho tro co MT 4" xfId="17495"/>
    <cellStyle name="1_ÿÿÿÿÿ_Book1_Bieu du thao QD von ho tro co MT 5" xfId="17496"/>
    <cellStyle name="1_ÿÿÿÿÿ_Book1_Bieu du thao QD von ho tro co MT 6" xfId="17497"/>
    <cellStyle name="1_ÿÿÿÿÿ_Book1_Hoan chinh KH 2012 (o nha)" xfId="17498"/>
    <cellStyle name="1_ÿÿÿÿÿ_Book1_Hoan chinh KH 2012 (o nha) 2" xfId="17499"/>
    <cellStyle name="1_ÿÿÿÿÿ_Book1_Hoan chinh KH 2012 (o nha) 2 2" xfId="17500"/>
    <cellStyle name="1_ÿÿÿÿÿ_Book1_Hoan chinh KH 2012 (o nha) 2 3" xfId="17501"/>
    <cellStyle name="1_ÿÿÿÿÿ_Book1_Hoan chinh KH 2012 (o nha) 2 4" xfId="17502"/>
    <cellStyle name="1_ÿÿÿÿÿ_Book1_Hoan chinh KH 2012 (o nha) 3" xfId="17503"/>
    <cellStyle name="1_ÿÿÿÿÿ_Book1_Hoan chinh KH 2012 (o nha) 3 2" xfId="17504"/>
    <cellStyle name="1_ÿÿÿÿÿ_Book1_Hoan chinh KH 2012 (o nha) 3 3" xfId="17505"/>
    <cellStyle name="1_ÿÿÿÿÿ_Book1_Hoan chinh KH 2012 (o nha) 3 4" xfId="17506"/>
    <cellStyle name="1_ÿÿÿÿÿ_Book1_Hoan chinh KH 2012 (o nha) 4" xfId="17507"/>
    <cellStyle name="1_ÿÿÿÿÿ_Book1_Hoan chinh KH 2012 (o nha) 5" xfId="17508"/>
    <cellStyle name="1_ÿÿÿÿÿ_Book1_Hoan chinh KH 2012 (o nha) 6" xfId="17509"/>
    <cellStyle name="1_ÿÿÿÿÿ_Book1_Hoan chinh KH 2012 (o nha)_Bao cao giai ngan quy I" xfId="17510"/>
    <cellStyle name="1_ÿÿÿÿÿ_Book1_Hoan chinh KH 2012 (o nha)_Bao cao giai ngan quy I 2" xfId="17511"/>
    <cellStyle name="1_ÿÿÿÿÿ_Book1_Hoan chinh KH 2012 (o nha)_Bao cao giai ngan quy I 2 2" xfId="17512"/>
    <cellStyle name="1_ÿÿÿÿÿ_Book1_Hoan chinh KH 2012 (o nha)_Bao cao giai ngan quy I 2 3" xfId="17513"/>
    <cellStyle name="1_ÿÿÿÿÿ_Book1_Hoan chinh KH 2012 (o nha)_Bao cao giai ngan quy I 2 4" xfId="17514"/>
    <cellStyle name="1_ÿÿÿÿÿ_Book1_Hoan chinh KH 2012 (o nha)_Bao cao giai ngan quy I 3" xfId="17515"/>
    <cellStyle name="1_ÿÿÿÿÿ_Book1_Hoan chinh KH 2012 (o nha)_Bao cao giai ngan quy I 3 2" xfId="17516"/>
    <cellStyle name="1_ÿÿÿÿÿ_Book1_Hoan chinh KH 2012 (o nha)_Bao cao giai ngan quy I 3 3" xfId="17517"/>
    <cellStyle name="1_ÿÿÿÿÿ_Book1_Hoan chinh KH 2012 (o nha)_Bao cao giai ngan quy I 3 4" xfId="17518"/>
    <cellStyle name="1_ÿÿÿÿÿ_Book1_Hoan chinh KH 2012 (o nha)_Bao cao giai ngan quy I 4" xfId="17519"/>
    <cellStyle name="1_ÿÿÿÿÿ_Book1_Hoan chinh KH 2012 (o nha)_Bao cao giai ngan quy I 5" xfId="17520"/>
    <cellStyle name="1_ÿÿÿÿÿ_Book1_Hoan chinh KH 2012 (o nha)_Bao cao giai ngan quy I 6" xfId="17521"/>
    <cellStyle name="1_ÿÿÿÿÿ_Book1_Hoan chinh KH 2012 (o nha)_BC von DTPT 6 thang 2012" xfId="17522"/>
    <cellStyle name="1_ÿÿÿÿÿ_Book1_Hoan chinh KH 2012 (o nha)_BC von DTPT 6 thang 2012 2" xfId="17523"/>
    <cellStyle name="1_ÿÿÿÿÿ_Book1_Hoan chinh KH 2012 (o nha)_BC von DTPT 6 thang 2012 2 2" xfId="17524"/>
    <cellStyle name="1_ÿÿÿÿÿ_Book1_Hoan chinh KH 2012 (o nha)_BC von DTPT 6 thang 2012 2 3" xfId="17525"/>
    <cellStyle name="1_ÿÿÿÿÿ_Book1_Hoan chinh KH 2012 (o nha)_BC von DTPT 6 thang 2012 2 4" xfId="17526"/>
    <cellStyle name="1_ÿÿÿÿÿ_Book1_Hoan chinh KH 2012 (o nha)_BC von DTPT 6 thang 2012 3" xfId="17527"/>
    <cellStyle name="1_ÿÿÿÿÿ_Book1_Hoan chinh KH 2012 (o nha)_BC von DTPT 6 thang 2012 3 2" xfId="17528"/>
    <cellStyle name="1_ÿÿÿÿÿ_Book1_Hoan chinh KH 2012 (o nha)_BC von DTPT 6 thang 2012 3 3" xfId="17529"/>
    <cellStyle name="1_ÿÿÿÿÿ_Book1_Hoan chinh KH 2012 (o nha)_BC von DTPT 6 thang 2012 3 4" xfId="17530"/>
    <cellStyle name="1_ÿÿÿÿÿ_Book1_Hoan chinh KH 2012 (o nha)_BC von DTPT 6 thang 2012 4" xfId="17531"/>
    <cellStyle name="1_ÿÿÿÿÿ_Book1_Hoan chinh KH 2012 (o nha)_BC von DTPT 6 thang 2012 5" xfId="17532"/>
    <cellStyle name="1_ÿÿÿÿÿ_Book1_Hoan chinh KH 2012 (o nha)_BC von DTPT 6 thang 2012 6" xfId="17533"/>
    <cellStyle name="1_ÿÿÿÿÿ_Book1_Hoan chinh KH 2012 (o nha)_Bieu du thao QD von ho tro co MT" xfId="17534"/>
    <cellStyle name="1_ÿÿÿÿÿ_Book1_Hoan chinh KH 2012 (o nha)_Bieu du thao QD von ho tro co MT 2" xfId="17535"/>
    <cellStyle name="1_ÿÿÿÿÿ_Book1_Hoan chinh KH 2012 (o nha)_Bieu du thao QD von ho tro co MT 2 2" xfId="17536"/>
    <cellStyle name="1_ÿÿÿÿÿ_Book1_Hoan chinh KH 2012 (o nha)_Bieu du thao QD von ho tro co MT 2 3" xfId="17537"/>
    <cellStyle name="1_ÿÿÿÿÿ_Book1_Hoan chinh KH 2012 (o nha)_Bieu du thao QD von ho tro co MT 2 4" xfId="17538"/>
    <cellStyle name="1_ÿÿÿÿÿ_Book1_Hoan chinh KH 2012 (o nha)_Bieu du thao QD von ho tro co MT 3" xfId="17539"/>
    <cellStyle name="1_ÿÿÿÿÿ_Book1_Hoan chinh KH 2012 (o nha)_Bieu du thao QD von ho tro co MT 3 2" xfId="17540"/>
    <cellStyle name="1_ÿÿÿÿÿ_Book1_Hoan chinh KH 2012 (o nha)_Bieu du thao QD von ho tro co MT 3 3" xfId="17541"/>
    <cellStyle name="1_ÿÿÿÿÿ_Book1_Hoan chinh KH 2012 (o nha)_Bieu du thao QD von ho tro co MT 3 4" xfId="17542"/>
    <cellStyle name="1_ÿÿÿÿÿ_Book1_Hoan chinh KH 2012 (o nha)_Bieu du thao QD von ho tro co MT 4" xfId="17543"/>
    <cellStyle name="1_ÿÿÿÿÿ_Book1_Hoan chinh KH 2012 (o nha)_Bieu du thao QD von ho tro co MT 5" xfId="17544"/>
    <cellStyle name="1_ÿÿÿÿÿ_Book1_Hoan chinh KH 2012 (o nha)_Bieu du thao QD von ho tro co MT 6" xfId="17545"/>
    <cellStyle name="1_ÿÿÿÿÿ_Book1_Hoan chinh KH 2012 (o nha)_Ke hoach 2012 theo doi (giai ngan 30.6.12)" xfId="17546"/>
    <cellStyle name="1_ÿÿÿÿÿ_Book1_Hoan chinh KH 2012 (o nha)_Ke hoach 2012 theo doi (giai ngan 30.6.12) 2" xfId="17547"/>
    <cellStyle name="1_ÿÿÿÿÿ_Book1_Hoan chinh KH 2012 (o nha)_Ke hoach 2012 theo doi (giai ngan 30.6.12) 2 2" xfId="17548"/>
    <cellStyle name="1_ÿÿÿÿÿ_Book1_Hoan chinh KH 2012 (o nha)_Ke hoach 2012 theo doi (giai ngan 30.6.12) 2 3" xfId="17549"/>
    <cellStyle name="1_ÿÿÿÿÿ_Book1_Hoan chinh KH 2012 (o nha)_Ke hoach 2012 theo doi (giai ngan 30.6.12) 2 4" xfId="17550"/>
    <cellStyle name="1_ÿÿÿÿÿ_Book1_Hoan chinh KH 2012 (o nha)_Ke hoach 2012 theo doi (giai ngan 30.6.12) 3" xfId="17551"/>
    <cellStyle name="1_ÿÿÿÿÿ_Book1_Hoan chinh KH 2012 (o nha)_Ke hoach 2012 theo doi (giai ngan 30.6.12) 3 2" xfId="17552"/>
    <cellStyle name="1_ÿÿÿÿÿ_Book1_Hoan chinh KH 2012 (o nha)_Ke hoach 2012 theo doi (giai ngan 30.6.12) 3 3" xfId="17553"/>
    <cellStyle name="1_ÿÿÿÿÿ_Book1_Hoan chinh KH 2012 (o nha)_Ke hoach 2012 theo doi (giai ngan 30.6.12) 3 4" xfId="17554"/>
    <cellStyle name="1_ÿÿÿÿÿ_Book1_Hoan chinh KH 2012 (o nha)_Ke hoach 2012 theo doi (giai ngan 30.6.12) 4" xfId="17555"/>
    <cellStyle name="1_ÿÿÿÿÿ_Book1_Hoan chinh KH 2012 (o nha)_Ke hoach 2012 theo doi (giai ngan 30.6.12) 5" xfId="17556"/>
    <cellStyle name="1_ÿÿÿÿÿ_Book1_Hoan chinh KH 2012 (o nha)_Ke hoach 2012 theo doi (giai ngan 30.6.12) 6" xfId="17557"/>
    <cellStyle name="1_ÿÿÿÿÿ_Book1_Hoan chinh KH 2012 Von ho tro co MT" xfId="17558"/>
    <cellStyle name="1_ÿÿÿÿÿ_Book1_Hoan chinh KH 2012 Von ho tro co MT (chi tiet)" xfId="17559"/>
    <cellStyle name="1_ÿÿÿÿÿ_Book1_Hoan chinh KH 2012 Von ho tro co MT (chi tiet) 2" xfId="17560"/>
    <cellStyle name="1_ÿÿÿÿÿ_Book1_Hoan chinh KH 2012 Von ho tro co MT (chi tiet) 2 2" xfId="17561"/>
    <cellStyle name="1_ÿÿÿÿÿ_Book1_Hoan chinh KH 2012 Von ho tro co MT (chi tiet) 2 3" xfId="17562"/>
    <cellStyle name="1_ÿÿÿÿÿ_Book1_Hoan chinh KH 2012 Von ho tro co MT (chi tiet) 2 4" xfId="17563"/>
    <cellStyle name="1_ÿÿÿÿÿ_Book1_Hoan chinh KH 2012 Von ho tro co MT (chi tiet) 3" xfId="17564"/>
    <cellStyle name="1_ÿÿÿÿÿ_Book1_Hoan chinh KH 2012 Von ho tro co MT (chi tiet) 3 2" xfId="17565"/>
    <cellStyle name="1_ÿÿÿÿÿ_Book1_Hoan chinh KH 2012 Von ho tro co MT (chi tiet) 3 3" xfId="17566"/>
    <cellStyle name="1_ÿÿÿÿÿ_Book1_Hoan chinh KH 2012 Von ho tro co MT (chi tiet) 3 4" xfId="17567"/>
    <cellStyle name="1_ÿÿÿÿÿ_Book1_Hoan chinh KH 2012 Von ho tro co MT (chi tiet) 4" xfId="17568"/>
    <cellStyle name="1_ÿÿÿÿÿ_Book1_Hoan chinh KH 2012 Von ho tro co MT (chi tiet) 5" xfId="17569"/>
    <cellStyle name="1_ÿÿÿÿÿ_Book1_Hoan chinh KH 2012 Von ho tro co MT (chi tiet) 6" xfId="17570"/>
    <cellStyle name="1_ÿÿÿÿÿ_Book1_Hoan chinh KH 2012 Von ho tro co MT 10" xfId="17571"/>
    <cellStyle name="1_ÿÿÿÿÿ_Book1_Hoan chinh KH 2012 Von ho tro co MT 10 2" xfId="17572"/>
    <cellStyle name="1_ÿÿÿÿÿ_Book1_Hoan chinh KH 2012 Von ho tro co MT 10 3" xfId="17573"/>
    <cellStyle name="1_ÿÿÿÿÿ_Book1_Hoan chinh KH 2012 Von ho tro co MT 10 4" xfId="17574"/>
    <cellStyle name="1_ÿÿÿÿÿ_Book1_Hoan chinh KH 2012 Von ho tro co MT 11" xfId="17575"/>
    <cellStyle name="1_ÿÿÿÿÿ_Book1_Hoan chinh KH 2012 Von ho tro co MT 11 2" xfId="17576"/>
    <cellStyle name="1_ÿÿÿÿÿ_Book1_Hoan chinh KH 2012 Von ho tro co MT 11 3" xfId="17577"/>
    <cellStyle name="1_ÿÿÿÿÿ_Book1_Hoan chinh KH 2012 Von ho tro co MT 11 4" xfId="17578"/>
    <cellStyle name="1_ÿÿÿÿÿ_Book1_Hoan chinh KH 2012 Von ho tro co MT 12" xfId="17579"/>
    <cellStyle name="1_ÿÿÿÿÿ_Book1_Hoan chinh KH 2012 Von ho tro co MT 12 2" xfId="17580"/>
    <cellStyle name="1_ÿÿÿÿÿ_Book1_Hoan chinh KH 2012 Von ho tro co MT 12 3" xfId="17581"/>
    <cellStyle name="1_ÿÿÿÿÿ_Book1_Hoan chinh KH 2012 Von ho tro co MT 12 4" xfId="17582"/>
    <cellStyle name="1_ÿÿÿÿÿ_Book1_Hoan chinh KH 2012 Von ho tro co MT 13" xfId="17583"/>
    <cellStyle name="1_ÿÿÿÿÿ_Book1_Hoan chinh KH 2012 Von ho tro co MT 13 2" xfId="17584"/>
    <cellStyle name="1_ÿÿÿÿÿ_Book1_Hoan chinh KH 2012 Von ho tro co MT 13 3" xfId="17585"/>
    <cellStyle name="1_ÿÿÿÿÿ_Book1_Hoan chinh KH 2012 Von ho tro co MT 13 4" xfId="17586"/>
    <cellStyle name="1_ÿÿÿÿÿ_Book1_Hoan chinh KH 2012 Von ho tro co MT 14" xfId="17587"/>
    <cellStyle name="1_ÿÿÿÿÿ_Book1_Hoan chinh KH 2012 Von ho tro co MT 14 2" xfId="17588"/>
    <cellStyle name="1_ÿÿÿÿÿ_Book1_Hoan chinh KH 2012 Von ho tro co MT 14 3" xfId="17589"/>
    <cellStyle name="1_ÿÿÿÿÿ_Book1_Hoan chinh KH 2012 Von ho tro co MT 14 4" xfId="17590"/>
    <cellStyle name="1_ÿÿÿÿÿ_Book1_Hoan chinh KH 2012 Von ho tro co MT 15" xfId="17591"/>
    <cellStyle name="1_ÿÿÿÿÿ_Book1_Hoan chinh KH 2012 Von ho tro co MT 15 2" xfId="17592"/>
    <cellStyle name="1_ÿÿÿÿÿ_Book1_Hoan chinh KH 2012 Von ho tro co MT 15 3" xfId="17593"/>
    <cellStyle name="1_ÿÿÿÿÿ_Book1_Hoan chinh KH 2012 Von ho tro co MT 15 4" xfId="17594"/>
    <cellStyle name="1_ÿÿÿÿÿ_Book1_Hoan chinh KH 2012 Von ho tro co MT 16" xfId="17595"/>
    <cellStyle name="1_ÿÿÿÿÿ_Book1_Hoan chinh KH 2012 Von ho tro co MT 16 2" xfId="17596"/>
    <cellStyle name="1_ÿÿÿÿÿ_Book1_Hoan chinh KH 2012 Von ho tro co MT 16 3" xfId="17597"/>
    <cellStyle name="1_ÿÿÿÿÿ_Book1_Hoan chinh KH 2012 Von ho tro co MT 16 4" xfId="17598"/>
    <cellStyle name="1_ÿÿÿÿÿ_Book1_Hoan chinh KH 2012 Von ho tro co MT 17" xfId="17599"/>
    <cellStyle name="1_ÿÿÿÿÿ_Book1_Hoan chinh KH 2012 Von ho tro co MT 17 2" xfId="17600"/>
    <cellStyle name="1_ÿÿÿÿÿ_Book1_Hoan chinh KH 2012 Von ho tro co MT 17 3" xfId="17601"/>
    <cellStyle name="1_ÿÿÿÿÿ_Book1_Hoan chinh KH 2012 Von ho tro co MT 17 4" xfId="17602"/>
    <cellStyle name="1_ÿÿÿÿÿ_Book1_Hoan chinh KH 2012 Von ho tro co MT 18" xfId="17603"/>
    <cellStyle name="1_ÿÿÿÿÿ_Book1_Hoan chinh KH 2012 Von ho tro co MT 19" xfId="17604"/>
    <cellStyle name="1_ÿÿÿÿÿ_Book1_Hoan chinh KH 2012 Von ho tro co MT 2" xfId="17605"/>
    <cellStyle name="1_ÿÿÿÿÿ_Book1_Hoan chinh KH 2012 Von ho tro co MT 2 2" xfId="17606"/>
    <cellStyle name="1_ÿÿÿÿÿ_Book1_Hoan chinh KH 2012 Von ho tro co MT 2 3" xfId="17607"/>
    <cellStyle name="1_ÿÿÿÿÿ_Book1_Hoan chinh KH 2012 Von ho tro co MT 2 4" xfId="17608"/>
    <cellStyle name="1_ÿÿÿÿÿ_Book1_Hoan chinh KH 2012 Von ho tro co MT 20" xfId="17609"/>
    <cellStyle name="1_ÿÿÿÿÿ_Book1_Hoan chinh KH 2012 Von ho tro co MT 3" xfId="17610"/>
    <cellStyle name="1_ÿÿÿÿÿ_Book1_Hoan chinh KH 2012 Von ho tro co MT 3 2" xfId="17611"/>
    <cellStyle name="1_ÿÿÿÿÿ_Book1_Hoan chinh KH 2012 Von ho tro co MT 3 3" xfId="17612"/>
    <cellStyle name="1_ÿÿÿÿÿ_Book1_Hoan chinh KH 2012 Von ho tro co MT 3 4" xfId="17613"/>
    <cellStyle name="1_ÿÿÿÿÿ_Book1_Hoan chinh KH 2012 Von ho tro co MT 4" xfId="17614"/>
    <cellStyle name="1_ÿÿÿÿÿ_Book1_Hoan chinh KH 2012 Von ho tro co MT 4 2" xfId="17615"/>
    <cellStyle name="1_ÿÿÿÿÿ_Book1_Hoan chinh KH 2012 Von ho tro co MT 4 3" xfId="17616"/>
    <cellStyle name="1_ÿÿÿÿÿ_Book1_Hoan chinh KH 2012 Von ho tro co MT 4 4" xfId="17617"/>
    <cellStyle name="1_ÿÿÿÿÿ_Book1_Hoan chinh KH 2012 Von ho tro co MT 5" xfId="17618"/>
    <cellStyle name="1_ÿÿÿÿÿ_Book1_Hoan chinh KH 2012 Von ho tro co MT 5 2" xfId="17619"/>
    <cellStyle name="1_ÿÿÿÿÿ_Book1_Hoan chinh KH 2012 Von ho tro co MT 5 3" xfId="17620"/>
    <cellStyle name="1_ÿÿÿÿÿ_Book1_Hoan chinh KH 2012 Von ho tro co MT 5 4" xfId="17621"/>
    <cellStyle name="1_ÿÿÿÿÿ_Book1_Hoan chinh KH 2012 Von ho tro co MT 6" xfId="17622"/>
    <cellStyle name="1_ÿÿÿÿÿ_Book1_Hoan chinh KH 2012 Von ho tro co MT 6 2" xfId="17623"/>
    <cellStyle name="1_ÿÿÿÿÿ_Book1_Hoan chinh KH 2012 Von ho tro co MT 6 3" xfId="17624"/>
    <cellStyle name="1_ÿÿÿÿÿ_Book1_Hoan chinh KH 2012 Von ho tro co MT 6 4" xfId="17625"/>
    <cellStyle name="1_ÿÿÿÿÿ_Book1_Hoan chinh KH 2012 Von ho tro co MT 7" xfId="17626"/>
    <cellStyle name="1_ÿÿÿÿÿ_Book1_Hoan chinh KH 2012 Von ho tro co MT 7 2" xfId="17627"/>
    <cellStyle name="1_ÿÿÿÿÿ_Book1_Hoan chinh KH 2012 Von ho tro co MT 7 3" xfId="17628"/>
    <cellStyle name="1_ÿÿÿÿÿ_Book1_Hoan chinh KH 2012 Von ho tro co MT 7 4" xfId="17629"/>
    <cellStyle name="1_ÿÿÿÿÿ_Book1_Hoan chinh KH 2012 Von ho tro co MT 8" xfId="17630"/>
    <cellStyle name="1_ÿÿÿÿÿ_Book1_Hoan chinh KH 2012 Von ho tro co MT 8 2" xfId="17631"/>
    <cellStyle name="1_ÿÿÿÿÿ_Book1_Hoan chinh KH 2012 Von ho tro co MT 8 3" xfId="17632"/>
    <cellStyle name="1_ÿÿÿÿÿ_Book1_Hoan chinh KH 2012 Von ho tro co MT 8 4" xfId="17633"/>
    <cellStyle name="1_ÿÿÿÿÿ_Book1_Hoan chinh KH 2012 Von ho tro co MT 9" xfId="17634"/>
    <cellStyle name="1_ÿÿÿÿÿ_Book1_Hoan chinh KH 2012 Von ho tro co MT 9 2" xfId="17635"/>
    <cellStyle name="1_ÿÿÿÿÿ_Book1_Hoan chinh KH 2012 Von ho tro co MT 9 3" xfId="17636"/>
    <cellStyle name="1_ÿÿÿÿÿ_Book1_Hoan chinh KH 2012 Von ho tro co MT 9 4" xfId="17637"/>
    <cellStyle name="1_ÿÿÿÿÿ_Book1_Hoan chinh KH 2012 Von ho tro co MT_Bao cao giai ngan quy I" xfId="17638"/>
    <cellStyle name="1_ÿÿÿÿÿ_Book1_Hoan chinh KH 2012 Von ho tro co MT_Bao cao giai ngan quy I 2" xfId="17639"/>
    <cellStyle name="1_ÿÿÿÿÿ_Book1_Hoan chinh KH 2012 Von ho tro co MT_Bao cao giai ngan quy I 2 2" xfId="17640"/>
    <cellStyle name="1_ÿÿÿÿÿ_Book1_Hoan chinh KH 2012 Von ho tro co MT_Bao cao giai ngan quy I 2 3" xfId="17641"/>
    <cellStyle name="1_ÿÿÿÿÿ_Book1_Hoan chinh KH 2012 Von ho tro co MT_Bao cao giai ngan quy I 2 4" xfId="17642"/>
    <cellStyle name="1_ÿÿÿÿÿ_Book1_Hoan chinh KH 2012 Von ho tro co MT_Bao cao giai ngan quy I 3" xfId="17643"/>
    <cellStyle name="1_ÿÿÿÿÿ_Book1_Hoan chinh KH 2012 Von ho tro co MT_Bao cao giai ngan quy I 3 2" xfId="17644"/>
    <cellStyle name="1_ÿÿÿÿÿ_Book1_Hoan chinh KH 2012 Von ho tro co MT_Bao cao giai ngan quy I 3 3" xfId="17645"/>
    <cellStyle name="1_ÿÿÿÿÿ_Book1_Hoan chinh KH 2012 Von ho tro co MT_Bao cao giai ngan quy I 3 4" xfId="17646"/>
    <cellStyle name="1_ÿÿÿÿÿ_Book1_Hoan chinh KH 2012 Von ho tro co MT_Bao cao giai ngan quy I 4" xfId="17647"/>
    <cellStyle name="1_ÿÿÿÿÿ_Book1_Hoan chinh KH 2012 Von ho tro co MT_Bao cao giai ngan quy I 5" xfId="17648"/>
    <cellStyle name="1_ÿÿÿÿÿ_Book1_Hoan chinh KH 2012 Von ho tro co MT_Bao cao giai ngan quy I 6" xfId="17649"/>
    <cellStyle name="1_ÿÿÿÿÿ_Book1_Hoan chinh KH 2012 Von ho tro co MT_BC von DTPT 6 thang 2012" xfId="17650"/>
    <cellStyle name="1_ÿÿÿÿÿ_Book1_Hoan chinh KH 2012 Von ho tro co MT_BC von DTPT 6 thang 2012 2" xfId="17651"/>
    <cellStyle name="1_ÿÿÿÿÿ_Book1_Hoan chinh KH 2012 Von ho tro co MT_BC von DTPT 6 thang 2012 2 2" xfId="17652"/>
    <cellStyle name="1_ÿÿÿÿÿ_Book1_Hoan chinh KH 2012 Von ho tro co MT_BC von DTPT 6 thang 2012 2 3" xfId="17653"/>
    <cellStyle name="1_ÿÿÿÿÿ_Book1_Hoan chinh KH 2012 Von ho tro co MT_BC von DTPT 6 thang 2012 2 4" xfId="17654"/>
    <cellStyle name="1_ÿÿÿÿÿ_Book1_Hoan chinh KH 2012 Von ho tro co MT_BC von DTPT 6 thang 2012 3" xfId="17655"/>
    <cellStyle name="1_ÿÿÿÿÿ_Book1_Hoan chinh KH 2012 Von ho tro co MT_BC von DTPT 6 thang 2012 3 2" xfId="17656"/>
    <cellStyle name="1_ÿÿÿÿÿ_Book1_Hoan chinh KH 2012 Von ho tro co MT_BC von DTPT 6 thang 2012 3 3" xfId="17657"/>
    <cellStyle name="1_ÿÿÿÿÿ_Book1_Hoan chinh KH 2012 Von ho tro co MT_BC von DTPT 6 thang 2012 3 4" xfId="17658"/>
    <cellStyle name="1_ÿÿÿÿÿ_Book1_Hoan chinh KH 2012 Von ho tro co MT_BC von DTPT 6 thang 2012 4" xfId="17659"/>
    <cellStyle name="1_ÿÿÿÿÿ_Book1_Hoan chinh KH 2012 Von ho tro co MT_BC von DTPT 6 thang 2012 5" xfId="17660"/>
    <cellStyle name="1_ÿÿÿÿÿ_Book1_Hoan chinh KH 2012 Von ho tro co MT_BC von DTPT 6 thang 2012 6" xfId="17661"/>
    <cellStyle name="1_ÿÿÿÿÿ_Book1_Hoan chinh KH 2012 Von ho tro co MT_Bieu du thao QD von ho tro co MT" xfId="17662"/>
    <cellStyle name="1_ÿÿÿÿÿ_Book1_Hoan chinh KH 2012 Von ho tro co MT_Bieu du thao QD von ho tro co MT 2" xfId="17663"/>
    <cellStyle name="1_ÿÿÿÿÿ_Book1_Hoan chinh KH 2012 Von ho tro co MT_Bieu du thao QD von ho tro co MT 2 2" xfId="17664"/>
    <cellStyle name="1_ÿÿÿÿÿ_Book1_Hoan chinh KH 2012 Von ho tro co MT_Bieu du thao QD von ho tro co MT 2 3" xfId="17665"/>
    <cellStyle name="1_ÿÿÿÿÿ_Book1_Hoan chinh KH 2012 Von ho tro co MT_Bieu du thao QD von ho tro co MT 2 4" xfId="17666"/>
    <cellStyle name="1_ÿÿÿÿÿ_Book1_Hoan chinh KH 2012 Von ho tro co MT_Bieu du thao QD von ho tro co MT 3" xfId="17667"/>
    <cellStyle name="1_ÿÿÿÿÿ_Book1_Hoan chinh KH 2012 Von ho tro co MT_Bieu du thao QD von ho tro co MT 3 2" xfId="17668"/>
    <cellStyle name="1_ÿÿÿÿÿ_Book1_Hoan chinh KH 2012 Von ho tro co MT_Bieu du thao QD von ho tro co MT 3 3" xfId="17669"/>
    <cellStyle name="1_ÿÿÿÿÿ_Book1_Hoan chinh KH 2012 Von ho tro co MT_Bieu du thao QD von ho tro co MT 3 4" xfId="17670"/>
    <cellStyle name="1_ÿÿÿÿÿ_Book1_Hoan chinh KH 2012 Von ho tro co MT_Bieu du thao QD von ho tro co MT 4" xfId="17671"/>
    <cellStyle name="1_ÿÿÿÿÿ_Book1_Hoan chinh KH 2012 Von ho tro co MT_Bieu du thao QD von ho tro co MT 5" xfId="17672"/>
    <cellStyle name="1_ÿÿÿÿÿ_Book1_Hoan chinh KH 2012 Von ho tro co MT_Bieu du thao QD von ho tro co MT 6" xfId="17673"/>
    <cellStyle name="1_ÿÿÿÿÿ_Book1_Hoan chinh KH 2012 Von ho tro co MT_Ke hoach 2012 theo doi (giai ngan 30.6.12)" xfId="17674"/>
    <cellStyle name="1_ÿÿÿÿÿ_Book1_Hoan chinh KH 2012 Von ho tro co MT_Ke hoach 2012 theo doi (giai ngan 30.6.12) 2" xfId="17675"/>
    <cellStyle name="1_ÿÿÿÿÿ_Book1_Hoan chinh KH 2012 Von ho tro co MT_Ke hoach 2012 theo doi (giai ngan 30.6.12) 2 2" xfId="17676"/>
    <cellStyle name="1_ÿÿÿÿÿ_Book1_Hoan chinh KH 2012 Von ho tro co MT_Ke hoach 2012 theo doi (giai ngan 30.6.12) 2 3" xfId="17677"/>
    <cellStyle name="1_ÿÿÿÿÿ_Book1_Hoan chinh KH 2012 Von ho tro co MT_Ke hoach 2012 theo doi (giai ngan 30.6.12) 2 4" xfId="17678"/>
    <cellStyle name="1_ÿÿÿÿÿ_Book1_Hoan chinh KH 2012 Von ho tro co MT_Ke hoach 2012 theo doi (giai ngan 30.6.12) 3" xfId="17679"/>
    <cellStyle name="1_ÿÿÿÿÿ_Book1_Hoan chinh KH 2012 Von ho tro co MT_Ke hoach 2012 theo doi (giai ngan 30.6.12) 3 2" xfId="17680"/>
    <cellStyle name="1_ÿÿÿÿÿ_Book1_Hoan chinh KH 2012 Von ho tro co MT_Ke hoach 2012 theo doi (giai ngan 30.6.12) 3 3" xfId="17681"/>
    <cellStyle name="1_ÿÿÿÿÿ_Book1_Hoan chinh KH 2012 Von ho tro co MT_Ke hoach 2012 theo doi (giai ngan 30.6.12) 3 4" xfId="17682"/>
    <cellStyle name="1_ÿÿÿÿÿ_Book1_Hoan chinh KH 2012 Von ho tro co MT_Ke hoach 2012 theo doi (giai ngan 30.6.12) 4" xfId="17683"/>
    <cellStyle name="1_ÿÿÿÿÿ_Book1_Hoan chinh KH 2012 Von ho tro co MT_Ke hoach 2012 theo doi (giai ngan 30.6.12) 5" xfId="17684"/>
    <cellStyle name="1_ÿÿÿÿÿ_Book1_Hoan chinh KH 2012 Von ho tro co MT_Ke hoach 2012 theo doi (giai ngan 30.6.12) 6" xfId="17685"/>
    <cellStyle name="1_ÿÿÿÿÿ_Book1_Ke hoach 2012 (theo doi)" xfId="17686"/>
    <cellStyle name="1_ÿÿÿÿÿ_Book1_Ke hoach 2012 (theo doi) 2" xfId="17687"/>
    <cellStyle name="1_ÿÿÿÿÿ_Book1_Ke hoach 2012 (theo doi) 2 2" xfId="17688"/>
    <cellStyle name="1_ÿÿÿÿÿ_Book1_Ke hoach 2012 (theo doi) 2 3" xfId="17689"/>
    <cellStyle name="1_ÿÿÿÿÿ_Book1_Ke hoach 2012 (theo doi) 2 4" xfId="17690"/>
    <cellStyle name="1_ÿÿÿÿÿ_Book1_Ke hoach 2012 (theo doi) 3" xfId="17691"/>
    <cellStyle name="1_ÿÿÿÿÿ_Book1_Ke hoach 2012 (theo doi) 3 2" xfId="17692"/>
    <cellStyle name="1_ÿÿÿÿÿ_Book1_Ke hoach 2012 (theo doi) 3 3" xfId="17693"/>
    <cellStyle name="1_ÿÿÿÿÿ_Book1_Ke hoach 2012 (theo doi) 3 4" xfId="17694"/>
    <cellStyle name="1_ÿÿÿÿÿ_Book1_Ke hoach 2012 (theo doi) 4" xfId="17695"/>
    <cellStyle name="1_ÿÿÿÿÿ_Book1_Ke hoach 2012 (theo doi) 5" xfId="17696"/>
    <cellStyle name="1_ÿÿÿÿÿ_Book1_Ke hoach 2012 (theo doi) 6" xfId="17697"/>
    <cellStyle name="1_ÿÿÿÿÿ_Book1_Ke hoach 2012 theo doi (giai ngan 30.6.12)" xfId="17698"/>
    <cellStyle name="1_ÿÿÿÿÿ_Book1_Ke hoach 2012 theo doi (giai ngan 30.6.12) 2" xfId="17699"/>
    <cellStyle name="1_ÿÿÿÿÿ_Book1_Ke hoach 2012 theo doi (giai ngan 30.6.12) 2 2" xfId="17700"/>
    <cellStyle name="1_ÿÿÿÿÿ_Book1_Ke hoach 2012 theo doi (giai ngan 30.6.12) 2 3" xfId="17701"/>
    <cellStyle name="1_ÿÿÿÿÿ_Book1_Ke hoach 2012 theo doi (giai ngan 30.6.12) 2 4" xfId="17702"/>
    <cellStyle name="1_ÿÿÿÿÿ_Book1_Ke hoach 2012 theo doi (giai ngan 30.6.12) 3" xfId="17703"/>
    <cellStyle name="1_ÿÿÿÿÿ_Book1_Ke hoach 2012 theo doi (giai ngan 30.6.12) 3 2" xfId="17704"/>
    <cellStyle name="1_ÿÿÿÿÿ_Book1_Ke hoach 2012 theo doi (giai ngan 30.6.12) 3 3" xfId="17705"/>
    <cellStyle name="1_ÿÿÿÿÿ_Book1_Ke hoach 2012 theo doi (giai ngan 30.6.12) 3 4" xfId="17706"/>
    <cellStyle name="1_ÿÿÿÿÿ_Book1_Ke hoach 2012 theo doi (giai ngan 30.6.12) 4" xfId="17707"/>
    <cellStyle name="1_ÿÿÿÿÿ_Book1_Ke hoach 2012 theo doi (giai ngan 30.6.12) 5" xfId="17708"/>
    <cellStyle name="1_ÿÿÿÿÿ_Book1_Ke hoach 2012 theo doi (giai ngan 30.6.12) 6" xfId="17709"/>
    <cellStyle name="1_ÿÿÿÿÿ_Dang ky phan khai von ODA (gui Bo)" xfId="17710"/>
    <cellStyle name="1_ÿÿÿÿÿ_Dang ky phan khai von ODA (gui Bo) 2" xfId="17711"/>
    <cellStyle name="1_ÿÿÿÿÿ_Dang ky phan khai von ODA (gui Bo) 2 2" xfId="17712"/>
    <cellStyle name="1_ÿÿÿÿÿ_Dang ky phan khai von ODA (gui Bo) 2 3" xfId="17713"/>
    <cellStyle name="1_ÿÿÿÿÿ_Dang ky phan khai von ODA (gui Bo) 2 4" xfId="17714"/>
    <cellStyle name="1_ÿÿÿÿÿ_Dang ky phan khai von ODA (gui Bo) 3" xfId="17715"/>
    <cellStyle name="1_ÿÿÿÿÿ_Dang ky phan khai von ODA (gui Bo) 4" xfId="17716"/>
    <cellStyle name="1_ÿÿÿÿÿ_Dang ky phan khai von ODA (gui Bo) 5" xfId="17717"/>
    <cellStyle name="1_ÿÿÿÿÿ_Dang ky phan khai von ODA (gui Bo)_BC von DTPT 6 thang 2012" xfId="17718"/>
    <cellStyle name="1_ÿÿÿÿÿ_Dang ky phan khai von ODA (gui Bo)_BC von DTPT 6 thang 2012 2" xfId="17719"/>
    <cellStyle name="1_ÿÿÿÿÿ_Dang ky phan khai von ODA (gui Bo)_BC von DTPT 6 thang 2012 2 2" xfId="17720"/>
    <cellStyle name="1_ÿÿÿÿÿ_Dang ky phan khai von ODA (gui Bo)_BC von DTPT 6 thang 2012 2 3" xfId="17721"/>
    <cellStyle name="1_ÿÿÿÿÿ_Dang ky phan khai von ODA (gui Bo)_BC von DTPT 6 thang 2012 2 4" xfId="17722"/>
    <cellStyle name="1_ÿÿÿÿÿ_Dang ky phan khai von ODA (gui Bo)_BC von DTPT 6 thang 2012 3" xfId="17723"/>
    <cellStyle name="1_ÿÿÿÿÿ_Dang ky phan khai von ODA (gui Bo)_BC von DTPT 6 thang 2012 4" xfId="17724"/>
    <cellStyle name="1_ÿÿÿÿÿ_Dang ky phan khai von ODA (gui Bo)_BC von DTPT 6 thang 2012 5" xfId="17725"/>
    <cellStyle name="1_ÿÿÿÿÿ_Dang ky phan khai von ODA (gui Bo)_Bieu du thao QD von ho tro co MT" xfId="17726"/>
    <cellStyle name="1_ÿÿÿÿÿ_Dang ky phan khai von ODA (gui Bo)_Bieu du thao QD von ho tro co MT 2" xfId="17727"/>
    <cellStyle name="1_ÿÿÿÿÿ_Dang ky phan khai von ODA (gui Bo)_Bieu du thao QD von ho tro co MT 2 2" xfId="17728"/>
    <cellStyle name="1_ÿÿÿÿÿ_Dang ky phan khai von ODA (gui Bo)_Bieu du thao QD von ho tro co MT 2 3" xfId="17729"/>
    <cellStyle name="1_ÿÿÿÿÿ_Dang ky phan khai von ODA (gui Bo)_Bieu du thao QD von ho tro co MT 2 4" xfId="17730"/>
    <cellStyle name="1_ÿÿÿÿÿ_Dang ky phan khai von ODA (gui Bo)_Bieu du thao QD von ho tro co MT 3" xfId="17731"/>
    <cellStyle name="1_ÿÿÿÿÿ_Dang ky phan khai von ODA (gui Bo)_Bieu du thao QD von ho tro co MT 4" xfId="17732"/>
    <cellStyle name="1_ÿÿÿÿÿ_Dang ky phan khai von ODA (gui Bo)_Bieu du thao QD von ho tro co MT 5" xfId="17733"/>
    <cellStyle name="1_ÿÿÿÿÿ_Dang ky phan khai von ODA (gui Bo)_Ke hoach 2012 theo doi (giai ngan 30.6.12)" xfId="17734"/>
    <cellStyle name="1_ÿÿÿÿÿ_Dang ky phan khai von ODA (gui Bo)_Ke hoach 2012 theo doi (giai ngan 30.6.12) 2" xfId="17735"/>
    <cellStyle name="1_ÿÿÿÿÿ_Dang ky phan khai von ODA (gui Bo)_Ke hoach 2012 theo doi (giai ngan 30.6.12) 2 2" xfId="17736"/>
    <cellStyle name="1_ÿÿÿÿÿ_Dang ky phan khai von ODA (gui Bo)_Ke hoach 2012 theo doi (giai ngan 30.6.12) 2 3" xfId="17737"/>
    <cellStyle name="1_ÿÿÿÿÿ_Dang ky phan khai von ODA (gui Bo)_Ke hoach 2012 theo doi (giai ngan 30.6.12) 2 4" xfId="17738"/>
    <cellStyle name="1_ÿÿÿÿÿ_Dang ky phan khai von ODA (gui Bo)_Ke hoach 2012 theo doi (giai ngan 30.6.12) 3" xfId="17739"/>
    <cellStyle name="1_ÿÿÿÿÿ_Dang ky phan khai von ODA (gui Bo)_Ke hoach 2012 theo doi (giai ngan 30.6.12) 4" xfId="17740"/>
    <cellStyle name="1_ÿÿÿÿÿ_Dang ky phan khai von ODA (gui Bo)_Ke hoach 2012 theo doi (giai ngan 30.6.12) 5" xfId="17741"/>
    <cellStyle name="1_ÿÿÿÿÿ_Ke hoach 2012 (theo doi)" xfId="17742"/>
    <cellStyle name="1_ÿÿÿÿÿ_Ke hoach 2012 (theo doi) 2" xfId="17743"/>
    <cellStyle name="1_ÿÿÿÿÿ_Ke hoach 2012 (theo doi) 2 2" xfId="17744"/>
    <cellStyle name="1_ÿÿÿÿÿ_Ke hoach 2012 (theo doi) 2 3" xfId="17745"/>
    <cellStyle name="1_ÿÿÿÿÿ_Ke hoach 2012 (theo doi) 2 4" xfId="17746"/>
    <cellStyle name="1_ÿÿÿÿÿ_Ke hoach 2012 (theo doi) 3" xfId="17747"/>
    <cellStyle name="1_ÿÿÿÿÿ_Ke hoach 2012 (theo doi) 4" xfId="17748"/>
    <cellStyle name="1_ÿÿÿÿÿ_Ke hoach 2012 (theo doi) 5" xfId="17749"/>
    <cellStyle name="1_ÿÿÿÿÿ_Ke hoach 2012 theo doi (giai ngan 30.6.12)" xfId="17750"/>
    <cellStyle name="1_ÿÿÿÿÿ_Ke hoach 2012 theo doi (giai ngan 30.6.12) 2" xfId="17751"/>
    <cellStyle name="1_ÿÿÿÿÿ_Ke hoach 2012 theo doi (giai ngan 30.6.12) 2 2" xfId="17752"/>
    <cellStyle name="1_ÿÿÿÿÿ_Ke hoach 2012 theo doi (giai ngan 30.6.12) 2 3" xfId="17753"/>
    <cellStyle name="1_ÿÿÿÿÿ_Ke hoach 2012 theo doi (giai ngan 30.6.12) 2 4" xfId="17754"/>
    <cellStyle name="1_ÿÿÿÿÿ_Ke hoach 2012 theo doi (giai ngan 30.6.12) 3" xfId="17755"/>
    <cellStyle name="1_ÿÿÿÿÿ_Ke hoach 2012 theo doi (giai ngan 30.6.12) 4" xfId="17756"/>
    <cellStyle name="1_ÿÿÿÿÿ_Ke hoach 2012 theo doi (giai ngan 30.6.12) 5" xfId="17757"/>
    <cellStyle name="1_ÿÿÿÿÿ_Kh ql62 (2010) 11-09" xfId="1192"/>
    <cellStyle name="1_ÿÿÿÿÿ_Khung 2012" xfId="1193"/>
    <cellStyle name="1_ÿÿÿÿÿ_Tong hop theo doi von TPCP (BC)" xfId="17758"/>
    <cellStyle name="1_ÿÿÿÿÿ_Tong hop theo doi von TPCP (BC) 2" xfId="17759"/>
    <cellStyle name="1_ÿÿÿÿÿ_Tong hop theo doi von TPCP (BC) 2 2" xfId="17760"/>
    <cellStyle name="1_ÿÿÿÿÿ_Tong hop theo doi von TPCP (BC) 2 3" xfId="17761"/>
    <cellStyle name="1_ÿÿÿÿÿ_Tong hop theo doi von TPCP (BC) 2 4" xfId="17762"/>
    <cellStyle name="1_ÿÿÿÿÿ_Tong hop theo doi von TPCP (BC) 3" xfId="17763"/>
    <cellStyle name="1_ÿÿÿÿÿ_Tong hop theo doi von TPCP (BC) 4" xfId="17764"/>
    <cellStyle name="1_ÿÿÿÿÿ_Tong hop theo doi von TPCP (BC) 5" xfId="17765"/>
    <cellStyle name="1_ÿÿÿÿÿ_Tong hop theo doi von TPCP (BC)_BC von DTPT 6 thang 2012" xfId="17766"/>
    <cellStyle name="1_ÿÿÿÿÿ_Tong hop theo doi von TPCP (BC)_BC von DTPT 6 thang 2012 2" xfId="17767"/>
    <cellStyle name="1_ÿÿÿÿÿ_Tong hop theo doi von TPCP (BC)_BC von DTPT 6 thang 2012 2 2" xfId="17768"/>
    <cellStyle name="1_ÿÿÿÿÿ_Tong hop theo doi von TPCP (BC)_BC von DTPT 6 thang 2012 2 3" xfId="17769"/>
    <cellStyle name="1_ÿÿÿÿÿ_Tong hop theo doi von TPCP (BC)_BC von DTPT 6 thang 2012 2 4" xfId="17770"/>
    <cellStyle name="1_ÿÿÿÿÿ_Tong hop theo doi von TPCP (BC)_BC von DTPT 6 thang 2012 3" xfId="17771"/>
    <cellStyle name="1_ÿÿÿÿÿ_Tong hop theo doi von TPCP (BC)_BC von DTPT 6 thang 2012 4" xfId="17772"/>
    <cellStyle name="1_ÿÿÿÿÿ_Tong hop theo doi von TPCP (BC)_BC von DTPT 6 thang 2012 5" xfId="17773"/>
    <cellStyle name="1_ÿÿÿÿÿ_Tong hop theo doi von TPCP (BC)_Bieu du thao QD von ho tro co MT" xfId="17774"/>
    <cellStyle name="1_ÿÿÿÿÿ_Tong hop theo doi von TPCP (BC)_Bieu du thao QD von ho tro co MT 2" xfId="17775"/>
    <cellStyle name="1_ÿÿÿÿÿ_Tong hop theo doi von TPCP (BC)_Bieu du thao QD von ho tro co MT 2 2" xfId="17776"/>
    <cellStyle name="1_ÿÿÿÿÿ_Tong hop theo doi von TPCP (BC)_Bieu du thao QD von ho tro co MT 2 3" xfId="17777"/>
    <cellStyle name="1_ÿÿÿÿÿ_Tong hop theo doi von TPCP (BC)_Bieu du thao QD von ho tro co MT 2 4" xfId="17778"/>
    <cellStyle name="1_ÿÿÿÿÿ_Tong hop theo doi von TPCP (BC)_Bieu du thao QD von ho tro co MT 3" xfId="17779"/>
    <cellStyle name="1_ÿÿÿÿÿ_Tong hop theo doi von TPCP (BC)_Bieu du thao QD von ho tro co MT 4" xfId="17780"/>
    <cellStyle name="1_ÿÿÿÿÿ_Tong hop theo doi von TPCP (BC)_Bieu du thao QD von ho tro co MT 5" xfId="17781"/>
    <cellStyle name="1_ÿÿÿÿÿ_Tong hop theo doi von TPCP (BC)_Ke hoach 2012 (theo doi)" xfId="17782"/>
    <cellStyle name="1_ÿÿÿÿÿ_Tong hop theo doi von TPCP (BC)_Ke hoach 2012 (theo doi) 2" xfId="17783"/>
    <cellStyle name="1_ÿÿÿÿÿ_Tong hop theo doi von TPCP (BC)_Ke hoach 2012 (theo doi) 2 2" xfId="17784"/>
    <cellStyle name="1_ÿÿÿÿÿ_Tong hop theo doi von TPCP (BC)_Ke hoach 2012 (theo doi) 2 3" xfId="17785"/>
    <cellStyle name="1_ÿÿÿÿÿ_Tong hop theo doi von TPCP (BC)_Ke hoach 2012 (theo doi) 2 4" xfId="17786"/>
    <cellStyle name="1_ÿÿÿÿÿ_Tong hop theo doi von TPCP (BC)_Ke hoach 2012 (theo doi) 3" xfId="17787"/>
    <cellStyle name="1_ÿÿÿÿÿ_Tong hop theo doi von TPCP (BC)_Ke hoach 2012 (theo doi) 4" xfId="17788"/>
    <cellStyle name="1_ÿÿÿÿÿ_Tong hop theo doi von TPCP (BC)_Ke hoach 2012 (theo doi) 5" xfId="17789"/>
    <cellStyle name="1_ÿÿÿÿÿ_Tong hop theo doi von TPCP (BC)_Ke hoach 2012 theo doi (giai ngan 30.6.12)" xfId="17790"/>
    <cellStyle name="1_ÿÿÿÿÿ_Tong hop theo doi von TPCP (BC)_Ke hoach 2012 theo doi (giai ngan 30.6.12) 2" xfId="17791"/>
    <cellStyle name="1_ÿÿÿÿÿ_Tong hop theo doi von TPCP (BC)_Ke hoach 2012 theo doi (giai ngan 30.6.12) 2 2" xfId="17792"/>
    <cellStyle name="1_ÿÿÿÿÿ_Tong hop theo doi von TPCP (BC)_Ke hoach 2012 theo doi (giai ngan 30.6.12) 2 3" xfId="17793"/>
    <cellStyle name="1_ÿÿÿÿÿ_Tong hop theo doi von TPCP (BC)_Ke hoach 2012 theo doi (giai ngan 30.6.12) 2 4" xfId="17794"/>
    <cellStyle name="1_ÿÿÿÿÿ_Tong hop theo doi von TPCP (BC)_Ke hoach 2012 theo doi (giai ngan 30.6.12) 3" xfId="17795"/>
    <cellStyle name="1_ÿÿÿÿÿ_Tong hop theo doi von TPCP (BC)_Ke hoach 2012 theo doi (giai ngan 30.6.12) 4" xfId="17796"/>
    <cellStyle name="1_ÿÿÿÿÿ_Tong hop theo doi von TPCP (BC)_Ke hoach 2012 theo doi (giai ngan 30.6.12) 5" xfId="17797"/>
    <cellStyle name="_x0001_1¼„½(" xfId="17798"/>
    <cellStyle name="_x0001_1¼½(" xfId="17799"/>
    <cellStyle name="123" xfId="17800"/>
    <cellStyle name="15" xfId="1194"/>
    <cellStyle name="18" xfId="1195"/>
    <cellStyle name="18 2" xfId="17801"/>
    <cellStyle name="18 2 2" xfId="17802"/>
    <cellStyle name="18 2 3" xfId="17803"/>
    <cellStyle name="18 2 4" xfId="17804"/>
    <cellStyle name="18 3" xfId="17805"/>
    <cellStyle name="18 4" xfId="17806"/>
    <cellStyle name="18 5" xfId="17807"/>
    <cellStyle name="¹éºÐÀ²_      " xfId="1196"/>
    <cellStyle name="2" xfId="1197"/>
    <cellStyle name="2 2" xfId="17808"/>
    <cellStyle name="2 2 2" xfId="17809"/>
    <cellStyle name="2 2 3" xfId="17810"/>
    <cellStyle name="2 2 4" xfId="17811"/>
    <cellStyle name="2 3" xfId="17812"/>
    <cellStyle name="2 4" xfId="17813"/>
    <cellStyle name="2 5" xfId="17814"/>
    <cellStyle name="2_1 Bieu 6 thang nam 2011" xfId="17815"/>
    <cellStyle name="2_1 Bieu 6 thang nam 2011 2" xfId="17816"/>
    <cellStyle name="2_1 Bieu 6 thang nam 2011 2 2" xfId="17817"/>
    <cellStyle name="2_1 Bieu 6 thang nam 2011 2 2 2" xfId="17818"/>
    <cellStyle name="2_1 Bieu 6 thang nam 2011 2 2 3" xfId="17819"/>
    <cellStyle name="2_1 Bieu 6 thang nam 2011 2 2 4" xfId="17820"/>
    <cellStyle name="2_1 Bieu 6 thang nam 2011 2 3" xfId="17821"/>
    <cellStyle name="2_1 Bieu 6 thang nam 2011 2 4" xfId="17822"/>
    <cellStyle name="2_1 Bieu 6 thang nam 2011 2 5" xfId="17823"/>
    <cellStyle name="2_1 Bieu 6 thang nam 2011 3" xfId="17824"/>
    <cellStyle name="2_1 Bieu 6 thang nam 2011 3 2" xfId="17825"/>
    <cellStyle name="2_1 Bieu 6 thang nam 2011 3 3" xfId="17826"/>
    <cellStyle name="2_1 Bieu 6 thang nam 2011 3 4" xfId="17827"/>
    <cellStyle name="2_1 Bieu 6 thang nam 2011 4" xfId="17828"/>
    <cellStyle name="2_1 Bieu 6 thang nam 2011 5" xfId="17829"/>
    <cellStyle name="2_1 Bieu 6 thang nam 2011 6" xfId="17830"/>
    <cellStyle name="2_1 Bieu 6 thang nam 2011_BC von DTPT 6 thang 2012" xfId="17831"/>
    <cellStyle name="2_1 Bieu 6 thang nam 2011_BC von DTPT 6 thang 2012 2" xfId="17832"/>
    <cellStyle name="2_1 Bieu 6 thang nam 2011_BC von DTPT 6 thang 2012 2 2" xfId="17833"/>
    <cellStyle name="2_1 Bieu 6 thang nam 2011_BC von DTPT 6 thang 2012 2 2 2" xfId="17834"/>
    <cellStyle name="2_1 Bieu 6 thang nam 2011_BC von DTPT 6 thang 2012 2 2 3" xfId="17835"/>
    <cellStyle name="2_1 Bieu 6 thang nam 2011_BC von DTPT 6 thang 2012 2 2 4" xfId="17836"/>
    <cellStyle name="2_1 Bieu 6 thang nam 2011_BC von DTPT 6 thang 2012 2 3" xfId="17837"/>
    <cellStyle name="2_1 Bieu 6 thang nam 2011_BC von DTPT 6 thang 2012 2 4" xfId="17838"/>
    <cellStyle name="2_1 Bieu 6 thang nam 2011_BC von DTPT 6 thang 2012 2 5" xfId="17839"/>
    <cellStyle name="2_1 Bieu 6 thang nam 2011_BC von DTPT 6 thang 2012 3" xfId="17840"/>
    <cellStyle name="2_1 Bieu 6 thang nam 2011_BC von DTPT 6 thang 2012 3 2" xfId="17841"/>
    <cellStyle name="2_1 Bieu 6 thang nam 2011_BC von DTPT 6 thang 2012 3 3" xfId="17842"/>
    <cellStyle name="2_1 Bieu 6 thang nam 2011_BC von DTPT 6 thang 2012 3 4" xfId="17843"/>
    <cellStyle name="2_1 Bieu 6 thang nam 2011_BC von DTPT 6 thang 2012 4" xfId="17844"/>
    <cellStyle name="2_1 Bieu 6 thang nam 2011_BC von DTPT 6 thang 2012 5" xfId="17845"/>
    <cellStyle name="2_1 Bieu 6 thang nam 2011_BC von DTPT 6 thang 2012 6" xfId="17846"/>
    <cellStyle name="2_1 Bieu 6 thang nam 2011_Bieu du thao QD von ho tro co MT" xfId="17847"/>
    <cellStyle name="2_1 Bieu 6 thang nam 2011_Bieu du thao QD von ho tro co MT 2" xfId="17848"/>
    <cellStyle name="2_1 Bieu 6 thang nam 2011_Bieu du thao QD von ho tro co MT 2 2" xfId="17849"/>
    <cellStyle name="2_1 Bieu 6 thang nam 2011_Bieu du thao QD von ho tro co MT 2 2 2" xfId="17850"/>
    <cellStyle name="2_1 Bieu 6 thang nam 2011_Bieu du thao QD von ho tro co MT 2 2 3" xfId="17851"/>
    <cellStyle name="2_1 Bieu 6 thang nam 2011_Bieu du thao QD von ho tro co MT 2 2 4" xfId="17852"/>
    <cellStyle name="2_1 Bieu 6 thang nam 2011_Bieu du thao QD von ho tro co MT 2 3" xfId="17853"/>
    <cellStyle name="2_1 Bieu 6 thang nam 2011_Bieu du thao QD von ho tro co MT 2 4" xfId="17854"/>
    <cellStyle name="2_1 Bieu 6 thang nam 2011_Bieu du thao QD von ho tro co MT 2 5" xfId="17855"/>
    <cellStyle name="2_1 Bieu 6 thang nam 2011_Bieu du thao QD von ho tro co MT 3" xfId="17856"/>
    <cellStyle name="2_1 Bieu 6 thang nam 2011_Bieu du thao QD von ho tro co MT 3 2" xfId="17857"/>
    <cellStyle name="2_1 Bieu 6 thang nam 2011_Bieu du thao QD von ho tro co MT 3 3" xfId="17858"/>
    <cellStyle name="2_1 Bieu 6 thang nam 2011_Bieu du thao QD von ho tro co MT 3 4" xfId="17859"/>
    <cellStyle name="2_1 Bieu 6 thang nam 2011_Bieu du thao QD von ho tro co MT 4" xfId="17860"/>
    <cellStyle name="2_1 Bieu 6 thang nam 2011_Bieu du thao QD von ho tro co MT 5" xfId="17861"/>
    <cellStyle name="2_1 Bieu 6 thang nam 2011_Bieu du thao QD von ho tro co MT 6" xfId="17862"/>
    <cellStyle name="2_1 Bieu 6 thang nam 2011_Ke hoach 2012 (theo doi)" xfId="17863"/>
    <cellStyle name="2_1 Bieu 6 thang nam 2011_Ke hoach 2012 (theo doi) 2" xfId="17864"/>
    <cellStyle name="2_1 Bieu 6 thang nam 2011_Ke hoach 2012 (theo doi) 2 2" xfId="17865"/>
    <cellStyle name="2_1 Bieu 6 thang nam 2011_Ke hoach 2012 (theo doi) 2 2 2" xfId="17866"/>
    <cellStyle name="2_1 Bieu 6 thang nam 2011_Ke hoach 2012 (theo doi) 2 2 3" xfId="17867"/>
    <cellStyle name="2_1 Bieu 6 thang nam 2011_Ke hoach 2012 (theo doi) 2 2 4" xfId="17868"/>
    <cellStyle name="2_1 Bieu 6 thang nam 2011_Ke hoach 2012 (theo doi) 2 3" xfId="17869"/>
    <cellStyle name="2_1 Bieu 6 thang nam 2011_Ke hoach 2012 (theo doi) 2 4" xfId="17870"/>
    <cellStyle name="2_1 Bieu 6 thang nam 2011_Ke hoach 2012 (theo doi) 2 5" xfId="17871"/>
    <cellStyle name="2_1 Bieu 6 thang nam 2011_Ke hoach 2012 (theo doi) 3" xfId="17872"/>
    <cellStyle name="2_1 Bieu 6 thang nam 2011_Ke hoach 2012 (theo doi) 3 2" xfId="17873"/>
    <cellStyle name="2_1 Bieu 6 thang nam 2011_Ke hoach 2012 (theo doi) 3 3" xfId="17874"/>
    <cellStyle name="2_1 Bieu 6 thang nam 2011_Ke hoach 2012 (theo doi) 3 4" xfId="17875"/>
    <cellStyle name="2_1 Bieu 6 thang nam 2011_Ke hoach 2012 (theo doi) 4" xfId="17876"/>
    <cellStyle name="2_1 Bieu 6 thang nam 2011_Ke hoach 2012 (theo doi) 5" xfId="17877"/>
    <cellStyle name="2_1 Bieu 6 thang nam 2011_Ke hoach 2012 (theo doi) 6" xfId="17878"/>
    <cellStyle name="2_1 Bieu 6 thang nam 2011_Ke hoach 2012 theo doi (giai ngan 30.6.12)" xfId="17879"/>
    <cellStyle name="2_1 Bieu 6 thang nam 2011_Ke hoach 2012 theo doi (giai ngan 30.6.12) 2" xfId="17880"/>
    <cellStyle name="2_1 Bieu 6 thang nam 2011_Ke hoach 2012 theo doi (giai ngan 30.6.12) 2 2" xfId="17881"/>
    <cellStyle name="2_1 Bieu 6 thang nam 2011_Ke hoach 2012 theo doi (giai ngan 30.6.12) 2 2 2" xfId="17882"/>
    <cellStyle name="2_1 Bieu 6 thang nam 2011_Ke hoach 2012 theo doi (giai ngan 30.6.12) 2 2 3" xfId="17883"/>
    <cellStyle name="2_1 Bieu 6 thang nam 2011_Ke hoach 2012 theo doi (giai ngan 30.6.12) 2 2 4" xfId="17884"/>
    <cellStyle name="2_1 Bieu 6 thang nam 2011_Ke hoach 2012 theo doi (giai ngan 30.6.12) 2 3" xfId="17885"/>
    <cellStyle name="2_1 Bieu 6 thang nam 2011_Ke hoach 2012 theo doi (giai ngan 30.6.12) 2 4" xfId="17886"/>
    <cellStyle name="2_1 Bieu 6 thang nam 2011_Ke hoach 2012 theo doi (giai ngan 30.6.12) 2 5" xfId="17887"/>
    <cellStyle name="2_1 Bieu 6 thang nam 2011_Ke hoach 2012 theo doi (giai ngan 30.6.12) 3" xfId="17888"/>
    <cellStyle name="2_1 Bieu 6 thang nam 2011_Ke hoach 2012 theo doi (giai ngan 30.6.12) 3 2" xfId="17889"/>
    <cellStyle name="2_1 Bieu 6 thang nam 2011_Ke hoach 2012 theo doi (giai ngan 30.6.12) 3 3" xfId="17890"/>
    <cellStyle name="2_1 Bieu 6 thang nam 2011_Ke hoach 2012 theo doi (giai ngan 30.6.12) 3 4" xfId="17891"/>
    <cellStyle name="2_1 Bieu 6 thang nam 2011_Ke hoach 2012 theo doi (giai ngan 30.6.12) 4" xfId="17892"/>
    <cellStyle name="2_1 Bieu 6 thang nam 2011_Ke hoach 2012 theo doi (giai ngan 30.6.12) 5" xfId="17893"/>
    <cellStyle name="2_1 Bieu 6 thang nam 2011_Ke hoach 2012 theo doi (giai ngan 30.6.12) 6" xfId="17894"/>
    <cellStyle name="2_Bao cao tinh hinh thuc hien KH 2009 den 31-01-10" xfId="17895"/>
    <cellStyle name="2_Bao cao tinh hinh thuc hien KH 2009 den 31-01-10 2" xfId="17896"/>
    <cellStyle name="2_Bao cao tinh hinh thuc hien KH 2009 den 31-01-10 2 2" xfId="17897"/>
    <cellStyle name="2_Bao cao tinh hinh thuc hien KH 2009 den 31-01-10 2 2 2" xfId="17898"/>
    <cellStyle name="2_Bao cao tinh hinh thuc hien KH 2009 den 31-01-10 2 2 3" xfId="17899"/>
    <cellStyle name="2_Bao cao tinh hinh thuc hien KH 2009 den 31-01-10 2 2 4" xfId="17900"/>
    <cellStyle name="2_Bao cao tinh hinh thuc hien KH 2009 den 31-01-10 2 3" xfId="17901"/>
    <cellStyle name="2_Bao cao tinh hinh thuc hien KH 2009 den 31-01-10 2 4" xfId="17902"/>
    <cellStyle name="2_Bao cao tinh hinh thuc hien KH 2009 den 31-01-10 2 5" xfId="17903"/>
    <cellStyle name="2_Bao cao tinh hinh thuc hien KH 2009 den 31-01-10 3" xfId="17904"/>
    <cellStyle name="2_Bao cao tinh hinh thuc hien KH 2009 den 31-01-10 3 2" xfId="17905"/>
    <cellStyle name="2_Bao cao tinh hinh thuc hien KH 2009 den 31-01-10 3 3" xfId="17906"/>
    <cellStyle name="2_Bao cao tinh hinh thuc hien KH 2009 den 31-01-10 3 4" xfId="17907"/>
    <cellStyle name="2_Bao cao tinh hinh thuc hien KH 2009 den 31-01-10 4" xfId="17908"/>
    <cellStyle name="2_Bao cao tinh hinh thuc hien KH 2009 den 31-01-10 5" xfId="17909"/>
    <cellStyle name="2_Bao cao tinh hinh thuc hien KH 2009 den 31-01-10 6" xfId="17910"/>
    <cellStyle name="2_Bao cao tinh hinh thuc hien KH 2009 den 31-01-10_BC von DTPT 6 thang 2012" xfId="17911"/>
    <cellStyle name="2_Bao cao tinh hinh thuc hien KH 2009 den 31-01-10_BC von DTPT 6 thang 2012 2" xfId="17912"/>
    <cellStyle name="2_Bao cao tinh hinh thuc hien KH 2009 den 31-01-10_BC von DTPT 6 thang 2012 2 2" xfId="17913"/>
    <cellStyle name="2_Bao cao tinh hinh thuc hien KH 2009 den 31-01-10_BC von DTPT 6 thang 2012 2 2 2" xfId="17914"/>
    <cellStyle name="2_Bao cao tinh hinh thuc hien KH 2009 den 31-01-10_BC von DTPT 6 thang 2012 2 2 3" xfId="17915"/>
    <cellStyle name="2_Bao cao tinh hinh thuc hien KH 2009 den 31-01-10_BC von DTPT 6 thang 2012 2 2 4" xfId="17916"/>
    <cellStyle name="2_Bao cao tinh hinh thuc hien KH 2009 den 31-01-10_BC von DTPT 6 thang 2012 2 3" xfId="17917"/>
    <cellStyle name="2_Bao cao tinh hinh thuc hien KH 2009 den 31-01-10_BC von DTPT 6 thang 2012 2 4" xfId="17918"/>
    <cellStyle name="2_Bao cao tinh hinh thuc hien KH 2009 den 31-01-10_BC von DTPT 6 thang 2012 2 5" xfId="17919"/>
    <cellStyle name="2_Bao cao tinh hinh thuc hien KH 2009 den 31-01-10_BC von DTPT 6 thang 2012 3" xfId="17920"/>
    <cellStyle name="2_Bao cao tinh hinh thuc hien KH 2009 den 31-01-10_BC von DTPT 6 thang 2012 3 2" xfId="17921"/>
    <cellStyle name="2_Bao cao tinh hinh thuc hien KH 2009 den 31-01-10_BC von DTPT 6 thang 2012 3 3" xfId="17922"/>
    <cellStyle name="2_Bao cao tinh hinh thuc hien KH 2009 den 31-01-10_BC von DTPT 6 thang 2012 3 4" xfId="17923"/>
    <cellStyle name="2_Bao cao tinh hinh thuc hien KH 2009 den 31-01-10_BC von DTPT 6 thang 2012 4" xfId="17924"/>
    <cellStyle name="2_Bao cao tinh hinh thuc hien KH 2009 den 31-01-10_BC von DTPT 6 thang 2012 5" xfId="17925"/>
    <cellStyle name="2_Bao cao tinh hinh thuc hien KH 2009 den 31-01-10_BC von DTPT 6 thang 2012 6" xfId="17926"/>
    <cellStyle name="2_Bao cao tinh hinh thuc hien KH 2009 den 31-01-10_Bieu du thao QD von ho tro co MT" xfId="17927"/>
    <cellStyle name="2_Bao cao tinh hinh thuc hien KH 2009 den 31-01-10_Bieu du thao QD von ho tro co MT 2" xfId="17928"/>
    <cellStyle name="2_Bao cao tinh hinh thuc hien KH 2009 den 31-01-10_Bieu du thao QD von ho tro co MT 2 2" xfId="17929"/>
    <cellStyle name="2_Bao cao tinh hinh thuc hien KH 2009 den 31-01-10_Bieu du thao QD von ho tro co MT 2 2 2" xfId="17930"/>
    <cellStyle name="2_Bao cao tinh hinh thuc hien KH 2009 den 31-01-10_Bieu du thao QD von ho tro co MT 2 2 3" xfId="17931"/>
    <cellStyle name="2_Bao cao tinh hinh thuc hien KH 2009 den 31-01-10_Bieu du thao QD von ho tro co MT 2 2 4" xfId="17932"/>
    <cellStyle name="2_Bao cao tinh hinh thuc hien KH 2009 den 31-01-10_Bieu du thao QD von ho tro co MT 2 3" xfId="17933"/>
    <cellStyle name="2_Bao cao tinh hinh thuc hien KH 2009 den 31-01-10_Bieu du thao QD von ho tro co MT 2 4" xfId="17934"/>
    <cellStyle name="2_Bao cao tinh hinh thuc hien KH 2009 den 31-01-10_Bieu du thao QD von ho tro co MT 2 5" xfId="17935"/>
    <cellStyle name="2_Bao cao tinh hinh thuc hien KH 2009 den 31-01-10_Bieu du thao QD von ho tro co MT 3" xfId="17936"/>
    <cellStyle name="2_Bao cao tinh hinh thuc hien KH 2009 den 31-01-10_Bieu du thao QD von ho tro co MT 3 2" xfId="17937"/>
    <cellStyle name="2_Bao cao tinh hinh thuc hien KH 2009 den 31-01-10_Bieu du thao QD von ho tro co MT 3 3" xfId="17938"/>
    <cellStyle name="2_Bao cao tinh hinh thuc hien KH 2009 den 31-01-10_Bieu du thao QD von ho tro co MT 3 4" xfId="17939"/>
    <cellStyle name="2_Bao cao tinh hinh thuc hien KH 2009 den 31-01-10_Bieu du thao QD von ho tro co MT 4" xfId="17940"/>
    <cellStyle name="2_Bao cao tinh hinh thuc hien KH 2009 den 31-01-10_Bieu du thao QD von ho tro co MT 5" xfId="17941"/>
    <cellStyle name="2_Bao cao tinh hinh thuc hien KH 2009 den 31-01-10_Bieu du thao QD von ho tro co MT 6" xfId="17942"/>
    <cellStyle name="2_Bao cao tinh hinh thuc hien KH 2009 den 31-01-10_Ke hoach 2012 (theo doi)" xfId="17943"/>
    <cellStyle name="2_Bao cao tinh hinh thuc hien KH 2009 den 31-01-10_Ke hoach 2012 (theo doi) 2" xfId="17944"/>
    <cellStyle name="2_Bao cao tinh hinh thuc hien KH 2009 den 31-01-10_Ke hoach 2012 (theo doi) 2 2" xfId="17945"/>
    <cellStyle name="2_Bao cao tinh hinh thuc hien KH 2009 den 31-01-10_Ke hoach 2012 (theo doi) 2 2 2" xfId="17946"/>
    <cellStyle name="2_Bao cao tinh hinh thuc hien KH 2009 den 31-01-10_Ke hoach 2012 (theo doi) 2 2 3" xfId="17947"/>
    <cellStyle name="2_Bao cao tinh hinh thuc hien KH 2009 den 31-01-10_Ke hoach 2012 (theo doi) 2 2 4" xfId="17948"/>
    <cellStyle name="2_Bao cao tinh hinh thuc hien KH 2009 den 31-01-10_Ke hoach 2012 (theo doi) 2 3" xfId="17949"/>
    <cellStyle name="2_Bao cao tinh hinh thuc hien KH 2009 den 31-01-10_Ke hoach 2012 (theo doi) 2 4" xfId="17950"/>
    <cellStyle name="2_Bao cao tinh hinh thuc hien KH 2009 den 31-01-10_Ke hoach 2012 (theo doi) 2 5" xfId="17951"/>
    <cellStyle name="2_Bao cao tinh hinh thuc hien KH 2009 den 31-01-10_Ke hoach 2012 (theo doi) 3" xfId="17952"/>
    <cellStyle name="2_Bao cao tinh hinh thuc hien KH 2009 den 31-01-10_Ke hoach 2012 (theo doi) 3 2" xfId="17953"/>
    <cellStyle name="2_Bao cao tinh hinh thuc hien KH 2009 den 31-01-10_Ke hoach 2012 (theo doi) 3 3" xfId="17954"/>
    <cellStyle name="2_Bao cao tinh hinh thuc hien KH 2009 den 31-01-10_Ke hoach 2012 (theo doi) 3 4" xfId="17955"/>
    <cellStyle name="2_Bao cao tinh hinh thuc hien KH 2009 den 31-01-10_Ke hoach 2012 (theo doi) 4" xfId="17956"/>
    <cellStyle name="2_Bao cao tinh hinh thuc hien KH 2009 den 31-01-10_Ke hoach 2012 (theo doi) 5" xfId="17957"/>
    <cellStyle name="2_Bao cao tinh hinh thuc hien KH 2009 den 31-01-10_Ke hoach 2012 (theo doi) 6" xfId="17958"/>
    <cellStyle name="2_Bao cao tinh hinh thuc hien KH 2009 den 31-01-10_Ke hoach 2012 theo doi (giai ngan 30.6.12)" xfId="17959"/>
    <cellStyle name="2_Bao cao tinh hinh thuc hien KH 2009 den 31-01-10_Ke hoach 2012 theo doi (giai ngan 30.6.12) 2" xfId="17960"/>
    <cellStyle name="2_Bao cao tinh hinh thuc hien KH 2009 den 31-01-10_Ke hoach 2012 theo doi (giai ngan 30.6.12) 2 2" xfId="17961"/>
    <cellStyle name="2_Bao cao tinh hinh thuc hien KH 2009 den 31-01-10_Ke hoach 2012 theo doi (giai ngan 30.6.12) 2 2 2" xfId="17962"/>
    <cellStyle name="2_Bao cao tinh hinh thuc hien KH 2009 den 31-01-10_Ke hoach 2012 theo doi (giai ngan 30.6.12) 2 2 3" xfId="17963"/>
    <cellStyle name="2_Bao cao tinh hinh thuc hien KH 2009 den 31-01-10_Ke hoach 2012 theo doi (giai ngan 30.6.12) 2 2 4" xfId="17964"/>
    <cellStyle name="2_Bao cao tinh hinh thuc hien KH 2009 den 31-01-10_Ke hoach 2012 theo doi (giai ngan 30.6.12) 2 3" xfId="17965"/>
    <cellStyle name="2_Bao cao tinh hinh thuc hien KH 2009 den 31-01-10_Ke hoach 2012 theo doi (giai ngan 30.6.12) 2 4" xfId="17966"/>
    <cellStyle name="2_Bao cao tinh hinh thuc hien KH 2009 den 31-01-10_Ke hoach 2012 theo doi (giai ngan 30.6.12) 2 5" xfId="17967"/>
    <cellStyle name="2_Bao cao tinh hinh thuc hien KH 2009 den 31-01-10_Ke hoach 2012 theo doi (giai ngan 30.6.12) 3" xfId="17968"/>
    <cellStyle name="2_Bao cao tinh hinh thuc hien KH 2009 den 31-01-10_Ke hoach 2012 theo doi (giai ngan 30.6.12) 3 2" xfId="17969"/>
    <cellStyle name="2_Bao cao tinh hinh thuc hien KH 2009 den 31-01-10_Ke hoach 2012 theo doi (giai ngan 30.6.12) 3 3" xfId="17970"/>
    <cellStyle name="2_Bao cao tinh hinh thuc hien KH 2009 den 31-01-10_Ke hoach 2012 theo doi (giai ngan 30.6.12) 3 4" xfId="17971"/>
    <cellStyle name="2_Bao cao tinh hinh thuc hien KH 2009 den 31-01-10_Ke hoach 2012 theo doi (giai ngan 30.6.12) 4" xfId="17972"/>
    <cellStyle name="2_Bao cao tinh hinh thuc hien KH 2009 den 31-01-10_Ke hoach 2012 theo doi (giai ngan 30.6.12) 5" xfId="17973"/>
    <cellStyle name="2_Bao cao tinh hinh thuc hien KH 2009 den 31-01-10_Ke hoach 2012 theo doi (giai ngan 30.6.12) 6" xfId="17974"/>
    <cellStyle name="2_BC cong trinh trong diem" xfId="17975"/>
    <cellStyle name="2_BC cong trinh trong diem 2" xfId="17976"/>
    <cellStyle name="2_BC cong trinh trong diem 2 2" xfId="17977"/>
    <cellStyle name="2_BC cong trinh trong diem 2 2 2" xfId="17978"/>
    <cellStyle name="2_BC cong trinh trong diem 2 2 3" xfId="17979"/>
    <cellStyle name="2_BC cong trinh trong diem 2 2 4" xfId="17980"/>
    <cellStyle name="2_BC cong trinh trong diem 2 3" xfId="17981"/>
    <cellStyle name="2_BC cong trinh trong diem 2 4" xfId="17982"/>
    <cellStyle name="2_BC cong trinh trong diem 2 5" xfId="17983"/>
    <cellStyle name="2_BC cong trinh trong diem 3" xfId="17984"/>
    <cellStyle name="2_BC cong trinh trong diem 3 2" xfId="17985"/>
    <cellStyle name="2_BC cong trinh trong diem 3 3" xfId="17986"/>
    <cellStyle name="2_BC cong trinh trong diem 3 4" xfId="17987"/>
    <cellStyle name="2_BC cong trinh trong diem 4" xfId="17988"/>
    <cellStyle name="2_BC cong trinh trong diem 5" xfId="17989"/>
    <cellStyle name="2_BC cong trinh trong diem 6" xfId="17990"/>
    <cellStyle name="2_BC cong trinh trong diem_BC von DTPT 6 thang 2012" xfId="17991"/>
    <cellStyle name="2_BC cong trinh trong diem_BC von DTPT 6 thang 2012 2" xfId="17992"/>
    <cellStyle name="2_BC cong trinh trong diem_BC von DTPT 6 thang 2012 2 2" xfId="17993"/>
    <cellStyle name="2_BC cong trinh trong diem_BC von DTPT 6 thang 2012 2 2 2" xfId="17994"/>
    <cellStyle name="2_BC cong trinh trong diem_BC von DTPT 6 thang 2012 2 2 3" xfId="17995"/>
    <cellStyle name="2_BC cong trinh trong diem_BC von DTPT 6 thang 2012 2 2 4" xfId="17996"/>
    <cellStyle name="2_BC cong trinh trong diem_BC von DTPT 6 thang 2012 2 3" xfId="17997"/>
    <cellStyle name="2_BC cong trinh trong diem_BC von DTPT 6 thang 2012 2 4" xfId="17998"/>
    <cellStyle name="2_BC cong trinh trong diem_BC von DTPT 6 thang 2012 2 5" xfId="17999"/>
    <cellStyle name="2_BC cong trinh trong diem_BC von DTPT 6 thang 2012 3" xfId="18000"/>
    <cellStyle name="2_BC cong trinh trong diem_BC von DTPT 6 thang 2012 3 2" xfId="18001"/>
    <cellStyle name="2_BC cong trinh trong diem_BC von DTPT 6 thang 2012 3 3" xfId="18002"/>
    <cellStyle name="2_BC cong trinh trong diem_BC von DTPT 6 thang 2012 3 4" xfId="18003"/>
    <cellStyle name="2_BC cong trinh trong diem_BC von DTPT 6 thang 2012 4" xfId="18004"/>
    <cellStyle name="2_BC cong trinh trong diem_BC von DTPT 6 thang 2012 5" xfId="18005"/>
    <cellStyle name="2_BC cong trinh trong diem_BC von DTPT 6 thang 2012 6" xfId="18006"/>
    <cellStyle name="2_BC cong trinh trong diem_Bieu du thao QD von ho tro co MT" xfId="18007"/>
    <cellStyle name="2_BC cong trinh trong diem_Bieu du thao QD von ho tro co MT 2" xfId="18008"/>
    <cellStyle name="2_BC cong trinh trong diem_Bieu du thao QD von ho tro co MT 2 2" xfId="18009"/>
    <cellStyle name="2_BC cong trinh trong diem_Bieu du thao QD von ho tro co MT 2 2 2" xfId="18010"/>
    <cellStyle name="2_BC cong trinh trong diem_Bieu du thao QD von ho tro co MT 2 2 3" xfId="18011"/>
    <cellStyle name="2_BC cong trinh trong diem_Bieu du thao QD von ho tro co MT 2 2 4" xfId="18012"/>
    <cellStyle name="2_BC cong trinh trong diem_Bieu du thao QD von ho tro co MT 2 3" xfId="18013"/>
    <cellStyle name="2_BC cong trinh trong diem_Bieu du thao QD von ho tro co MT 2 4" xfId="18014"/>
    <cellStyle name="2_BC cong trinh trong diem_Bieu du thao QD von ho tro co MT 2 5" xfId="18015"/>
    <cellStyle name="2_BC cong trinh trong diem_Bieu du thao QD von ho tro co MT 3" xfId="18016"/>
    <cellStyle name="2_BC cong trinh trong diem_Bieu du thao QD von ho tro co MT 3 2" xfId="18017"/>
    <cellStyle name="2_BC cong trinh trong diem_Bieu du thao QD von ho tro co MT 3 3" xfId="18018"/>
    <cellStyle name="2_BC cong trinh trong diem_Bieu du thao QD von ho tro co MT 3 4" xfId="18019"/>
    <cellStyle name="2_BC cong trinh trong diem_Bieu du thao QD von ho tro co MT 4" xfId="18020"/>
    <cellStyle name="2_BC cong trinh trong diem_Bieu du thao QD von ho tro co MT 5" xfId="18021"/>
    <cellStyle name="2_BC cong trinh trong diem_Bieu du thao QD von ho tro co MT 6" xfId="18022"/>
    <cellStyle name="2_BC cong trinh trong diem_Ke hoach 2012 (theo doi)" xfId="18023"/>
    <cellStyle name="2_BC cong trinh trong diem_Ke hoach 2012 (theo doi) 2" xfId="18024"/>
    <cellStyle name="2_BC cong trinh trong diem_Ke hoach 2012 (theo doi) 2 2" xfId="18025"/>
    <cellStyle name="2_BC cong trinh trong diem_Ke hoach 2012 (theo doi) 2 2 2" xfId="18026"/>
    <cellStyle name="2_BC cong trinh trong diem_Ke hoach 2012 (theo doi) 2 2 3" xfId="18027"/>
    <cellStyle name="2_BC cong trinh trong diem_Ke hoach 2012 (theo doi) 2 2 4" xfId="18028"/>
    <cellStyle name="2_BC cong trinh trong diem_Ke hoach 2012 (theo doi) 2 3" xfId="18029"/>
    <cellStyle name="2_BC cong trinh trong diem_Ke hoach 2012 (theo doi) 2 4" xfId="18030"/>
    <cellStyle name="2_BC cong trinh trong diem_Ke hoach 2012 (theo doi) 2 5" xfId="18031"/>
    <cellStyle name="2_BC cong trinh trong diem_Ke hoach 2012 (theo doi) 3" xfId="18032"/>
    <cellStyle name="2_BC cong trinh trong diem_Ke hoach 2012 (theo doi) 3 2" xfId="18033"/>
    <cellStyle name="2_BC cong trinh trong diem_Ke hoach 2012 (theo doi) 3 3" xfId="18034"/>
    <cellStyle name="2_BC cong trinh trong diem_Ke hoach 2012 (theo doi) 3 4" xfId="18035"/>
    <cellStyle name="2_BC cong trinh trong diem_Ke hoach 2012 (theo doi) 4" xfId="18036"/>
    <cellStyle name="2_BC cong trinh trong diem_Ke hoach 2012 (theo doi) 5" xfId="18037"/>
    <cellStyle name="2_BC cong trinh trong diem_Ke hoach 2012 (theo doi) 6" xfId="18038"/>
    <cellStyle name="2_BC cong trinh trong diem_Ke hoach 2012 theo doi (giai ngan 30.6.12)" xfId="18039"/>
    <cellStyle name="2_BC cong trinh trong diem_Ke hoach 2012 theo doi (giai ngan 30.6.12) 2" xfId="18040"/>
    <cellStyle name="2_BC cong trinh trong diem_Ke hoach 2012 theo doi (giai ngan 30.6.12) 2 2" xfId="18041"/>
    <cellStyle name="2_BC cong trinh trong diem_Ke hoach 2012 theo doi (giai ngan 30.6.12) 2 2 2" xfId="18042"/>
    <cellStyle name="2_BC cong trinh trong diem_Ke hoach 2012 theo doi (giai ngan 30.6.12) 2 2 3" xfId="18043"/>
    <cellStyle name="2_BC cong trinh trong diem_Ke hoach 2012 theo doi (giai ngan 30.6.12) 2 2 4" xfId="18044"/>
    <cellStyle name="2_BC cong trinh trong diem_Ke hoach 2012 theo doi (giai ngan 30.6.12) 2 3" xfId="18045"/>
    <cellStyle name="2_BC cong trinh trong diem_Ke hoach 2012 theo doi (giai ngan 30.6.12) 2 4" xfId="18046"/>
    <cellStyle name="2_BC cong trinh trong diem_Ke hoach 2012 theo doi (giai ngan 30.6.12) 2 5" xfId="18047"/>
    <cellStyle name="2_BC cong trinh trong diem_Ke hoach 2012 theo doi (giai ngan 30.6.12) 3" xfId="18048"/>
    <cellStyle name="2_BC cong trinh trong diem_Ke hoach 2012 theo doi (giai ngan 30.6.12) 3 2" xfId="18049"/>
    <cellStyle name="2_BC cong trinh trong diem_Ke hoach 2012 theo doi (giai ngan 30.6.12) 3 3" xfId="18050"/>
    <cellStyle name="2_BC cong trinh trong diem_Ke hoach 2012 theo doi (giai ngan 30.6.12) 3 4" xfId="18051"/>
    <cellStyle name="2_BC cong trinh trong diem_Ke hoach 2012 theo doi (giai ngan 30.6.12) 4" xfId="18052"/>
    <cellStyle name="2_BC cong trinh trong diem_Ke hoach 2012 theo doi (giai ngan 30.6.12) 5" xfId="18053"/>
    <cellStyle name="2_BC cong trinh trong diem_Ke hoach 2012 theo doi (giai ngan 30.6.12) 6" xfId="18054"/>
    <cellStyle name="2_BC von DTPT 6 thang 2012" xfId="18055"/>
    <cellStyle name="2_BC von DTPT 6 thang 2012 2" xfId="18056"/>
    <cellStyle name="2_BC von DTPT 6 thang 2012 2 2" xfId="18057"/>
    <cellStyle name="2_BC von DTPT 6 thang 2012 2 3" xfId="18058"/>
    <cellStyle name="2_BC von DTPT 6 thang 2012 2 4" xfId="18059"/>
    <cellStyle name="2_BC von DTPT 6 thang 2012 3" xfId="18060"/>
    <cellStyle name="2_BC von DTPT 6 thang 2012 4" xfId="18061"/>
    <cellStyle name="2_BC von DTPT 6 thang 2012 5" xfId="18062"/>
    <cellStyle name="2_Bieu 01 UB(hung)" xfId="18063"/>
    <cellStyle name="2_Bieu 01 UB(hung) 2" xfId="18064"/>
    <cellStyle name="2_Bieu 01 UB(hung) 2 2" xfId="18065"/>
    <cellStyle name="2_Bieu 01 UB(hung) 2 2 2" xfId="18066"/>
    <cellStyle name="2_Bieu 01 UB(hung) 2 2 3" xfId="18067"/>
    <cellStyle name="2_Bieu 01 UB(hung) 2 2 4" xfId="18068"/>
    <cellStyle name="2_Bieu 01 UB(hung) 2 3" xfId="18069"/>
    <cellStyle name="2_Bieu 01 UB(hung) 2 4" xfId="18070"/>
    <cellStyle name="2_Bieu 01 UB(hung) 2 5" xfId="18071"/>
    <cellStyle name="2_Bieu 01 UB(hung) 3" xfId="18072"/>
    <cellStyle name="2_Bieu 01 UB(hung) 3 2" xfId="18073"/>
    <cellStyle name="2_Bieu 01 UB(hung) 3 3" xfId="18074"/>
    <cellStyle name="2_Bieu 01 UB(hung) 3 4" xfId="18075"/>
    <cellStyle name="2_Bieu 01 UB(hung) 4" xfId="18076"/>
    <cellStyle name="2_Bieu 01 UB(hung) 5" xfId="18077"/>
    <cellStyle name="2_Bieu 01 UB(hung) 6" xfId="18078"/>
    <cellStyle name="2_Bieu du thao QD von ho tro co MT" xfId="18079"/>
    <cellStyle name="2_Bieu du thao QD von ho tro co MT 2" xfId="18080"/>
    <cellStyle name="2_Bieu du thao QD von ho tro co MT 2 2" xfId="18081"/>
    <cellStyle name="2_Bieu du thao QD von ho tro co MT 2 3" xfId="18082"/>
    <cellStyle name="2_Bieu du thao QD von ho tro co MT 2 4" xfId="18083"/>
    <cellStyle name="2_Bieu du thao QD von ho tro co MT 3" xfId="18084"/>
    <cellStyle name="2_Bieu du thao QD von ho tro co MT 4" xfId="18085"/>
    <cellStyle name="2_Bieu du thao QD von ho tro co MT 5" xfId="18086"/>
    <cellStyle name="2_BL vu" xfId="18087"/>
    <cellStyle name="2_BL vu_Bao cao tinh hinh thuc hien KH 2009 den 31-01-10" xfId="18088"/>
    <cellStyle name="2_BL vu_Bao cao tinh hinh thuc hien KH 2009 den 31-01-10 2" xfId="18089"/>
    <cellStyle name="2_Book1" xfId="1198"/>
    <cellStyle name="2_Book1 2" xfId="18090"/>
    <cellStyle name="2_Book1 2 2" xfId="18091"/>
    <cellStyle name="2_Book1 2 3" xfId="18092"/>
    <cellStyle name="2_Book1 2 4" xfId="18093"/>
    <cellStyle name="2_Book1 3" xfId="18094"/>
    <cellStyle name="2_Book1 4" xfId="18095"/>
    <cellStyle name="2_Book1 5" xfId="18096"/>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7"/>
    <cellStyle name="2_Book1_Bao cao tinh hinh thuc hien KH 2009 den 31-01-10 2" xfId="18098"/>
    <cellStyle name="2_Book1_Bao cao tinh hinh thuc hien KH 2009 den 31-01-10 2 2" xfId="18099"/>
    <cellStyle name="2_Book1_Bao cao tinh hinh thuc hien KH 2009 den 31-01-10 2 2 2" xfId="18100"/>
    <cellStyle name="2_Book1_Bao cao tinh hinh thuc hien KH 2009 den 31-01-10 2 2 3" xfId="18101"/>
    <cellStyle name="2_Book1_Bao cao tinh hinh thuc hien KH 2009 den 31-01-10 2 2 4" xfId="18102"/>
    <cellStyle name="2_Book1_Bao cao tinh hinh thuc hien KH 2009 den 31-01-10 2 3" xfId="18103"/>
    <cellStyle name="2_Book1_Bao cao tinh hinh thuc hien KH 2009 den 31-01-10 2 4" xfId="18104"/>
    <cellStyle name="2_Book1_Bao cao tinh hinh thuc hien KH 2009 den 31-01-10 2 5" xfId="18105"/>
    <cellStyle name="2_Book1_Bao cao tinh hinh thuc hien KH 2009 den 31-01-10 3" xfId="18106"/>
    <cellStyle name="2_Book1_Bao cao tinh hinh thuc hien KH 2009 den 31-01-10 3 2" xfId="18107"/>
    <cellStyle name="2_Book1_Bao cao tinh hinh thuc hien KH 2009 den 31-01-10 3 3" xfId="18108"/>
    <cellStyle name="2_Book1_Bao cao tinh hinh thuc hien KH 2009 den 31-01-10 3 4" xfId="18109"/>
    <cellStyle name="2_Book1_Bao cao tinh hinh thuc hien KH 2009 den 31-01-10 4" xfId="18110"/>
    <cellStyle name="2_Book1_Bao cao tinh hinh thuc hien KH 2009 den 31-01-10 5" xfId="18111"/>
    <cellStyle name="2_Book1_Bao cao tinh hinh thuc hien KH 2009 den 31-01-10 6" xfId="18112"/>
    <cellStyle name="2_Book1_Bao cao tinh hinh thuc hien KH 2009 den 31-01-10_BC von DTPT 6 thang 2012" xfId="18113"/>
    <cellStyle name="2_Book1_Bao cao tinh hinh thuc hien KH 2009 den 31-01-10_BC von DTPT 6 thang 2012 2" xfId="18114"/>
    <cellStyle name="2_Book1_Bao cao tinh hinh thuc hien KH 2009 den 31-01-10_BC von DTPT 6 thang 2012 2 2" xfId="18115"/>
    <cellStyle name="2_Book1_Bao cao tinh hinh thuc hien KH 2009 den 31-01-10_BC von DTPT 6 thang 2012 2 2 2" xfId="18116"/>
    <cellStyle name="2_Book1_Bao cao tinh hinh thuc hien KH 2009 den 31-01-10_BC von DTPT 6 thang 2012 2 2 3" xfId="18117"/>
    <cellStyle name="2_Book1_Bao cao tinh hinh thuc hien KH 2009 den 31-01-10_BC von DTPT 6 thang 2012 2 2 4" xfId="18118"/>
    <cellStyle name="2_Book1_Bao cao tinh hinh thuc hien KH 2009 den 31-01-10_BC von DTPT 6 thang 2012 2 3" xfId="18119"/>
    <cellStyle name="2_Book1_Bao cao tinh hinh thuc hien KH 2009 den 31-01-10_BC von DTPT 6 thang 2012 2 4" xfId="18120"/>
    <cellStyle name="2_Book1_Bao cao tinh hinh thuc hien KH 2009 den 31-01-10_BC von DTPT 6 thang 2012 2 5" xfId="18121"/>
    <cellStyle name="2_Book1_Bao cao tinh hinh thuc hien KH 2009 den 31-01-10_BC von DTPT 6 thang 2012 3" xfId="18122"/>
    <cellStyle name="2_Book1_Bao cao tinh hinh thuc hien KH 2009 den 31-01-10_BC von DTPT 6 thang 2012 3 2" xfId="18123"/>
    <cellStyle name="2_Book1_Bao cao tinh hinh thuc hien KH 2009 den 31-01-10_BC von DTPT 6 thang 2012 3 3" xfId="18124"/>
    <cellStyle name="2_Book1_Bao cao tinh hinh thuc hien KH 2009 den 31-01-10_BC von DTPT 6 thang 2012 3 4" xfId="18125"/>
    <cellStyle name="2_Book1_Bao cao tinh hinh thuc hien KH 2009 den 31-01-10_BC von DTPT 6 thang 2012 4" xfId="18126"/>
    <cellStyle name="2_Book1_Bao cao tinh hinh thuc hien KH 2009 den 31-01-10_BC von DTPT 6 thang 2012 5" xfId="18127"/>
    <cellStyle name="2_Book1_Bao cao tinh hinh thuc hien KH 2009 den 31-01-10_BC von DTPT 6 thang 2012 6" xfId="18128"/>
    <cellStyle name="2_Book1_Bao cao tinh hinh thuc hien KH 2009 den 31-01-10_Bieu du thao QD von ho tro co MT" xfId="18129"/>
    <cellStyle name="2_Book1_Bao cao tinh hinh thuc hien KH 2009 den 31-01-10_Bieu du thao QD von ho tro co MT 2" xfId="18130"/>
    <cellStyle name="2_Book1_Bao cao tinh hinh thuc hien KH 2009 den 31-01-10_Bieu du thao QD von ho tro co MT 2 2" xfId="18131"/>
    <cellStyle name="2_Book1_Bao cao tinh hinh thuc hien KH 2009 den 31-01-10_Bieu du thao QD von ho tro co MT 2 2 2" xfId="18132"/>
    <cellStyle name="2_Book1_Bao cao tinh hinh thuc hien KH 2009 den 31-01-10_Bieu du thao QD von ho tro co MT 2 2 3" xfId="18133"/>
    <cellStyle name="2_Book1_Bao cao tinh hinh thuc hien KH 2009 den 31-01-10_Bieu du thao QD von ho tro co MT 2 2 4" xfId="18134"/>
    <cellStyle name="2_Book1_Bao cao tinh hinh thuc hien KH 2009 den 31-01-10_Bieu du thao QD von ho tro co MT 2 3" xfId="18135"/>
    <cellStyle name="2_Book1_Bao cao tinh hinh thuc hien KH 2009 den 31-01-10_Bieu du thao QD von ho tro co MT 2 4" xfId="18136"/>
    <cellStyle name="2_Book1_Bao cao tinh hinh thuc hien KH 2009 den 31-01-10_Bieu du thao QD von ho tro co MT 2 5" xfId="18137"/>
    <cellStyle name="2_Book1_Bao cao tinh hinh thuc hien KH 2009 den 31-01-10_Bieu du thao QD von ho tro co MT 3" xfId="18138"/>
    <cellStyle name="2_Book1_Bao cao tinh hinh thuc hien KH 2009 den 31-01-10_Bieu du thao QD von ho tro co MT 3 2" xfId="18139"/>
    <cellStyle name="2_Book1_Bao cao tinh hinh thuc hien KH 2009 den 31-01-10_Bieu du thao QD von ho tro co MT 3 3" xfId="18140"/>
    <cellStyle name="2_Book1_Bao cao tinh hinh thuc hien KH 2009 den 31-01-10_Bieu du thao QD von ho tro co MT 3 4" xfId="18141"/>
    <cellStyle name="2_Book1_Bao cao tinh hinh thuc hien KH 2009 den 31-01-10_Bieu du thao QD von ho tro co MT 4" xfId="18142"/>
    <cellStyle name="2_Book1_Bao cao tinh hinh thuc hien KH 2009 den 31-01-10_Bieu du thao QD von ho tro co MT 5" xfId="18143"/>
    <cellStyle name="2_Book1_Bao cao tinh hinh thuc hien KH 2009 den 31-01-10_Bieu du thao QD von ho tro co MT 6" xfId="18144"/>
    <cellStyle name="2_Book1_Bao cao tinh hinh thuc hien KH 2009 den 31-01-10_Ke hoach 2012 (theo doi)" xfId="18145"/>
    <cellStyle name="2_Book1_Bao cao tinh hinh thuc hien KH 2009 den 31-01-10_Ke hoach 2012 (theo doi) 2" xfId="18146"/>
    <cellStyle name="2_Book1_Bao cao tinh hinh thuc hien KH 2009 den 31-01-10_Ke hoach 2012 (theo doi) 2 2" xfId="18147"/>
    <cellStyle name="2_Book1_Bao cao tinh hinh thuc hien KH 2009 den 31-01-10_Ke hoach 2012 (theo doi) 2 2 2" xfId="18148"/>
    <cellStyle name="2_Book1_Bao cao tinh hinh thuc hien KH 2009 den 31-01-10_Ke hoach 2012 (theo doi) 2 2 3" xfId="18149"/>
    <cellStyle name="2_Book1_Bao cao tinh hinh thuc hien KH 2009 den 31-01-10_Ke hoach 2012 (theo doi) 2 2 4" xfId="18150"/>
    <cellStyle name="2_Book1_Bao cao tinh hinh thuc hien KH 2009 den 31-01-10_Ke hoach 2012 (theo doi) 2 3" xfId="18151"/>
    <cellStyle name="2_Book1_Bao cao tinh hinh thuc hien KH 2009 den 31-01-10_Ke hoach 2012 (theo doi) 2 4" xfId="18152"/>
    <cellStyle name="2_Book1_Bao cao tinh hinh thuc hien KH 2009 den 31-01-10_Ke hoach 2012 (theo doi) 2 5" xfId="18153"/>
    <cellStyle name="2_Book1_Bao cao tinh hinh thuc hien KH 2009 den 31-01-10_Ke hoach 2012 (theo doi) 3" xfId="18154"/>
    <cellStyle name="2_Book1_Bao cao tinh hinh thuc hien KH 2009 den 31-01-10_Ke hoach 2012 (theo doi) 3 2" xfId="18155"/>
    <cellStyle name="2_Book1_Bao cao tinh hinh thuc hien KH 2009 den 31-01-10_Ke hoach 2012 (theo doi) 3 3" xfId="18156"/>
    <cellStyle name="2_Book1_Bao cao tinh hinh thuc hien KH 2009 den 31-01-10_Ke hoach 2012 (theo doi) 3 4" xfId="18157"/>
    <cellStyle name="2_Book1_Bao cao tinh hinh thuc hien KH 2009 den 31-01-10_Ke hoach 2012 (theo doi) 4" xfId="18158"/>
    <cellStyle name="2_Book1_Bao cao tinh hinh thuc hien KH 2009 den 31-01-10_Ke hoach 2012 (theo doi) 5" xfId="18159"/>
    <cellStyle name="2_Book1_Bao cao tinh hinh thuc hien KH 2009 den 31-01-10_Ke hoach 2012 (theo doi) 6" xfId="18160"/>
    <cellStyle name="2_Book1_Bao cao tinh hinh thuc hien KH 2009 den 31-01-10_Ke hoach 2012 theo doi (giai ngan 30.6.12)" xfId="18161"/>
    <cellStyle name="2_Book1_Bao cao tinh hinh thuc hien KH 2009 den 31-01-10_Ke hoach 2012 theo doi (giai ngan 30.6.12) 2" xfId="18162"/>
    <cellStyle name="2_Book1_Bao cao tinh hinh thuc hien KH 2009 den 31-01-10_Ke hoach 2012 theo doi (giai ngan 30.6.12) 2 2" xfId="18163"/>
    <cellStyle name="2_Book1_Bao cao tinh hinh thuc hien KH 2009 den 31-01-10_Ke hoach 2012 theo doi (giai ngan 30.6.12) 2 2 2" xfId="18164"/>
    <cellStyle name="2_Book1_Bao cao tinh hinh thuc hien KH 2009 den 31-01-10_Ke hoach 2012 theo doi (giai ngan 30.6.12) 2 2 3" xfId="18165"/>
    <cellStyle name="2_Book1_Bao cao tinh hinh thuc hien KH 2009 den 31-01-10_Ke hoach 2012 theo doi (giai ngan 30.6.12) 2 2 4" xfId="18166"/>
    <cellStyle name="2_Book1_Bao cao tinh hinh thuc hien KH 2009 den 31-01-10_Ke hoach 2012 theo doi (giai ngan 30.6.12) 2 3" xfId="18167"/>
    <cellStyle name="2_Book1_Bao cao tinh hinh thuc hien KH 2009 den 31-01-10_Ke hoach 2012 theo doi (giai ngan 30.6.12) 2 4" xfId="18168"/>
    <cellStyle name="2_Book1_Bao cao tinh hinh thuc hien KH 2009 den 31-01-10_Ke hoach 2012 theo doi (giai ngan 30.6.12) 2 5" xfId="18169"/>
    <cellStyle name="2_Book1_Bao cao tinh hinh thuc hien KH 2009 den 31-01-10_Ke hoach 2012 theo doi (giai ngan 30.6.12) 3" xfId="18170"/>
    <cellStyle name="2_Book1_Bao cao tinh hinh thuc hien KH 2009 den 31-01-10_Ke hoach 2012 theo doi (giai ngan 30.6.12) 3 2" xfId="18171"/>
    <cellStyle name="2_Book1_Bao cao tinh hinh thuc hien KH 2009 den 31-01-10_Ke hoach 2012 theo doi (giai ngan 30.6.12) 3 3" xfId="18172"/>
    <cellStyle name="2_Book1_Bao cao tinh hinh thuc hien KH 2009 den 31-01-10_Ke hoach 2012 theo doi (giai ngan 30.6.12) 3 4" xfId="18173"/>
    <cellStyle name="2_Book1_Bao cao tinh hinh thuc hien KH 2009 den 31-01-10_Ke hoach 2012 theo doi (giai ngan 30.6.12) 4" xfId="18174"/>
    <cellStyle name="2_Book1_Bao cao tinh hinh thuc hien KH 2009 den 31-01-10_Ke hoach 2012 theo doi (giai ngan 30.6.12) 5" xfId="18175"/>
    <cellStyle name="2_Book1_Bao cao tinh hinh thuc hien KH 2009 den 31-01-10_Ke hoach 2012 theo doi (giai ngan 30.6.12) 6" xfId="18176"/>
    <cellStyle name="2_Book1_BC von DTPT 6 thang 2012" xfId="18177"/>
    <cellStyle name="2_Book1_BC von DTPT 6 thang 2012 2" xfId="18178"/>
    <cellStyle name="2_Book1_BC von DTPT 6 thang 2012 2 2" xfId="18179"/>
    <cellStyle name="2_Book1_BC von DTPT 6 thang 2012 2 3" xfId="18180"/>
    <cellStyle name="2_Book1_BC von DTPT 6 thang 2012 2 4" xfId="18181"/>
    <cellStyle name="2_Book1_BC von DTPT 6 thang 2012 3" xfId="18182"/>
    <cellStyle name="2_Book1_BC von DTPT 6 thang 2012 4" xfId="18183"/>
    <cellStyle name="2_Book1_BC von DTPT 6 thang 2012 5" xfId="18184"/>
    <cellStyle name="2_Book1_Bieu du thao QD von ho tro co MT" xfId="18185"/>
    <cellStyle name="2_Book1_Bieu du thao QD von ho tro co MT 2" xfId="18186"/>
    <cellStyle name="2_Book1_Bieu du thao QD von ho tro co MT 2 2" xfId="18187"/>
    <cellStyle name="2_Book1_Bieu du thao QD von ho tro co MT 2 3" xfId="18188"/>
    <cellStyle name="2_Book1_Bieu du thao QD von ho tro co MT 2 4" xfId="18189"/>
    <cellStyle name="2_Book1_Bieu du thao QD von ho tro co MT 3" xfId="18190"/>
    <cellStyle name="2_Book1_Bieu du thao QD von ho tro co MT 4" xfId="18191"/>
    <cellStyle name="2_Book1_Bieu du thao QD von ho tro co MT 5" xfId="18192"/>
    <cellStyle name="2_Book1_Book1" xfId="18193"/>
    <cellStyle name="2_Book1_Book1 2" xfId="18194"/>
    <cellStyle name="2_Book1_Book1 2 2" xfId="18195"/>
    <cellStyle name="2_Book1_Book1 2 3" xfId="18196"/>
    <cellStyle name="2_Book1_Book1 2 4" xfId="18197"/>
    <cellStyle name="2_Book1_Book1 3" xfId="18198"/>
    <cellStyle name="2_Book1_Book1 4" xfId="18199"/>
    <cellStyle name="2_Book1_Book1 5" xfId="18200"/>
    <cellStyle name="2_Book1_Book1_BC von DTPT 6 thang 2012" xfId="18201"/>
    <cellStyle name="2_Book1_Book1_BC von DTPT 6 thang 2012 2" xfId="18202"/>
    <cellStyle name="2_Book1_Book1_BC von DTPT 6 thang 2012 2 2" xfId="18203"/>
    <cellStyle name="2_Book1_Book1_BC von DTPT 6 thang 2012 2 3" xfId="18204"/>
    <cellStyle name="2_Book1_Book1_BC von DTPT 6 thang 2012 2 4" xfId="18205"/>
    <cellStyle name="2_Book1_Book1_BC von DTPT 6 thang 2012 3" xfId="18206"/>
    <cellStyle name="2_Book1_Book1_BC von DTPT 6 thang 2012 4" xfId="18207"/>
    <cellStyle name="2_Book1_Book1_BC von DTPT 6 thang 2012 5" xfId="18208"/>
    <cellStyle name="2_Book1_Book1_Bieu du thao QD von ho tro co MT" xfId="18209"/>
    <cellStyle name="2_Book1_Book1_Bieu du thao QD von ho tro co MT 2" xfId="18210"/>
    <cellStyle name="2_Book1_Book1_Bieu du thao QD von ho tro co MT 2 2" xfId="18211"/>
    <cellStyle name="2_Book1_Book1_Bieu du thao QD von ho tro co MT 2 3" xfId="18212"/>
    <cellStyle name="2_Book1_Book1_Bieu du thao QD von ho tro co MT 2 4" xfId="18213"/>
    <cellStyle name="2_Book1_Book1_Bieu du thao QD von ho tro co MT 3" xfId="18214"/>
    <cellStyle name="2_Book1_Book1_Bieu du thao QD von ho tro co MT 4" xfId="18215"/>
    <cellStyle name="2_Book1_Book1_Bieu du thao QD von ho tro co MT 5" xfId="18216"/>
    <cellStyle name="2_Book1_Book1_Ke hoach 2012 (theo doi)" xfId="18217"/>
    <cellStyle name="2_Book1_Book1_Ke hoach 2012 (theo doi) 2" xfId="18218"/>
    <cellStyle name="2_Book1_Book1_Ke hoach 2012 (theo doi) 2 2" xfId="18219"/>
    <cellStyle name="2_Book1_Book1_Ke hoach 2012 (theo doi) 2 3" xfId="18220"/>
    <cellStyle name="2_Book1_Book1_Ke hoach 2012 (theo doi) 2 4" xfId="18221"/>
    <cellStyle name="2_Book1_Book1_Ke hoach 2012 (theo doi) 3" xfId="18222"/>
    <cellStyle name="2_Book1_Book1_Ke hoach 2012 (theo doi) 4" xfId="18223"/>
    <cellStyle name="2_Book1_Book1_Ke hoach 2012 (theo doi) 5" xfId="18224"/>
    <cellStyle name="2_Book1_Book1_Ke hoach 2012 theo doi (giai ngan 30.6.12)" xfId="18225"/>
    <cellStyle name="2_Book1_Book1_Ke hoach 2012 theo doi (giai ngan 30.6.12) 2" xfId="18226"/>
    <cellStyle name="2_Book1_Book1_Ke hoach 2012 theo doi (giai ngan 30.6.12) 2 2" xfId="18227"/>
    <cellStyle name="2_Book1_Book1_Ke hoach 2012 theo doi (giai ngan 30.6.12) 2 3" xfId="18228"/>
    <cellStyle name="2_Book1_Book1_Ke hoach 2012 theo doi (giai ngan 30.6.12) 2 4" xfId="18229"/>
    <cellStyle name="2_Book1_Book1_Ke hoach 2012 theo doi (giai ngan 30.6.12) 3" xfId="18230"/>
    <cellStyle name="2_Book1_Book1_Ke hoach 2012 theo doi (giai ngan 30.6.12) 4" xfId="18231"/>
    <cellStyle name="2_Book1_Book1_Ke hoach 2012 theo doi (giai ngan 30.6.12) 5" xfId="18232"/>
    <cellStyle name="2_Book1_Dang ky phan khai von ODA (gui Bo)" xfId="18233"/>
    <cellStyle name="2_Book1_Dang ky phan khai von ODA (gui Bo) 2" xfId="18234"/>
    <cellStyle name="2_Book1_Dang ky phan khai von ODA (gui Bo) 2 2" xfId="18235"/>
    <cellStyle name="2_Book1_Dang ky phan khai von ODA (gui Bo) 2 3" xfId="18236"/>
    <cellStyle name="2_Book1_Dang ky phan khai von ODA (gui Bo) 2 4" xfId="18237"/>
    <cellStyle name="2_Book1_Dang ky phan khai von ODA (gui Bo) 3" xfId="18238"/>
    <cellStyle name="2_Book1_Dang ky phan khai von ODA (gui Bo) 4" xfId="18239"/>
    <cellStyle name="2_Book1_Dang ky phan khai von ODA (gui Bo) 5" xfId="18240"/>
    <cellStyle name="2_Book1_Dang ky phan khai von ODA (gui Bo)_BC von DTPT 6 thang 2012" xfId="18241"/>
    <cellStyle name="2_Book1_Dang ky phan khai von ODA (gui Bo)_BC von DTPT 6 thang 2012 2" xfId="18242"/>
    <cellStyle name="2_Book1_Dang ky phan khai von ODA (gui Bo)_BC von DTPT 6 thang 2012 2 2" xfId="18243"/>
    <cellStyle name="2_Book1_Dang ky phan khai von ODA (gui Bo)_BC von DTPT 6 thang 2012 2 3" xfId="18244"/>
    <cellStyle name="2_Book1_Dang ky phan khai von ODA (gui Bo)_BC von DTPT 6 thang 2012 2 4" xfId="18245"/>
    <cellStyle name="2_Book1_Dang ky phan khai von ODA (gui Bo)_BC von DTPT 6 thang 2012 3" xfId="18246"/>
    <cellStyle name="2_Book1_Dang ky phan khai von ODA (gui Bo)_BC von DTPT 6 thang 2012 4" xfId="18247"/>
    <cellStyle name="2_Book1_Dang ky phan khai von ODA (gui Bo)_BC von DTPT 6 thang 2012 5" xfId="18248"/>
    <cellStyle name="2_Book1_Dang ky phan khai von ODA (gui Bo)_Bieu du thao QD von ho tro co MT" xfId="18249"/>
    <cellStyle name="2_Book1_Dang ky phan khai von ODA (gui Bo)_Bieu du thao QD von ho tro co MT 2" xfId="18250"/>
    <cellStyle name="2_Book1_Dang ky phan khai von ODA (gui Bo)_Bieu du thao QD von ho tro co MT 2 2" xfId="18251"/>
    <cellStyle name="2_Book1_Dang ky phan khai von ODA (gui Bo)_Bieu du thao QD von ho tro co MT 2 3" xfId="18252"/>
    <cellStyle name="2_Book1_Dang ky phan khai von ODA (gui Bo)_Bieu du thao QD von ho tro co MT 2 4" xfId="18253"/>
    <cellStyle name="2_Book1_Dang ky phan khai von ODA (gui Bo)_Bieu du thao QD von ho tro co MT 3" xfId="18254"/>
    <cellStyle name="2_Book1_Dang ky phan khai von ODA (gui Bo)_Bieu du thao QD von ho tro co MT 4" xfId="18255"/>
    <cellStyle name="2_Book1_Dang ky phan khai von ODA (gui Bo)_Bieu du thao QD von ho tro co MT 5" xfId="18256"/>
    <cellStyle name="2_Book1_Dang ky phan khai von ODA (gui Bo)_Ke hoach 2012 theo doi (giai ngan 30.6.12)" xfId="18257"/>
    <cellStyle name="2_Book1_Dang ky phan khai von ODA (gui Bo)_Ke hoach 2012 theo doi (giai ngan 30.6.12) 2" xfId="18258"/>
    <cellStyle name="2_Book1_Dang ky phan khai von ODA (gui Bo)_Ke hoach 2012 theo doi (giai ngan 30.6.12) 2 2" xfId="18259"/>
    <cellStyle name="2_Book1_Dang ky phan khai von ODA (gui Bo)_Ke hoach 2012 theo doi (giai ngan 30.6.12) 2 3" xfId="18260"/>
    <cellStyle name="2_Book1_Dang ky phan khai von ODA (gui Bo)_Ke hoach 2012 theo doi (giai ngan 30.6.12) 2 4" xfId="18261"/>
    <cellStyle name="2_Book1_Dang ky phan khai von ODA (gui Bo)_Ke hoach 2012 theo doi (giai ngan 30.6.12) 3" xfId="18262"/>
    <cellStyle name="2_Book1_Dang ky phan khai von ODA (gui Bo)_Ke hoach 2012 theo doi (giai ngan 30.6.12) 4" xfId="18263"/>
    <cellStyle name="2_Book1_Dang ky phan khai von ODA (gui Bo)_Ke hoach 2012 theo doi (giai ngan 30.6.12) 5" xfId="18264"/>
    <cellStyle name="2_Book1_Ke hoach 2012 (theo doi)" xfId="18265"/>
    <cellStyle name="2_Book1_Ke hoach 2012 (theo doi) 2" xfId="18266"/>
    <cellStyle name="2_Book1_Ke hoach 2012 (theo doi) 2 2" xfId="18267"/>
    <cellStyle name="2_Book1_Ke hoach 2012 (theo doi) 2 3" xfId="18268"/>
    <cellStyle name="2_Book1_Ke hoach 2012 (theo doi) 2 4" xfId="18269"/>
    <cellStyle name="2_Book1_Ke hoach 2012 (theo doi) 3" xfId="18270"/>
    <cellStyle name="2_Book1_Ke hoach 2012 (theo doi) 4" xfId="18271"/>
    <cellStyle name="2_Book1_Ke hoach 2012 (theo doi) 5" xfId="18272"/>
    <cellStyle name="2_Book1_Ke hoach 2012 theo doi (giai ngan 30.6.12)" xfId="18273"/>
    <cellStyle name="2_Book1_Ke hoach 2012 theo doi (giai ngan 30.6.12) 2" xfId="18274"/>
    <cellStyle name="2_Book1_Ke hoach 2012 theo doi (giai ngan 30.6.12) 2 2" xfId="18275"/>
    <cellStyle name="2_Book1_Ke hoach 2012 theo doi (giai ngan 30.6.12) 2 3" xfId="18276"/>
    <cellStyle name="2_Book1_Ke hoach 2012 theo doi (giai ngan 30.6.12) 2 4" xfId="18277"/>
    <cellStyle name="2_Book1_Ke hoach 2012 theo doi (giai ngan 30.6.12) 3" xfId="18278"/>
    <cellStyle name="2_Book1_Ke hoach 2012 theo doi (giai ngan 30.6.12) 4" xfId="18279"/>
    <cellStyle name="2_Book1_Ke hoach 2012 theo doi (giai ngan 30.6.12) 5" xfId="18280"/>
    <cellStyle name="2_Book1_Ra soat KH 2009 (chinh thuc o nha)" xfId="18281"/>
    <cellStyle name="2_Book1_Ra soat KH 2009 (chinh thuc o nha) 2" xfId="18282"/>
    <cellStyle name="2_Book1_Ra soat KH 2009 (chinh thuc o nha) 2 2" xfId="18283"/>
    <cellStyle name="2_Book1_Ra soat KH 2009 (chinh thuc o nha) 2 3" xfId="18284"/>
    <cellStyle name="2_Book1_Ra soat KH 2009 (chinh thuc o nha) 2 4" xfId="18285"/>
    <cellStyle name="2_Book1_Ra soat KH 2009 (chinh thuc o nha) 3" xfId="18286"/>
    <cellStyle name="2_Book1_Ra soat KH 2009 (chinh thuc o nha) 4" xfId="18287"/>
    <cellStyle name="2_Book1_Ra soat KH 2009 (chinh thuc o nha) 5" xfId="18288"/>
    <cellStyle name="2_Book1_Ra soat KH 2009 (chinh thuc o nha)_BC von DTPT 6 thang 2012" xfId="18289"/>
    <cellStyle name="2_Book1_Ra soat KH 2009 (chinh thuc o nha)_BC von DTPT 6 thang 2012 2" xfId="18290"/>
    <cellStyle name="2_Book1_Ra soat KH 2009 (chinh thuc o nha)_BC von DTPT 6 thang 2012 2 2" xfId="18291"/>
    <cellStyle name="2_Book1_Ra soat KH 2009 (chinh thuc o nha)_BC von DTPT 6 thang 2012 2 3" xfId="18292"/>
    <cellStyle name="2_Book1_Ra soat KH 2009 (chinh thuc o nha)_BC von DTPT 6 thang 2012 2 4" xfId="18293"/>
    <cellStyle name="2_Book1_Ra soat KH 2009 (chinh thuc o nha)_BC von DTPT 6 thang 2012 3" xfId="18294"/>
    <cellStyle name="2_Book1_Ra soat KH 2009 (chinh thuc o nha)_BC von DTPT 6 thang 2012 4" xfId="18295"/>
    <cellStyle name="2_Book1_Ra soat KH 2009 (chinh thuc o nha)_BC von DTPT 6 thang 2012 5" xfId="18296"/>
    <cellStyle name="2_Book1_Ra soat KH 2009 (chinh thuc o nha)_Bieu du thao QD von ho tro co MT" xfId="18297"/>
    <cellStyle name="2_Book1_Ra soat KH 2009 (chinh thuc o nha)_Bieu du thao QD von ho tro co MT 2" xfId="18298"/>
    <cellStyle name="2_Book1_Ra soat KH 2009 (chinh thuc o nha)_Bieu du thao QD von ho tro co MT 2 2" xfId="18299"/>
    <cellStyle name="2_Book1_Ra soat KH 2009 (chinh thuc o nha)_Bieu du thao QD von ho tro co MT 2 3" xfId="18300"/>
    <cellStyle name="2_Book1_Ra soat KH 2009 (chinh thuc o nha)_Bieu du thao QD von ho tro co MT 2 4" xfId="18301"/>
    <cellStyle name="2_Book1_Ra soat KH 2009 (chinh thuc o nha)_Bieu du thao QD von ho tro co MT 3" xfId="18302"/>
    <cellStyle name="2_Book1_Ra soat KH 2009 (chinh thuc o nha)_Bieu du thao QD von ho tro co MT 4" xfId="18303"/>
    <cellStyle name="2_Book1_Ra soat KH 2009 (chinh thuc o nha)_Bieu du thao QD von ho tro co MT 5" xfId="18304"/>
    <cellStyle name="2_Book1_Ra soat KH 2009 (chinh thuc o nha)_Ke hoach 2012 (theo doi)" xfId="18305"/>
    <cellStyle name="2_Book1_Ra soat KH 2009 (chinh thuc o nha)_Ke hoach 2012 (theo doi) 2" xfId="18306"/>
    <cellStyle name="2_Book1_Ra soat KH 2009 (chinh thuc o nha)_Ke hoach 2012 (theo doi) 2 2" xfId="18307"/>
    <cellStyle name="2_Book1_Ra soat KH 2009 (chinh thuc o nha)_Ke hoach 2012 (theo doi) 2 3" xfId="18308"/>
    <cellStyle name="2_Book1_Ra soat KH 2009 (chinh thuc o nha)_Ke hoach 2012 (theo doi) 2 4" xfId="18309"/>
    <cellStyle name="2_Book1_Ra soat KH 2009 (chinh thuc o nha)_Ke hoach 2012 (theo doi) 3" xfId="18310"/>
    <cellStyle name="2_Book1_Ra soat KH 2009 (chinh thuc o nha)_Ke hoach 2012 (theo doi) 4" xfId="18311"/>
    <cellStyle name="2_Book1_Ra soat KH 2009 (chinh thuc o nha)_Ke hoach 2012 (theo doi) 5" xfId="18312"/>
    <cellStyle name="2_Book1_Ra soat KH 2009 (chinh thuc o nha)_Ke hoach 2012 theo doi (giai ngan 30.6.12)" xfId="18313"/>
    <cellStyle name="2_Book1_Ra soat KH 2009 (chinh thuc o nha)_Ke hoach 2012 theo doi (giai ngan 30.6.12) 2" xfId="18314"/>
    <cellStyle name="2_Book1_Ra soat KH 2009 (chinh thuc o nha)_Ke hoach 2012 theo doi (giai ngan 30.6.12) 2 2" xfId="18315"/>
    <cellStyle name="2_Book1_Ra soat KH 2009 (chinh thuc o nha)_Ke hoach 2012 theo doi (giai ngan 30.6.12) 2 3" xfId="18316"/>
    <cellStyle name="2_Book1_Ra soat KH 2009 (chinh thuc o nha)_Ke hoach 2012 theo doi (giai ngan 30.6.12) 2 4" xfId="18317"/>
    <cellStyle name="2_Book1_Ra soat KH 2009 (chinh thuc o nha)_Ke hoach 2012 theo doi (giai ngan 30.6.12) 3" xfId="18318"/>
    <cellStyle name="2_Book1_Ra soat KH 2009 (chinh thuc o nha)_Ke hoach 2012 theo doi (giai ngan 30.6.12) 4" xfId="18319"/>
    <cellStyle name="2_Book1_Ra soat KH 2009 (chinh thuc o nha)_Ke hoach 2012 theo doi (giai ngan 30.6.12) 5" xfId="18320"/>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1"/>
    <cellStyle name="2_Chi tieu 5 nam 2" xfId="18322"/>
    <cellStyle name="2_Chi tieu 5 nam 2 2" xfId="18323"/>
    <cellStyle name="2_Chi tieu 5 nam 2 3" xfId="18324"/>
    <cellStyle name="2_Chi tieu 5 nam 2 4" xfId="18325"/>
    <cellStyle name="2_Chi tieu 5 nam 3" xfId="18326"/>
    <cellStyle name="2_Chi tieu 5 nam 4" xfId="18327"/>
    <cellStyle name="2_Chi tieu 5 nam 5" xfId="18328"/>
    <cellStyle name="2_Chi tieu 5 nam_BC cong trinh trong diem" xfId="18329"/>
    <cellStyle name="2_Chi tieu 5 nam_BC cong trinh trong diem 2" xfId="18330"/>
    <cellStyle name="2_Chi tieu 5 nam_BC cong trinh trong diem 2 2" xfId="18331"/>
    <cellStyle name="2_Chi tieu 5 nam_BC cong trinh trong diem 2 3" xfId="18332"/>
    <cellStyle name="2_Chi tieu 5 nam_BC cong trinh trong diem 2 4" xfId="18333"/>
    <cellStyle name="2_Chi tieu 5 nam_BC cong trinh trong diem 3" xfId="18334"/>
    <cellStyle name="2_Chi tieu 5 nam_BC cong trinh trong diem 4" xfId="18335"/>
    <cellStyle name="2_Chi tieu 5 nam_BC cong trinh trong diem 5" xfId="18336"/>
    <cellStyle name="2_Chi tieu 5 nam_BC cong trinh trong diem_BC von DTPT 6 thang 2012" xfId="18337"/>
    <cellStyle name="2_Chi tieu 5 nam_BC cong trinh trong diem_BC von DTPT 6 thang 2012 2" xfId="18338"/>
    <cellStyle name="2_Chi tieu 5 nam_BC cong trinh trong diem_BC von DTPT 6 thang 2012 2 2" xfId="18339"/>
    <cellStyle name="2_Chi tieu 5 nam_BC cong trinh trong diem_BC von DTPT 6 thang 2012 2 3" xfId="18340"/>
    <cellStyle name="2_Chi tieu 5 nam_BC cong trinh trong diem_BC von DTPT 6 thang 2012 2 4" xfId="18341"/>
    <cellStyle name="2_Chi tieu 5 nam_BC cong trinh trong diem_BC von DTPT 6 thang 2012 3" xfId="18342"/>
    <cellStyle name="2_Chi tieu 5 nam_BC cong trinh trong diem_BC von DTPT 6 thang 2012 4" xfId="18343"/>
    <cellStyle name="2_Chi tieu 5 nam_BC cong trinh trong diem_BC von DTPT 6 thang 2012 5" xfId="18344"/>
    <cellStyle name="2_Chi tieu 5 nam_BC cong trinh trong diem_Bieu du thao QD von ho tro co MT" xfId="18345"/>
    <cellStyle name="2_Chi tieu 5 nam_BC cong trinh trong diem_Bieu du thao QD von ho tro co MT 2" xfId="18346"/>
    <cellStyle name="2_Chi tieu 5 nam_BC cong trinh trong diem_Bieu du thao QD von ho tro co MT 2 2" xfId="18347"/>
    <cellStyle name="2_Chi tieu 5 nam_BC cong trinh trong diem_Bieu du thao QD von ho tro co MT 2 3" xfId="18348"/>
    <cellStyle name="2_Chi tieu 5 nam_BC cong trinh trong diem_Bieu du thao QD von ho tro co MT 2 4" xfId="18349"/>
    <cellStyle name="2_Chi tieu 5 nam_BC cong trinh trong diem_Bieu du thao QD von ho tro co MT 3" xfId="18350"/>
    <cellStyle name="2_Chi tieu 5 nam_BC cong trinh trong diem_Bieu du thao QD von ho tro co MT 4" xfId="18351"/>
    <cellStyle name="2_Chi tieu 5 nam_BC cong trinh trong diem_Bieu du thao QD von ho tro co MT 5" xfId="18352"/>
    <cellStyle name="2_Chi tieu 5 nam_BC cong trinh trong diem_Ke hoach 2012 (theo doi)" xfId="18353"/>
    <cellStyle name="2_Chi tieu 5 nam_BC cong trinh trong diem_Ke hoach 2012 (theo doi) 2" xfId="18354"/>
    <cellStyle name="2_Chi tieu 5 nam_BC cong trinh trong diem_Ke hoach 2012 (theo doi) 2 2" xfId="18355"/>
    <cellStyle name="2_Chi tieu 5 nam_BC cong trinh trong diem_Ke hoach 2012 (theo doi) 2 3" xfId="18356"/>
    <cellStyle name="2_Chi tieu 5 nam_BC cong trinh trong diem_Ke hoach 2012 (theo doi) 2 4" xfId="18357"/>
    <cellStyle name="2_Chi tieu 5 nam_BC cong trinh trong diem_Ke hoach 2012 (theo doi) 3" xfId="18358"/>
    <cellStyle name="2_Chi tieu 5 nam_BC cong trinh trong diem_Ke hoach 2012 (theo doi) 4" xfId="18359"/>
    <cellStyle name="2_Chi tieu 5 nam_BC cong trinh trong diem_Ke hoach 2012 (theo doi) 5" xfId="18360"/>
    <cellStyle name="2_Chi tieu 5 nam_BC cong trinh trong diem_Ke hoach 2012 theo doi (giai ngan 30.6.12)" xfId="18361"/>
    <cellStyle name="2_Chi tieu 5 nam_BC cong trinh trong diem_Ke hoach 2012 theo doi (giai ngan 30.6.12) 2" xfId="18362"/>
    <cellStyle name="2_Chi tieu 5 nam_BC cong trinh trong diem_Ke hoach 2012 theo doi (giai ngan 30.6.12) 2 2" xfId="18363"/>
    <cellStyle name="2_Chi tieu 5 nam_BC cong trinh trong diem_Ke hoach 2012 theo doi (giai ngan 30.6.12) 2 3" xfId="18364"/>
    <cellStyle name="2_Chi tieu 5 nam_BC cong trinh trong diem_Ke hoach 2012 theo doi (giai ngan 30.6.12) 2 4" xfId="18365"/>
    <cellStyle name="2_Chi tieu 5 nam_BC cong trinh trong diem_Ke hoach 2012 theo doi (giai ngan 30.6.12) 3" xfId="18366"/>
    <cellStyle name="2_Chi tieu 5 nam_BC cong trinh trong diem_Ke hoach 2012 theo doi (giai ngan 30.6.12) 4" xfId="18367"/>
    <cellStyle name="2_Chi tieu 5 nam_BC cong trinh trong diem_Ke hoach 2012 theo doi (giai ngan 30.6.12) 5" xfId="18368"/>
    <cellStyle name="2_Chi tieu 5 nam_BC von DTPT 6 thang 2012" xfId="18369"/>
    <cellStyle name="2_Chi tieu 5 nam_BC von DTPT 6 thang 2012 2" xfId="18370"/>
    <cellStyle name="2_Chi tieu 5 nam_BC von DTPT 6 thang 2012 2 2" xfId="18371"/>
    <cellStyle name="2_Chi tieu 5 nam_BC von DTPT 6 thang 2012 2 3" xfId="18372"/>
    <cellStyle name="2_Chi tieu 5 nam_BC von DTPT 6 thang 2012 2 4" xfId="18373"/>
    <cellStyle name="2_Chi tieu 5 nam_BC von DTPT 6 thang 2012 3" xfId="18374"/>
    <cellStyle name="2_Chi tieu 5 nam_BC von DTPT 6 thang 2012 4" xfId="18375"/>
    <cellStyle name="2_Chi tieu 5 nam_BC von DTPT 6 thang 2012 5" xfId="18376"/>
    <cellStyle name="2_Chi tieu 5 nam_Bieu du thao QD von ho tro co MT" xfId="18377"/>
    <cellStyle name="2_Chi tieu 5 nam_Bieu du thao QD von ho tro co MT 2" xfId="18378"/>
    <cellStyle name="2_Chi tieu 5 nam_Bieu du thao QD von ho tro co MT 2 2" xfId="18379"/>
    <cellStyle name="2_Chi tieu 5 nam_Bieu du thao QD von ho tro co MT 2 3" xfId="18380"/>
    <cellStyle name="2_Chi tieu 5 nam_Bieu du thao QD von ho tro co MT 2 4" xfId="18381"/>
    <cellStyle name="2_Chi tieu 5 nam_Bieu du thao QD von ho tro co MT 3" xfId="18382"/>
    <cellStyle name="2_Chi tieu 5 nam_Bieu du thao QD von ho tro co MT 4" xfId="18383"/>
    <cellStyle name="2_Chi tieu 5 nam_Bieu du thao QD von ho tro co MT 5" xfId="18384"/>
    <cellStyle name="2_Chi tieu 5 nam_Ke hoach 2012 (theo doi)" xfId="18385"/>
    <cellStyle name="2_Chi tieu 5 nam_Ke hoach 2012 (theo doi) 2" xfId="18386"/>
    <cellStyle name="2_Chi tieu 5 nam_Ke hoach 2012 (theo doi) 2 2" xfId="18387"/>
    <cellStyle name="2_Chi tieu 5 nam_Ke hoach 2012 (theo doi) 2 3" xfId="18388"/>
    <cellStyle name="2_Chi tieu 5 nam_Ke hoach 2012 (theo doi) 2 4" xfId="18389"/>
    <cellStyle name="2_Chi tieu 5 nam_Ke hoach 2012 (theo doi) 3" xfId="18390"/>
    <cellStyle name="2_Chi tieu 5 nam_Ke hoach 2012 (theo doi) 4" xfId="18391"/>
    <cellStyle name="2_Chi tieu 5 nam_Ke hoach 2012 (theo doi) 5" xfId="18392"/>
    <cellStyle name="2_Chi tieu 5 nam_Ke hoach 2012 theo doi (giai ngan 30.6.12)" xfId="18393"/>
    <cellStyle name="2_Chi tieu 5 nam_Ke hoach 2012 theo doi (giai ngan 30.6.12) 2" xfId="18394"/>
    <cellStyle name="2_Chi tieu 5 nam_Ke hoach 2012 theo doi (giai ngan 30.6.12) 2 2" xfId="18395"/>
    <cellStyle name="2_Chi tieu 5 nam_Ke hoach 2012 theo doi (giai ngan 30.6.12) 2 3" xfId="18396"/>
    <cellStyle name="2_Chi tieu 5 nam_Ke hoach 2012 theo doi (giai ngan 30.6.12) 2 4" xfId="18397"/>
    <cellStyle name="2_Chi tieu 5 nam_Ke hoach 2012 theo doi (giai ngan 30.6.12) 3" xfId="18398"/>
    <cellStyle name="2_Chi tieu 5 nam_Ke hoach 2012 theo doi (giai ngan 30.6.12) 4" xfId="18399"/>
    <cellStyle name="2_Chi tieu 5 nam_Ke hoach 2012 theo doi (giai ngan 30.6.12) 5" xfId="18400"/>
    <cellStyle name="2_Chi tieu 5 nam_pvhung.skhdt 20117113152041 Danh muc cong trinh trong diem" xfId="18401"/>
    <cellStyle name="2_Chi tieu 5 nam_pvhung.skhdt 20117113152041 Danh muc cong trinh trong diem 2" xfId="18402"/>
    <cellStyle name="2_Chi tieu 5 nam_pvhung.skhdt 20117113152041 Danh muc cong trinh trong diem 2 2" xfId="18403"/>
    <cellStyle name="2_Chi tieu 5 nam_pvhung.skhdt 20117113152041 Danh muc cong trinh trong diem 2 3" xfId="18404"/>
    <cellStyle name="2_Chi tieu 5 nam_pvhung.skhdt 20117113152041 Danh muc cong trinh trong diem 2 4" xfId="18405"/>
    <cellStyle name="2_Chi tieu 5 nam_pvhung.skhdt 20117113152041 Danh muc cong trinh trong diem 3" xfId="18406"/>
    <cellStyle name="2_Chi tieu 5 nam_pvhung.skhdt 20117113152041 Danh muc cong trinh trong diem 4" xfId="18407"/>
    <cellStyle name="2_Chi tieu 5 nam_pvhung.skhdt 20117113152041 Danh muc cong trinh trong diem 5" xfId="18408"/>
    <cellStyle name="2_Chi tieu 5 nam_pvhung.skhdt 20117113152041 Danh muc cong trinh trong diem_BC von DTPT 6 thang 2012" xfId="18409"/>
    <cellStyle name="2_Chi tieu 5 nam_pvhung.skhdt 20117113152041 Danh muc cong trinh trong diem_BC von DTPT 6 thang 2012 2" xfId="18410"/>
    <cellStyle name="2_Chi tieu 5 nam_pvhung.skhdt 20117113152041 Danh muc cong trinh trong diem_BC von DTPT 6 thang 2012 2 2" xfId="18411"/>
    <cellStyle name="2_Chi tieu 5 nam_pvhung.skhdt 20117113152041 Danh muc cong trinh trong diem_BC von DTPT 6 thang 2012 2 3" xfId="18412"/>
    <cellStyle name="2_Chi tieu 5 nam_pvhung.skhdt 20117113152041 Danh muc cong trinh trong diem_BC von DTPT 6 thang 2012 2 4" xfId="18413"/>
    <cellStyle name="2_Chi tieu 5 nam_pvhung.skhdt 20117113152041 Danh muc cong trinh trong diem_BC von DTPT 6 thang 2012 3" xfId="18414"/>
    <cellStyle name="2_Chi tieu 5 nam_pvhung.skhdt 20117113152041 Danh muc cong trinh trong diem_BC von DTPT 6 thang 2012 4" xfId="18415"/>
    <cellStyle name="2_Chi tieu 5 nam_pvhung.skhdt 20117113152041 Danh muc cong trinh trong diem_BC von DTPT 6 thang 2012 5" xfId="18416"/>
    <cellStyle name="2_Chi tieu 5 nam_pvhung.skhdt 20117113152041 Danh muc cong trinh trong diem_Bieu du thao QD von ho tro co MT" xfId="18417"/>
    <cellStyle name="2_Chi tieu 5 nam_pvhung.skhdt 20117113152041 Danh muc cong trinh trong diem_Bieu du thao QD von ho tro co MT 2" xfId="18418"/>
    <cellStyle name="2_Chi tieu 5 nam_pvhung.skhdt 20117113152041 Danh muc cong trinh trong diem_Bieu du thao QD von ho tro co MT 2 2" xfId="18419"/>
    <cellStyle name="2_Chi tieu 5 nam_pvhung.skhdt 20117113152041 Danh muc cong trinh trong diem_Bieu du thao QD von ho tro co MT 2 3" xfId="18420"/>
    <cellStyle name="2_Chi tieu 5 nam_pvhung.skhdt 20117113152041 Danh muc cong trinh trong diem_Bieu du thao QD von ho tro co MT 2 4" xfId="18421"/>
    <cellStyle name="2_Chi tieu 5 nam_pvhung.skhdt 20117113152041 Danh muc cong trinh trong diem_Bieu du thao QD von ho tro co MT 3" xfId="18422"/>
    <cellStyle name="2_Chi tieu 5 nam_pvhung.skhdt 20117113152041 Danh muc cong trinh trong diem_Bieu du thao QD von ho tro co MT 4" xfId="18423"/>
    <cellStyle name="2_Chi tieu 5 nam_pvhung.skhdt 20117113152041 Danh muc cong trinh trong diem_Bieu du thao QD von ho tro co MT 5" xfId="18424"/>
    <cellStyle name="2_Chi tieu 5 nam_pvhung.skhdt 20117113152041 Danh muc cong trinh trong diem_Ke hoach 2012 (theo doi)" xfId="18425"/>
    <cellStyle name="2_Chi tieu 5 nam_pvhung.skhdt 20117113152041 Danh muc cong trinh trong diem_Ke hoach 2012 (theo doi) 2" xfId="18426"/>
    <cellStyle name="2_Chi tieu 5 nam_pvhung.skhdt 20117113152041 Danh muc cong trinh trong diem_Ke hoach 2012 (theo doi) 2 2" xfId="18427"/>
    <cellStyle name="2_Chi tieu 5 nam_pvhung.skhdt 20117113152041 Danh muc cong trinh trong diem_Ke hoach 2012 (theo doi) 2 3" xfId="18428"/>
    <cellStyle name="2_Chi tieu 5 nam_pvhung.skhdt 20117113152041 Danh muc cong trinh trong diem_Ke hoach 2012 (theo doi) 2 4" xfId="18429"/>
    <cellStyle name="2_Chi tieu 5 nam_pvhung.skhdt 20117113152041 Danh muc cong trinh trong diem_Ke hoach 2012 (theo doi) 3" xfId="18430"/>
    <cellStyle name="2_Chi tieu 5 nam_pvhung.skhdt 20117113152041 Danh muc cong trinh trong diem_Ke hoach 2012 (theo doi) 4" xfId="18431"/>
    <cellStyle name="2_Chi tieu 5 nam_pvhung.skhdt 20117113152041 Danh muc cong trinh trong diem_Ke hoach 2012 (theo doi) 5" xfId="18432"/>
    <cellStyle name="2_Chi tieu 5 nam_pvhung.skhdt 20117113152041 Danh muc cong trinh trong diem_Ke hoach 2012 theo doi (giai ngan 30.6.12)" xfId="18433"/>
    <cellStyle name="2_Chi tieu 5 nam_pvhung.skhdt 20117113152041 Danh muc cong trinh trong diem_Ke hoach 2012 theo doi (giai ngan 30.6.12) 2" xfId="18434"/>
    <cellStyle name="2_Chi tieu 5 nam_pvhung.skhdt 20117113152041 Danh muc cong trinh trong diem_Ke hoach 2012 theo doi (giai ngan 30.6.12) 2 2" xfId="18435"/>
    <cellStyle name="2_Chi tieu 5 nam_pvhung.skhdt 20117113152041 Danh muc cong trinh trong diem_Ke hoach 2012 theo doi (giai ngan 30.6.12) 2 3" xfId="18436"/>
    <cellStyle name="2_Chi tieu 5 nam_pvhung.skhdt 20117113152041 Danh muc cong trinh trong diem_Ke hoach 2012 theo doi (giai ngan 30.6.12) 2 4" xfId="18437"/>
    <cellStyle name="2_Chi tieu 5 nam_pvhung.skhdt 20117113152041 Danh muc cong trinh trong diem_Ke hoach 2012 theo doi (giai ngan 30.6.12) 3" xfId="18438"/>
    <cellStyle name="2_Chi tieu 5 nam_pvhung.skhdt 20117113152041 Danh muc cong trinh trong diem_Ke hoach 2012 theo doi (giai ngan 30.6.12) 4" xfId="18439"/>
    <cellStyle name="2_Chi tieu 5 nam_pvhung.skhdt 20117113152041 Danh muc cong trinh trong diem_Ke hoach 2012 theo doi (giai ngan 30.6.12) 5" xfId="18440"/>
    <cellStyle name="2_Dang ky phan khai von ODA (gui Bo)" xfId="18441"/>
    <cellStyle name="2_Dang ky phan khai von ODA (gui Bo) 2" xfId="18442"/>
    <cellStyle name="2_Dang ky phan khai von ODA (gui Bo) 2 2" xfId="18443"/>
    <cellStyle name="2_Dang ky phan khai von ODA (gui Bo) 2 3" xfId="18444"/>
    <cellStyle name="2_Dang ky phan khai von ODA (gui Bo) 2 4" xfId="18445"/>
    <cellStyle name="2_Dang ky phan khai von ODA (gui Bo) 3" xfId="18446"/>
    <cellStyle name="2_Dang ky phan khai von ODA (gui Bo) 4" xfId="18447"/>
    <cellStyle name="2_Dang ky phan khai von ODA (gui Bo) 5" xfId="18448"/>
    <cellStyle name="2_Dang ky phan khai von ODA (gui Bo)_BC von DTPT 6 thang 2012" xfId="18449"/>
    <cellStyle name="2_Dang ky phan khai von ODA (gui Bo)_BC von DTPT 6 thang 2012 2" xfId="18450"/>
    <cellStyle name="2_Dang ky phan khai von ODA (gui Bo)_BC von DTPT 6 thang 2012 2 2" xfId="18451"/>
    <cellStyle name="2_Dang ky phan khai von ODA (gui Bo)_BC von DTPT 6 thang 2012 2 3" xfId="18452"/>
    <cellStyle name="2_Dang ky phan khai von ODA (gui Bo)_BC von DTPT 6 thang 2012 2 4" xfId="18453"/>
    <cellStyle name="2_Dang ky phan khai von ODA (gui Bo)_BC von DTPT 6 thang 2012 3" xfId="18454"/>
    <cellStyle name="2_Dang ky phan khai von ODA (gui Bo)_BC von DTPT 6 thang 2012 4" xfId="18455"/>
    <cellStyle name="2_Dang ky phan khai von ODA (gui Bo)_BC von DTPT 6 thang 2012 5" xfId="18456"/>
    <cellStyle name="2_Dang ky phan khai von ODA (gui Bo)_Bieu du thao QD von ho tro co MT" xfId="18457"/>
    <cellStyle name="2_Dang ky phan khai von ODA (gui Bo)_Bieu du thao QD von ho tro co MT 2" xfId="18458"/>
    <cellStyle name="2_Dang ky phan khai von ODA (gui Bo)_Bieu du thao QD von ho tro co MT 2 2" xfId="18459"/>
    <cellStyle name="2_Dang ky phan khai von ODA (gui Bo)_Bieu du thao QD von ho tro co MT 2 3" xfId="18460"/>
    <cellStyle name="2_Dang ky phan khai von ODA (gui Bo)_Bieu du thao QD von ho tro co MT 2 4" xfId="18461"/>
    <cellStyle name="2_Dang ky phan khai von ODA (gui Bo)_Bieu du thao QD von ho tro co MT 3" xfId="18462"/>
    <cellStyle name="2_Dang ky phan khai von ODA (gui Bo)_Bieu du thao QD von ho tro co MT 4" xfId="18463"/>
    <cellStyle name="2_Dang ky phan khai von ODA (gui Bo)_Bieu du thao QD von ho tro co MT 5" xfId="18464"/>
    <cellStyle name="2_Dang ky phan khai von ODA (gui Bo)_Ke hoach 2012 theo doi (giai ngan 30.6.12)" xfId="18465"/>
    <cellStyle name="2_Dang ky phan khai von ODA (gui Bo)_Ke hoach 2012 theo doi (giai ngan 30.6.12) 2" xfId="18466"/>
    <cellStyle name="2_Dang ky phan khai von ODA (gui Bo)_Ke hoach 2012 theo doi (giai ngan 30.6.12) 2 2" xfId="18467"/>
    <cellStyle name="2_Dang ky phan khai von ODA (gui Bo)_Ke hoach 2012 theo doi (giai ngan 30.6.12) 2 3" xfId="18468"/>
    <cellStyle name="2_Dang ky phan khai von ODA (gui Bo)_Ke hoach 2012 theo doi (giai ngan 30.6.12) 2 4" xfId="18469"/>
    <cellStyle name="2_Dang ky phan khai von ODA (gui Bo)_Ke hoach 2012 theo doi (giai ngan 30.6.12) 3" xfId="18470"/>
    <cellStyle name="2_Dang ky phan khai von ODA (gui Bo)_Ke hoach 2012 theo doi (giai ngan 30.6.12) 4" xfId="18471"/>
    <cellStyle name="2_Dang ky phan khai von ODA (gui Bo)_Ke hoach 2012 theo doi (giai ngan 30.6.12) 5" xfId="18472"/>
    <cellStyle name="2_DK bo tri lai (chinh thuc)" xfId="18473"/>
    <cellStyle name="2_DK bo tri lai (chinh thuc) 2" xfId="18474"/>
    <cellStyle name="2_DK bo tri lai (chinh thuc) 2 2" xfId="18475"/>
    <cellStyle name="2_DK bo tri lai (chinh thuc) 2 3" xfId="18476"/>
    <cellStyle name="2_DK bo tri lai (chinh thuc) 2 4" xfId="18477"/>
    <cellStyle name="2_DK bo tri lai (chinh thuc) 3" xfId="18478"/>
    <cellStyle name="2_DK bo tri lai (chinh thuc) 4" xfId="18479"/>
    <cellStyle name="2_DK bo tri lai (chinh thuc) 5" xfId="18480"/>
    <cellStyle name="2_DK bo tri lai (chinh thuc)_BC von DTPT 6 thang 2012" xfId="18481"/>
    <cellStyle name="2_DK bo tri lai (chinh thuc)_BC von DTPT 6 thang 2012 2" xfId="18482"/>
    <cellStyle name="2_DK bo tri lai (chinh thuc)_BC von DTPT 6 thang 2012 2 2" xfId="18483"/>
    <cellStyle name="2_DK bo tri lai (chinh thuc)_BC von DTPT 6 thang 2012 2 3" xfId="18484"/>
    <cellStyle name="2_DK bo tri lai (chinh thuc)_BC von DTPT 6 thang 2012 2 4" xfId="18485"/>
    <cellStyle name="2_DK bo tri lai (chinh thuc)_BC von DTPT 6 thang 2012 3" xfId="18486"/>
    <cellStyle name="2_DK bo tri lai (chinh thuc)_BC von DTPT 6 thang 2012 4" xfId="18487"/>
    <cellStyle name="2_DK bo tri lai (chinh thuc)_BC von DTPT 6 thang 2012 5" xfId="18488"/>
    <cellStyle name="2_DK bo tri lai (chinh thuc)_Bieu du thao QD von ho tro co MT" xfId="18489"/>
    <cellStyle name="2_DK bo tri lai (chinh thuc)_Bieu du thao QD von ho tro co MT 2" xfId="18490"/>
    <cellStyle name="2_DK bo tri lai (chinh thuc)_Bieu du thao QD von ho tro co MT 2 2" xfId="18491"/>
    <cellStyle name="2_DK bo tri lai (chinh thuc)_Bieu du thao QD von ho tro co MT 2 3" xfId="18492"/>
    <cellStyle name="2_DK bo tri lai (chinh thuc)_Bieu du thao QD von ho tro co MT 2 4" xfId="18493"/>
    <cellStyle name="2_DK bo tri lai (chinh thuc)_Bieu du thao QD von ho tro co MT 3" xfId="18494"/>
    <cellStyle name="2_DK bo tri lai (chinh thuc)_Bieu du thao QD von ho tro co MT 4" xfId="18495"/>
    <cellStyle name="2_DK bo tri lai (chinh thuc)_Bieu du thao QD von ho tro co MT 5" xfId="18496"/>
    <cellStyle name="2_DK bo tri lai (chinh thuc)_Ke hoach 2012 (theo doi)" xfId="18497"/>
    <cellStyle name="2_DK bo tri lai (chinh thuc)_Ke hoach 2012 (theo doi) 2" xfId="18498"/>
    <cellStyle name="2_DK bo tri lai (chinh thuc)_Ke hoach 2012 (theo doi) 2 2" xfId="18499"/>
    <cellStyle name="2_DK bo tri lai (chinh thuc)_Ke hoach 2012 (theo doi) 2 3" xfId="18500"/>
    <cellStyle name="2_DK bo tri lai (chinh thuc)_Ke hoach 2012 (theo doi) 2 4" xfId="18501"/>
    <cellStyle name="2_DK bo tri lai (chinh thuc)_Ke hoach 2012 (theo doi) 3" xfId="18502"/>
    <cellStyle name="2_DK bo tri lai (chinh thuc)_Ke hoach 2012 (theo doi) 4" xfId="18503"/>
    <cellStyle name="2_DK bo tri lai (chinh thuc)_Ke hoach 2012 (theo doi) 5" xfId="18504"/>
    <cellStyle name="2_DK bo tri lai (chinh thuc)_Ke hoach 2012 theo doi (giai ngan 30.6.12)" xfId="18505"/>
    <cellStyle name="2_DK bo tri lai (chinh thuc)_Ke hoach 2012 theo doi (giai ngan 30.6.12) 2" xfId="18506"/>
    <cellStyle name="2_DK bo tri lai (chinh thuc)_Ke hoach 2012 theo doi (giai ngan 30.6.12) 2 2" xfId="18507"/>
    <cellStyle name="2_DK bo tri lai (chinh thuc)_Ke hoach 2012 theo doi (giai ngan 30.6.12) 2 3" xfId="18508"/>
    <cellStyle name="2_DK bo tri lai (chinh thuc)_Ke hoach 2012 theo doi (giai ngan 30.6.12) 2 4" xfId="18509"/>
    <cellStyle name="2_DK bo tri lai (chinh thuc)_Ke hoach 2012 theo doi (giai ngan 30.6.12) 3" xfId="18510"/>
    <cellStyle name="2_DK bo tri lai (chinh thuc)_Ke hoach 2012 theo doi (giai ngan 30.6.12) 4" xfId="18511"/>
    <cellStyle name="2_DK bo tri lai (chinh thuc)_Ke hoach 2012 theo doi (giai ngan 30.6.12) 5" xfId="18512"/>
    <cellStyle name="2_Dtdchinh2397" xfId="18513"/>
    <cellStyle name="2_Dtdchinh2397_Nhu cau von dau tu 2013-2015 (LD Vụ sua)" xfId="18514"/>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5"/>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6"/>
    <cellStyle name="2_Ke hoach 2012 (theo doi) 2" xfId="18517"/>
    <cellStyle name="2_Ke hoach 2012 (theo doi) 2 2" xfId="18518"/>
    <cellStyle name="2_Ke hoach 2012 (theo doi) 2 3" xfId="18519"/>
    <cellStyle name="2_Ke hoach 2012 (theo doi) 2 4" xfId="18520"/>
    <cellStyle name="2_Ke hoach 2012 (theo doi) 3" xfId="18521"/>
    <cellStyle name="2_Ke hoach 2012 (theo doi) 4" xfId="18522"/>
    <cellStyle name="2_Ke hoach 2012 (theo doi) 5" xfId="18523"/>
    <cellStyle name="2_Ke hoach 2012 theo doi (giai ngan 30.6.12)" xfId="18524"/>
    <cellStyle name="2_Ke hoach 2012 theo doi (giai ngan 30.6.12) 2" xfId="18525"/>
    <cellStyle name="2_Ke hoach 2012 theo doi (giai ngan 30.6.12) 2 2" xfId="18526"/>
    <cellStyle name="2_Ke hoach 2012 theo doi (giai ngan 30.6.12) 2 3" xfId="18527"/>
    <cellStyle name="2_Ke hoach 2012 theo doi (giai ngan 30.6.12) 2 4" xfId="18528"/>
    <cellStyle name="2_Ke hoach 2012 theo doi (giai ngan 30.6.12) 3" xfId="18529"/>
    <cellStyle name="2_Ke hoach 2012 theo doi (giai ngan 30.6.12) 4" xfId="18530"/>
    <cellStyle name="2_Ke hoach 2012 theo doi (giai ngan 30.6.12) 5" xfId="18531"/>
    <cellStyle name="2_Ke hoach nam 2013 nguon MT(theo doi) den 31-5-13" xfId="18532"/>
    <cellStyle name="2_Ke hoach nam 2013 nguon MT(theo doi) den 31-5-13 2" xfId="18533"/>
    <cellStyle name="2_Ke hoach nam 2013 nguon MT(theo doi) den 31-5-13 2 2" xfId="18534"/>
    <cellStyle name="2_Ke hoach nam 2013 nguon MT(theo doi) den 31-5-13 2 3" xfId="18535"/>
    <cellStyle name="2_Ke hoach nam 2013 nguon MT(theo doi) den 31-5-13 2 4" xfId="18536"/>
    <cellStyle name="2_Ke hoach nam 2013 nguon MT(theo doi) den 31-5-13 3" xfId="18537"/>
    <cellStyle name="2_Ke hoach nam 2013 nguon MT(theo doi) den 31-5-13 4" xfId="18538"/>
    <cellStyle name="2_Ke hoach nam 2013 nguon MT(theo doi) den 31-5-13 5" xfId="18539"/>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40"/>
    <cellStyle name="2_NTHOC 2" xfId="18541"/>
    <cellStyle name="2_NTHOC 2 2" xfId="18542"/>
    <cellStyle name="2_NTHOC 2 3" xfId="18543"/>
    <cellStyle name="2_NTHOC 2 4" xfId="18544"/>
    <cellStyle name="2_NTHOC 3" xfId="18545"/>
    <cellStyle name="2_NTHOC 4" xfId="18546"/>
    <cellStyle name="2_NTHOC 5" xfId="18547"/>
    <cellStyle name="2_NTHOC_1 Bieu 6 thang nam 2011" xfId="18548"/>
    <cellStyle name="2_NTHOC_1 Bieu 6 thang nam 2011 2" xfId="18549"/>
    <cellStyle name="2_NTHOC_1 Bieu 6 thang nam 2011 2 2" xfId="18550"/>
    <cellStyle name="2_NTHOC_1 Bieu 6 thang nam 2011 2 2 2" xfId="18551"/>
    <cellStyle name="2_NTHOC_1 Bieu 6 thang nam 2011 2 2 3" xfId="18552"/>
    <cellStyle name="2_NTHOC_1 Bieu 6 thang nam 2011 2 2 4" xfId="18553"/>
    <cellStyle name="2_NTHOC_1 Bieu 6 thang nam 2011 2 3" xfId="18554"/>
    <cellStyle name="2_NTHOC_1 Bieu 6 thang nam 2011 2 4" xfId="18555"/>
    <cellStyle name="2_NTHOC_1 Bieu 6 thang nam 2011 2 5" xfId="18556"/>
    <cellStyle name="2_NTHOC_1 Bieu 6 thang nam 2011 3" xfId="18557"/>
    <cellStyle name="2_NTHOC_1 Bieu 6 thang nam 2011 3 2" xfId="18558"/>
    <cellStyle name="2_NTHOC_1 Bieu 6 thang nam 2011 3 3" xfId="18559"/>
    <cellStyle name="2_NTHOC_1 Bieu 6 thang nam 2011 3 4" xfId="18560"/>
    <cellStyle name="2_NTHOC_1 Bieu 6 thang nam 2011 4" xfId="18561"/>
    <cellStyle name="2_NTHOC_1 Bieu 6 thang nam 2011 5" xfId="18562"/>
    <cellStyle name="2_NTHOC_1 Bieu 6 thang nam 2011 6" xfId="18563"/>
    <cellStyle name="2_NTHOC_1 Bieu 6 thang nam 2011_BC von DTPT 6 thang 2012" xfId="18564"/>
    <cellStyle name="2_NTHOC_1 Bieu 6 thang nam 2011_BC von DTPT 6 thang 2012 2" xfId="18565"/>
    <cellStyle name="2_NTHOC_1 Bieu 6 thang nam 2011_BC von DTPT 6 thang 2012 2 2" xfId="18566"/>
    <cellStyle name="2_NTHOC_1 Bieu 6 thang nam 2011_BC von DTPT 6 thang 2012 2 2 2" xfId="18567"/>
    <cellStyle name="2_NTHOC_1 Bieu 6 thang nam 2011_BC von DTPT 6 thang 2012 2 2 3" xfId="18568"/>
    <cellStyle name="2_NTHOC_1 Bieu 6 thang nam 2011_BC von DTPT 6 thang 2012 2 2 4" xfId="18569"/>
    <cellStyle name="2_NTHOC_1 Bieu 6 thang nam 2011_BC von DTPT 6 thang 2012 2 3" xfId="18570"/>
    <cellStyle name="2_NTHOC_1 Bieu 6 thang nam 2011_BC von DTPT 6 thang 2012 2 4" xfId="18571"/>
    <cellStyle name="2_NTHOC_1 Bieu 6 thang nam 2011_BC von DTPT 6 thang 2012 2 5" xfId="18572"/>
    <cellStyle name="2_NTHOC_1 Bieu 6 thang nam 2011_BC von DTPT 6 thang 2012 3" xfId="18573"/>
    <cellStyle name="2_NTHOC_1 Bieu 6 thang nam 2011_BC von DTPT 6 thang 2012 3 2" xfId="18574"/>
    <cellStyle name="2_NTHOC_1 Bieu 6 thang nam 2011_BC von DTPT 6 thang 2012 3 3" xfId="18575"/>
    <cellStyle name="2_NTHOC_1 Bieu 6 thang nam 2011_BC von DTPT 6 thang 2012 3 4" xfId="18576"/>
    <cellStyle name="2_NTHOC_1 Bieu 6 thang nam 2011_BC von DTPT 6 thang 2012 4" xfId="18577"/>
    <cellStyle name="2_NTHOC_1 Bieu 6 thang nam 2011_BC von DTPT 6 thang 2012 5" xfId="18578"/>
    <cellStyle name="2_NTHOC_1 Bieu 6 thang nam 2011_BC von DTPT 6 thang 2012 6" xfId="18579"/>
    <cellStyle name="2_NTHOC_1 Bieu 6 thang nam 2011_Bieu du thao QD von ho tro co MT" xfId="18580"/>
    <cellStyle name="2_NTHOC_1 Bieu 6 thang nam 2011_Bieu du thao QD von ho tro co MT 2" xfId="18581"/>
    <cellStyle name="2_NTHOC_1 Bieu 6 thang nam 2011_Bieu du thao QD von ho tro co MT 2 2" xfId="18582"/>
    <cellStyle name="2_NTHOC_1 Bieu 6 thang nam 2011_Bieu du thao QD von ho tro co MT 2 2 2" xfId="18583"/>
    <cellStyle name="2_NTHOC_1 Bieu 6 thang nam 2011_Bieu du thao QD von ho tro co MT 2 2 3" xfId="18584"/>
    <cellStyle name="2_NTHOC_1 Bieu 6 thang nam 2011_Bieu du thao QD von ho tro co MT 2 2 4" xfId="18585"/>
    <cellStyle name="2_NTHOC_1 Bieu 6 thang nam 2011_Bieu du thao QD von ho tro co MT 2 3" xfId="18586"/>
    <cellStyle name="2_NTHOC_1 Bieu 6 thang nam 2011_Bieu du thao QD von ho tro co MT 2 4" xfId="18587"/>
    <cellStyle name="2_NTHOC_1 Bieu 6 thang nam 2011_Bieu du thao QD von ho tro co MT 2 5" xfId="18588"/>
    <cellStyle name="2_NTHOC_1 Bieu 6 thang nam 2011_Bieu du thao QD von ho tro co MT 3" xfId="18589"/>
    <cellStyle name="2_NTHOC_1 Bieu 6 thang nam 2011_Bieu du thao QD von ho tro co MT 3 2" xfId="18590"/>
    <cellStyle name="2_NTHOC_1 Bieu 6 thang nam 2011_Bieu du thao QD von ho tro co MT 3 3" xfId="18591"/>
    <cellStyle name="2_NTHOC_1 Bieu 6 thang nam 2011_Bieu du thao QD von ho tro co MT 3 4" xfId="18592"/>
    <cellStyle name="2_NTHOC_1 Bieu 6 thang nam 2011_Bieu du thao QD von ho tro co MT 4" xfId="18593"/>
    <cellStyle name="2_NTHOC_1 Bieu 6 thang nam 2011_Bieu du thao QD von ho tro co MT 5" xfId="18594"/>
    <cellStyle name="2_NTHOC_1 Bieu 6 thang nam 2011_Bieu du thao QD von ho tro co MT 6" xfId="18595"/>
    <cellStyle name="2_NTHOC_1 Bieu 6 thang nam 2011_Ke hoach 2012 (theo doi)" xfId="18596"/>
    <cellStyle name="2_NTHOC_1 Bieu 6 thang nam 2011_Ke hoach 2012 (theo doi) 2" xfId="18597"/>
    <cellStyle name="2_NTHOC_1 Bieu 6 thang nam 2011_Ke hoach 2012 (theo doi) 2 2" xfId="18598"/>
    <cellStyle name="2_NTHOC_1 Bieu 6 thang nam 2011_Ke hoach 2012 (theo doi) 2 2 2" xfId="18599"/>
    <cellStyle name="2_NTHOC_1 Bieu 6 thang nam 2011_Ke hoach 2012 (theo doi) 2 2 3" xfId="18600"/>
    <cellStyle name="2_NTHOC_1 Bieu 6 thang nam 2011_Ke hoach 2012 (theo doi) 2 2 4" xfId="18601"/>
    <cellStyle name="2_NTHOC_1 Bieu 6 thang nam 2011_Ke hoach 2012 (theo doi) 2 3" xfId="18602"/>
    <cellStyle name="2_NTHOC_1 Bieu 6 thang nam 2011_Ke hoach 2012 (theo doi) 2 4" xfId="18603"/>
    <cellStyle name="2_NTHOC_1 Bieu 6 thang nam 2011_Ke hoach 2012 (theo doi) 2 5" xfId="18604"/>
    <cellStyle name="2_NTHOC_1 Bieu 6 thang nam 2011_Ke hoach 2012 (theo doi) 3" xfId="18605"/>
    <cellStyle name="2_NTHOC_1 Bieu 6 thang nam 2011_Ke hoach 2012 (theo doi) 3 2" xfId="18606"/>
    <cellStyle name="2_NTHOC_1 Bieu 6 thang nam 2011_Ke hoach 2012 (theo doi) 3 3" xfId="18607"/>
    <cellStyle name="2_NTHOC_1 Bieu 6 thang nam 2011_Ke hoach 2012 (theo doi) 3 4" xfId="18608"/>
    <cellStyle name="2_NTHOC_1 Bieu 6 thang nam 2011_Ke hoach 2012 (theo doi) 4" xfId="18609"/>
    <cellStyle name="2_NTHOC_1 Bieu 6 thang nam 2011_Ke hoach 2012 (theo doi) 5" xfId="18610"/>
    <cellStyle name="2_NTHOC_1 Bieu 6 thang nam 2011_Ke hoach 2012 (theo doi) 6" xfId="18611"/>
    <cellStyle name="2_NTHOC_1 Bieu 6 thang nam 2011_Ke hoach 2012 theo doi (giai ngan 30.6.12)" xfId="18612"/>
    <cellStyle name="2_NTHOC_1 Bieu 6 thang nam 2011_Ke hoach 2012 theo doi (giai ngan 30.6.12) 2" xfId="18613"/>
    <cellStyle name="2_NTHOC_1 Bieu 6 thang nam 2011_Ke hoach 2012 theo doi (giai ngan 30.6.12) 2 2" xfId="18614"/>
    <cellStyle name="2_NTHOC_1 Bieu 6 thang nam 2011_Ke hoach 2012 theo doi (giai ngan 30.6.12) 2 2 2" xfId="18615"/>
    <cellStyle name="2_NTHOC_1 Bieu 6 thang nam 2011_Ke hoach 2012 theo doi (giai ngan 30.6.12) 2 2 3" xfId="18616"/>
    <cellStyle name="2_NTHOC_1 Bieu 6 thang nam 2011_Ke hoach 2012 theo doi (giai ngan 30.6.12) 2 2 4" xfId="18617"/>
    <cellStyle name="2_NTHOC_1 Bieu 6 thang nam 2011_Ke hoach 2012 theo doi (giai ngan 30.6.12) 2 3" xfId="18618"/>
    <cellStyle name="2_NTHOC_1 Bieu 6 thang nam 2011_Ke hoach 2012 theo doi (giai ngan 30.6.12) 2 4" xfId="18619"/>
    <cellStyle name="2_NTHOC_1 Bieu 6 thang nam 2011_Ke hoach 2012 theo doi (giai ngan 30.6.12) 2 5" xfId="18620"/>
    <cellStyle name="2_NTHOC_1 Bieu 6 thang nam 2011_Ke hoach 2012 theo doi (giai ngan 30.6.12) 3" xfId="18621"/>
    <cellStyle name="2_NTHOC_1 Bieu 6 thang nam 2011_Ke hoach 2012 theo doi (giai ngan 30.6.12) 3 2" xfId="18622"/>
    <cellStyle name="2_NTHOC_1 Bieu 6 thang nam 2011_Ke hoach 2012 theo doi (giai ngan 30.6.12) 3 3" xfId="18623"/>
    <cellStyle name="2_NTHOC_1 Bieu 6 thang nam 2011_Ke hoach 2012 theo doi (giai ngan 30.6.12) 3 4" xfId="18624"/>
    <cellStyle name="2_NTHOC_1 Bieu 6 thang nam 2011_Ke hoach 2012 theo doi (giai ngan 30.6.12) 4" xfId="18625"/>
    <cellStyle name="2_NTHOC_1 Bieu 6 thang nam 2011_Ke hoach 2012 theo doi (giai ngan 30.6.12) 5" xfId="18626"/>
    <cellStyle name="2_NTHOC_1 Bieu 6 thang nam 2011_Ke hoach 2012 theo doi (giai ngan 30.6.12) 6" xfId="18627"/>
    <cellStyle name="2_NTHOC_Bao cao tinh hinh thuc hien KH 2009 den 31-01-10" xfId="18628"/>
    <cellStyle name="2_NTHOC_Bao cao tinh hinh thuc hien KH 2009 den 31-01-10 2" xfId="18629"/>
    <cellStyle name="2_NTHOC_Bao cao tinh hinh thuc hien KH 2009 den 31-01-10 2 2" xfId="18630"/>
    <cellStyle name="2_NTHOC_Bao cao tinh hinh thuc hien KH 2009 den 31-01-10 2 2 2" xfId="18631"/>
    <cellStyle name="2_NTHOC_Bao cao tinh hinh thuc hien KH 2009 den 31-01-10 2 2 3" xfId="18632"/>
    <cellStyle name="2_NTHOC_Bao cao tinh hinh thuc hien KH 2009 den 31-01-10 2 2 4" xfId="18633"/>
    <cellStyle name="2_NTHOC_Bao cao tinh hinh thuc hien KH 2009 den 31-01-10 2 3" xfId="18634"/>
    <cellStyle name="2_NTHOC_Bao cao tinh hinh thuc hien KH 2009 den 31-01-10 2 4" xfId="18635"/>
    <cellStyle name="2_NTHOC_Bao cao tinh hinh thuc hien KH 2009 den 31-01-10 2 5" xfId="18636"/>
    <cellStyle name="2_NTHOC_Bao cao tinh hinh thuc hien KH 2009 den 31-01-10 3" xfId="18637"/>
    <cellStyle name="2_NTHOC_Bao cao tinh hinh thuc hien KH 2009 den 31-01-10 3 2" xfId="18638"/>
    <cellStyle name="2_NTHOC_Bao cao tinh hinh thuc hien KH 2009 den 31-01-10 3 3" xfId="18639"/>
    <cellStyle name="2_NTHOC_Bao cao tinh hinh thuc hien KH 2009 den 31-01-10 3 4" xfId="18640"/>
    <cellStyle name="2_NTHOC_Bao cao tinh hinh thuc hien KH 2009 den 31-01-10 4" xfId="18641"/>
    <cellStyle name="2_NTHOC_Bao cao tinh hinh thuc hien KH 2009 den 31-01-10 5" xfId="18642"/>
    <cellStyle name="2_NTHOC_Bao cao tinh hinh thuc hien KH 2009 den 31-01-10 6" xfId="18643"/>
    <cellStyle name="2_NTHOC_Bao cao tinh hinh thuc hien KH 2009 den 31-01-10_BC von DTPT 6 thang 2012" xfId="18644"/>
    <cellStyle name="2_NTHOC_Bao cao tinh hinh thuc hien KH 2009 den 31-01-10_BC von DTPT 6 thang 2012 2" xfId="18645"/>
    <cellStyle name="2_NTHOC_Bao cao tinh hinh thuc hien KH 2009 den 31-01-10_BC von DTPT 6 thang 2012 2 2" xfId="18646"/>
    <cellStyle name="2_NTHOC_Bao cao tinh hinh thuc hien KH 2009 den 31-01-10_BC von DTPT 6 thang 2012 2 2 2" xfId="18647"/>
    <cellStyle name="2_NTHOC_Bao cao tinh hinh thuc hien KH 2009 den 31-01-10_BC von DTPT 6 thang 2012 2 2 3" xfId="18648"/>
    <cellStyle name="2_NTHOC_Bao cao tinh hinh thuc hien KH 2009 den 31-01-10_BC von DTPT 6 thang 2012 2 2 4" xfId="18649"/>
    <cellStyle name="2_NTHOC_Bao cao tinh hinh thuc hien KH 2009 den 31-01-10_BC von DTPT 6 thang 2012 2 3" xfId="18650"/>
    <cellStyle name="2_NTHOC_Bao cao tinh hinh thuc hien KH 2009 den 31-01-10_BC von DTPT 6 thang 2012 2 4" xfId="18651"/>
    <cellStyle name="2_NTHOC_Bao cao tinh hinh thuc hien KH 2009 den 31-01-10_BC von DTPT 6 thang 2012 2 5" xfId="18652"/>
    <cellStyle name="2_NTHOC_Bao cao tinh hinh thuc hien KH 2009 den 31-01-10_BC von DTPT 6 thang 2012 3" xfId="18653"/>
    <cellStyle name="2_NTHOC_Bao cao tinh hinh thuc hien KH 2009 den 31-01-10_BC von DTPT 6 thang 2012 3 2" xfId="18654"/>
    <cellStyle name="2_NTHOC_Bao cao tinh hinh thuc hien KH 2009 den 31-01-10_BC von DTPT 6 thang 2012 3 3" xfId="18655"/>
    <cellStyle name="2_NTHOC_Bao cao tinh hinh thuc hien KH 2009 den 31-01-10_BC von DTPT 6 thang 2012 3 4" xfId="18656"/>
    <cellStyle name="2_NTHOC_Bao cao tinh hinh thuc hien KH 2009 den 31-01-10_BC von DTPT 6 thang 2012 4" xfId="18657"/>
    <cellStyle name="2_NTHOC_Bao cao tinh hinh thuc hien KH 2009 den 31-01-10_BC von DTPT 6 thang 2012 5" xfId="18658"/>
    <cellStyle name="2_NTHOC_Bao cao tinh hinh thuc hien KH 2009 den 31-01-10_BC von DTPT 6 thang 2012 6" xfId="18659"/>
    <cellStyle name="2_NTHOC_Bao cao tinh hinh thuc hien KH 2009 den 31-01-10_Bieu du thao QD von ho tro co MT" xfId="18660"/>
    <cellStyle name="2_NTHOC_Bao cao tinh hinh thuc hien KH 2009 den 31-01-10_Bieu du thao QD von ho tro co MT 2" xfId="18661"/>
    <cellStyle name="2_NTHOC_Bao cao tinh hinh thuc hien KH 2009 den 31-01-10_Bieu du thao QD von ho tro co MT 2 2" xfId="18662"/>
    <cellStyle name="2_NTHOC_Bao cao tinh hinh thuc hien KH 2009 den 31-01-10_Bieu du thao QD von ho tro co MT 2 2 2" xfId="18663"/>
    <cellStyle name="2_NTHOC_Bao cao tinh hinh thuc hien KH 2009 den 31-01-10_Bieu du thao QD von ho tro co MT 2 2 3" xfId="18664"/>
    <cellStyle name="2_NTHOC_Bao cao tinh hinh thuc hien KH 2009 den 31-01-10_Bieu du thao QD von ho tro co MT 2 2 4" xfId="18665"/>
    <cellStyle name="2_NTHOC_Bao cao tinh hinh thuc hien KH 2009 den 31-01-10_Bieu du thao QD von ho tro co MT 2 3" xfId="18666"/>
    <cellStyle name="2_NTHOC_Bao cao tinh hinh thuc hien KH 2009 den 31-01-10_Bieu du thao QD von ho tro co MT 2 4" xfId="18667"/>
    <cellStyle name="2_NTHOC_Bao cao tinh hinh thuc hien KH 2009 den 31-01-10_Bieu du thao QD von ho tro co MT 2 5" xfId="18668"/>
    <cellStyle name="2_NTHOC_Bao cao tinh hinh thuc hien KH 2009 den 31-01-10_Bieu du thao QD von ho tro co MT 3" xfId="18669"/>
    <cellStyle name="2_NTHOC_Bao cao tinh hinh thuc hien KH 2009 den 31-01-10_Bieu du thao QD von ho tro co MT 3 2" xfId="18670"/>
    <cellStyle name="2_NTHOC_Bao cao tinh hinh thuc hien KH 2009 den 31-01-10_Bieu du thao QD von ho tro co MT 3 3" xfId="18671"/>
    <cellStyle name="2_NTHOC_Bao cao tinh hinh thuc hien KH 2009 den 31-01-10_Bieu du thao QD von ho tro co MT 3 4" xfId="18672"/>
    <cellStyle name="2_NTHOC_Bao cao tinh hinh thuc hien KH 2009 den 31-01-10_Bieu du thao QD von ho tro co MT 4" xfId="18673"/>
    <cellStyle name="2_NTHOC_Bao cao tinh hinh thuc hien KH 2009 den 31-01-10_Bieu du thao QD von ho tro co MT 5" xfId="18674"/>
    <cellStyle name="2_NTHOC_Bao cao tinh hinh thuc hien KH 2009 den 31-01-10_Bieu du thao QD von ho tro co MT 6" xfId="18675"/>
    <cellStyle name="2_NTHOC_Bao cao tinh hinh thuc hien KH 2009 den 31-01-10_Ke hoach 2012 (theo doi)" xfId="18676"/>
    <cellStyle name="2_NTHOC_Bao cao tinh hinh thuc hien KH 2009 den 31-01-10_Ke hoach 2012 (theo doi) 2" xfId="18677"/>
    <cellStyle name="2_NTHOC_Bao cao tinh hinh thuc hien KH 2009 den 31-01-10_Ke hoach 2012 (theo doi) 2 2" xfId="18678"/>
    <cellStyle name="2_NTHOC_Bao cao tinh hinh thuc hien KH 2009 den 31-01-10_Ke hoach 2012 (theo doi) 2 2 2" xfId="18679"/>
    <cellStyle name="2_NTHOC_Bao cao tinh hinh thuc hien KH 2009 den 31-01-10_Ke hoach 2012 (theo doi) 2 2 3" xfId="18680"/>
    <cellStyle name="2_NTHOC_Bao cao tinh hinh thuc hien KH 2009 den 31-01-10_Ke hoach 2012 (theo doi) 2 2 4" xfId="18681"/>
    <cellStyle name="2_NTHOC_Bao cao tinh hinh thuc hien KH 2009 den 31-01-10_Ke hoach 2012 (theo doi) 2 3" xfId="18682"/>
    <cellStyle name="2_NTHOC_Bao cao tinh hinh thuc hien KH 2009 den 31-01-10_Ke hoach 2012 (theo doi) 2 4" xfId="18683"/>
    <cellStyle name="2_NTHOC_Bao cao tinh hinh thuc hien KH 2009 den 31-01-10_Ke hoach 2012 (theo doi) 2 5" xfId="18684"/>
    <cellStyle name="2_NTHOC_Bao cao tinh hinh thuc hien KH 2009 den 31-01-10_Ke hoach 2012 (theo doi) 3" xfId="18685"/>
    <cellStyle name="2_NTHOC_Bao cao tinh hinh thuc hien KH 2009 den 31-01-10_Ke hoach 2012 (theo doi) 3 2" xfId="18686"/>
    <cellStyle name="2_NTHOC_Bao cao tinh hinh thuc hien KH 2009 den 31-01-10_Ke hoach 2012 (theo doi) 3 3" xfId="18687"/>
    <cellStyle name="2_NTHOC_Bao cao tinh hinh thuc hien KH 2009 den 31-01-10_Ke hoach 2012 (theo doi) 3 4" xfId="18688"/>
    <cellStyle name="2_NTHOC_Bao cao tinh hinh thuc hien KH 2009 den 31-01-10_Ke hoach 2012 (theo doi) 4" xfId="18689"/>
    <cellStyle name="2_NTHOC_Bao cao tinh hinh thuc hien KH 2009 den 31-01-10_Ke hoach 2012 (theo doi) 5" xfId="18690"/>
    <cellStyle name="2_NTHOC_Bao cao tinh hinh thuc hien KH 2009 den 31-01-10_Ke hoach 2012 (theo doi) 6" xfId="18691"/>
    <cellStyle name="2_NTHOC_Bao cao tinh hinh thuc hien KH 2009 den 31-01-10_Ke hoach 2012 theo doi (giai ngan 30.6.12)" xfId="18692"/>
    <cellStyle name="2_NTHOC_Bao cao tinh hinh thuc hien KH 2009 den 31-01-10_Ke hoach 2012 theo doi (giai ngan 30.6.12) 2" xfId="18693"/>
    <cellStyle name="2_NTHOC_Bao cao tinh hinh thuc hien KH 2009 den 31-01-10_Ke hoach 2012 theo doi (giai ngan 30.6.12) 2 2" xfId="18694"/>
    <cellStyle name="2_NTHOC_Bao cao tinh hinh thuc hien KH 2009 den 31-01-10_Ke hoach 2012 theo doi (giai ngan 30.6.12) 2 2 2" xfId="18695"/>
    <cellStyle name="2_NTHOC_Bao cao tinh hinh thuc hien KH 2009 den 31-01-10_Ke hoach 2012 theo doi (giai ngan 30.6.12) 2 2 3" xfId="18696"/>
    <cellStyle name="2_NTHOC_Bao cao tinh hinh thuc hien KH 2009 den 31-01-10_Ke hoach 2012 theo doi (giai ngan 30.6.12) 2 2 4" xfId="18697"/>
    <cellStyle name="2_NTHOC_Bao cao tinh hinh thuc hien KH 2009 den 31-01-10_Ke hoach 2012 theo doi (giai ngan 30.6.12) 2 3" xfId="18698"/>
    <cellStyle name="2_NTHOC_Bao cao tinh hinh thuc hien KH 2009 den 31-01-10_Ke hoach 2012 theo doi (giai ngan 30.6.12) 2 4" xfId="18699"/>
    <cellStyle name="2_NTHOC_Bao cao tinh hinh thuc hien KH 2009 den 31-01-10_Ke hoach 2012 theo doi (giai ngan 30.6.12) 2 5" xfId="18700"/>
    <cellStyle name="2_NTHOC_Bao cao tinh hinh thuc hien KH 2009 den 31-01-10_Ke hoach 2012 theo doi (giai ngan 30.6.12) 3" xfId="18701"/>
    <cellStyle name="2_NTHOC_Bao cao tinh hinh thuc hien KH 2009 den 31-01-10_Ke hoach 2012 theo doi (giai ngan 30.6.12) 3 2" xfId="18702"/>
    <cellStyle name="2_NTHOC_Bao cao tinh hinh thuc hien KH 2009 den 31-01-10_Ke hoach 2012 theo doi (giai ngan 30.6.12) 3 3" xfId="18703"/>
    <cellStyle name="2_NTHOC_Bao cao tinh hinh thuc hien KH 2009 den 31-01-10_Ke hoach 2012 theo doi (giai ngan 30.6.12) 3 4" xfId="18704"/>
    <cellStyle name="2_NTHOC_Bao cao tinh hinh thuc hien KH 2009 den 31-01-10_Ke hoach 2012 theo doi (giai ngan 30.6.12) 4" xfId="18705"/>
    <cellStyle name="2_NTHOC_Bao cao tinh hinh thuc hien KH 2009 den 31-01-10_Ke hoach 2012 theo doi (giai ngan 30.6.12) 5" xfId="18706"/>
    <cellStyle name="2_NTHOC_Bao cao tinh hinh thuc hien KH 2009 den 31-01-10_Ke hoach 2012 theo doi (giai ngan 30.6.12) 6" xfId="18707"/>
    <cellStyle name="2_NTHOC_BC cong trinh trong diem" xfId="18708"/>
    <cellStyle name="2_NTHOC_BC cong trinh trong diem 2" xfId="18709"/>
    <cellStyle name="2_NTHOC_BC cong trinh trong diem 2 2" xfId="18710"/>
    <cellStyle name="2_NTHOC_BC cong trinh trong diem 2 2 2" xfId="18711"/>
    <cellStyle name="2_NTHOC_BC cong trinh trong diem 2 2 3" xfId="18712"/>
    <cellStyle name="2_NTHOC_BC cong trinh trong diem 2 2 4" xfId="18713"/>
    <cellStyle name="2_NTHOC_BC cong trinh trong diem 2 3" xfId="18714"/>
    <cellStyle name="2_NTHOC_BC cong trinh trong diem 2 4" xfId="18715"/>
    <cellStyle name="2_NTHOC_BC cong trinh trong diem 2 5" xfId="18716"/>
    <cellStyle name="2_NTHOC_BC cong trinh trong diem 3" xfId="18717"/>
    <cellStyle name="2_NTHOC_BC cong trinh trong diem 3 2" xfId="18718"/>
    <cellStyle name="2_NTHOC_BC cong trinh trong diem 3 3" xfId="18719"/>
    <cellStyle name="2_NTHOC_BC cong trinh trong diem 3 4" xfId="18720"/>
    <cellStyle name="2_NTHOC_BC cong trinh trong diem 4" xfId="18721"/>
    <cellStyle name="2_NTHOC_BC cong trinh trong diem 5" xfId="18722"/>
    <cellStyle name="2_NTHOC_BC cong trinh trong diem 6" xfId="18723"/>
    <cellStyle name="2_NTHOC_BC cong trinh trong diem_BC von DTPT 6 thang 2012" xfId="18724"/>
    <cellStyle name="2_NTHOC_BC cong trinh trong diem_BC von DTPT 6 thang 2012 2" xfId="18725"/>
    <cellStyle name="2_NTHOC_BC cong trinh trong diem_BC von DTPT 6 thang 2012 2 2" xfId="18726"/>
    <cellStyle name="2_NTHOC_BC cong trinh trong diem_BC von DTPT 6 thang 2012 2 2 2" xfId="18727"/>
    <cellStyle name="2_NTHOC_BC cong trinh trong diem_BC von DTPT 6 thang 2012 2 2 3" xfId="18728"/>
    <cellStyle name="2_NTHOC_BC cong trinh trong diem_BC von DTPT 6 thang 2012 2 2 4" xfId="18729"/>
    <cellStyle name="2_NTHOC_BC cong trinh trong diem_BC von DTPT 6 thang 2012 2 3" xfId="18730"/>
    <cellStyle name="2_NTHOC_BC cong trinh trong diem_BC von DTPT 6 thang 2012 2 4" xfId="18731"/>
    <cellStyle name="2_NTHOC_BC cong trinh trong diem_BC von DTPT 6 thang 2012 2 5" xfId="18732"/>
    <cellStyle name="2_NTHOC_BC cong trinh trong diem_BC von DTPT 6 thang 2012 3" xfId="18733"/>
    <cellStyle name="2_NTHOC_BC cong trinh trong diem_BC von DTPT 6 thang 2012 3 2" xfId="18734"/>
    <cellStyle name="2_NTHOC_BC cong trinh trong diem_BC von DTPT 6 thang 2012 3 3" xfId="18735"/>
    <cellStyle name="2_NTHOC_BC cong trinh trong diem_BC von DTPT 6 thang 2012 3 4" xfId="18736"/>
    <cellStyle name="2_NTHOC_BC cong trinh trong diem_BC von DTPT 6 thang 2012 4" xfId="18737"/>
    <cellStyle name="2_NTHOC_BC cong trinh trong diem_BC von DTPT 6 thang 2012 5" xfId="18738"/>
    <cellStyle name="2_NTHOC_BC cong trinh trong diem_BC von DTPT 6 thang 2012 6" xfId="18739"/>
    <cellStyle name="2_NTHOC_BC cong trinh trong diem_Bieu du thao QD von ho tro co MT" xfId="18740"/>
    <cellStyle name="2_NTHOC_BC cong trinh trong diem_Bieu du thao QD von ho tro co MT 2" xfId="18741"/>
    <cellStyle name="2_NTHOC_BC cong trinh trong diem_Bieu du thao QD von ho tro co MT 2 2" xfId="18742"/>
    <cellStyle name="2_NTHOC_BC cong trinh trong diem_Bieu du thao QD von ho tro co MT 2 2 2" xfId="18743"/>
    <cellStyle name="2_NTHOC_BC cong trinh trong diem_Bieu du thao QD von ho tro co MT 2 2 3" xfId="18744"/>
    <cellStyle name="2_NTHOC_BC cong trinh trong diem_Bieu du thao QD von ho tro co MT 2 2 4" xfId="18745"/>
    <cellStyle name="2_NTHOC_BC cong trinh trong diem_Bieu du thao QD von ho tro co MT 2 3" xfId="18746"/>
    <cellStyle name="2_NTHOC_BC cong trinh trong diem_Bieu du thao QD von ho tro co MT 2 4" xfId="18747"/>
    <cellStyle name="2_NTHOC_BC cong trinh trong diem_Bieu du thao QD von ho tro co MT 2 5" xfId="18748"/>
    <cellStyle name="2_NTHOC_BC cong trinh trong diem_Bieu du thao QD von ho tro co MT 3" xfId="18749"/>
    <cellStyle name="2_NTHOC_BC cong trinh trong diem_Bieu du thao QD von ho tro co MT 3 2" xfId="18750"/>
    <cellStyle name="2_NTHOC_BC cong trinh trong diem_Bieu du thao QD von ho tro co MT 3 3" xfId="18751"/>
    <cellStyle name="2_NTHOC_BC cong trinh trong diem_Bieu du thao QD von ho tro co MT 3 4" xfId="18752"/>
    <cellStyle name="2_NTHOC_BC cong trinh trong diem_Bieu du thao QD von ho tro co MT 4" xfId="18753"/>
    <cellStyle name="2_NTHOC_BC cong trinh trong diem_Bieu du thao QD von ho tro co MT 5" xfId="18754"/>
    <cellStyle name="2_NTHOC_BC cong trinh trong diem_Bieu du thao QD von ho tro co MT 6" xfId="18755"/>
    <cellStyle name="2_NTHOC_BC cong trinh trong diem_Ke hoach 2012 (theo doi)" xfId="18756"/>
    <cellStyle name="2_NTHOC_BC cong trinh trong diem_Ke hoach 2012 (theo doi) 2" xfId="18757"/>
    <cellStyle name="2_NTHOC_BC cong trinh trong diem_Ke hoach 2012 (theo doi) 2 2" xfId="18758"/>
    <cellStyle name="2_NTHOC_BC cong trinh trong diem_Ke hoach 2012 (theo doi) 2 2 2" xfId="18759"/>
    <cellStyle name="2_NTHOC_BC cong trinh trong diem_Ke hoach 2012 (theo doi) 2 2 3" xfId="18760"/>
    <cellStyle name="2_NTHOC_BC cong trinh trong diem_Ke hoach 2012 (theo doi) 2 2 4" xfId="18761"/>
    <cellStyle name="2_NTHOC_BC cong trinh trong diem_Ke hoach 2012 (theo doi) 2 3" xfId="18762"/>
    <cellStyle name="2_NTHOC_BC cong trinh trong diem_Ke hoach 2012 (theo doi) 2 4" xfId="18763"/>
    <cellStyle name="2_NTHOC_BC cong trinh trong diem_Ke hoach 2012 (theo doi) 2 5" xfId="18764"/>
    <cellStyle name="2_NTHOC_BC cong trinh trong diem_Ke hoach 2012 (theo doi) 3" xfId="18765"/>
    <cellStyle name="2_NTHOC_BC cong trinh trong diem_Ke hoach 2012 (theo doi) 3 2" xfId="18766"/>
    <cellStyle name="2_NTHOC_BC cong trinh trong diem_Ke hoach 2012 (theo doi) 3 3" xfId="18767"/>
    <cellStyle name="2_NTHOC_BC cong trinh trong diem_Ke hoach 2012 (theo doi) 3 4" xfId="18768"/>
    <cellStyle name="2_NTHOC_BC cong trinh trong diem_Ke hoach 2012 (theo doi) 4" xfId="18769"/>
    <cellStyle name="2_NTHOC_BC cong trinh trong diem_Ke hoach 2012 (theo doi) 5" xfId="18770"/>
    <cellStyle name="2_NTHOC_BC cong trinh trong diem_Ke hoach 2012 (theo doi) 6" xfId="18771"/>
    <cellStyle name="2_NTHOC_BC cong trinh trong diem_Ke hoach 2012 theo doi (giai ngan 30.6.12)" xfId="18772"/>
    <cellStyle name="2_NTHOC_BC cong trinh trong diem_Ke hoach 2012 theo doi (giai ngan 30.6.12) 2" xfId="18773"/>
    <cellStyle name="2_NTHOC_BC cong trinh trong diem_Ke hoach 2012 theo doi (giai ngan 30.6.12) 2 2" xfId="18774"/>
    <cellStyle name="2_NTHOC_BC cong trinh trong diem_Ke hoach 2012 theo doi (giai ngan 30.6.12) 2 2 2" xfId="18775"/>
    <cellStyle name="2_NTHOC_BC cong trinh trong diem_Ke hoach 2012 theo doi (giai ngan 30.6.12) 2 2 3" xfId="18776"/>
    <cellStyle name="2_NTHOC_BC cong trinh trong diem_Ke hoach 2012 theo doi (giai ngan 30.6.12) 2 2 4" xfId="18777"/>
    <cellStyle name="2_NTHOC_BC cong trinh trong diem_Ke hoach 2012 theo doi (giai ngan 30.6.12) 2 3" xfId="18778"/>
    <cellStyle name="2_NTHOC_BC cong trinh trong diem_Ke hoach 2012 theo doi (giai ngan 30.6.12) 2 4" xfId="18779"/>
    <cellStyle name="2_NTHOC_BC cong trinh trong diem_Ke hoach 2012 theo doi (giai ngan 30.6.12) 2 5" xfId="18780"/>
    <cellStyle name="2_NTHOC_BC cong trinh trong diem_Ke hoach 2012 theo doi (giai ngan 30.6.12) 3" xfId="18781"/>
    <cellStyle name="2_NTHOC_BC cong trinh trong diem_Ke hoach 2012 theo doi (giai ngan 30.6.12) 3 2" xfId="18782"/>
    <cellStyle name="2_NTHOC_BC cong trinh trong diem_Ke hoach 2012 theo doi (giai ngan 30.6.12) 3 3" xfId="18783"/>
    <cellStyle name="2_NTHOC_BC cong trinh trong diem_Ke hoach 2012 theo doi (giai ngan 30.6.12) 3 4" xfId="18784"/>
    <cellStyle name="2_NTHOC_BC cong trinh trong diem_Ke hoach 2012 theo doi (giai ngan 30.6.12) 4" xfId="18785"/>
    <cellStyle name="2_NTHOC_BC cong trinh trong diem_Ke hoach 2012 theo doi (giai ngan 30.6.12) 5" xfId="18786"/>
    <cellStyle name="2_NTHOC_BC cong trinh trong diem_Ke hoach 2012 theo doi (giai ngan 30.6.12) 6" xfId="18787"/>
    <cellStyle name="2_NTHOC_BC von DTPT 6 thang 2012" xfId="18788"/>
    <cellStyle name="2_NTHOC_BC von DTPT 6 thang 2012 2" xfId="18789"/>
    <cellStyle name="2_NTHOC_BC von DTPT 6 thang 2012 2 2" xfId="18790"/>
    <cellStyle name="2_NTHOC_BC von DTPT 6 thang 2012 2 3" xfId="18791"/>
    <cellStyle name="2_NTHOC_BC von DTPT 6 thang 2012 2 4" xfId="18792"/>
    <cellStyle name="2_NTHOC_BC von DTPT 6 thang 2012 3" xfId="18793"/>
    <cellStyle name="2_NTHOC_BC von DTPT 6 thang 2012 4" xfId="18794"/>
    <cellStyle name="2_NTHOC_BC von DTPT 6 thang 2012 5" xfId="18795"/>
    <cellStyle name="2_NTHOC_Bieu 01 UB(hung)" xfId="18796"/>
    <cellStyle name="2_NTHOC_Bieu 01 UB(hung) 2" xfId="18797"/>
    <cellStyle name="2_NTHOC_Bieu 01 UB(hung) 2 2" xfId="18798"/>
    <cellStyle name="2_NTHOC_Bieu 01 UB(hung) 2 2 2" xfId="18799"/>
    <cellStyle name="2_NTHOC_Bieu 01 UB(hung) 2 2 3" xfId="18800"/>
    <cellStyle name="2_NTHOC_Bieu 01 UB(hung) 2 2 4" xfId="18801"/>
    <cellStyle name="2_NTHOC_Bieu 01 UB(hung) 2 3" xfId="18802"/>
    <cellStyle name="2_NTHOC_Bieu 01 UB(hung) 2 4" xfId="18803"/>
    <cellStyle name="2_NTHOC_Bieu 01 UB(hung) 2 5" xfId="18804"/>
    <cellStyle name="2_NTHOC_Bieu 01 UB(hung) 3" xfId="18805"/>
    <cellStyle name="2_NTHOC_Bieu 01 UB(hung) 3 2" xfId="18806"/>
    <cellStyle name="2_NTHOC_Bieu 01 UB(hung) 3 3" xfId="18807"/>
    <cellStyle name="2_NTHOC_Bieu 01 UB(hung) 3 4" xfId="18808"/>
    <cellStyle name="2_NTHOC_Bieu 01 UB(hung) 4" xfId="18809"/>
    <cellStyle name="2_NTHOC_Bieu 01 UB(hung) 5" xfId="18810"/>
    <cellStyle name="2_NTHOC_Bieu 01 UB(hung) 6" xfId="18811"/>
    <cellStyle name="2_NTHOC_Bieu du thao QD von ho tro co MT" xfId="18812"/>
    <cellStyle name="2_NTHOC_Bieu du thao QD von ho tro co MT 2" xfId="18813"/>
    <cellStyle name="2_NTHOC_Bieu du thao QD von ho tro co MT 2 2" xfId="18814"/>
    <cellStyle name="2_NTHOC_Bieu du thao QD von ho tro co MT 2 3" xfId="18815"/>
    <cellStyle name="2_NTHOC_Bieu du thao QD von ho tro co MT 2 4" xfId="18816"/>
    <cellStyle name="2_NTHOC_Bieu du thao QD von ho tro co MT 3" xfId="18817"/>
    <cellStyle name="2_NTHOC_Bieu du thao QD von ho tro co MT 4" xfId="18818"/>
    <cellStyle name="2_NTHOC_Bieu du thao QD von ho tro co MT 5" xfId="18819"/>
    <cellStyle name="2_NTHOC_Chi tieu 5 nam" xfId="18820"/>
    <cellStyle name="2_NTHOC_Chi tieu 5 nam 2" xfId="18821"/>
    <cellStyle name="2_NTHOC_Chi tieu 5 nam 2 2" xfId="18822"/>
    <cellStyle name="2_NTHOC_Chi tieu 5 nam 2 3" xfId="18823"/>
    <cellStyle name="2_NTHOC_Chi tieu 5 nam 2 4" xfId="18824"/>
    <cellStyle name="2_NTHOC_Chi tieu 5 nam 3" xfId="18825"/>
    <cellStyle name="2_NTHOC_Chi tieu 5 nam 4" xfId="18826"/>
    <cellStyle name="2_NTHOC_Chi tieu 5 nam 5" xfId="18827"/>
    <cellStyle name="2_NTHOC_Chi tieu 5 nam_BC cong trinh trong diem" xfId="18828"/>
    <cellStyle name="2_NTHOC_Chi tieu 5 nam_BC cong trinh trong diem 2" xfId="18829"/>
    <cellStyle name="2_NTHOC_Chi tieu 5 nam_BC cong trinh trong diem 2 2" xfId="18830"/>
    <cellStyle name="2_NTHOC_Chi tieu 5 nam_BC cong trinh trong diem 2 3" xfId="18831"/>
    <cellStyle name="2_NTHOC_Chi tieu 5 nam_BC cong trinh trong diem 2 4" xfId="18832"/>
    <cellStyle name="2_NTHOC_Chi tieu 5 nam_BC cong trinh trong diem 3" xfId="18833"/>
    <cellStyle name="2_NTHOC_Chi tieu 5 nam_BC cong trinh trong diem 4" xfId="18834"/>
    <cellStyle name="2_NTHOC_Chi tieu 5 nam_BC cong trinh trong diem 5" xfId="18835"/>
    <cellStyle name="2_NTHOC_Chi tieu 5 nam_BC cong trinh trong diem_BC von DTPT 6 thang 2012" xfId="18836"/>
    <cellStyle name="2_NTHOC_Chi tieu 5 nam_BC cong trinh trong diem_BC von DTPT 6 thang 2012 2" xfId="18837"/>
    <cellStyle name="2_NTHOC_Chi tieu 5 nam_BC cong trinh trong diem_BC von DTPT 6 thang 2012 2 2" xfId="18838"/>
    <cellStyle name="2_NTHOC_Chi tieu 5 nam_BC cong trinh trong diem_BC von DTPT 6 thang 2012 2 3" xfId="18839"/>
    <cellStyle name="2_NTHOC_Chi tieu 5 nam_BC cong trinh trong diem_BC von DTPT 6 thang 2012 2 4" xfId="18840"/>
    <cellStyle name="2_NTHOC_Chi tieu 5 nam_BC cong trinh trong diem_BC von DTPT 6 thang 2012 3" xfId="18841"/>
    <cellStyle name="2_NTHOC_Chi tieu 5 nam_BC cong trinh trong diem_BC von DTPT 6 thang 2012 4" xfId="18842"/>
    <cellStyle name="2_NTHOC_Chi tieu 5 nam_BC cong trinh trong diem_BC von DTPT 6 thang 2012 5" xfId="18843"/>
    <cellStyle name="2_NTHOC_Chi tieu 5 nam_BC cong trinh trong diem_Bieu du thao QD von ho tro co MT" xfId="18844"/>
    <cellStyle name="2_NTHOC_Chi tieu 5 nam_BC cong trinh trong diem_Bieu du thao QD von ho tro co MT 2" xfId="18845"/>
    <cellStyle name="2_NTHOC_Chi tieu 5 nam_BC cong trinh trong diem_Bieu du thao QD von ho tro co MT 2 2" xfId="18846"/>
    <cellStyle name="2_NTHOC_Chi tieu 5 nam_BC cong trinh trong diem_Bieu du thao QD von ho tro co MT 2 3" xfId="18847"/>
    <cellStyle name="2_NTHOC_Chi tieu 5 nam_BC cong trinh trong diem_Bieu du thao QD von ho tro co MT 2 4" xfId="18848"/>
    <cellStyle name="2_NTHOC_Chi tieu 5 nam_BC cong trinh trong diem_Bieu du thao QD von ho tro co MT 3" xfId="18849"/>
    <cellStyle name="2_NTHOC_Chi tieu 5 nam_BC cong trinh trong diem_Bieu du thao QD von ho tro co MT 4" xfId="18850"/>
    <cellStyle name="2_NTHOC_Chi tieu 5 nam_BC cong trinh trong diem_Bieu du thao QD von ho tro co MT 5" xfId="18851"/>
    <cellStyle name="2_NTHOC_Chi tieu 5 nam_BC cong trinh trong diem_Ke hoach 2012 (theo doi)" xfId="18852"/>
    <cellStyle name="2_NTHOC_Chi tieu 5 nam_BC cong trinh trong diem_Ke hoach 2012 (theo doi) 2" xfId="18853"/>
    <cellStyle name="2_NTHOC_Chi tieu 5 nam_BC cong trinh trong diem_Ke hoach 2012 (theo doi) 2 2" xfId="18854"/>
    <cellStyle name="2_NTHOC_Chi tieu 5 nam_BC cong trinh trong diem_Ke hoach 2012 (theo doi) 2 3" xfId="18855"/>
    <cellStyle name="2_NTHOC_Chi tieu 5 nam_BC cong trinh trong diem_Ke hoach 2012 (theo doi) 2 4" xfId="18856"/>
    <cellStyle name="2_NTHOC_Chi tieu 5 nam_BC cong trinh trong diem_Ke hoach 2012 (theo doi) 3" xfId="18857"/>
    <cellStyle name="2_NTHOC_Chi tieu 5 nam_BC cong trinh trong diem_Ke hoach 2012 (theo doi) 4" xfId="18858"/>
    <cellStyle name="2_NTHOC_Chi tieu 5 nam_BC cong trinh trong diem_Ke hoach 2012 (theo doi) 5" xfId="18859"/>
    <cellStyle name="2_NTHOC_Chi tieu 5 nam_BC cong trinh trong diem_Ke hoach 2012 theo doi (giai ngan 30.6.12)" xfId="18860"/>
    <cellStyle name="2_NTHOC_Chi tieu 5 nam_BC cong trinh trong diem_Ke hoach 2012 theo doi (giai ngan 30.6.12) 2" xfId="18861"/>
    <cellStyle name="2_NTHOC_Chi tieu 5 nam_BC cong trinh trong diem_Ke hoach 2012 theo doi (giai ngan 30.6.12) 2 2" xfId="18862"/>
    <cellStyle name="2_NTHOC_Chi tieu 5 nam_BC cong trinh trong diem_Ke hoach 2012 theo doi (giai ngan 30.6.12) 2 3" xfId="18863"/>
    <cellStyle name="2_NTHOC_Chi tieu 5 nam_BC cong trinh trong diem_Ke hoach 2012 theo doi (giai ngan 30.6.12) 2 4" xfId="18864"/>
    <cellStyle name="2_NTHOC_Chi tieu 5 nam_BC cong trinh trong diem_Ke hoach 2012 theo doi (giai ngan 30.6.12) 3" xfId="18865"/>
    <cellStyle name="2_NTHOC_Chi tieu 5 nam_BC cong trinh trong diem_Ke hoach 2012 theo doi (giai ngan 30.6.12) 4" xfId="18866"/>
    <cellStyle name="2_NTHOC_Chi tieu 5 nam_BC cong trinh trong diem_Ke hoach 2012 theo doi (giai ngan 30.6.12) 5" xfId="18867"/>
    <cellStyle name="2_NTHOC_Chi tieu 5 nam_BC von DTPT 6 thang 2012" xfId="18868"/>
    <cellStyle name="2_NTHOC_Chi tieu 5 nam_BC von DTPT 6 thang 2012 2" xfId="18869"/>
    <cellStyle name="2_NTHOC_Chi tieu 5 nam_BC von DTPT 6 thang 2012 2 2" xfId="18870"/>
    <cellStyle name="2_NTHOC_Chi tieu 5 nam_BC von DTPT 6 thang 2012 2 3" xfId="18871"/>
    <cellStyle name="2_NTHOC_Chi tieu 5 nam_BC von DTPT 6 thang 2012 2 4" xfId="18872"/>
    <cellStyle name="2_NTHOC_Chi tieu 5 nam_BC von DTPT 6 thang 2012 3" xfId="18873"/>
    <cellStyle name="2_NTHOC_Chi tieu 5 nam_BC von DTPT 6 thang 2012 4" xfId="18874"/>
    <cellStyle name="2_NTHOC_Chi tieu 5 nam_BC von DTPT 6 thang 2012 5" xfId="18875"/>
    <cellStyle name="2_NTHOC_Chi tieu 5 nam_Bieu du thao QD von ho tro co MT" xfId="18876"/>
    <cellStyle name="2_NTHOC_Chi tieu 5 nam_Bieu du thao QD von ho tro co MT 2" xfId="18877"/>
    <cellStyle name="2_NTHOC_Chi tieu 5 nam_Bieu du thao QD von ho tro co MT 2 2" xfId="18878"/>
    <cellStyle name="2_NTHOC_Chi tieu 5 nam_Bieu du thao QD von ho tro co MT 2 3" xfId="18879"/>
    <cellStyle name="2_NTHOC_Chi tieu 5 nam_Bieu du thao QD von ho tro co MT 2 4" xfId="18880"/>
    <cellStyle name="2_NTHOC_Chi tieu 5 nam_Bieu du thao QD von ho tro co MT 3" xfId="18881"/>
    <cellStyle name="2_NTHOC_Chi tieu 5 nam_Bieu du thao QD von ho tro co MT 4" xfId="18882"/>
    <cellStyle name="2_NTHOC_Chi tieu 5 nam_Bieu du thao QD von ho tro co MT 5" xfId="18883"/>
    <cellStyle name="2_NTHOC_Chi tieu 5 nam_Ke hoach 2012 (theo doi)" xfId="18884"/>
    <cellStyle name="2_NTHOC_Chi tieu 5 nam_Ke hoach 2012 (theo doi) 2" xfId="18885"/>
    <cellStyle name="2_NTHOC_Chi tieu 5 nam_Ke hoach 2012 (theo doi) 2 2" xfId="18886"/>
    <cellStyle name="2_NTHOC_Chi tieu 5 nam_Ke hoach 2012 (theo doi) 2 3" xfId="18887"/>
    <cellStyle name="2_NTHOC_Chi tieu 5 nam_Ke hoach 2012 (theo doi) 2 4" xfId="18888"/>
    <cellStyle name="2_NTHOC_Chi tieu 5 nam_Ke hoach 2012 (theo doi) 3" xfId="18889"/>
    <cellStyle name="2_NTHOC_Chi tieu 5 nam_Ke hoach 2012 (theo doi) 4" xfId="18890"/>
    <cellStyle name="2_NTHOC_Chi tieu 5 nam_Ke hoach 2012 (theo doi) 5" xfId="18891"/>
    <cellStyle name="2_NTHOC_Chi tieu 5 nam_Ke hoach 2012 theo doi (giai ngan 30.6.12)" xfId="18892"/>
    <cellStyle name="2_NTHOC_Chi tieu 5 nam_Ke hoach 2012 theo doi (giai ngan 30.6.12) 2" xfId="18893"/>
    <cellStyle name="2_NTHOC_Chi tieu 5 nam_Ke hoach 2012 theo doi (giai ngan 30.6.12) 2 2" xfId="18894"/>
    <cellStyle name="2_NTHOC_Chi tieu 5 nam_Ke hoach 2012 theo doi (giai ngan 30.6.12) 2 3" xfId="18895"/>
    <cellStyle name="2_NTHOC_Chi tieu 5 nam_Ke hoach 2012 theo doi (giai ngan 30.6.12) 2 4" xfId="18896"/>
    <cellStyle name="2_NTHOC_Chi tieu 5 nam_Ke hoach 2012 theo doi (giai ngan 30.6.12) 3" xfId="18897"/>
    <cellStyle name="2_NTHOC_Chi tieu 5 nam_Ke hoach 2012 theo doi (giai ngan 30.6.12) 4" xfId="18898"/>
    <cellStyle name="2_NTHOC_Chi tieu 5 nam_Ke hoach 2012 theo doi (giai ngan 30.6.12) 5" xfId="18899"/>
    <cellStyle name="2_NTHOC_Chi tieu 5 nam_pvhung.skhdt 20117113152041 Danh muc cong trinh trong diem" xfId="18900"/>
    <cellStyle name="2_NTHOC_Chi tieu 5 nam_pvhung.skhdt 20117113152041 Danh muc cong trinh trong diem 2" xfId="18901"/>
    <cellStyle name="2_NTHOC_Chi tieu 5 nam_pvhung.skhdt 20117113152041 Danh muc cong trinh trong diem 2 2" xfId="18902"/>
    <cellStyle name="2_NTHOC_Chi tieu 5 nam_pvhung.skhdt 20117113152041 Danh muc cong trinh trong diem 2 3" xfId="18903"/>
    <cellStyle name="2_NTHOC_Chi tieu 5 nam_pvhung.skhdt 20117113152041 Danh muc cong trinh trong diem 2 4" xfId="18904"/>
    <cellStyle name="2_NTHOC_Chi tieu 5 nam_pvhung.skhdt 20117113152041 Danh muc cong trinh trong diem 3" xfId="18905"/>
    <cellStyle name="2_NTHOC_Chi tieu 5 nam_pvhung.skhdt 20117113152041 Danh muc cong trinh trong diem 4" xfId="18906"/>
    <cellStyle name="2_NTHOC_Chi tieu 5 nam_pvhung.skhdt 20117113152041 Danh muc cong trinh trong diem 5" xfId="18907"/>
    <cellStyle name="2_NTHOC_Chi tieu 5 nam_pvhung.skhdt 20117113152041 Danh muc cong trinh trong diem_BC von DTPT 6 thang 2012" xfId="18908"/>
    <cellStyle name="2_NTHOC_Chi tieu 5 nam_pvhung.skhdt 20117113152041 Danh muc cong trinh trong diem_BC von DTPT 6 thang 2012 2" xfId="18909"/>
    <cellStyle name="2_NTHOC_Chi tieu 5 nam_pvhung.skhdt 20117113152041 Danh muc cong trinh trong diem_BC von DTPT 6 thang 2012 2 2" xfId="18910"/>
    <cellStyle name="2_NTHOC_Chi tieu 5 nam_pvhung.skhdt 20117113152041 Danh muc cong trinh trong diem_BC von DTPT 6 thang 2012 2 3" xfId="18911"/>
    <cellStyle name="2_NTHOC_Chi tieu 5 nam_pvhung.skhdt 20117113152041 Danh muc cong trinh trong diem_BC von DTPT 6 thang 2012 2 4" xfId="18912"/>
    <cellStyle name="2_NTHOC_Chi tieu 5 nam_pvhung.skhdt 20117113152041 Danh muc cong trinh trong diem_BC von DTPT 6 thang 2012 3" xfId="18913"/>
    <cellStyle name="2_NTHOC_Chi tieu 5 nam_pvhung.skhdt 20117113152041 Danh muc cong trinh trong diem_BC von DTPT 6 thang 2012 4" xfId="18914"/>
    <cellStyle name="2_NTHOC_Chi tieu 5 nam_pvhung.skhdt 20117113152041 Danh muc cong trinh trong diem_BC von DTPT 6 thang 2012 5" xfId="18915"/>
    <cellStyle name="2_NTHOC_Chi tieu 5 nam_pvhung.skhdt 20117113152041 Danh muc cong trinh trong diem_Bieu du thao QD von ho tro co MT" xfId="18916"/>
    <cellStyle name="2_NTHOC_Chi tieu 5 nam_pvhung.skhdt 20117113152041 Danh muc cong trinh trong diem_Bieu du thao QD von ho tro co MT 2" xfId="18917"/>
    <cellStyle name="2_NTHOC_Chi tieu 5 nam_pvhung.skhdt 20117113152041 Danh muc cong trinh trong diem_Bieu du thao QD von ho tro co MT 2 2" xfId="18918"/>
    <cellStyle name="2_NTHOC_Chi tieu 5 nam_pvhung.skhdt 20117113152041 Danh muc cong trinh trong diem_Bieu du thao QD von ho tro co MT 2 3" xfId="18919"/>
    <cellStyle name="2_NTHOC_Chi tieu 5 nam_pvhung.skhdt 20117113152041 Danh muc cong trinh trong diem_Bieu du thao QD von ho tro co MT 2 4" xfId="18920"/>
    <cellStyle name="2_NTHOC_Chi tieu 5 nam_pvhung.skhdt 20117113152041 Danh muc cong trinh trong diem_Bieu du thao QD von ho tro co MT 3" xfId="18921"/>
    <cellStyle name="2_NTHOC_Chi tieu 5 nam_pvhung.skhdt 20117113152041 Danh muc cong trinh trong diem_Bieu du thao QD von ho tro co MT 4" xfId="18922"/>
    <cellStyle name="2_NTHOC_Chi tieu 5 nam_pvhung.skhdt 20117113152041 Danh muc cong trinh trong diem_Bieu du thao QD von ho tro co MT 5" xfId="18923"/>
    <cellStyle name="2_NTHOC_Chi tieu 5 nam_pvhung.skhdt 20117113152041 Danh muc cong trinh trong diem_Ke hoach 2012 (theo doi)" xfId="18924"/>
    <cellStyle name="2_NTHOC_Chi tieu 5 nam_pvhung.skhdt 20117113152041 Danh muc cong trinh trong diem_Ke hoach 2012 (theo doi) 2" xfId="18925"/>
    <cellStyle name="2_NTHOC_Chi tieu 5 nam_pvhung.skhdt 20117113152041 Danh muc cong trinh trong diem_Ke hoach 2012 (theo doi) 2 2" xfId="18926"/>
    <cellStyle name="2_NTHOC_Chi tieu 5 nam_pvhung.skhdt 20117113152041 Danh muc cong trinh trong diem_Ke hoach 2012 (theo doi) 2 3" xfId="18927"/>
    <cellStyle name="2_NTHOC_Chi tieu 5 nam_pvhung.skhdt 20117113152041 Danh muc cong trinh trong diem_Ke hoach 2012 (theo doi) 2 4" xfId="18928"/>
    <cellStyle name="2_NTHOC_Chi tieu 5 nam_pvhung.skhdt 20117113152041 Danh muc cong trinh trong diem_Ke hoach 2012 (theo doi) 3" xfId="18929"/>
    <cellStyle name="2_NTHOC_Chi tieu 5 nam_pvhung.skhdt 20117113152041 Danh muc cong trinh trong diem_Ke hoach 2012 (theo doi) 4" xfId="18930"/>
    <cellStyle name="2_NTHOC_Chi tieu 5 nam_pvhung.skhdt 20117113152041 Danh muc cong trinh trong diem_Ke hoach 2012 (theo doi) 5" xfId="18931"/>
    <cellStyle name="2_NTHOC_Chi tieu 5 nam_pvhung.skhdt 20117113152041 Danh muc cong trinh trong diem_Ke hoach 2012 theo doi (giai ngan 30.6.12)" xfId="18932"/>
    <cellStyle name="2_NTHOC_Chi tieu 5 nam_pvhung.skhdt 20117113152041 Danh muc cong trinh trong diem_Ke hoach 2012 theo doi (giai ngan 30.6.12) 2" xfId="18933"/>
    <cellStyle name="2_NTHOC_Chi tieu 5 nam_pvhung.skhdt 20117113152041 Danh muc cong trinh trong diem_Ke hoach 2012 theo doi (giai ngan 30.6.12) 2 2" xfId="18934"/>
    <cellStyle name="2_NTHOC_Chi tieu 5 nam_pvhung.skhdt 20117113152041 Danh muc cong trinh trong diem_Ke hoach 2012 theo doi (giai ngan 30.6.12) 2 3" xfId="18935"/>
    <cellStyle name="2_NTHOC_Chi tieu 5 nam_pvhung.skhdt 20117113152041 Danh muc cong trinh trong diem_Ke hoach 2012 theo doi (giai ngan 30.6.12) 2 4" xfId="18936"/>
    <cellStyle name="2_NTHOC_Chi tieu 5 nam_pvhung.skhdt 20117113152041 Danh muc cong trinh trong diem_Ke hoach 2012 theo doi (giai ngan 30.6.12) 3" xfId="18937"/>
    <cellStyle name="2_NTHOC_Chi tieu 5 nam_pvhung.skhdt 20117113152041 Danh muc cong trinh trong diem_Ke hoach 2012 theo doi (giai ngan 30.6.12) 4" xfId="18938"/>
    <cellStyle name="2_NTHOC_Chi tieu 5 nam_pvhung.skhdt 20117113152041 Danh muc cong trinh trong diem_Ke hoach 2012 theo doi (giai ngan 30.6.12) 5" xfId="18939"/>
    <cellStyle name="2_NTHOC_Dang ky phan khai von ODA (gui Bo)" xfId="18940"/>
    <cellStyle name="2_NTHOC_Dang ky phan khai von ODA (gui Bo) 2" xfId="18941"/>
    <cellStyle name="2_NTHOC_Dang ky phan khai von ODA (gui Bo) 2 2" xfId="18942"/>
    <cellStyle name="2_NTHOC_Dang ky phan khai von ODA (gui Bo) 2 3" xfId="18943"/>
    <cellStyle name="2_NTHOC_Dang ky phan khai von ODA (gui Bo) 2 4" xfId="18944"/>
    <cellStyle name="2_NTHOC_Dang ky phan khai von ODA (gui Bo) 3" xfId="18945"/>
    <cellStyle name="2_NTHOC_Dang ky phan khai von ODA (gui Bo) 4" xfId="18946"/>
    <cellStyle name="2_NTHOC_Dang ky phan khai von ODA (gui Bo) 5" xfId="18947"/>
    <cellStyle name="2_NTHOC_Dang ky phan khai von ODA (gui Bo)_BC von DTPT 6 thang 2012" xfId="18948"/>
    <cellStyle name="2_NTHOC_Dang ky phan khai von ODA (gui Bo)_BC von DTPT 6 thang 2012 2" xfId="18949"/>
    <cellStyle name="2_NTHOC_Dang ky phan khai von ODA (gui Bo)_BC von DTPT 6 thang 2012 2 2" xfId="18950"/>
    <cellStyle name="2_NTHOC_Dang ky phan khai von ODA (gui Bo)_BC von DTPT 6 thang 2012 2 3" xfId="18951"/>
    <cellStyle name="2_NTHOC_Dang ky phan khai von ODA (gui Bo)_BC von DTPT 6 thang 2012 2 4" xfId="18952"/>
    <cellStyle name="2_NTHOC_Dang ky phan khai von ODA (gui Bo)_BC von DTPT 6 thang 2012 3" xfId="18953"/>
    <cellStyle name="2_NTHOC_Dang ky phan khai von ODA (gui Bo)_BC von DTPT 6 thang 2012 4" xfId="18954"/>
    <cellStyle name="2_NTHOC_Dang ky phan khai von ODA (gui Bo)_BC von DTPT 6 thang 2012 5" xfId="18955"/>
    <cellStyle name="2_NTHOC_Dang ky phan khai von ODA (gui Bo)_Bieu du thao QD von ho tro co MT" xfId="18956"/>
    <cellStyle name="2_NTHOC_Dang ky phan khai von ODA (gui Bo)_Bieu du thao QD von ho tro co MT 2" xfId="18957"/>
    <cellStyle name="2_NTHOC_Dang ky phan khai von ODA (gui Bo)_Bieu du thao QD von ho tro co MT 2 2" xfId="18958"/>
    <cellStyle name="2_NTHOC_Dang ky phan khai von ODA (gui Bo)_Bieu du thao QD von ho tro co MT 2 3" xfId="18959"/>
    <cellStyle name="2_NTHOC_Dang ky phan khai von ODA (gui Bo)_Bieu du thao QD von ho tro co MT 2 4" xfId="18960"/>
    <cellStyle name="2_NTHOC_Dang ky phan khai von ODA (gui Bo)_Bieu du thao QD von ho tro co MT 3" xfId="18961"/>
    <cellStyle name="2_NTHOC_Dang ky phan khai von ODA (gui Bo)_Bieu du thao QD von ho tro co MT 4" xfId="18962"/>
    <cellStyle name="2_NTHOC_Dang ky phan khai von ODA (gui Bo)_Bieu du thao QD von ho tro co MT 5" xfId="18963"/>
    <cellStyle name="2_NTHOC_Dang ky phan khai von ODA (gui Bo)_Ke hoach 2012 theo doi (giai ngan 30.6.12)" xfId="18964"/>
    <cellStyle name="2_NTHOC_Dang ky phan khai von ODA (gui Bo)_Ke hoach 2012 theo doi (giai ngan 30.6.12) 2" xfId="18965"/>
    <cellStyle name="2_NTHOC_Dang ky phan khai von ODA (gui Bo)_Ke hoach 2012 theo doi (giai ngan 30.6.12) 2 2" xfId="18966"/>
    <cellStyle name="2_NTHOC_Dang ky phan khai von ODA (gui Bo)_Ke hoach 2012 theo doi (giai ngan 30.6.12) 2 3" xfId="18967"/>
    <cellStyle name="2_NTHOC_Dang ky phan khai von ODA (gui Bo)_Ke hoach 2012 theo doi (giai ngan 30.6.12) 2 4" xfId="18968"/>
    <cellStyle name="2_NTHOC_Dang ky phan khai von ODA (gui Bo)_Ke hoach 2012 theo doi (giai ngan 30.6.12) 3" xfId="18969"/>
    <cellStyle name="2_NTHOC_Dang ky phan khai von ODA (gui Bo)_Ke hoach 2012 theo doi (giai ngan 30.6.12) 4" xfId="18970"/>
    <cellStyle name="2_NTHOC_Dang ky phan khai von ODA (gui Bo)_Ke hoach 2012 theo doi (giai ngan 30.6.12) 5" xfId="18971"/>
    <cellStyle name="2_NTHOC_DK bo tri lai (chinh thuc)" xfId="18972"/>
    <cellStyle name="2_NTHOC_DK bo tri lai (chinh thuc) 2" xfId="18973"/>
    <cellStyle name="2_NTHOC_DK bo tri lai (chinh thuc) 2 2" xfId="18974"/>
    <cellStyle name="2_NTHOC_DK bo tri lai (chinh thuc) 2 3" xfId="18975"/>
    <cellStyle name="2_NTHOC_DK bo tri lai (chinh thuc) 2 4" xfId="18976"/>
    <cellStyle name="2_NTHOC_DK bo tri lai (chinh thuc) 3" xfId="18977"/>
    <cellStyle name="2_NTHOC_DK bo tri lai (chinh thuc) 4" xfId="18978"/>
    <cellStyle name="2_NTHOC_DK bo tri lai (chinh thuc) 5" xfId="18979"/>
    <cellStyle name="2_NTHOC_DK bo tri lai (chinh thuc)_BC von DTPT 6 thang 2012" xfId="18980"/>
    <cellStyle name="2_NTHOC_DK bo tri lai (chinh thuc)_BC von DTPT 6 thang 2012 2" xfId="18981"/>
    <cellStyle name="2_NTHOC_DK bo tri lai (chinh thuc)_BC von DTPT 6 thang 2012 2 2" xfId="18982"/>
    <cellStyle name="2_NTHOC_DK bo tri lai (chinh thuc)_BC von DTPT 6 thang 2012 2 3" xfId="18983"/>
    <cellStyle name="2_NTHOC_DK bo tri lai (chinh thuc)_BC von DTPT 6 thang 2012 2 4" xfId="18984"/>
    <cellStyle name="2_NTHOC_DK bo tri lai (chinh thuc)_BC von DTPT 6 thang 2012 3" xfId="18985"/>
    <cellStyle name="2_NTHOC_DK bo tri lai (chinh thuc)_BC von DTPT 6 thang 2012 4" xfId="18986"/>
    <cellStyle name="2_NTHOC_DK bo tri lai (chinh thuc)_BC von DTPT 6 thang 2012 5" xfId="18987"/>
    <cellStyle name="2_NTHOC_DK bo tri lai (chinh thuc)_Bieu du thao QD von ho tro co MT" xfId="18988"/>
    <cellStyle name="2_NTHOC_DK bo tri lai (chinh thuc)_Bieu du thao QD von ho tro co MT 2" xfId="18989"/>
    <cellStyle name="2_NTHOC_DK bo tri lai (chinh thuc)_Bieu du thao QD von ho tro co MT 2 2" xfId="18990"/>
    <cellStyle name="2_NTHOC_DK bo tri lai (chinh thuc)_Bieu du thao QD von ho tro co MT 2 3" xfId="18991"/>
    <cellStyle name="2_NTHOC_DK bo tri lai (chinh thuc)_Bieu du thao QD von ho tro co MT 2 4" xfId="18992"/>
    <cellStyle name="2_NTHOC_DK bo tri lai (chinh thuc)_Bieu du thao QD von ho tro co MT 3" xfId="18993"/>
    <cellStyle name="2_NTHOC_DK bo tri lai (chinh thuc)_Bieu du thao QD von ho tro co MT 4" xfId="18994"/>
    <cellStyle name="2_NTHOC_DK bo tri lai (chinh thuc)_Bieu du thao QD von ho tro co MT 5" xfId="18995"/>
    <cellStyle name="2_NTHOC_DK bo tri lai (chinh thuc)_Ke hoach 2012 (theo doi)" xfId="18996"/>
    <cellStyle name="2_NTHOC_DK bo tri lai (chinh thuc)_Ke hoach 2012 (theo doi) 2" xfId="18997"/>
    <cellStyle name="2_NTHOC_DK bo tri lai (chinh thuc)_Ke hoach 2012 (theo doi) 2 2" xfId="18998"/>
    <cellStyle name="2_NTHOC_DK bo tri lai (chinh thuc)_Ke hoach 2012 (theo doi) 2 3" xfId="18999"/>
    <cellStyle name="2_NTHOC_DK bo tri lai (chinh thuc)_Ke hoach 2012 (theo doi) 2 4" xfId="19000"/>
    <cellStyle name="2_NTHOC_DK bo tri lai (chinh thuc)_Ke hoach 2012 (theo doi) 3" xfId="19001"/>
    <cellStyle name="2_NTHOC_DK bo tri lai (chinh thuc)_Ke hoach 2012 (theo doi) 4" xfId="19002"/>
    <cellStyle name="2_NTHOC_DK bo tri lai (chinh thuc)_Ke hoach 2012 (theo doi) 5" xfId="19003"/>
    <cellStyle name="2_NTHOC_DK bo tri lai (chinh thuc)_Ke hoach 2012 theo doi (giai ngan 30.6.12)" xfId="19004"/>
    <cellStyle name="2_NTHOC_DK bo tri lai (chinh thuc)_Ke hoach 2012 theo doi (giai ngan 30.6.12) 2" xfId="19005"/>
    <cellStyle name="2_NTHOC_DK bo tri lai (chinh thuc)_Ke hoach 2012 theo doi (giai ngan 30.6.12) 2 2" xfId="19006"/>
    <cellStyle name="2_NTHOC_DK bo tri lai (chinh thuc)_Ke hoach 2012 theo doi (giai ngan 30.6.12) 2 3" xfId="19007"/>
    <cellStyle name="2_NTHOC_DK bo tri lai (chinh thuc)_Ke hoach 2012 theo doi (giai ngan 30.6.12) 2 4" xfId="19008"/>
    <cellStyle name="2_NTHOC_DK bo tri lai (chinh thuc)_Ke hoach 2012 theo doi (giai ngan 30.6.12) 3" xfId="19009"/>
    <cellStyle name="2_NTHOC_DK bo tri lai (chinh thuc)_Ke hoach 2012 theo doi (giai ngan 30.6.12) 4" xfId="19010"/>
    <cellStyle name="2_NTHOC_DK bo tri lai (chinh thuc)_Ke hoach 2012 theo doi (giai ngan 30.6.12) 5" xfId="19011"/>
    <cellStyle name="2_NTHOC_Ke hoach 2012 (theo doi)" xfId="19012"/>
    <cellStyle name="2_NTHOC_Ke hoach 2012 (theo doi) 2" xfId="19013"/>
    <cellStyle name="2_NTHOC_Ke hoach 2012 (theo doi) 2 2" xfId="19014"/>
    <cellStyle name="2_NTHOC_Ke hoach 2012 (theo doi) 2 3" xfId="19015"/>
    <cellStyle name="2_NTHOC_Ke hoach 2012 (theo doi) 2 4" xfId="19016"/>
    <cellStyle name="2_NTHOC_Ke hoach 2012 (theo doi) 3" xfId="19017"/>
    <cellStyle name="2_NTHOC_Ke hoach 2012 (theo doi) 4" xfId="19018"/>
    <cellStyle name="2_NTHOC_Ke hoach 2012 (theo doi) 5" xfId="19019"/>
    <cellStyle name="2_NTHOC_Ke hoach 2012 theo doi (giai ngan 30.6.12)" xfId="19020"/>
    <cellStyle name="2_NTHOC_Ke hoach 2012 theo doi (giai ngan 30.6.12) 2" xfId="19021"/>
    <cellStyle name="2_NTHOC_Ke hoach 2012 theo doi (giai ngan 30.6.12) 2 2" xfId="19022"/>
    <cellStyle name="2_NTHOC_Ke hoach 2012 theo doi (giai ngan 30.6.12) 2 3" xfId="19023"/>
    <cellStyle name="2_NTHOC_Ke hoach 2012 theo doi (giai ngan 30.6.12) 2 4" xfId="19024"/>
    <cellStyle name="2_NTHOC_Ke hoach 2012 theo doi (giai ngan 30.6.12) 3" xfId="19025"/>
    <cellStyle name="2_NTHOC_Ke hoach 2012 theo doi (giai ngan 30.6.12) 4" xfId="19026"/>
    <cellStyle name="2_NTHOC_Ke hoach 2012 theo doi (giai ngan 30.6.12) 5" xfId="19027"/>
    <cellStyle name="2_NTHOC_Ke hoach nam 2013 nguon MT(theo doi) den 31-5-13" xfId="19028"/>
    <cellStyle name="2_NTHOC_Ke hoach nam 2013 nguon MT(theo doi) den 31-5-13 2" xfId="19029"/>
    <cellStyle name="2_NTHOC_Ke hoach nam 2013 nguon MT(theo doi) den 31-5-13 2 2" xfId="19030"/>
    <cellStyle name="2_NTHOC_Ke hoach nam 2013 nguon MT(theo doi) den 31-5-13 2 3" xfId="19031"/>
    <cellStyle name="2_NTHOC_Ke hoach nam 2013 nguon MT(theo doi) den 31-5-13 2 4" xfId="19032"/>
    <cellStyle name="2_NTHOC_Ke hoach nam 2013 nguon MT(theo doi) den 31-5-13 3" xfId="19033"/>
    <cellStyle name="2_NTHOC_Ke hoach nam 2013 nguon MT(theo doi) den 31-5-13 4" xfId="19034"/>
    <cellStyle name="2_NTHOC_Ke hoach nam 2013 nguon MT(theo doi) den 31-5-13 5" xfId="19035"/>
    <cellStyle name="2_NTHOC_pvhung.skhdt 20117113152041 Danh muc cong trinh trong diem" xfId="19036"/>
    <cellStyle name="2_NTHOC_pvhung.skhdt 20117113152041 Danh muc cong trinh trong diem 2" xfId="19037"/>
    <cellStyle name="2_NTHOC_pvhung.skhdt 20117113152041 Danh muc cong trinh trong diem 2 2" xfId="19038"/>
    <cellStyle name="2_NTHOC_pvhung.skhdt 20117113152041 Danh muc cong trinh trong diem 2 2 2" xfId="19039"/>
    <cellStyle name="2_NTHOC_pvhung.skhdt 20117113152041 Danh muc cong trinh trong diem 2 2 3" xfId="19040"/>
    <cellStyle name="2_NTHOC_pvhung.skhdt 20117113152041 Danh muc cong trinh trong diem 2 2 4" xfId="19041"/>
    <cellStyle name="2_NTHOC_pvhung.skhdt 20117113152041 Danh muc cong trinh trong diem 2 3" xfId="19042"/>
    <cellStyle name="2_NTHOC_pvhung.skhdt 20117113152041 Danh muc cong trinh trong diem 2 4" xfId="19043"/>
    <cellStyle name="2_NTHOC_pvhung.skhdt 20117113152041 Danh muc cong trinh trong diem 2 5" xfId="19044"/>
    <cellStyle name="2_NTHOC_pvhung.skhdt 20117113152041 Danh muc cong trinh trong diem 3" xfId="19045"/>
    <cellStyle name="2_NTHOC_pvhung.skhdt 20117113152041 Danh muc cong trinh trong diem 3 2" xfId="19046"/>
    <cellStyle name="2_NTHOC_pvhung.skhdt 20117113152041 Danh muc cong trinh trong diem 3 3" xfId="19047"/>
    <cellStyle name="2_NTHOC_pvhung.skhdt 20117113152041 Danh muc cong trinh trong diem 3 4" xfId="19048"/>
    <cellStyle name="2_NTHOC_pvhung.skhdt 20117113152041 Danh muc cong trinh trong diem 4" xfId="19049"/>
    <cellStyle name="2_NTHOC_pvhung.skhdt 20117113152041 Danh muc cong trinh trong diem 5" xfId="19050"/>
    <cellStyle name="2_NTHOC_pvhung.skhdt 20117113152041 Danh muc cong trinh trong diem 6" xfId="19051"/>
    <cellStyle name="2_NTHOC_pvhung.skhdt 20117113152041 Danh muc cong trinh trong diem_BC von DTPT 6 thang 2012" xfId="19052"/>
    <cellStyle name="2_NTHOC_pvhung.skhdt 20117113152041 Danh muc cong trinh trong diem_BC von DTPT 6 thang 2012 2" xfId="19053"/>
    <cellStyle name="2_NTHOC_pvhung.skhdt 20117113152041 Danh muc cong trinh trong diem_BC von DTPT 6 thang 2012 2 2" xfId="19054"/>
    <cellStyle name="2_NTHOC_pvhung.skhdt 20117113152041 Danh muc cong trinh trong diem_BC von DTPT 6 thang 2012 2 2 2" xfId="19055"/>
    <cellStyle name="2_NTHOC_pvhung.skhdt 20117113152041 Danh muc cong trinh trong diem_BC von DTPT 6 thang 2012 2 2 3" xfId="19056"/>
    <cellStyle name="2_NTHOC_pvhung.skhdt 20117113152041 Danh muc cong trinh trong diem_BC von DTPT 6 thang 2012 2 2 4" xfId="19057"/>
    <cellStyle name="2_NTHOC_pvhung.skhdt 20117113152041 Danh muc cong trinh trong diem_BC von DTPT 6 thang 2012 2 3" xfId="19058"/>
    <cellStyle name="2_NTHOC_pvhung.skhdt 20117113152041 Danh muc cong trinh trong diem_BC von DTPT 6 thang 2012 2 4" xfId="19059"/>
    <cellStyle name="2_NTHOC_pvhung.skhdt 20117113152041 Danh muc cong trinh trong diem_BC von DTPT 6 thang 2012 2 5" xfId="19060"/>
    <cellStyle name="2_NTHOC_pvhung.skhdt 20117113152041 Danh muc cong trinh trong diem_BC von DTPT 6 thang 2012 3" xfId="19061"/>
    <cellStyle name="2_NTHOC_pvhung.skhdt 20117113152041 Danh muc cong trinh trong diem_BC von DTPT 6 thang 2012 3 2" xfId="19062"/>
    <cellStyle name="2_NTHOC_pvhung.skhdt 20117113152041 Danh muc cong trinh trong diem_BC von DTPT 6 thang 2012 3 3" xfId="19063"/>
    <cellStyle name="2_NTHOC_pvhung.skhdt 20117113152041 Danh muc cong trinh trong diem_BC von DTPT 6 thang 2012 3 4" xfId="19064"/>
    <cellStyle name="2_NTHOC_pvhung.skhdt 20117113152041 Danh muc cong trinh trong diem_BC von DTPT 6 thang 2012 4" xfId="19065"/>
    <cellStyle name="2_NTHOC_pvhung.skhdt 20117113152041 Danh muc cong trinh trong diem_BC von DTPT 6 thang 2012 5" xfId="19066"/>
    <cellStyle name="2_NTHOC_pvhung.skhdt 20117113152041 Danh muc cong trinh trong diem_BC von DTPT 6 thang 2012 6" xfId="19067"/>
    <cellStyle name="2_NTHOC_pvhung.skhdt 20117113152041 Danh muc cong trinh trong diem_Bieu du thao QD von ho tro co MT" xfId="19068"/>
    <cellStyle name="2_NTHOC_pvhung.skhdt 20117113152041 Danh muc cong trinh trong diem_Bieu du thao QD von ho tro co MT 2" xfId="19069"/>
    <cellStyle name="2_NTHOC_pvhung.skhdt 20117113152041 Danh muc cong trinh trong diem_Bieu du thao QD von ho tro co MT 2 2" xfId="19070"/>
    <cellStyle name="2_NTHOC_pvhung.skhdt 20117113152041 Danh muc cong trinh trong diem_Bieu du thao QD von ho tro co MT 2 2 2" xfId="19071"/>
    <cellStyle name="2_NTHOC_pvhung.skhdt 20117113152041 Danh muc cong trinh trong diem_Bieu du thao QD von ho tro co MT 2 2 3" xfId="19072"/>
    <cellStyle name="2_NTHOC_pvhung.skhdt 20117113152041 Danh muc cong trinh trong diem_Bieu du thao QD von ho tro co MT 2 2 4" xfId="19073"/>
    <cellStyle name="2_NTHOC_pvhung.skhdt 20117113152041 Danh muc cong trinh trong diem_Bieu du thao QD von ho tro co MT 2 3" xfId="19074"/>
    <cellStyle name="2_NTHOC_pvhung.skhdt 20117113152041 Danh muc cong trinh trong diem_Bieu du thao QD von ho tro co MT 2 4" xfId="19075"/>
    <cellStyle name="2_NTHOC_pvhung.skhdt 20117113152041 Danh muc cong trinh trong diem_Bieu du thao QD von ho tro co MT 2 5" xfId="19076"/>
    <cellStyle name="2_NTHOC_pvhung.skhdt 20117113152041 Danh muc cong trinh trong diem_Bieu du thao QD von ho tro co MT 3" xfId="19077"/>
    <cellStyle name="2_NTHOC_pvhung.skhdt 20117113152041 Danh muc cong trinh trong diem_Bieu du thao QD von ho tro co MT 3 2" xfId="19078"/>
    <cellStyle name="2_NTHOC_pvhung.skhdt 20117113152041 Danh muc cong trinh trong diem_Bieu du thao QD von ho tro co MT 3 3" xfId="19079"/>
    <cellStyle name="2_NTHOC_pvhung.skhdt 20117113152041 Danh muc cong trinh trong diem_Bieu du thao QD von ho tro co MT 3 4" xfId="19080"/>
    <cellStyle name="2_NTHOC_pvhung.skhdt 20117113152041 Danh muc cong trinh trong diem_Bieu du thao QD von ho tro co MT 4" xfId="19081"/>
    <cellStyle name="2_NTHOC_pvhung.skhdt 20117113152041 Danh muc cong trinh trong diem_Bieu du thao QD von ho tro co MT 5" xfId="19082"/>
    <cellStyle name="2_NTHOC_pvhung.skhdt 20117113152041 Danh muc cong trinh trong diem_Bieu du thao QD von ho tro co MT 6" xfId="19083"/>
    <cellStyle name="2_NTHOC_pvhung.skhdt 20117113152041 Danh muc cong trinh trong diem_Ke hoach 2012 (theo doi)" xfId="19084"/>
    <cellStyle name="2_NTHOC_pvhung.skhdt 20117113152041 Danh muc cong trinh trong diem_Ke hoach 2012 (theo doi) 2" xfId="19085"/>
    <cellStyle name="2_NTHOC_pvhung.skhdt 20117113152041 Danh muc cong trinh trong diem_Ke hoach 2012 (theo doi) 2 2" xfId="19086"/>
    <cellStyle name="2_NTHOC_pvhung.skhdt 20117113152041 Danh muc cong trinh trong diem_Ke hoach 2012 (theo doi) 2 2 2" xfId="19087"/>
    <cellStyle name="2_NTHOC_pvhung.skhdt 20117113152041 Danh muc cong trinh trong diem_Ke hoach 2012 (theo doi) 2 2 3" xfId="19088"/>
    <cellStyle name="2_NTHOC_pvhung.skhdt 20117113152041 Danh muc cong trinh trong diem_Ke hoach 2012 (theo doi) 2 2 4" xfId="19089"/>
    <cellStyle name="2_NTHOC_pvhung.skhdt 20117113152041 Danh muc cong trinh trong diem_Ke hoach 2012 (theo doi) 2 3" xfId="19090"/>
    <cellStyle name="2_NTHOC_pvhung.skhdt 20117113152041 Danh muc cong trinh trong diem_Ke hoach 2012 (theo doi) 2 4" xfId="19091"/>
    <cellStyle name="2_NTHOC_pvhung.skhdt 20117113152041 Danh muc cong trinh trong diem_Ke hoach 2012 (theo doi) 2 5" xfId="19092"/>
    <cellStyle name="2_NTHOC_pvhung.skhdt 20117113152041 Danh muc cong trinh trong diem_Ke hoach 2012 (theo doi) 3" xfId="19093"/>
    <cellStyle name="2_NTHOC_pvhung.skhdt 20117113152041 Danh muc cong trinh trong diem_Ke hoach 2012 (theo doi) 3 2" xfId="19094"/>
    <cellStyle name="2_NTHOC_pvhung.skhdt 20117113152041 Danh muc cong trinh trong diem_Ke hoach 2012 (theo doi) 3 3" xfId="19095"/>
    <cellStyle name="2_NTHOC_pvhung.skhdt 20117113152041 Danh muc cong trinh trong diem_Ke hoach 2012 (theo doi) 3 4" xfId="19096"/>
    <cellStyle name="2_NTHOC_pvhung.skhdt 20117113152041 Danh muc cong trinh trong diem_Ke hoach 2012 (theo doi) 4" xfId="19097"/>
    <cellStyle name="2_NTHOC_pvhung.skhdt 20117113152041 Danh muc cong trinh trong diem_Ke hoach 2012 (theo doi) 5" xfId="19098"/>
    <cellStyle name="2_NTHOC_pvhung.skhdt 20117113152041 Danh muc cong trinh trong diem_Ke hoach 2012 (theo doi) 6" xfId="19099"/>
    <cellStyle name="2_NTHOC_pvhung.skhdt 20117113152041 Danh muc cong trinh trong diem_Ke hoach 2012 theo doi (giai ngan 30.6.12)" xfId="19100"/>
    <cellStyle name="2_NTHOC_pvhung.skhdt 20117113152041 Danh muc cong trinh trong diem_Ke hoach 2012 theo doi (giai ngan 30.6.12) 2" xfId="19101"/>
    <cellStyle name="2_NTHOC_pvhung.skhdt 20117113152041 Danh muc cong trinh trong diem_Ke hoach 2012 theo doi (giai ngan 30.6.12) 2 2" xfId="19102"/>
    <cellStyle name="2_NTHOC_pvhung.skhdt 20117113152041 Danh muc cong trinh trong diem_Ke hoach 2012 theo doi (giai ngan 30.6.12) 2 2 2" xfId="19103"/>
    <cellStyle name="2_NTHOC_pvhung.skhdt 20117113152041 Danh muc cong trinh trong diem_Ke hoach 2012 theo doi (giai ngan 30.6.12) 2 2 3" xfId="19104"/>
    <cellStyle name="2_NTHOC_pvhung.skhdt 20117113152041 Danh muc cong trinh trong diem_Ke hoach 2012 theo doi (giai ngan 30.6.12) 2 2 4" xfId="19105"/>
    <cellStyle name="2_NTHOC_pvhung.skhdt 20117113152041 Danh muc cong trinh trong diem_Ke hoach 2012 theo doi (giai ngan 30.6.12) 2 3" xfId="19106"/>
    <cellStyle name="2_NTHOC_pvhung.skhdt 20117113152041 Danh muc cong trinh trong diem_Ke hoach 2012 theo doi (giai ngan 30.6.12) 2 4" xfId="19107"/>
    <cellStyle name="2_NTHOC_pvhung.skhdt 20117113152041 Danh muc cong trinh trong diem_Ke hoach 2012 theo doi (giai ngan 30.6.12) 2 5" xfId="19108"/>
    <cellStyle name="2_NTHOC_pvhung.skhdt 20117113152041 Danh muc cong trinh trong diem_Ke hoach 2012 theo doi (giai ngan 30.6.12) 3" xfId="19109"/>
    <cellStyle name="2_NTHOC_pvhung.skhdt 20117113152041 Danh muc cong trinh trong diem_Ke hoach 2012 theo doi (giai ngan 30.6.12) 3 2" xfId="19110"/>
    <cellStyle name="2_NTHOC_pvhung.skhdt 20117113152041 Danh muc cong trinh trong diem_Ke hoach 2012 theo doi (giai ngan 30.6.12) 3 3" xfId="19111"/>
    <cellStyle name="2_NTHOC_pvhung.skhdt 20117113152041 Danh muc cong trinh trong diem_Ke hoach 2012 theo doi (giai ngan 30.6.12) 3 4" xfId="19112"/>
    <cellStyle name="2_NTHOC_pvhung.skhdt 20117113152041 Danh muc cong trinh trong diem_Ke hoach 2012 theo doi (giai ngan 30.6.12) 4" xfId="19113"/>
    <cellStyle name="2_NTHOC_pvhung.skhdt 20117113152041 Danh muc cong trinh trong diem_Ke hoach 2012 theo doi (giai ngan 30.6.12) 5" xfId="19114"/>
    <cellStyle name="2_NTHOC_pvhung.skhdt 20117113152041 Danh muc cong trinh trong diem_Ke hoach 2012 theo doi (giai ngan 30.6.12) 6" xfId="19115"/>
    <cellStyle name="2_NTHOC_Ra soat KH 2009 (chinh thuc o nha)" xfId="19116"/>
    <cellStyle name="2_NTHOC_Ra soat KH 2009 (chinh thuc o nha) 2" xfId="19117"/>
    <cellStyle name="2_NTHOC_Ra soat KH 2009 (chinh thuc o nha) 2 2" xfId="19118"/>
    <cellStyle name="2_NTHOC_Ra soat KH 2009 (chinh thuc o nha) 2 3" xfId="19119"/>
    <cellStyle name="2_NTHOC_Ra soat KH 2009 (chinh thuc o nha) 2 4" xfId="19120"/>
    <cellStyle name="2_NTHOC_Ra soat KH 2009 (chinh thuc o nha) 3" xfId="19121"/>
    <cellStyle name="2_NTHOC_Ra soat KH 2009 (chinh thuc o nha) 4" xfId="19122"/>
    <cellStyle name="2_NTHOC_Ra soat KH 2009 (chinh thuc o nha) 5" xfId="19123"/>
    <cellStyle name="2_NTHOC_Ra soat KH 2009 (chinh thuc o nha)_BC von DTPT 6 thang 2012" xfId="19124"/>
    <cellStyle name="2_NTHOC_Ra soat KH 2009 (chinh thuc o nha)_BC von DTPT 6 thang 2012 2" xfId="19125"/>
    <cellStyle name="2_NTHOC_Ra soat KH 2009 (chinh thuc o nha)_BC von DTPT 6 thang 2012 2 2" xfId="19126"/>
    <cellStyle name="2_NTHOC_Ra soat KH 2009 (chinh thuc o nha)_BC von DTPT 6 thang 2012 2 3" xfId="19127"/>
    <cellStyle name="2_NTHOC_Ra soat KH 2009 (chinh thuc o nha)_BC von DTPT 6 thang 2012 2 4" xfId="19128"/>
    <cellStyle name="2_NTHOC_Ra soat KH 2009 (chinh thuc o nha)_BC von DTPT 6 thang 2012 3" xfId="19129"/>
    <cellStyle name="2_NTHOC_Ra soat KH 2009 (chinh thuc o nha)_BC von DTPT 6 thang 2012 4" xfId="19130"/>
    <cellStyle name="2_NTHOC_Ra soat KH 2009 (chinh thuc o nha)_BC von DTPT 6 thang 2012 5" xfId="19131"/>
    <cellStyle name="2_NTHOC_Ra soat KH 2009 (chinh thuc o nha)_Bieu du thao QD von ho tro co MT" xfId="19132"/>
    <cellStyle name="2_NTHOC_Ra soat KH 2009 (chinh thuc o nha)_Bieu du thao QD von ho tro co MT 2" xfId="19133"/>
    <cellStyle name="2_NTHOC_Ra soat KH 2009 (chinh thuc o nha)_Bieu du thao QD von ho tro co MT 2 2" xfId="19134"/>
    <cellStyle name="2_NTHOC_Ra soat KH 2009 (chinh thuc o nha)_Bieu du thao QD von ho tro co MT 2 3" xfId="19135"/>
    <cellStyle name="2_NTHOC_Ra soat KH 2009 (chinh thuc o nha)_Bieu du thao QD von ho tro co MT 2 4" xfId="19136"/>
    <cellStyle name="2_NTHOC_Ra soat KH 2009 (chinh thuc o nha)_Bieu du thao QD von ho tro co MT 3" xfId="19137"/>
    <cellStyle name="2_NTHOC_Ra soat KH 2009 (chinh thuc o nha)_Bieu du thao QD von ho tro co MT 4" xfId="19138"/>
    <cellStyle name="2_NTHOC_Ra soat KH 2009 (chinh thuc o nha)_Bieu du thao QD von ho tro co MT 5" xfId="19139"/>
    <cellStyle name="2_NTHOC_Ra soat KH 2009 (chinh thuc o nha)_Ke hoach 2012 (theo doi)" xfId="19140"/>
    <cellStyle name="2_NTHOC_Ra soat KH 2009 (chinh thuc o nha)_Ke hoach 2012 (theo doi) 2" xfId="19141"/>
    <cellStyle name="2_NTHOC_Ra soat KH 2009 (chinh thuc o nha)_Ke hoach 2012 (theo doi) 2 2" xfId="19142"/>
    <cellStyle name="2_NTHOC_Ra soat KH 2009 (chinh thuc o nha)_Ke hoach 2012 (theo doi) 2 3" xfId="19143"/>
    <cellStyle name="2_NTHOC_Ra soat KH 2009 (chinh thuc o nha)_Ke hoach 2012 (theo doi) 2 4" xfId="19144"/>
    <cellStyle name="2_NTHOC_Ra soat KH 2009 (chinh thuc o nha)_Ke hoach 2012 (theo doi) 3" xfId="19145"/>
    <cellStyle name="2_NTHOC_Ra soat KH 2009 (chinh thuc o nha)_Ke hoach 2012 (theo doi) 4" xfId="19146"/>
    <cellStyle name="2_NTHOC_Ra soat KH 2009 (chinh thuc o nha)_Ke hoach 2012 (theo doi) 5" xfId="19147"/>
    <cellStyle name="2_NTHOC_Ra soat KH 2009 (chinh thuc o nha)_Ke hoach 2012 theo doi (giai ngan 30.6.12)" xfId="19148"/>
    <cellStyle name="2_NTHOC_Ra soat KH 2009 (chinh thuc o nha)_Ke hoach 2012 theo doi (giai ngan 30.6.12) 2" xfId="19149"/>
    <cellStyle name="2_NTHOC_Ra soat KH 2009 (chinh thuc o nha)_Ke hoach 2012 theo doi (giai ngan 30.6.12) 2 2" xfId="19150"/>
    <cellStyle name="2_NTHOC_Ra soat KH 2009 (chinh thuc o nha)_Ke hoach 2012 theo doi (giai ngan 30.6.12) 2 3" xfId="19151"/>
    <cellStyle name="2_NTHOC_Ra soat KH 2009 (chinh thuc o nha)_Ke hoach 2012 theo doi (giai ngan 30.6.12) 2 4" xfId="19152"/>
    <cellStyle name="2_NTHOC_Ra soat KH 2009 (chinh thuc o nha)_Ke hoach 2012 theo doi (giai ngan 30.6.12) 3" xfId="19153"/>
    <cellStyle name="2_NTHOC_Ra soat KH 2009 (chinh thuc o nha)_Ke hoach 2012 theo doi (giai ngan 30.6.12) 4" xfId="19154"/>
    <cellStyle name="2_NTHOC_Ra soat KH 2009 (chinh thuc o nha)_Ke hoach 2012 theo doi (giai ngan 30.6.12) 5" xfId="19155"/>
    <cellStyle name="2_NTHOC_Tong hop so lieu" xfId="19156"/>
    <cellStyle name="2_NTHOC_Tong hop so lieu 2" xfId="19157"/>
    <cellStyle name="2_NTHOC_Tong hop so lieu 2 2" xfId="19158"/>
    <cellStyle name="2_NTHOC_Tong hop so lieu 2 3" xfId="19159"/>
    <cellStyle name="2_NTHOC_Tong hop so lieu 2 4" xfId="19160"/>
    <cellStyle name="2_NTHOC_Tong hop so lieu 3" xfId="19161"/>
    <cellStyle name="2_NTHOC_Tong hop so lieu 4" xfId="19162"/>
    <cellStyle name="2_NTHOC_Tong hop so lieu 5" xfId="19163"/>
    <cellStyle name="2_NTHOC_Tong hop so lieu_BC cong trinh trong diem" xfId="19164"/>
    <cellStyle name="2_NTHOC_Tong hop so lieu_BC cong trinh trong diem 2" xfId="19165"/>
    <cellStyle name="2_NTHOC_Tong hop so lieu_BC cong trinh trong diem 2 2" xfId="19166"/>
    <cellStyle name="2_NTHOC_Tong hop so lieu_BC cong trinh trong diem 2 3" xfId="19167"/>
    <cellStyle name="2_NTHOC_Tong hop so lieu_BC cong trinh trong diem 2 4" xfId="19168"/>
    <cellStyle name="2_NTHOC_Tong hop so lieu_BC cong trinh trong diem 3" xfId="19169"/>
    <cellStyle name="2_NTHOC_Tong hop so lieu_BC cong trinh trong diem 4" xfId="19170"/>
    <cellStyle name="2_NTHOC_Tong hop so lieu_BC cong trinh trong diem 5" xfId="19171"/>
    <cellStyle name="2_NTHOC_Tong hop so lieu_BC cong trinh trong diem_BC von DTPT 6 thang 2012" xfId="19172"/>
    <cellStyle name="2_NTHOC_Tong hop so lieu_BC cong trinh trong diem_BC von DTPT 6 thang 2012 2" xfId="19173"/>
    <cellStyle name="2_NTHOC_Tong hop so lieu_BC cong trinh trong diem_BC von DTPT 6 thang 2012 2 2" xfId="19174"/>
    <cellStyle name="2_NTHOC_Tong hop so lieu_BC cong trinh trong diem_BC von DTPT 6 thang 2012 2 3" xfId="19175"/>
    <cellStyle name="2_NTHOC_Tong hop so lieu_BC cong trinh trong diem_BC von DTPT 6 thang 2012 2 4" xfId="19176"/>
    <cellStyle name="2_NTHOC_Tong hop so lieu_BC cong trinh trong diem_BC von DTPT 6 thang 2012 3" xfId="19177"/>
    <cellStyle name="2_NTHOC_Tong hop so lieu_BC cong trinh trong diem_BC von DTPT 6 thang 2012 4" xfId="19178"/>
    <cellStyle name="2_NTHOC_Tong hop so lieu_BC cong trinh trong diem_BC von DTPT 6 thang 2012 5" xfId="19179"/>
    <cellStyle name="2_NTHOC_Tong hop so lieu_BC cong trinh trong diem_Bieu du thao QD von ho tro co MT" xfId="19180"/>
    <cellStyle name="2_NTHOC_Tong hop so lieu_BC cong trinh trong diem_Bieu du thao QD von ho tro co MT 2" xfId="19181"/>
    <cellStyle name="2_NTHOC_Tong hop so lieu_BC cong trinh trong diem_Bieu du thao QD von ho tro co MT 2 2" xfId="19182"/>
    <cellStyle name="2_NTHOC_Tong hop so lieu_BC cong trinh trong diem_Bieu du thao QD von ho tro co MT 2 3" xfId="19183"/>
    <cellStyle name="2_NTHOC_Tong hop so lieu_BC cong trinh trong diem_Bieu du thao QD von ho tro co MT 2 4" xfId="19184"/>
    <cellStyle name="2_NTHOC_Tong hop so lieu_BC cong trinh trong diem_Bieu du thao QD von ho tro co MT 3" xfId="19185"/>
    <cellStyle name="2_NTHOC_Tong hop so lieu_BC cong trinh trong diem_Bieu du thao QD von ho tro co MT 4" xfId="19186"/>
    <cellStyle name="2_NTHOC_Tong hop so lieu_BC cong trinh trong diem_Bieu du thao QD von ho tro co MT 5" xfId="19187"/>
    <cellStyle name="2_NTHOC_Tong hop so lieu_BC cong trinh trong diem_Ke hoach 2012 (theo doi)" xfId="19188"/>
    <cellStyle name="2_NTHOC_Tong hop so lieu_BC cong trinh trong diem_Ke hoach 2012 (theo doi) 2" xfId="19189"/>
    <cellStyle name="2_NTHOC_Tong hop so lieu_BC cong trinh trong diem_Ke hoach 2012 (theo doi) 2 2" xfId="19190"/>
    <cellStyle name="2_NTHOC_Tong hop so lieu_BC cong trinh trong diem_Ke hoach 2012 (theo doi) 2 3" xfId="19191"/>
    <cellStyle name="2_NTHOC_Tong hop so lieu_BC cong trinh trong diem_Ke hoach 2012 (theo doi) 2 4" xfId="19192"/>
    <cellStyle name="2_NTHOC_Tong hop so lieu_BC cong trinh trong diem_Ke hoach 2012 (theo doi) 3" xfId="19193"/>
    <cellStyle name="2_NTHOC_Tong hop so lieu_BC cong trinh trong diem_Ke hoach 2012 (theo doi) 4" xfId="19194"/>
    <cellStyle name="2_NTHOC_Tong hop so lieu_BC cong trinh trong diem_Ke hoach 2012 (theo doi) 5" xfId="19195"/>
    <cellStyle name="2_NTHOC_Tong hop so lieu_BC cong trinh trong diem_Ke hoach 2012 theo doi (giai ngan 30.6.12)" xfId="19196"/>
    <cellStyle name="2_NTHOC_Tong hop so lieu_BC cong trinh trong diem_Ke hoach 2012 theo doi (giai ngan 30.6.12) 2" xfId="19197"/>
    <cellStyle name="2_NTHOC_Tong hop so lieu_BC cong trinh trong diem_Ke hoach 2012 theo doi (giai ngan 30.6.12) 2 2" xfId="19198"/>
    <cellStyle name="2_NTHOC_Tong hop so lieu_BC cong trinh trong diem_Ke hoach 2012 theo doi (giai ngan 30.6.12) 2 3" xfId="19199"/>
    <cellStyle name="2_NTHOC_Tong hop so lieu_BC cong trinh trong diem_Ke hoach 2012 theo doi (giai ngan 30.6.12) 2 4" xfId="19200"/>
    <cellStyle name="2_NTHOC_Tong hop so lieu_BC cong trinh trong diem_Ke hoach 2012 theo doi (giai ngan 30.6.12) 3" xfId="19201"/>
    <cellStyle name="2_NTHOC_Tong hop so lieu_BC cong trinh trong diem_Ke hoach 2012 theo doi (giai ngan 30.6.12) 4" xfId="19202"/>
    <cellStyle name="2_NTHOC_Tong hop so lieu_BC cong trinh trong diem_Ke hoach 2012 theo doi (giai ngan 30.6.12) 5" xfId="19203"/>
    <cellStyle name="2_NTHOC_Tong hop so lieu_BC von DTPT 6 thang 2012" xfId="19204"/>
    <cellStyle name="2_NTHOC_Tong hop so lieu_BC von DTPT 6 thang 2012 2" xfId="19205"/>
    <cellStyle name="2_NTHOC_Tong hop so lieu_BC von DTPT 6 thang 2012 2 2" xfId="19206"/>
    <cellStyle name="2_NTHOC_Tong hop so lieu_BC von DTPT 6 thang 2012 2 3" xfId="19207"/>
    <cellStyle name="2_NTHOC_Tong hop so lieu_BC von DTPT 6 thang 2012 2 4" xfId="19208"/>
    <cellStyle name="2_NTHOC_Tong hop so lieu_BC von DTPT 6 thang 2012 3" xfId="19209"/>
    <cellStyle name="2_NTHOC_Tong hop so lieu_BC von DTPT 6 thang 2012 4" xfId="19210"/>
    <cellStyle name="2_NTHOC_Tong hop so lieu_BC von DTPT 6 thang 2012 5" xfId="19211"/>
    <cellStyle name="2_NTHOC_Tong hop so lieu_Bieu du thao QD von ho tro co MT" xfId="19212"/>
    <cellStyle name="2_NTHOC_Tong hop so lieu_Bieu du thao QD von ho tro co MT 2" xfId="19213"/>
    <cellStyle name="2_NTHOC_Tong hop so lieu_Bieu du thao QD von ho tro co MT 2 2" xfId="19214"/>
    <cellStyle name="2_NTHOC_Tong hop so lieu_Bieu du thao QD von ho tro co MT 2 3" xfId="19215"/>
    <cellStyle name="2_NTHOC_Tong hop so lieu_Bieu du thao QD von ho tro co MT 2 4" xfId="19216"/>
    <cellStyle name="2_NTHOC_Tong hop so lieu_Bieu du thao QD von ho tro co MT 3" xfId="19217"/>
    <cellStyle name="2_NTHOC_Tong hop so lieu_Bieu du thao QD von ho tro co MT 4" xfId="19218"/>
    <cellStyle name="2_NTHOC_Tong hop so lieu_Bieu du thao QD von ho tro co MT 5" xfId="19219"/>
    <cellStyle name="2_NTHOC_Tong hop so lieu_Ke hoach 2012 (theo doi)" xfId="19220"/>
    <cellStyle name="2_NTHOC_Tong hop so lieu_Ke hoach 2012 (theo doi) 2" xfId="19221"/>
    <cellStyle name="2_NTHOC_Tong hop so lieu_Ke hoach 2012 (theo doi) 2 2" xfId="19222"/>
    <cellStyle name="2_NTHOC_Tong hop so lieu_Ke hoach 2012 (theo doi) 2 3" xfId="19223"/>
    <cellStyle name="2_NTHOC_Tong hop so lieu_Ke hoach 2012 (theo doi) 2 4" xfId="19224"/>
    <cellStyle name="2_NTHOC_Tong hop so lieu_Ke hoach 2012 (theo doi) 3" xfId="19225"/>
    <cellStyle name="2_NTHOC_Tong hop so lieu_Ke hoach 2012 (theo doi) 4" xfId="19226"/>
    <cellStyle name="2_NTHOC_Tong hop so lieu_Ke hoach 2012 (theo doi) 5" xfId="19227"/>
    <cellStyle name="2_NTHOC_Tong hop so lieu_Ke hoach 2012 theo doi (giai ngan 30.6.12)" xfId="19228"/>
    <cellStyle name="2_NTHOC_Tong hop so lieu_Ke hoach 2012 theo doi (giai ngan 30.6.12) 2" xfId="19229"/>
    <cellStyle name="2_NTHOC_Tong hop so lieu_Ke hoach 2012 theo doi (giai ngan 30.6.12) 2 2" xfId="19230"/>
    <cellStyle name="2_NTHOC_Tong hop so lieu_Ke hoach 2012 theo doi (giai ngan 30.6.12) 2 3" xfId="19231"/>
    <cellStyle name="2_NTHOC_Tong hop so lieu_Ke hoach 2012 theo doi (giai ngan 30.6.12) 2 4" xfId="19232"/>
    <cellStyle name="2_NTHOC_Tong hop so lieu_Ke hoach 2012 theo doi (giai ngan 30.6.12) 3" xfId="19233"/>
    <cellStyle name="2_NTHOC_Tong hop so lieu_Ke hoach 2012 theo doi (giai ngan 30.6.12) 4" xfId="19234"/>
    <cellStyle name="2_NTHOC_Tong hop so lieu_Ke hoach 2012 theo doi (giai ngan 30.6.12) 5" xfId="19235"/>
    <cellStyle name="2_NTHOC_Tong hop so lieu_pvhung.skhdt 20117113152041 Danh muc cong trinh trong diem" xfId="19236"/>
    <cellStyle name="2_NTHOC_Tong hop so lieu_pvhung.skhdt 20117113152041 Danh muc cong trinh trong diem 2" xfId="19237"/>
    <cellStyle name="2_NTHOC_Tong hop so lieu_pvhung.skhdt 20117113152041 Danh muc cong trinh trong diem 2 2" xfId="19238"/>
    <cellStyle name="2_NTHOC_Tong hop so lieu_pvhung.skhdt 20117113152041 Danh muc cong trinh trong diem 2 3" xfId="19239"/>
    <cellStyle name="2_NTHOC_Tong hop so lieu_pvhung.skhdt 20117113152041 Danh muc cong trinh trong diem 2 4" xfId="19240"/>
    <cellStyle name="2_NTHOC_Tong hop so lieu_pvhung.skhdt 20117113152041 Danh muc cong trinh trong diem 3" xfId="19241"/>
    <cellStyle name="2_NTHOC_Tong hop so lieu_pvhung.skhdt 20117113152041 Danh muc cong trinh trong diem 4" xfId="19242"/>
    <cellStyle name="2_NTHOC_Tong hop so lieu_pvhung.skhdt 20117113152041 Danh muc cong trinh trong diem 5" xfId="19243"/>
    <cellStyle name="2_NTHOC_Tong hop so lieu_pvhung.skhdt 20117113152041 Danh muc cong trinh trong diem_BC von DTPT 6 thang 2012" xfId="19244"/>
    <cellStyle name="2_NTHOC_Tong hop so lieu_pvhung.skhdt 20117113152041 Danh muc cong trinh trong diem_BC von DTPT 6 thang 2012 2" xfId="19245"/>
    <cellStyle name="2_NTHOC_Tong hop so lieu_pvhung.skhdt 20117113152041 Danh muc cong trinh trong diem_BC von DTPT 6 thang 2012 2 2" xfId="19246"/>
    <cellStyle name="2_NTHOC_Tong hop so lieu_pvhung.skhdt 20117113152041 Danh muc cong trinh trong diem_BC von DTPT 6 thang 2012 2 3" xfId="19247"/>
    <cellStyle name="2_NTHOC_Tong hop so lieu_pvhung.skhdt 20117113152041 Danh muc cong trinh trong diem_BC von DTPT 6 thang 2012 2 4" xfId="19248"/>
    <cellStyle name="2_NTHOC_Tong hop so lieu_pvhung.skhdt 20117113152041 Danh muc cong trinh trong diem_BC von DTPT 6 thang 2012 3" xfId="19249"/>
    <cellStyle name="2_NTHOC_Tong hop so lieu_pvhung.skhdt 20117113152041 Danh muc cong trinh trong diem_BC von DTPT 6 thang 2012 4" xfId="19250"/>
    <cellStyle name="2_NTHOC_Tong hop so lieu_pvhung.skhdt 20117113152041 Danh muc cong trinh trong diem_BC von DTPT 6 thang 2012 5" xfId="19251"/>
    <cellStyle name="2_NTHOC_Tong hop so lieu_pvhung.skhdt 20117113152041 Danh muc cong trinh trong diem_Bieu du thao QD von ho tro co MT" xfId="19252"/>
    <cellStyle name="2_NTHOC_Tong hop so lieu_pvhung.skhdt 20117113152041 Danh muc cong trinh trong diem_Bieu du thao QD von ho tro co MT 2" xfId="19253"/>
    <cellStyle name="2_NTHOC_Tong hop so lieu_pvhung.skhdt 20117113152041 Danh muc cong trinh trong diem_Bieu du thao QD von ho tro co MT 2 2" xfId="19254"/>
    <cellStyle name="2_NTHOC_Tong hop so lieu_pvhung.skhdt 20117113152041 Danh muc cong trinh trong diem_Bieu du thao QD von ho tro co MT 2 3" xfId="19255"/>
    <cellStyle name="2_NTHOC_Tong hop so lieu_pvhung.skhdt 20117113152041 Danh muc cong trinh trong diem_Bieu du thao QD von ho tro co MT 2 4" xfId="19256"/>
    <cellStyle name="2_NTHOC_Tong hop so lieu_pvhung.skhdt 20117113152041 Danh muc cong trinh trong diem_Bieu du thao QD von ho tro co MT 3" xfId="19257"/>
    <cellStyle name="2_NTHOC_Tong hop so lieu_pvhung.skhdt 20117113152041 Danh muc cong trinh trong diem_Bieu du thao QD von ho tro co MT 4" xfId="19258"/>
    <cellStyle name="2_NTHOC_Tong hop so lieu_pvhung.skhdt 20117113152041 Danh muc cong trinh trong diem_Bieu du thao QD von ho tro co MT 5" xfId="19259"/>
    <cellStyle name="2_NTHOC_Tong hop so lieu_pvhung.skhdt 20117113152041 Danh muc cong trinh trong diem_Ke hoach 2012 (theo doi)" xfId="19260"/>
    <cellStyle name="2_NTHOC_Tong hop so lieu_pvhung.skhdt 20117113152041 Danh muc cong trinh trong diem_Ke hoach 2012 (theo doi) 2" xfId="19261"/>
    <cellStyle name="2_NTHOC_Tong hop so lieu_pvhung.skhdt 20117113152041 Danh muc cong trinh trong diem_Ke hoach 2012 (theo doi) 2 2" xfId="19262"/>
    <cellStyle name="2_NTHOC_Tong hop so lieu_pvhung.skhdt 20117113152041 Danh muc cong trinh trong diem_Ke hoach 2012 (theo doi) 2 3" xfId="19263"/>
    <cellStyle name="2_NTHOC_Tong hop so lieu_pvhung.skhdt 20117113152041 Danh muc cong trinh trong diem_Ke hoach 2012 (theo doi) 2 4" xfId="19264"/>
    <cellStyle name="2_NTHOC_Tong hop so lieu_pvhung.skhdt 20117113152041 Danh muc cong trinh trong diem_Ke hoach 2012 (theo doi) 3" xfId="19265"/>
    <cellStyle name="2_NTHOC_Tong hop so lieu_pvhung.skhdt 20117113152041 Danh muc cong trinh trong diem_Ke hoach 2012 (theo doi) 4" xfId="19266"/>
    <cellStyle name="2_NTHOC_Tong hop so lieu_pvhung.skhdt 20117113152041 Danh muc cong trinh trong diem_Ke hoach 2012 (theo doi) 5" xfId="19267"/>
    <cellStyle name="2_NTHOC_Tong hop so lieu_pvhung.skhdt 20117113152041 Danh muc cong trinh trong diem_Ke hoach 2012 theo doi (giai ngan 30.6.12)" xfId="19268"/>
    <cellStyle name="2_NTHOC_Tong hop so lieu_pvhung.skhdt 20117113152041 Danh muc cong trinh trong diem_Ke hoach 2012 theo doi (giai ngan 30.6.12) 2" xfId="19269"/>
    <cellStyle name="2_NTHOC_Tong hop so lieu_pvhung.skhdt 20117113152041 Danh muc cong trinh trong diem_Ke hoach 2012 theo doi (giai ngan 30.6.12) 2 2" xfId="19270"/>
    <cellStyle name="2_NTHOC_Tong hop so lieu_pvhung.skhdt 20117113152041 Danh muc cong trinh trong diem_Ke hoach 2012 theo doi (giai ngan 30.6.12) 2 3" xfId="19271"/>
    <cellStyle name="2_NTHOC_Tong hop so lieu_pvhung.skhdt 20117113152041 Danh muc cong trinh trong diem_Ke hoach 2012 theo doi (giai ngan 30.6.12) 2 4" xfId="19272"/>
    <cellStyle name="2_NTHOC_Tong hop so lieu_pvhung.skhdt 20117113152041 Danh muc cong trinh trong diem_Ke hoach 2012 theo doi (giai ngan 30.6.12) 3" xfId="19273"/>
    <cellStyle name="2_NTHOC_Tong hop so lieu_pvhung.skhdt 20117113152041 Danh muc cong trinh trong diem_Ke hoach 2012 theo doi (giai ngan 30.6.12) 4" xfId="19274"/>
    <cellStyle name="2_NTHOC_Tong hop so lieu_pvhung.skhdt 20117113152041 Danh muc cong trinh trong diem_Ke hoach 2012 theo doi (giai ngan 30.6.12) 5" xfId="19275"/>
    <cellStyle name="2_NTHOC_Tong hop theo doi von TPCP" xfId="19276"/>
    <cellStyle name="2_NTHOC_Tong hop theo doi von TPCP (BC)" xfId="19277"/>
    <cellStyle name="2_NTHOC_Tong hop theo doi von TPCP (BC) 2" xfId="19278"/>
    <cellStyle name="2_NTHOC_Tong hop theo doi von TPCP (BC) 2 2" xfId="19279"/>
    <cellStyle name="2_NTHOC_Tong hop theo doi von TPCP (BC) 2 3" xfId="19280"/>
    <cellStyle name="2_NTHOC_Tong hop theo doi von TPCP (BC) 2 4" xfId="19281"/>
    <cellStyle name="2_NTHOC_Tong hop theo doi von TPCP (BC) 3" xfId="19282"/>
    <cellStyle name="2_NTHOC_Tong hop theo doi von TPCP (BC) 4" xfId="19283"/>
    <cellStyle name="2_NTHOC_Tong hop theo doi von TPCP (BC) 5" xfId="19284"/>
    <cellStyle name="2_NTHOC_Tong hop theo doi von TPCP (BC)_BC von DTPT 6 thang 2012" xfId="19285"/>
    <cellStyle name="2_NTHOC_Tong hop theo doi von TPCP (BC)_BC von DTPT 6 thang 2012 2" xfId="19286"/>
    <cellStyle name="2_NTHOC_Tong hop theo doi von TPCP (BC)_BC von DTPT 6 thang 2012 2 2" xfId="19287"/>
    <cellStyle name="2_NTHOC_Tong hop theo doi von TPCP (BC)_BC von DTPT 6 thang 2012 2 3" xfId="19288"/>
    <cellStyle name="2_NTHOC_Tong hop theo doi von TPCP (BC)_BC von DTPT 6 thang 2012 2 4" xfId="19289"/>
    <cellStyle name="2_NTHOC_Tong hop theo doi von TPCP (BC)_BC von DTPT 6 thang 2012 3" xfId="19290"/>
    <cellStyle name="2_NTHOC_Tong hop theo doi von TPCP (BC)_BC von DTPT 6 thang 2012 4" xfId="19291"/>
    <cellStyle name="2_NTHOC_Tong hop theo doi von TPCP (BC)_BC von DTPT 6 thang 2012 5" xfId="19292"/>
    <cellStyle name="2_NTHOC_Tong hop theo doi von TPCP (BC)_Bieu du thao QD von ho tro co MT" xfId="19293"/>
    <cellStyle name="2_NTHOC_Tong hop theo doi von TPCP (BC)_Bieu du thao QD von ho tro co MT 2" xfId="19294"/>
    <cellStyle name="2_NTHOC_Tong hop theo doi von TPCP (BC)_Bieu du thao QD von ho tro co MT 2 2" xfId="19295"/>
    <cellStyle name="2_NTHOC_Tong hop theo doi von TPCP (BC)_Bieu du thao QD von ho tro co MT 2 3" xfId="19296"/>
    <cellStyle name="2_NTHOC_Tong hop theo doi von TPCP (BC)_Bieu du thao QD von ho tro co MT 2 4" xfId="19297"/>
    <cellStyle name="2_NTHOC_Tong hop theo doi von TPCP (BC)_Bieu du thao QD von ho tro co MT 3" xfId="19298"/>
    <cellStyle name="2_NTHOC_Tong hop theo doi von TPCP (BC)_Bieu du thao QD von ho tro co MT 4" xfId="19299"/>
    <cellStyle name="2_NTHOC_Tong hop theo doi von TPCP (BC)_Bieu du thao QD von ho tro co MT 5" xfId="19300"/>
    <cellStyle name="2_NTHOC_Tong hop theo doi von TPCP (BC)_Ke hoach 2012 (theo doi)" xfId="19301"/>
    <cellStyle name="2_NTHOC_Tong hop theo doi von TPCP (BC)_Ke hoach 2012 (theo doi) 2" xfId="19302"/>
    <cellStyle name="2_NTHOC_Tong hop theo doi von TPCP (BC)_Ke hoach 2012 (theo doi) 2 2" xfId="19303"/>
    <cellStyle name="2_NTHOC_Tong hop theo doi von TPCP (BC)_Ke hoach 2012 (theo doi) 2 3" xfId="19304"/>
    <cellStyle name="2_NTHOC_Tong hop theo doi von TPCP (BC)_Ke hoach 2012 (theo doi) 2 4" xfId="19305"/>
    <cellStyle name="2_NTHOC_Tong hop theo doi von TPCP (BC)_Ke hoach 2012 (theo doi) 3" xfId="19306"/>
    <cellStyle name="2_NTHOC_Tong hop theo doi von TPCP (BC)_Ke hoach 2012 (theo doi) 4" xfId="19307"/>
    <cellStyle name="2_NTHOC_Tong hop theo doi von TPCP (BC)_Ke hoach 2012 (theo doi) 5" xfId="19308"/>
    <cellStyle name="2_NTHOC_Tong hop theo doi von TPCP (BC)_Ke hoach 2012 theo doi (giai ngan 30.6.12)" xfId="19309"/>
    <cellStyle name="2_NTHOC_Tong hop theo doi von TPCP (BC)_Ke hoach 2012 theo doi (giai ngan 30.6.12) 2" xfId="19310"/>
    <cellStyle name="2_NTHOC_Tong hop theo doi von TPCP (BC)_Ke hoach 2012 theo doi (giai ngan 30.6.12) 2 2" xfId="19311"/>
    <cellStyle name="2_NTHOC_Tong hop theo doi von TPCP (BC)_Ke hoach 2012 theo doi (giai ngan 30.6.12) 2 3" xfId="19312"/>
    <cellStyle name="2_NTHOC_Tong hop theo doi von TPCP (BC)_Ke hoach 2012 theo doi (giai ngan 30.6.12) 2 4" xfId="19313"/>
    <cellStyle name="2_NTHOC_Tong hop theo doi von TPCP (BC)_Ke hoach 2012 theo doi (giai ngan 30.6.12) 3" xfId="19314"/>
    <cellStyle name="2_NTHOC_Tong hop theo doi von TPCP (BC)_Ke hoach 2012 theo doi (giai ngan 30.6.12) 4" xfId="19315"/>
    <cellStyle name="2_NTHOC_Tong hop theo doi von TPCP (BC)_Ke hoach 2012 theo doi (giai ngan 30.6.12) 5" xfId="19316"/>
    <cellStyle name="2_NTHOC_Tong hop theo doi von TPCP 10" xfId="19317"/>
    <cellStyle name="2_NTHOC_Tong hop theo doi von TPCP 10 2" xfId="19318"/>
    <cellStyle name="2_NTHOC_Tong hop theo doi von TPCP 10 3" xfId="19319"/>
    <cellStyle name="2_NTHOC_Tong hop theo doi von TPCP 10 4" xfId="19320"/>
    <cellStyle name="2_NTHOC_Tong hop theo doi von TPCP 11" xfId="19321"/>
    <cellStyle name="2_NTHOC_Tong hop theo doi von TPCP 11 2" xfId="19322"/>
    <cellStyle name="2_NTHOC_Tong hop theo doi von TPCP 11 3" xfId="19323"/>
    <cellStyle name="2_NTHOC_Tong hop theo doi von TPCP 11 4" xfId="19324"/>
    <cellStyle name="2_NTHOC_Tong hop theo doi von TPCP 12" xfId="19325"/>
    <cellStyle name="2_NTHOC_Tong hop theo doi von TPCP 13" xfId="19326"/>
    <cellStyle name="2_NTHOC_Tong hop theo doi von TPCP 14" xfId="19327"/>
    <cellStyle name="2_NTHOC_Tong hop theo doi von TPCP 2" xfId="19328"/>
    <cellStyle name="2_NTHOC_Tong hop theo doi von TPCP 2 2" xfId="19329"/>
    <cellStyle name="2_NTHOC_Tong hop theo doi von TPCP 2 3" xfId="19330"/>
    <cellStyle name="2_NTHOC_Tong hop theo doi von TPCP 2 4" xfId="19331"/>
    <cellStyle name="2_NTHOC_Tong hop theo doi von TPCP 3" xfId="19332"/>
    <cellStyle name="2_NTHOC_Tong hop theo doi von TPCP 3 2" xfId="19333"/>
    <cellStyle name="2_NTHOC_Tong hop theo doi von TPCP 3 3" xfId="19334"/>
    <cellStyle name="2_NTHOC_Tong hop theo doi von TPCP 3 4" xfId="19335"/>
    <cellStyle name="2_NTHOC_Tong hop theo doi von TPCP 4" xfId="19336"/>
    <cellStyle name="2_NTHOC_Tong hop theo doi von TPCP 4 2" xfId="19337"/>
    <cellStyle name="2_NTHOC_Tong hop theo doi von TPCP 4 3" xfId="19338"/>
    <cellStyle name="2_NTHOC_Tong hop theo doi von TPCP 4 4" xfId="19339"/>
    <cellStyle name="2_NTHOC_Tong hop theo doi von TPCP 5" xfId="19340"/>
    <cellStyle name="2_NTHOC_Tong hop theo doi von TPCP 5 2" xfId="19341"/>
    <cellStyle name="2_NTHOC_Tong hop theo doi von TPCP 5 3" xfId="19342"/>
    <cellStyle name="2_NTHOC_Tong hop theo doi von TPCP 5 4" xfId="19343"/>
    <cellStyle name="2_NTHOC_Tong hop theo doi von TPCP 6" xfId="19344"/>
    <cellStyle name="2_NTHOC_Tong hop theo doi von TPCP 6 2" xfId="19345"/>
    <cellStyle name="2_NTHOC_Tong hop theo doi von TPCP 6 3" xfId="19346"/>
    <cellStyle name="2_NTHOC_Tong hop theo doi von TPCP 6 4" xfId="19347"/>
    <cellStyle name="2_NTHOC_Tong hop theo doi von TPCP 7" xfId="19348"/>
    <cellStyle name="2_NTHOC_Tong hop theo doi von TPCP 7 2" xfId="19349"/>
    <cellStyle name="2_NTHOC_Tong hop theo doi von TPCP 7 3" xfId="19350"/>
    <cellStyle name="2_NTHOC_Tong hop theo doi von TPCP 7 4" xfId="19351"/>
    <cellStyle name="2_NTHOC_Tong hop theo doi von TPCP 8" xfId="19352"/>
    <cellStyle name="2_NTHOC_Tong hop theo doi von TPCP 8 2" xfId="19353"/>
    <cellStyle name="2_NTHOC_Tong hop theo doi von TPCP 8 3" xfId="19354"/>
    <cellStyle name="2_NTHOC_Tong hop theo doi von TPCP 8 4" xfId="19355"/>
    <cellStyle name="2_NTHOC_Tong hop theo doi von TPCP 9" xfId="19356"/>
    <cellStyle name="2_NTHOC_Tong hop theo doi von TPCP 9 2" xfId="19357"/>
    <cellStyle name="2_NTHOC_Tong hop theo doi von TPCP 9 3" xfId="19358"/>
    <cellStyle name="2_NTHOC_Tong hop theo doi von TPCP 9 4" xfId="19359"/>
    <cellStyle name="2_NTHOC_Tong hop theo doi von TPCP_BC von DTPT 6 thang 2012" xfId="19360"/>
    <cellStyle name="2_NTHOC_Tong hop theo doi von TPCP_BC von DTPT 6 thang 2012 2" xfId="19361"/>
    <cellStyle name="2_NTHOC_Tong hop theo doi von TPCP_BC von DTPT 6 thang 2012 2 2" xfId="19362"/>
    <cellStyle name="2_NTHOC_Tong hop theo doi von TPCP_BC von DTPT 6 thang 2012 2 3" xfId="19363"/>
    <cellStyle name="2_NTHOC_Tong hop theo doi von TPCP_BC von DTPT 6 thang 2012 2 4" xfId="19364"/>
    <cellStyle name="2_NTHOC_Tong hop theo doi von TPCP_BC von DTPT 6 thang 2012 3" xfId="19365"/>
    <cellStyle name="2_NTHOC_Tong hop theo doi von TPCP_BC von DTPT 6 thang 2012 4" xfId="19366"/>
    <cellStyle name="2_NTHOC_Tong hop theo doi von TPCP_BC von DTPT 6 thang 2012 5" xfId="19367"/>
    <cellStyle name="2_NTHOC_Tong hop theo doi von TPCP_Bieu du thao QD von ho tro co MT" xfId="19368"/>
    <cellStyle name="2_NTHOC_Tong hop theo doi von TPCP_Bieu du thao QD von ho tro co MT 2" xfId="19369"/>
    <cellStyle name="2_NTHOC_Tong hop theo doi von TPCP_Bieu du thao QD von ho tro co MT 2 2" xfId="19370"/>
    <cellStyle name="2_NTHOC_Tong hop theo doi von TPCP_Bieu du thao QD von ho tro co MT 2 3" xfId="19371"/>
    <cellStyle name="2_NTHOC_Tong hop theo doi von TPCP_Bieu du thao QD von ho tro co MT 2 4" xfId="19372"/>
    <cellStyle name="2_NTHOC_Tong hop theo doi von TPCP_Bieu du thao QD von ho tro co MT 3" xfId="19373"/>
    <cellStyle name="2_NTHOC_Tong hop theo doi von TPCP_Bieu du thao QD von ho tro co MT 4" xfId="19374"/>
    <cellStyle name="2_NTHOC_Tong hop theo doi von TPCP_Bieu du thao QD von ho tro co MT 5" xfId="19375"/>
    <cellStyle name="2_NTHOC_Tong hop theo doi von TPCP_Dang ky phan khai von ODA (gui Bo)" xfId="19376"/>
    <cellStyle name="2_NTHOC_Tong hop theo doi von TPCP_Dang ky phan khai von ODA (gui Bo) 2" xfId="19377"/>
    <cellStyle name="2_NTHOC_Tong hop theo doi von TPCP_Dang ky phan khai von ODA (gui Bo) 2 2" xfId="19378"/>
    <cellStyle name="2_NTHOC_Tong hop theo doi von TPCP_Dang ky phan khai von ODA (gui Bo) 2 3" xfId="19379"/>
    <cellStyle name="2_NTHOC_Tong hop theo doi von TPCP_Dang ky phan khai von ODA (gui Bo) 2 4" xfId="19380"/>
    <cellStyle name="2_NTHOC_Tong hop theo doi von TPCP_Dang ky phan khai von ODA (gui Bo) 3" xfId="19381"/>
    <cellStyle name="2_NTHOC_Tong hop theo doi von TPCP_Dang ky phan khai von ODA (gui Bo) 4" xfId="19382"/>
    <cellStyle name="2_NTHOC_Tong hop theo doi von TPCP_Dang ky phan khai von ODA (gui Bo) 5" xfId="19383"/>
    <cellStyle name="2_NTHOC_Tong hop theo doi von TPCP_Dang ky phan khai von ODA (gui Bo)_BC von DTPT 6 thang 2012" xfId="19384"/>
    <cellStyle name="2_NTHOC_Tong hop theo doi von TPCP_Dang ky phan khai von ODA (gui Bo)_BC von DTPT 6 thang 2012 2" xfId="19385"/>
    <cellStyle name="2_NTHOC_Tong hop theo doi von TPCP_Dang ky phan khai von ODA (gui Bo)_BC von DTPT 6 thang 2012 2 2" xfId="19386"/>
    <cellStyle name="2_NTHOC_Tong hop theo doi von TPCP_Dang ky phan khai von ODA (gui Bo)_BC von DTPT 6 thang 2012 2 3" xfId="19387"/>
    <cellStyle name="2_NTHOC_Tong hop theo doi von TPCP_Dang ky phan khai von ODA (gui Bo)_BC von DTPT 6 thang 2012 2 4" xfId="19388"/>
    <cellStyle name="2_NTHOC_Tong hop theo doi von TPCP_Dang ky phan khai von ODA (gui Bo)_BC von DTPT 6 thang 2012 3" xfId="19389"/>
    <cellStyle name="2_NTHOC_Tong hop theo doi von TPCP_Dang ky phan khai von ODA (gui Bo)_BC von DTPT 6 thang 2012 4" xfId="19390"/>
    <cellStyle name="2_NTHOC_Tong hop theo doi von TPCP_Dang ky phan khai von ODA (gui Bo)_BC von DTPT 6 thang 2012 5" xfId="19391"/>
    <cellStyle name="2_NTHOC_Tong hop theo doi von TPCP_Dang ky phan khai von ODA (gui Bo)_Bieu du thao QD von ho tro co MT" xfId="19392"/>
    <cellStyle name="2_NTHOC_Tong hop theo doi von TPCP_Dang ky phan khai von ODA (gui Bo)_Bieu du thao QD von ho tro co MT 2" xfId="19393"/>
    <cellStyle name="2_NTHOC_Tong hop theo doi von TPCP_Dang ky phan khai von ODA (gui Bo)_Bieu du thao QD von ho tro co MT 2 2" xfId="19394"/>
    <cellStyle name="2_NTHOC_Tong hop theo doi von TPCP_Dang ky phan khai von ODA (gui Bo)_Bieu du thao QD von ho tro co MT 2 3" xfId="19395"/>
    <cellStyle name="2_NTHOC_Tong hop theo doi von TPCP_Dang ky phan khai von ODA (gui Bo)_Bieu du thao QD von ho tro co MT 2 4" xfId="19396"/>
    <cellStyle name="2_NTHOC_Tong hop theo doi von TPCP_Dang ky phan khai von ODA (gui Bo)_Bieu du thao QD von ho tro co MT 3" xfId="19397"/>
    <cellStyle name="2_NTHOC_Tong hop theo doi von TPCP_Dang ky phan khai von ODA (gui Bo)_Bieu du thao QD von ho tro co MT 4" xfId="19398"/>
    <cellStyle name="2_NTHOC_Tong hop theo doi von TPCP_Dang ky phan khai von ODA (gui Bo)_Bieu du thao QD von ho tro co MT 5" xfId="19399"/>
    <cellStyle name="2_NTHOC_Tong hop theo doi von TPCP_Dang ky phan khai von ODA (gui Bo)_Ke hoach 2012 theo doi (giai ngan 30.6.12)" xfId="19400"/>
    <cellStyle name="2_NTHOC_Tong hop theo doi von TPCP_Dang ky phan khai von ODA (gui Bo)_Ke hoach 2012 theo doi (giai ngan 30.6.12) 2" xfId="19401"/>
    <cellStyle name="2_NTHOC_Tong hop theo doi von TPCP_Dang ky phan khai von ODA (gui Bo)_Ke hoach 2012 theo doi (giai ngan 30.6.12) 2 2" xfId="19402"/>
    <cellStyle name="2_NTHOC_Tong hop theo doi von TPCP_Dang ky phan khai von ODA (gui Bo)_Ke hoach 2012 theo doi (giai ngan 30.6.12) 2 3" xfId="19403"/>
    <cellStyle name="2_NTHOC_Tong hop theo doi von TPCP_Dang ky phan khai von ODA (gui Bo)_Ke hoach 2012 theo doi (giai ngan 30.6.12) 2 4" xfId="19404"/>
    <cellStyle name="2_NTHOC_Tong hop theo doi von TPCP_Dang ky phan khai von ODA (gui Bo)_Ke hoach 2012 theo doi (giai ngan 30.6.12) 3" xfId="19405"/>
    <cellStyle name="2_NTHOC_Tong hop theo doi von TPCP_Dang ky phan khai von ODA (gui Bo)_Ke hoach 2012 theo doi (giai ngan 30.6.12) 4" xfId="19406"/>
    <cellStyle name="2_NTHOC_Tong hop theo doi von TPCP_Dang ky phan khai von ODA (gui Bo)_Ke hoach 2012 theo doi (giai ngan 30.6.12) 5" xfId="19407"/>
    <cellStyle name="2_NTHOC_Tong hop theo doi von TPCP_Ke hoach 2012 (theo doi)" xfId="19408"/>
    <cellStyle name="2_NTHOC_Tong hop theo doi von TPCP_Ke hoach 2012 (theo doi) 2" xfId="19409"/>
    <cellStyle name="2_NTHOC_Tong hop theo doi von TPCP_Ke hoach 2012 (theo doi) 2 2" xfId="19410"/>
    <cellStyle name="2_NTHOC_Tong hop theo doi von TPCP_Ke hoach 2012 (theo doi) 2 3" xfId="19411"/>
    <cellStyle name="2_NTHOC_Tong hop theo doi von TPCP_Ke hoach 2012 (theo doi) 2 4" xfId="19412"/>
    <cellStyle name="2_NTHOC_Tong hop theo doi von TPCP_Ke hoach 2012 (theo doi) 3" xfId="19413"/>
    <cellStyle name="2_NTHOC_Tong hop theo doi von TPCP_Ke hoach 2012 (theo doi) 4" xfId="19414"/>
    <cellStyle name="2_NTHOC_Tong hop theo doi von TPCP_Ke hoach 2012 (theo doi) 5" xfId="19415"/>
    <cellStyle name="2_NTHOC_Tong hop theo doi von TPCP_Ke hoach 2012 theo doi (giai ngan 30.6.12)" xfId="19416"/>
    <cellStyle name="2_NTHOC_Tong hop theo doi von TPCP_Ke hoach 2012 theo doi (giai ngan 30.6.12) 2" xfId="19417"/>
    <cellStyle name="2_NTHOC_Tong hop theo doi von TPCP_Ke hoach 2012 theo doi (giai ngan 30.6.12) 2 2" xfId="19418"/>
    <cellStyle name="2_NTHOC_Tong hop theo doi von TPCP_Ke hoach 2012 theo doi (giai ngan 30.6.12) 2 3" xfId="19419"/>
    <cellStyle name="2_NTHOC_Tong hop theo doi von TPCP_Ke hoach 2012 theo doi (giai ngan 30.6.12) 2 4" xfId="19420"/>
    <cellStyle name="2_NTHOC_Tong hop theo doi von TPCP_Ke hoach 2012 theo doi (giai ngan 30.6.12) 3" xfId="19421"/>
    <cellStyle name="2_NTHOC_Tong hop theo doi von TPCP_Ke hoach 2012 theo doi (giai ngan 30.6.12) 4" xfId="19422"/>
    <cellStyle name="2_NTHOC_Tong hop theo doi von TPCP_Ke hoach 2012 theo doi (giai ngan 30.6.12) 5" xfId="19423"/>
    <cellStyle name="2_NTHOC_Worksheet in D: My Documents Ke Hoach KH cac nam Nam 2014 Bao cao ve Ke hoach nam 2014 ( Hoan chinh sau TL voi Bo KH)" xfId="19424"/>
    <cellStyle name="2_NTHOC_Worksheet in D: My Documents Ke Hoach KH cac nam Nam 2014 Bao cao ve Ke hoach nam 2014 ( Hoan chinh sau TL voi Bo KH) 2" xfId="19425"/>
    <cellStyle name="2_NTHOC_Worksheet in D: My Documents Ke Hoach KH cac nam Nam 2014 Bao cao ve Ke hoach nam 2014 ( Hoan chinh sau TL voi Bo KH) 2 2" xfId="19426"/>
    <cellStyle name="2_NTHOC_Worksheet in D: My Documents Ke Hoach KH cac nam Nam 2014 Bao cao ve Ke hoach nam 2014 ( Hoan chinh sau TL voi Bo KH) 2 3" xfId="19427"/>
    <cellStyle name="2_NTHOC_Worksheet in D: My Documents Ke Hoach KH cac nam Nam 2014 Bao cao ve Ke hoach nam 2014 ( Hoan chinh sau TL voi Bo KH) 2 4" xfId="19428"/>
    <cellStyle name="2_NTHOC_Worksheet in D: My Documents Ke Hoach KH cac nam Nam 2014 Bao cao ve Ke hoach nam 2014 ( Hoan chinh sau TL voi Bo KH) 3" xfId="19429"/>
    <cellStyle name="2_NTHOC_Worksheet in D: My Documents Ke Hoach KH cac nam Nam 2014 Bao cao ve Ke hoach nam 2014 ( Hoan chinh sau TL voi Bo KH) 4" xfId="19430"/>
    <cellStyle name="2_NTHOC_Worksheet in D: My Documents Ke Hoach KH cac nam Nam 2014 Bao cao ve Ke hoach nam 2014 ( Hoan chinh sau TL voi Bo KH) 5" xfId="19431"/>
    <cellStyle name="2_pvhung.skhdt 20117113152041 Danh muc cong trinh trong diem" xfId="19432"/>
    <cellStyle name="2_pvhung.skhdt 20117113152041 Danh muc cong trinh trong diem 2" xfId="19433"/>
    <cellStyle name="2_pvhung.skhdt 20117113152041 Danh muc cong trinh trong diem 2 2" xfId="19434"/>
    <cellStyle name="2_pvhung.skhdt 20117113152041 Danh muc cong trinh trong diem 2 2 2" xfId="19435"/>
    <cellStyle name="2_pvhung.skhdt 20117113152041 Danh muc cong trinh trong diem 2 2 3" xfId="19436"/>
    <cellStyle name="2_pvhung.skhdt 20117113152041 Danh muc cong trinh trong diem 2 2 4" xfId="19437"/>
    <cellStyle name="2_pvhung.skhdt 20117113152041 Danh muc cong trinh trong diem 2 3" xfId="19438"/>
    <cellStyle name="2_pvhung.skhdt 20117113152041 Danh muc cong trinh trong diem 2 4" xfId="19439"/>
    <cellStyle name="2_pvhung.skhdt 20117113152041 Danh muc cong trinh trong diem 2 5" xfId="19440"/>
    <cellStyle name="2_pvhung.skhdt 20117113152041 Danh muc cong trinh trong diem 3" xfId="19441"/>
    <cellStyle name="2_pvhung.skhdt 20117113152041 Danh muc cong trinh trong diem 3 2" xfId="19442"/>
    <cellStyle name="2_pvhung.skhdt 20117113152041 Danh muc cong trinh trong diem 3 3" xfId="19443"/>
    <cellStyle name="2_pvhung.skhdt 20117113152041 Danh muc cong trinh trong diem 3 4" xfId="19444"/>
    <cellStyle name="2_pvhung.skhdt 20117113152041 Danh muc cong trinh trong diem 4" xfId="19445"/>
    <cellStyle name="2_pvhung.skhdt 20117113152041 Danh muc cong trinh trong diem 5" xfId="19446"/>
    <cellStyle name="2_pvhung.skhdt 20117113152041 Danh muc cong trinh trong diem 6" xfId="19447"/>
    <cellStyle name="2_pvhung.skhdt 20117113152041 Danh muc cong trinh trong diem_BC von DTPT 6 thang 2012" xfId="19448"/>
    <cellStyle name="2_pvhung.skhdt 20117113152041 Danh muc cong trinh trong diem_BC von DTPT 6 thang 2012 2" xfId="19449"/>
    <cellStyle name="2_pvhung.skhdt 20117113152041 Danh muc cong trinh trong diem_BC von DTPT 6 thang 2012 2 2" xfId="19450"/>
    <cellStyle name="2_pvhung.skhdt 20117113152041 Danh muc cong trinh trong diem_BC von DTPT 6 thang 2012 2 2 2" xfId="19451"/>
    <cellStyle name="2_pvhung.skhdt 20117113152041 Danh muc cong trinh trong diem_BC von DTPT 6 thang 2012 2 2 3" xfId="19452"/>
    <cellStyle name="2_pvhung.skhdt 20117113152041 Danh muc cong trinh trong diem_BC von DTPT 6 thang 2012 2 2 4" xfId="19453"/>
    <cellStyle name="2_pvhung.skhdt 20117113152041 Danh muc cong trinh trong diem_BC von DTPT 6 thang 2012 2 3" xfId="19454"/>
    <cellStyle name="2_pvhung.skhdt 20117113152041 Danh muc cong trinh trong diem_BC von DTPT 6 thang 2012 2 4" xfId="19455"/>
    <cellStyle name="2_pvhung.skhdt 20117113152041 Danh muc cong trinh trong diem_BC von DTPT 6 thang 2012 2 5" xfId="19456"/>
    <cellStyle name="2_pvhung.skhdt 20117113152041 Danh muc cong trinh trong diem_BC von DTPT 6 thang 2012 3" xfId="19457"/>
    <cellStyle name="2_pvhung.skhdt 20117113152041 Danh muc cong trinh trong diem_BC von DTPT 6 thang 2012 3 2" xfId="19458"/>
    <cellStyle name="2_pvhung.skhdt 20117113152041 Danh muc cong trinh trong diem_BC von DTPT 6 thang 2012 3 3" xfId="19459"/>
    <cellStyle name="2_pvhung.skhdt 20117113152041 Danh muc cong trinh trong diem_BC von DTPT 6 thang 2012 3 4" xfId="19460"/>
    <cellStyle name="2_pvhung.skhdt 20117113152041 Danh muc cong trinh trong diem_BC von DTPT 6 thang 2012 4" xfId="19461"/>
    <cellStyle name="2_pvhung.skhdt 20117113152041 Danh muc cong trinh trong diem_BC von DTPT 6 thang 2012 5" xfId="19462"/>
    <cellStyle name="2_pvhung.skhdt 20117113152041 Danh muc cong trinh trong diem_BC von DTPT 6 thang 2012 6" xfId="19463"/>
    <cellStyle name="2_pvhung.skhdt 20117113152041 Danh muc cong trinh trong diem_Bieu du thao QD von ho tro co MT" xfId="19464"/>
    <cellStyle name="2_pvhung.skhdt 20117113152041 Danh muc cong trinh trong diem_Bieu du thao QD von ho tro co MT 2" xfId="19465"/>
    <cellStyle name="2_pvhung.skhdt 20117113152041 Danh muc cong trinh trong diem_Bieu du thao QD von ho tro co MT 2 2" xfId="19466"/>
    <cellStyle name="2_pvhung.skhdt 20117113152041 Danh muc cong trinh trong diem_Bieu du thao QD von ho tro co MT 2 2 2" xfId="19467"/>
    <cellStyle name="2_pvhung.skhdt 20117113152041 Danh muc cong trinh trong diem_Bieu du thao QD von ho tro co MT 2 2 3" xfId="19468"/>
    <cellStyle name="2_pvhung.skhdt 20117113152041 Danh muc cong trinh trong diem_Bieu du thao QD von ho tro co MT 2 2 4" xfId="19469"/>
    <cellStyle name="2_pvhung.skhdt 20117113152041 Danh muc cong trinh trong diem_Bieu du thao QD von ho tro co MT 2 3" xfId="19470"/>
    <cellStyle name="2_pvhung.skhdt 20117113152041 Danh muc cong trinh trong diem_Bieu du thao QD von ho tro co MT 2 4" xfId="19471"/>
    <cellStyle name="2_pvhung.skhdt 20117113152041 Danh muc cong trinh trong diem_Bieu du thao QD von ho tro co MT 2 5" xfId="19472"/>
    <cellStyle name="2_pvhung.skhdt 20117113152041 Danh muc cong trinh trong diem_Bieu du thao QD von ho tro co MT 3" xfId="19473"/>
    <cellStyle name="2_pvhung.skhdt 20117113152041 Danh muc cong trinh trong diem_Bieu du thao QD von ho tro co MT 3 2" xfId="19474"/>
    <cellStyle name="2_pvhung.skhdt 20117113152041 Danh muc cong trinh trong diem_Bieu du thao QD von ho tro co MT 3 3" xfId="19475"/>
    <cellStyle name="2_pvhung.skhdt 20117113152041 Danh muc cong trinh trong diem_Bieu du thao QD von ho tro co MT 3 4" xfId="19476"/>
    <cellStyle name="2_pvhung.skhdt 20117113152041 Danh muc cong trinh trong diem_Bieu du thao QD von ho tro co MT 4" xfId="19477"/>
    <cellStyle name="2_pvhung.skhdt 20117113152041 Danh muc cong trinh trong diem_Bieu du thao QD von ho tro co MT 5" xfId="19478"/>
    <cellStyle name="2_pvhung.skhdt 20117113152041 Danh muc cong trinh trong diem_Bieu du thao QD von ho tro co MT 6" xfId="19479"/>
    <cellStyle name="2_pvhung.skhdt 20117113152041 Danh muc cong trinh trong diem_Ke hoach 2012 (theo doi)" xfId="19480"/>
    <cellStyle name="2_pvhung.skhdt 20117113152041 Danh muc cong trinh trong diem_Ke hoach 2012 (theo doi) 2" xfId="19481"/>
    <cellStyle name="2_pvhung.skhdt 20117113152041 Danh muc cong trinh trong diem_Ke hoach 2012 (theo doi) 2 2" xfId="19482"/>
    <cellStyle name="2_pvhung.skhdt 20117113152041 Danh muc cong trinh trong diem_Ke hoach 2012 (theo doi) 2 2 2" xfId="19483"/>
    <cellStyle name="2_pvhung.skhdt 20117113152041 Danh muc cong trinh trong diem_Ke hoach 2012 (theo doi) 2 2 3" xfId="19484"/>
    <cellStyle name="2_pvhung.skhdt 20117113152041 Danh muc cong trinh trong diem_Ke hoach 2012 (theo doi) 2 2 4" xfId="19485"/>
    <cellStyle name="2_pvhung.skhdt 20117113152041 Danh muc cong trinh trong diem_Ke hoach 2012 (theo doi) 2 3" xfId="19486"/>
    <cellStyle name="2_pvhung.skhdt 20117113152041 Danh muc cong trinh trong diem_Ke hoach 2012 (theo doi) 2 4" xfId="19487"/>
    <cellStyle name="2_pvhung.skhdt 20117113152041 Danh muc cong trinh trong diem_Ke hoach 2012 (theo doi) 2 5" xfId="19488"/>
    <cellStyle name="2_pvhung.skhdt 20117113152041 Danh muc cong trinh trong diem_Ke hoach 2012 (theo doi) 3" xfId="19489"/>
    <cellStyle name="2_pvhung.skhdt 20117113152041 Danh muc cong trinh trong diem_Ke hoach 2012 (theo doi) 3 2" xfId="19490"/>
    <cellStyle name="2_pvhung.skhdt 20117113152041 Danh muc cong trinh trong diem_Ke hoach 2012 (theo doi) 3 3" xfId="19491"/>
    <cellStyle name="2_pvhung.skhdt 20117113152041 Danh muc cong trinh trong diem_Ke hoach 2012 (theo doi) 3 4" xfId="19492"/>
    <cellStyle name="2_pvhung.skhdt 20117113152041 Danh muc cong trinh trong diem_Ke hoach 2012 (theo doi) 4" xfId="19493"/>
    <cellStyle name="2_pvhung.skhdt 20117113152041 Danh muc cong trinh trong diem_Ke hoach 2012 (theo doi) 5" xfId="19494"/>
    <cellStyle name="2_pvhung.skhdt 20117113152041 Danh muc cong trinh trong diem_Ke hoach 2012 (theo doi) 6" xfId="19495"/>
    <cellStyle name="2_pvhung.skhdt 20117113152041 Danh muc cong trinh trong diem_Ke hoach 2012 theo doi (giai ngan 30.6.12)" xfId="19496"/>
    <cellStyle name="2_pvhung.skhdt 20117113152041 Danh muc cong trinh trong diem_Ke hoach 2012 theo doi (giai ngan 30.6.12) 2" xfId="19497"/>
    <cellStyle name="2_pvhung.skhdt 20117113152041 Danh muc cong trinh trong diem_Ke hoach 2012 theo doi (giai ngan 30.6.12) 2 2" xfId="19498"/>
    <cellStyle name="2_pvhung.skhdt 20117113152041 Danh muc cong trinh trong diem_Ke hoach 2012 theo doi (giai ngan 30.6.12) 2 2 2" xfId="19499"/>
    <cellStyle name="2_pvhung.skhdt 20117113152041 Danh muc cong trinh trong diem_Ke hoach 2012 theo doi (giai ngan 30.6.12) 2 2 3" xfId="19500"/>
    <cellStyle name="2_pvhung.skhdt 20117113152041 Danh muc cong trinh trong diem_Ke hoach 2012 theo doi (giai ngan 30.6.12) 2 2 4" xfId="19501"/>
    <cellStyle name="2_pvhung.skhdt 20117113152041 Danh muc cong trinh trong diem_Ke hoach 2012 theo doi (giai ngan 30.6.12) 2 3" xfId="19502"/>
    <cellStyle name="2_pvhung.skhdt 20117113152041 Danh muc cong trinh trong diem_Ke hoach 2012 theo doi (giai ngan 30.6.12) 2 4" xfId="19503"/>
    <cellStyle name="2_pvhung.skhdt 20117113152041 Danh muc cong trinh trong diem_Ke hoach 2012 theo doi (giai ngan 30.6.12) 2 5" xfId="19504"/>
    <cellStyle name="2_pvhung.skhdt 20117113152041 Danh muc cong trinh trong diem_Ke hoach 2012 theo doi (giai ngan 30.6.12) 3" xfId="19505"/>
    <cellStyle name="2_pvhung.skhdt 20117113152041 Danh muc cong trinh trong diem_Ke hoach 2012 theo doi (giai ngan 30.6.12) 3 2" xfId="19506"/>
    <cellStyle name="2_pvhung.skhdt 20117113152041 Danh muc cong trinh trong diem_Ke hoach 2012 theo doi (giai ngan 30.6.12) 3 3" xfId="19507"/>
    <cellStyle name="2_pvhung.skhdt 20117113152041 Danh muc cong trinh trong diem_Ke hoach 2012 theo doi (giai ngan 30.6.12) 3 4" xfId="19508"/>
    <cellStyle name="2_pvhung.skhdt 20117113152041 Danh muc cong trinh trong diem_Ke hoach 2012 theo doi (giai ngan 30.6.12) 4" xfId="19509"/>
    <cellStyle name="2_pvhung.skhdt 20117113152041 Danh muc cong trinh trong diem_Ke hoach 2012 theo doi (giai ngan 30.6.12) 5" xfId="19510"/>
    <cellStyle name="2_pvhung.skhdt 20117113152041 Danh muc cong trinh trong diem_Ke hoach 2012 theo doi (giai ngan 30.6.12) 6" xfId="19511"/>
    <cellStyle name="2_Ra soat KH 2008 (chinh thuc)" xfId="19512"/>
    <cellStyle name="2_Ra soat KH 2009 (chinh thuc o nha)" xfId="19513"/>
    <cellStyle name="2_Ra soat KH 2009 (chinh thuc o nha) 2" xfId="19514"/>
    <cellStyle name="2_Ra soat KH 2009 (chinh thuc o nha) 2 2" xfId="19515"/>
    <cellStyle name="2_Ra soat KH 2009 (chinh thuc o nha) 2 3" xfId="19516"/>
    <cellStyle name="2_Ra soat KH 2009 (chinh thuc o nha) 2 4" xfId="19517"/>
    <cellStyle name="2_Ra soat KH 2009 (chinh thuc o nha) 3" xfId="19518"/>
    <cellStyle name="2_Ra soat KH 2009 (chinh thuc o nha) 4" xfId="19519"/>
    <cellStyle name="2_Ra soat KH 2009 (chinh thuc o nha) 5" xfId="19520"/>
    <cellStyle name="2_Ra soat KH 2009 (chinh thuc o nha)_BC von DTPT 6 thang 2012" xfId="19521"/>
    <cellStyle name="2_Ra soat KH 2009 (chinh thuc o nha)_BC von DTPT 6 thang 2012 2" xfId="19522"/>
    <cellStyle name="2_Ra soat KH 2009 (chinh thuc o nha)_BC von DTPT 6 thang 2012 2 2" xfId="19523"/>
    <cellStyle name="2_Ra soat KH 2009 (chinh thuc o nha)_BC von DTPT 6 thang 2012 2 3" xfId="19524"/>
    <cellStyle name="2_Ra soat KH 2009 (chinh thuc o nha)_BC von DTPT 6 thang 2012 2 4" xfId="19525"/>
    <cellStyle name="2_Ra soat KH 2009 (chinh thuc o nha)_BC von DTPT 6 thang 2012 3" xfId="19526"/>
    <cellStyle name="2_Ra soat KH 2009 (chinh thuc o nha)_BC von DTPT 6 thang 2012 4" xfId="19527"/>
    <cellStyle name="2_Ra soat KH 2009 (chinh thuc o nha)_BC von DTPT 6 thang 2012 5" xfId="19528"/>
    <cellStyle name="2_Ra soat KH 2009 (chinh thuc o nha)_Bieu du thao QD von ho tro co MT" xfId="19529"/>
    <cellStyle name="2_Ra soat KH 2009 (chinh thuc o nha)_Bieu du thao QD von ho tro co MT 2" xfId="19530"/>
    <cellStyle name="2_Ra soat KH 2009 (chinh thuc o nha)_Bieu du thao QD von ho tro co MT 2 2" xfId="19531"/>
    <cellStyle name="2_Ra soat KH 2009 (chinh thuc o nha)_Bieu du thao QD von ho tro co MT 2 3" xfId="19532"/>
    <cellStyle name="2_Ra soat KH 2009 (chinh thuc o nha)_Bieu du thao QD von ho tro co MT 2 4" xfId="19533"/>
    <cellStyle name="2_Ra soat KH 2009 (chinh thuc o nha)_Bieu du thao QD von ho tro co MT 3" xfId="19534"/>
    <cellStyle name="2_Ra soat KH 2009 (chinh thuc o nha)_Bieu du thao QD von ho tro co MT 4" xfId="19535"/>
    <cellStyle name="2_Ra soat KH 2009 (chinh thuc o nha)_Bieu du thao QD von ho tro co MT 5" xfId="19536"/>
    <cellStyle name="2_Ra soat KH 2009 (chinh thuc o nha)_Ke hoach 2012 (theo doi)" xfId="19537"/>
    <cellStyle name="2_Ra soat KH 2009 (chinh thuc o nha)_Ke hoach 2012 (theo doi) 2" xfId="19538"/>
    <cellStyle name="2_Ra soat KH 2009 (chinh thuc o nha)_Ke hoach 2012 (theo doi) 2 2" xfId="19539"/>
    <cellStyle name="2_Ra soat KH 2009 (chinh thuc o nha)_Ke hoach 2012 (theo doi) 2 3" xfId="19540"/>
    <cellStyle name="2_Ra soat KH 2009 (chinh thuc o nha)_Ke hoach 2012 (theo doi) 2 4" xfId="19541"/>
    <cellStyle name="2_Ra soat KH 2009 (chinh thuc o nha)_Ke hoach 2012 (theo doi) 3" xfId="19542"/>
    <cellStyle name="2_Ra soat KH 2009 (chinh thuc o nha)_Ke hoach 2012 (theo doi) 4" xfId="19543"/>
    <cellStyle name="2_Ra soat KH 2009 (chinh thuc o nha)_Ke hoach 2012 (theo doi) 5" xfId="19544"/>
    <cellStyle name="2_Ra soat KH 2009 (chinh thuc o nha)_Ke hoach 2012 theo doi (giai ngan 30.6.12)" xfId="19545"/>
    <cellStyle name="2_Ra soat KH 2009 (chinh thuc o nha)_Ke hoach 2012 theo doi (giai ngan 30.6.12) 2" xfId="19546"/>
    <cellStyle name="2_Ra soat KH 2009 (chinh thuc o nha)_Ke hoach 2012 theo doi (giai ngan 30.6.12) 2 2" xfId="19547"/>
    <cellStyle name="2_Ra soat KH 2009 (chinh thuc o nha)_Ke hoach 2012 theo doi (giai ngan 30.6.12) 2 3" xfId="19548"/>
    <cellStyle name="2_Ra soat KH 2009 (chinh thuc o nha)_Ke hoach 2012 theo doi (giai ngan 30.6.12) 2 4" xfId="19549"/>
    <cellStyle name="2_Ra soat KH 2009 (chinh thuc o nha)_Ke hoach 2012 theo doi (giai ngan 30.6.12) 3" xfId="19550"/>
    <cellStyle name="2_Ra soat KH 2009 (chinh thuc o nha)_Ke hoach 2012 theo doi (giai ngan 30.6.12) 4" xfId="19551"/>
    <cellStyle name="2_Ra soat KH 2009 (chinh thuc o nha)_Ke hoach 2012 theo doi (giai ngan 30.6.12) 5" xfId="19552"/>
    <cellStyle name="2_Tong hop so lieu" xfId="19553"/>
    <cellStyle name="2_Tong hop so lieu 2" xfId="19554"/>
    <cellStyle name="2_Tong hop so lieu 2 2" xfId="19555"/>
    <cellStyle name="2_Tong hop so lieu 2 3" xfId="19556"/>
    <cellStyle name="2_Tong hop so lieu 2 4" xfId="19557"/>
    <cellStyle name="2_Tong hop so lieu 3" xfId="19558"/>
    <cellStyle name="2_Tong hop so lieu 4" xfId="19559"/>
    <cellStyle name="2_Tong hop so lieu 5" xfId="19560"/>
    <cellStyle name="2_Tong hop so lieu_BC cong trinh trong diem" xfId="19561"/>
    <cellStyle name="2_Tong hop so lieu_BC cong trinh trong diem 2" xfId="19562"/>
    <cellStyle name="2_Tong hop so lieu_BC cong trinh trong diem 2 2" xfId="19563"/>
    <cellStyle name="2_Tong hop so lieu_BC cong trinh trong diem 2 3" xfId="19564"/>
    <cellStyle name="2_Tong hop so lieu_BC cong trinh trong diem 2 4" xfId="19565"/>
    <cellStyle name="2_Tong hop so lieu_BC cong trinh trong diem 3" xfId="19566"/>
    <cellStyle name="2_Tong hop so lieu_BC cong trinh trong diem 4" xfId="19567"/>
    <cellStyle name="2_Tong hop so lieu_BC cong trinh trong diem 5" xfId="19568"/>
    <cellStyle name="2_Tong hop so lieu_BC cong trinh trong diem_BC von DTPT 6 thang 2012" xfId="19569"/>
    <cellStyle name="2_Tong hop so lieu_BC cong trinh trong diem_BC von DTPT 6 thang 2012 2" xfId="19570"/>
    <cellStyle name="2_Tong hop so lieu_BC cong trinh trong diem_BC von DTPT 6 thang 2012 2 2" xfId="19571"/>
    <cellStyle name="2_Tong hop so lieu_BC cong trinh trong diem_BC von DTPT 6 thang 2012 2 3" xfId="19572"/>
    <cellStyle name="2_Tong hop so lieu_BC cong trinh trong diem_BC von DTPT 6 thang 2012 2 4" xfId="19573"/>
    <cellStyle name="2_Tong hop so lieu_BC cong trinh trong diem_BC von DTPT 6 thang 2012 3" xfId="19574"/>
    <cellStyle name="2_Tong hop so lieu_BC cong trinh trong diem_BC von DTPT 6 thang 2012 4" xfId="19575"/>
    <cellStyle name="2_Tong hop so lieu_BC cong trinh trong diem_BC von DTPT 6 thang 2012 5" xfId="19576"/>
    <cellStyle name="2_Tong hop so lieu_BC cong trinh trong diem_Bieu du thao QD von ho tro co MT" xfId="19577"/>
    <cellStyle name="2_Tong hop so lieu_BC cong trinh trong diem_Bieu du thao QD von ho tro co MT 2" xfId="19578"/>
    <cellStyle name="2_Tong hop so lieu_BC cong trinh trong diem_Bieu du thao QD von ho tro co MT 2 2" xfId="19579"/>
    <cellStyle name="2_Tong hop so lieu_BC cong trinh trong diem_Bieu du thao QD von ho tro co MT 2 3" xfId="19580"/>
    <cellStyle name="2_Tong hop so lieu_BC cong trinh trong diem_Bieu du thao QD von ho tro co MT 2 4" xfId="19581"/>
    <cellStyle name="2_Tong hop so lieu_BC cong trinh trong diem_Bieu du thao QD von ho tro co MT 3" xfId="19582"/>
    <cellStyle name="2_Tong hop so lieu_BC cong trinh trong diem_Bieu du thao QD von ho tro co MT 4" xfId="19583"/>
    <cellStyle name="2_Tong hop so lieu_BC cong trinh trong diem_Bieu du thao QD von ho tro co MT 5" xfId="19584"/>
    <cellStyle name="2_Tong hop so lieu_BC cong trinh trong diem_Ke hoach 2012 (theo doi)" xfId="19585"/>
    <cellStyle name="2_Tong hop so lieu_BC cong trinh trong diem_Ke hoach 2012 (theo doi) 2" xfId="19586"/>
    <cellStyle name="2_Tong hop so lieu_BC cong trinh trong diem_Ke hoach 2012 (theo doi) 2 2" xfId="19587"/>
    <cellStyle name="2_Tong hop so lieu_BC cong trinh trong diem_Ke hoach 2012 (theo doi) 2 3" xfId="19588"/>
    <cellStyle name="2_Tong hop so lieu_BC cong trinh trong diem_Ke hoach 2012 (theo doi) 2 4" xfId="19589"/>
    <cellStyle name="2_Tong hop so lieu_BC cong trinh trong diem_Ke hoach 2012 (theo doi) 3" xfId="19590"/>
    <cellStyle name="2_Tong hop so lieu_BC cong trinh trong diem_Ke hoach 2012 (theo doi) 4" xfId="19591"/>
    <cellStyle name="2_Tong hop so lieu_BC cong trinh trong diem_Ke hoach 2012 (theo doi) 5" xfId="19592"/>
    <cellStyle name="2_Tong hop so lieu_BC cong trinh trong diem_Ke hoach 2012 theo doi (giai ngan 30.6.12)" xfId="19593"/>
    <cellStyle name="2_Tong hop so lieu_BC cong trinh trong diem_Ke hoach 2012 theo doi (giai ngan 30.6.12) 2" xfId="19594"/>
    <cellStyle name="2_Tong hop so lieu_BC cong trinh trong diem_Ke hoach 2012 theo doi (giai ngan 30.6.12) 2 2" xfId="19595"/>
    <cellStyle name="2_Tong hop so lieu_BC cong trinh trong diem_Ke hoach 2012 theo doi (giai ngan 30.6.12) 2 3" xfId="19596"/>
    <cellStyle name="2_Tong hop so lieu_BC cong trinh trong diem_Ke hoach 2012 theo doi (giai ngan 30.6.12) 2 4" xfId="19597"/>
    <cellStyle name="2_Tong hop so lieu_BC cong trinh trong diem_Ke hoach 2012 theo doi (giai ngan 30.6.12) 3" xfId="19598"/>
    <cellStyle name="2_Tong hop so lieu_BC cong trinh trong diem_Ke hoach 2012 theo doi (giai ngan 30.6.12) 4" xfId="19599"/>
    <cellStyle name="2_Tong hop so lieu_BC cong trinh trong diem_Ke hoach 2012 theo doi (giai ngan 30.6.12) 5" xfId="19600"/>
    <cellStyle name="2_Tong hop so lieu_BC von DTPT 6 thang 2012" xfId="19601"/>
    <cellStyle name="2_Tong hop so lieu_BC von DTPT 6 thang 2012 2" xfId="19602"/>
    <cellStyle name="2_Tong hop so lieu_BC von DTPT 6 thang 2012 2 2" xfId="19603"/>
    <cellStyle name="2_Tong hop so lieu_BC von DTPT 6 thang 2012 2 3" xfId="19604"/>
    <cellStyle name="2_Tong hop so lieu_BC von DTPT 6 thang 2012 2 4" xfId="19605"/>
    <cellStyle name="2_Tong hop so lieu_BC von DTPT 6 thang 2012 3" xfId="19606"/>
    <cellStyle name="2_Tong hop so lieu_BC von DTPT 6 thang 2012 4" xfId="19607"/>
    <cellStyle name="2_Tong hop so lieu_BC von DTPT 6 thang 2012 5" xfId="19608"/>
    <cellStyle name="2_Tong hop so lieu_Bieu du thao QD von ho tro co MT" xfId="19609"/>
    <cellStyle name="2_Tong hop so lieu_Bieu du thao QD von ho tro co MT 2" xfId="19610"/>
    <cellStyle name="2_Tong hop so lieu_Bieu du thao QD von ho tro co MT 2 2" xfId="19611"/>
    <cellStyle name="2_Tong hop so lieu_Bieu du thao QD von ho tro co MT 2 3" xfId="19612"/>
    <cellStyle name="2_Tong hop so lieu_Bieu du thao QD von ho tro co MT 2 4" xfId="19613"/>
    <cellStyle name="2_Tong hop so lieu_Bieu du thao QD von ho tro co MT 3" xfId="19614"/>
    <cellStyle name="2_Tong hop so lieu_Bieu du thao QD von ho tro co MT 4" xfId="19615"/>
    <cellStyle name="2_Tong hop so lieu_Bieu du thao QD von ho tro co MT 5" xfId="19616"/>
    <cellStyle name="2_Tong hop so lieu_Ke hoach 2012 (theo doi)" xfId="19617"/>
    <cellStyle name="2_Tong hop so lieu_Ke hoach 2012 (theo doi) 2" xfId="19618"/>
    <cellStyle name="2_Tong hop so lieu_Ke hoach 2012 (theo doi) 2 2" xfId="19619"/>
    <cellStyle name="2_Tong hop so lieu_Ke hoach 2012 (theo doi) 2 3" xfId="19620"/>
    <cellStyle name="2_Tong hop so lieu_Ke hoach 2012 (theo doi) 2 4" xfId="19621"/>
    <cellStyle name="2_Tong hop so lieu_Ke hoach 2012 (theo doi) 3" xfId="19622"/>
    <cellStyle name="2_Tong hop so lieu_Ke hoach 2012 (theo doi) 4" xfId="19623"/>
    <cellStyle name="2_Tong hop so lieu_Ke hoach 2012 (theo doi) 5" xfId="19624"/>
    <cellStyle name="2_Tong hop so lieu_Ke hoach 2012 theo doi (giai ngan 30.6.12)" xfId="19625"/>
    <cellStyle name="2_Tong hop so lieu_Ke hoach 2012 theo doi (giai ngan 30.6.12) 2" xfId="19626"/>
    <cellStyle name="2_Tong hop so lieu_Ke hoach 2012 theo doi (giai ngan 30.6.12) 2 2" xfId="19627"/>
    <cellStyle name="2_Tong hop so lieu_Ke hoach 2012 theo doi (giai ngan 30.6.12) 2 3" xfId="19628"/>
    <cellStyle name="2_Tong hop so lieu_Ke hoach 2012 theo doi (giai ngan 30.6.12) 2 4" xfId="19629"/>
    <cellStyle name="2_Tong hop so lieu_Ke hoach 2012 theo doi (giai ngan 30.6.12) 3" xfId="19630"/>
    <cellStyle name="2_Tong hop so lieu_Ke hoach 2012 theo doi (giai ngan 30.6.12) 4" xfId="19631"/>
    <cellStyle name="2_Tong hop so lieu_Ke hoach 2012 theo doi (giai ngan 30.6.12) 5" xfId="19632"/>
    <cellStyle name="2_Tong hop so lieu_pvhung.skhdt 20117113152041 Danh muc cong trinh trong diem" xfId="19633"/>
    <cellStyle name="2_Tong hop so lieu_pvhung.skhdt 20117113152041 Danh muc cong trinh trong diem 2" xfId="19634"/>
    <cellStyle name="2_Tong hop so lieu_pvhung.skhdt 20117113152041 Danh muc cong trinh trong diem 2 2" xfId="19635"/>
    <cellStyle name="2_Tong hop so lieu_pvhung.skhdt 20117113152041 Danh muc cong trinh trong diem 2 3" xfId="19636"/>
    <cellStyle name="2_Tong hop so lieu_pvhung.skhdt 20117113152041 Danh muc cong trinh trong diem 2 4" xfId="19637"/>
    <cellStyle name="2_Tong hop so lieu_pvhung.skhdt 20117113152041 Danh muc cong trinh trong diem 3" xfId="19638"/>
    <cellStyle name="2_Tong hop so lieu_pvhung.skhdt 20117113152041 Danh muc cong trinh trong diem 4" xfId="19639"/>
    <cellStyle name="2_Tong hop so lieu_pvhung.skhdt 20117113152041 Danh muc cong trinh trong diem 5" xfId="19640"/>
    <cellStyle name="2_Tong hop so lieu_pvhung.skhdt 20117113152041 Danh muc cong trinh trong diem_BC von DTPT 6 thang 2012" xfId="19641"/>
    <cellStyle name="2_Tong hop so lieu_pvhung.skhdt 20117113152041 Danh muc cong trinh trong diem_BC von DTPT 6 thang 2012 2" xfId="19642"/>
    <cellStyle name="2_Tong hop so lieu_pvhung.skhdt 20117113152041 Danh muc cong trinh trong diem_BC von DTPT 6 thang 2012 2 2" xfId="19643"/>
    <cellStyle name="2_Tong hop so lieu_pvhung.skhdt 20117113152041 Danh muc cong trinh trong diem_BC von DTPT 6 thang 2012 2 3" xfId="19644"/>
    <cellStyle name="2_Tong hop so lieu_pvhung.skhdt 20117113152041 Danh muc cong trinh trong diem_BC von DTPT 6 thang 2012 2 4" xfId="19645"/>
    <cellStyle name="2_Tong hop so lieu_pvhung.skhdt 20117113152041 Danh muc cong trinh trong diem_BC von DTPT 6 thang 2012 3" xfId="19646"/>
    <cellStyle name="2_Tong hop so lieu_pvhung.skhdt 20117113152041 Danh muc cong trinh trong diem_BC von DTPT 6 thang 2012 4" xfId="19647"/>
    <cellStyle name="2_Tong hop so lieu_pvhung.skhdt 20117113152041 Danh muc cong trinh trong diem_BC von DTPT 6 thang 2012 5" xfId="19648"/>
    <cellStyle name="2_Tong hop so lieu_pvhung.skhdt 20117113152041 Danh muc cong trinh trong diem_Bieu du thao QD von ho tro co MT" xfId="19649"/>
    <cellStyle name="2_Tong hop so lieu_pvhung.skhdt 20117113152041 Danh muc cong trinh trong diem_Bieu du thao QD von ho tro co MT 2" xfId="19650"/>
    <cellStyle name="2_Tong hop so lieu_pvhung.skhdt 20117113152041 Danh muc cong trinh trong diem_Bieu du thao QD von ho tro co MT 2 2" xfId="19651"/>
    <cellStyle name="2_Tong hop so lieu_pvhung.skhdt 20117113152041 Danh muc cong trinh trong diem_Bieu du thao QD von ho tro co MT 2 3" xfId="19652"/>
    <cellStyle name="2_Tong hop so lieu_pvhung.skhdt 20117113152041 Danh muc cong trinh trong diem_Bieu du thao QD von ho tro co MT 2 4" xfId="19653"/>
    <cellStyle name="2_Tong hop so lieu_pvhung.skhdt 20117113152041 Danh muc cong trinh trong diem_Bieu du thao QD von ho tro co MT 3" xfId="19654"/>
    <cellStyle name="2_Tong hop so lieu_pvhung.skhdt 20117113152041 Danh muc cong trinh trong diem_Bieu du thao QD von ho tro co MT 4" xfId="19655"/>
    <cellStyle name="2_Tong hop so lieu_pvhung.skhdt 20117113152041 Danh muc cong trinh trong diem_Bieu du thao QD von ho tro co MT 5" xfId="19656"/>
    <cellStyle name="2_Tong hop so lieu_pvhung.skhdt 20117113152041 Danh muc cong trinh trong diem_Ke hoach 2012 (theo doi)" xfId="19657"/>
    <cellStyle name="2_Tong hop so lieu_pvhung.skhdt 20117113152041 Danh muc cong trinh trong diem_Ke hoach 2012 (theo doi) 2" xfId="19658"/>
    <cellStyle name="2_Tong hop so lieu_pvhung.skhdt 20117113152041 Danh muc cong trinh trong diem_Ke hoach 2012 (theo doi) 2 2" xfId="19659"/>
    <cellStyle name="2_Tong hop so lieu_pvhung.skhdt 20117113152041 Danh muc cong trinh trong diem_Ke hoach 2012 (theo doi) 2 3" xfId="19660"/>
    <cellStyle name="2_Tong hop so lieu_pvhung.skhdt 20117113152041 Danh muc cong trinh trong diem_Ke hoach 2012 (theo doi) 2 4" xfId="19661"/>
    <cellStyle name="2_Tong hop so lieu_pvhung.skhdt 20117113152041 Danh muc cong trinh trong diem_Ke hoach 2012 (theo doi) 3" xfId="19662"/>
    <cellStyle name="2_Tong hop so lieu_pvhung.skhdt 20117113152041 Danh muc cong trinh trong diem_Ke hoach 2012 (theo doi) 4" xfId="19663"/>
    <cellStyle name="2_Tong hop so lieu_pvhung.skhdt 20117113152041 Danh muc cong trinh trong diem_Ke hoach 2012 (theo doi) 5" xfId="19664"/>
    <cellStyle name="2_Tong hop so lieu_pvhung.skhdt 20117113152041 Danh muc cong trinh trong diem_Ke hoach 2012 theo doi (giai ngan 30.6.12)" xfId="19665"/>
    <cellStyle name="2_Tong hop so lieu_pvhung.skhdt 20117113152041 Danh muc cong trinh trong diem_Ke hoach 2012 theo doi (giai ngan 30.6.12) 2" xfId="19666"/>
    <cellStyle name="2_Tong hop so lieu_pvhung.skhdt 20117113152041 Danh muc cong trinh trong diem_Ke hoach 2012 theo doi (giai ngan 30.6.12) 2 2" xfId="19667"/>
    <cellStyle name="2_Tong hop so lieu_pvhung.skhdt 20117113152041 Danh muc cong trinh trong diem_Ke hoach 2012 theo doi (giai ngan 30.6.12) 2 3" xfId="19668"/>
    <cellStyle name="2_Tong hop so lieu_pvhung.skhdt 20117113152041 Danh muc cong trinh trong diem_Ke hoach 2012 theo doi (giai ngan 30.6.12) 2 4" xfId="19669"/>
    <cellStyle name="2_Tong hop so lieu_pvhung.skhdt 20117113152041 Danh muc cong trinh trong diem_Ke hoach 2012 theo doi (giai ngan 30.6.12) 3" xfId="19670"/>
    <cellStyle name="2_Tong hop so lieu_pvhung.skhdt 20117113152041 Danh muc cong trinh trong diem_Ke hoach 2012 theo doi (giai ngan 30.6.12) 4" xfId="19671"/>
    <cellStyle name="2_Tong hop so lieu_pvhung.skhdt 20117113152041 Danh muc cong trinh trong diem_Ke hoach 2012 theo doi (giai ngan 30.6.12) 5" xfId="19672"/>
    <cellStyle name="2_Tong hop theo doi von TPCP" xfId="19673"/>
    <cellStyle name="2_Tong hop theo doi von TPCP (BC)" xfId="19674"/>
    <cellStyle name="2_Tong hop theo doi von TPCP (BC) 2" xfId="19675"/>
    <cellStyle name="2_Tong hop theo doi von TPCP (BC) 2 2" xfId="19676"/>
    <cellStyle name="2_Tong hop theo doi von TPCP (BC) 2 3" xfId="19677"/>
    <cellStyle name="2_Tong hop theo doi von TPCP (BC) 2 4" xfId="19678"/>
    <cellStyle name="2_Tong hop theo doi von TPCP (BC) 3" xfId="19679"/>
    <cellStyle name="2_Tong hop theo doi von TPCP (BC) 4" xfId="19680"/>
    <cellStyle name="2_Tong hop theo doi von TPCP (BC) 5" xfId="19681"/>
    <cellStyle name="2_Tong hop theo doi von TPCP (BC)_BC von DTPT 6 thang 2012" xfId="19682"/>
    <cellStyle name="2_Tong hop theo doi von TPCP (BC)_BC von DTPT 6 thang 2012 2" xfId="19683"/>
    <cellStyle name="2_Tong hop theo doi von TPCP (BC)_BC von DTPT 6 thang 2012 2 2" xfId="19684"/>
    <cellStyle name="2_Tong hop theo doi von TPCP (BC)_BC von DTPT 6 thang 2012 2 3" xfId="19685"/>
    <cellStyle name="2_Tong hop theo doi von TPCP (BC)_BC von DTPT 6 thang 2012 2 4" xfId="19686"/>
    <cellStyle name="2_Tong hop theo doi von TPCP (BC)_BC von DTPT 6 thang 2012 3" xfId="19687"/>
    <cellStyle name="2_Tong hop theo doi von TPCP (BC)_BC von DTPT 6 thang 2012 4" xfId="19688"/>
    <cellStyle name="2_Tong hop theo doi von TPCP (BC)_BC von DTPT 6 thang 2012 5" xfId="19689"/>
    <cellStyle name="2_Tong hop theo doi von TPCP (BC)_Bieu du thao QD von ho tro co MT" xfId="19690"/>
    <cellStyle name="2_Tong hop theo doi von TPCP (BC)_Bieu du thao QD von ho tro co MT 2" xfId="19691"/>
    <cellStyle name="2_Tong hop theo doi von TPCP (BC)_Bieu du thao QD von ho tro co MT 2 2" xfId="19692"/>
    <cellStyle name="2_Tong hop theo doi von TPCP (BC)_Bieu du thao QD von ho tro co MT 2 3" xfId="19693"/>
    <cellStyle name="2_Tong hop theo doi von TPCP (BC)_Bieu du thao QD von ho tro co MT 2 4" xfId="19694"/>
    <cellStyle name="2_Tong hop theo doi von TPCP (BC)_Bieu du thao QD von ho tro co MT 3" xfId="19695"/>
    <cellStyle name="2_Tong hop theo doi von TPCP (BC)_Bieu du thao QD von ho tro co MT 4" xfId="19696"/>
    <cellStyle name="2_Tong hop theo doi von TPCP (BC)_Bieu du thao QD von ho tro co MT 5" xfId="19697"/>
    <cellStyle name="2_Tong hop theo doi von TPCP (BC)_Ke hoach 2012 (theo doi)" xfId="19698"/>
    <cellStyle name="2_Tong hop theo doi von TPCP (BC)_Ke hoach 2012 (theo doi) 2" xfId="19699"/>
    <cellStyle name="2_Tong hop theo doi von TPCP (BC)_Ke hoach 2012 (theo doi) 2 2" xfId="19700"/>
    <cellStyle name="2_Tong hop theo doi von TPCP (BC)_Ke hoach 2012 (theo doi) 2 3" xfId="19701"/>
    <cellStyle name="2_Tong hop theo doi von TPCP (BC)_Ke hoach 2012 (theo doi) 2 4" xfId="19702"/>
    <cellStyle name="2_Tong hop theo doi von TPCP (BC)_Ke hoach 2012 (theo doi) 3" xfId="19703"/>
    <cellStyle name="2_Tong hop theo doi von TPCP (BC)_Ke hoach 2012 (theo doi) 4" xfId="19704"/>
    <cellStyle name="2_Tong hop theo doi von TPCP (BC)_Ke hoach 2012 (theo doi) 5" xfId="19705"/>
    <cellStyle name="2_Tong hop theo doi von TPCP (BC)_Ke hoach 2012 theo doi (giai ngan 30.6.12)" xfId="19706"/>
    <cellStyle name="2_Tong hop theo doi von TPCP (BC)_Ke hoach 2012 theo doi (giai ngan 30.6.12) 2" xfId="19707"/>
    <cellStyle name="2_Tong hop theo doi von TPCP (BC)_Ke hoach 2012 theo doi (giai ngan 30.6.12) 2 2" xfId="19708"/>
    <cellStyle name="2_Tong hop theo doi von TPCP (BC)_Ke hoach 2012 theo doi (giai ngan 30.6.12) 2 3" xfId="19709"/>
    <cellStyle name="2_Tong hop theo doi von TPCP (BC)_Ke hoach 2012 theo doi (giai ngan 30.6.12) 2 4" xfId="19710"/>
    <cellStyle name="2_Tong hop theo doi von TPCP (BC)_Ke hoach 2012 theo doi (giai ngan 30.6.12) 3" xfId="19711"/>
    <cellStyle name="2_Tong hop theo doi von TPCP (BC)_Ke hoach 2012 theo doi (giai ngan 30.6.12) 4" xfId="19712"/>
    <cellStyle name="2_Tong hop theo doi von TPCP (BC)_Ke hoach 2012 theo doi (giai ngan 30.6.12) 5" xfId="19713"/>
    <cellStyle name="2_Tong hop theo doi von TPCP 10" xfId="19714"/>
    <cellStyle name="2_Tong hop theo doi von TPCP 10 2" xfId="19715"/>
    <cellStyle name="2_Tong hop theo doi von TPCP 10 3" xfId="19716"/>
    <cellStyle name="2_Tong hop theo doi von TPCP 10 4" xfId="19717"/>
    <cellStyle name="2_Tong hop theo doi von TPCP 11" xfId="19718"/>
    <cellStyle name="2_Tong hop theo doi von TPCP 11 2" xfId="19719"/>
    <cellStyle name="2_Tong hop theo doi von TPCP 11 3" xfId="19720"/>
    <cellStyle name="2_Tong hop theo doi von TPCP 11 4" xfId="19721"/>
    <cellStyle name="2_Tong hop theo doi von TPCP 12" xfId="19722"/>
    <cellStyle name="2_Tong hop theo doi von TPCP 13" xfId="19723"/>
    <cellStyle name="2_Tong hop theo doi von TPCP 14" xfId="19724"/>
    <cellStyle name="2_Tong hop theo doi von TPCP 2" xfId="19725"/>
    <cellStyle name="2_Tong hop theo doi von TPCP 2 2" xfId="19726"/>
    <cellStyle name="2_Tong hop theo doi von TPCP 2 3" xfId="19727"/>
    <cellStyle name="2_Tong hop theo doi von TPCP 2 4" xfId="19728"/>
    <cellStyle name="2_Tong hop theo doi von TPCP 3" xfId="19729"/>
    <cellStyle name="2_Tong hop theo doi von TPCP 3 2" xfId="19730"/>
    <cellStyle name="2_Tong hop theo doi von TPCP 3 3" xfId="19731"/>
    <cellStyle name="2_Tong hop theo doi von TPCP 3 4" xfId="19732"/>
    <cellStyle name="2_Tong hop theo doi von TPCP 4" xfId="19733"/>
    <cellStyle name="2_Tong hop theo doi von TPCP 4 2" xfId="19734"/>
    <cellStyle name="2_Tong hop theo doi von TPCP 4 3" xfId="19735"/>
    <cellStyle name="2_Tong hop theo doi von TPCP 4 4" xfId="19736"/>
    <cellStyle name="2_Tong hop theo doi von TPCP 5" xfId="19737"/>
    <cellStyle name="2_Tong hop theo doi von TPCP 5 2" xfId="19738"/>
    <cellStyle name="2_Tong hop theo doi von TPCP 5 3" xfId="19739"/>
    <cellStyle name="2_Tong hop theo doi von TPCP 5 4" xfId="19740"/>
    <cellStyle name="2_Tong hop theo doi von TPCP 6" xfId="19741"/>
    <cellStyle name="2_Tong hop theo doi von TPCP 6 2" xfId="19742"/>
    <cellStyle name="2_Tong hop theo doi von TPCP 6 3" xfId="19743"/>
    <cellStyle name="2_Tong hop theo doi von TPCP 6 4" xfId="19744"/>
    <cellStyle name="2_Tong hop theo doi von TPCP 7" xfId="19745"/>
    <cellStyle name="2_Tong hop theo doi von TPCP 7 2" xfId="19746"/>
    <cellStyle name="2_Tong hop theo doi von TPCP 7 3" xfId="19747"/>
    <cellStyle name="2_Tong hop theo doi von TPCP 7 4" xfId="19748"/>
    <cellStyle name="2_Tong hop theo doi von TPCP 8" xfId="19749"/>
    <cellStyle name="2_Tong hop theo doi von TPCP 8 2" xfId="19750"/>
    <cellStyle name="2_Tong hop theo doi von TPCP 8 3" xfId="19751"/>
    <cellStyle name="2_Tong hop theo doi von TPCP 8 4" xfId="19752"/>
    <cellStyle name="2_Tong hop theo doi von TPCP 9" xfId="19753"/>
    <cellStyle name="2_Tong hop theo doi von TPCP 9 2" xfId="19754"/>
    <cellStyle name="2_Tong hop theo doi von TPCP 9 3" xfId="19755"/>
    <cellStyle name="2_Tong hop theo doi von TPCP 9 4" xfId="19756"/>
    <cellStyle name="2_Tong hop theo doi von TPCP_BC von DTPT 6 thang 2012" xfId="19757"/>
    <cellStyle name="2_Tong hop theo doi von TPCP_BC von DTPT 6 thang 2012 2" xfId="19758"/>
    <cellStyle name="2_Tong hop theo doi von TPCP_BC von DTPT 6 thang 2012 2 2" xfId="19759"/>
    <cellStyle name="2_Tong hop theo doi von TPCP_BC von DTPT 6 thang 2012 2 3" xfId="19760"/>
    <cellStyle name="2_Tong hop theo doi von TPCP_BC von DTPT 6 thang 2012 2 4" xfId="19761"/>
    <cellStyle name="2_Tong hop theo doi von TPCP_BC von DTPT 6 thang 2012 3" xfId="19762"/>
    <cellStyle name="2_Tong hop theo doi von TPCP_BC von DTPT 6 thang 2012 4" xfId="19763"/>
    <cellStyle name="2_Tong hop theo doi von TPCP_BC von DTPT 6 thang 2012 5" xfId="19764"/>
    <cellStyle name="2_Tong hop theo doi von TPCP_Bieu du thao QD von ho tro co MT" xfId="19765"/>
    <cellStyle name="2_Tong hop theo doi von TPCP_Bieu du thao QD von ho tro co MT 2" xfId="19766"/>
    <cellStyle name="2_Tong hop theo doi von TPCP_Bieu du thao QD von ho tro co MT 2 2" xfId="19767"/>
    <cellStyle name="2_Tong hop theo doi von TPCP_Bieu du thao QD von ho tro co MT 2 3" xfId="19768"/>
    <cellStyle name="2_Tong hop theo doi von TPCP_Bieu du thao QD von ho tro co MT 2 4" xfId="19769"/>
    <cellStyle name="2_Tong hop theo doi von TPCP_Bieu du thao QD von ho tro co MT 3" xfId="19770"/>
    <cellStyle name="2_Tong hop theo doi von TPCP_Bieu du thao QD von ho tro co MT 4" xfId="19771"/>
    <cellStyle name="2_Tong hop theo doi von TPCP_Bieu du thao QD von ho tro co MT 5" xfId="19772"/>
    <cellStyle name="2_Tong hop theo doi von TPCP_Dang ky phan khai von ODA (gui Bo)" xfId="19773"/>
    <cellStyle name="2_Tong hop theo doi von TPCP_Dang ky phan khai von ODA (gui Bo) 2" xfId="19774"/>
    <cellStyle name="2_Tong hop theo doi von TPCP_Dang ky phan khai von ODA (gui Bo) 2 2" xfId="19775"/>
    <cellStyle name="2_Tong hop theo doi von TPCP_Dang ky phan khai von ODA (gui Bo) 2 3" xfId="19776"/>
    <cellStyle name="2_Tong hop theo doi von TPCP_Dang ky phan khai von ODA (gui Bo) 2 4" xfId="19777"/>
    <cellStyle name="2_Tong hop theo doi von TPCP_Dang ky phan khai von ODA (gui Bo) 3" xfId="19778"/>
    <cellStyle name="2_Tong hop theo doi von TPCP_Dang ky phan khai von ODA (gui Bo) 4" xfId="19779"/>
    <cellStyle name="2_Tong hop theo doi von TPCP_Dang ky phan khai von ODA (gui Bo) 5" xfId="19780"/>
    <cellStyle name="2_Tong hop theo doi von TPCP_Dang ky phan khai von ODA (gui Bo)_BC von DTPT 6 thang 2012" xfId="19781"/>
    <cellStyle name="2_Tong hop theo doi von TPCP_Dang ky phan khai von ODA (gui Bo)_BC von DTPT 6 thang 2012 2" xfId="19782"/>
    <cellStyle name="2_Tong hop theo doi von TPCP_Dang ky phan khai von ODA (gui Bo)_BC von DTPT 6 thang 2012 2 2" xfId="19783"/>
    <cellStyle name="2_Tong hop theo doi von TPCP_Dang ky phan khai von ODA (gui Bo)_BC von DTPT 6 thang 2012 2 3" xfId="19784"/>
    <cellStyle name="2_Tong hop theo doi von TPCP_Dang ky phan khai von ODA (gui Bo)_BC von DTPT 6 thang 2012 2 4" xfId="19785"/>
    <cellStyle name="2_Tong hop theo doi von TPCP_Dang ky phan khai von ODA (gui Bo)_BC von DTPT 6 thang 2012 3" xfId="19786"/>
    <cellStyle name="2_Tong hop theo doi von TPCP_Dang ky phan khai von ODA (gui Bo)_BC von DTPT 6 thang 2012 4" xfId="19787"/>
    <cellStyle name="2_Tong hop theo doi von TPCP_Dang ky phan khai von ODA (gui Bo)_BC von DTPT 6 thang 2012 5" xfId="19788"/>
    <cellStyle name="2_Tong hop theo doi von TPCP_Dang ky phan khai von ODA (gui Bo)_Bieu du thao QD von ho tro co MT" xfId="19789"/>
    <cellStyle name="2_Tong hop theo doi von TPCP_Dang ky phan khai von ODA (gui Bo)_Bieu du thao QD von ho tro co MT 2" xfId="19790"/>
    <cellStyle name="2_Tong hop theo doi von TPCP_Dang ky phan khai von ODA (gui Bo)_Bieu du thao QD von ho tro co MT 2 2" xfId="19791"/>
    <cellStyle name="2_Tong hop theo doi von TPCP_Dang ky phan khai von ODA (gui Bo)_Bieu du thao QD von ho tro co MT 2 3" xfId="19792"/>
    <cellStyle name="2_Tong hop theo doi von TPCP_Dang ky phan khai von ODA (gui Bo)_Bieu du thao QD von ho tro co MT 2 4" xfId="19793"/>
    <cellStyle name="2_Tong hop theo doi von TPCP_Dang ky phan khai von ODA (gui Bo)_Bieu du thao QD von ho tro co MT 3" xfId="19794"/>
    <cellStyle name="2_Tong hop theo doi von TPCP_Dang ky phan khai von ODA (gui Bo)_Bieu du thao QD von ho tro co MT 4" xfId="19795"/>
    <cellStyle name="2_Tong hop theo doi von TPCP_Dang ky phan khai von ODA (gui Bo)_Bieu du thao QD von ho tro co MT 5" xfId="19796"/>
    <cellStyle name="2_Tong hop theo doi von TPCP_Dang ky phan khai von ODA (gui Bo)_Ke hoach 2012 theo doi (giai ngan 30.6.12)" xfId="19797"/>
    <cellStyle name="2_Tong hop theo doi von TPCP_Dang ky phan khai von ODA (gui Bo)_Ke hoach 2012 theo doi (giai ngan 30.6.12) 2" xfId="19798"/>
    <cellStyle name="2_Tong hop theo doi von TPCP_Dang ky phan khai von ODA (gui Bo)_Ke hoach 2012 theo doi (giai ngan 30.6.12) 2 2" xfId="19799"/>
    <cellStyle name="2_Tong hop theo doi von TPCP_Dang ky phan khai von ODA (gui Bo)_Ke hoach 2012 theo doi (giai ngan 30.6.12) 2 3" xfId="19800"/>
    <cellStyle name="2_Tong hop theo doi von TPCP_Dang ky phan khai von ODA (gui Bo)_Ke hoach 2012 theo doi (giai ngan 30.6.12) 2 4" xfId="19801"/>
    <cellStyle name="2_Tong hop theo doi von TPCP_Dang ky phan khai von ODA (gui Bo)_Ke hoach 2012 theo doi (giai ngan 30.6.12) 3" xfId="19802"/>
    <cellStyle name="2_Tong hop theo doi von TPCP_Dang ky phan khai von ODA (gui Bo)_Ke hoach 2012 theo doi (giai ngan 30.6.12) 4" xfId="19803"/>
    <cellStyle name="2_Tong hop theo doi von TPCP_Dang ky phan khai von ODA (gui Bo)_Ke hoach 2012 theo doi (giai ngan 30.6.12) 5" xfId="19804"/>
    <cellStyle name="2_Tong hop theo doi von TPCP_Ke hoach 2012 (theo doi)" xfId="19805"/>
    <cellStyle name="2_Tong hop theo doi von TPCP_Ke hoach 2012 (theo doi) 2" xfId="19806"/>
    <cellStyle name="2_Tong hop theo doi von TPCP_Ke hoach 2012 (theo doi) 2 2" xfId="19807"/>
    <cellStyle name="2_Tong hop theo doi von TPCP_Ke hoach 2012 (theo doi) 2 3" xfId="19808"/>
    <cellStyle name="2_Tong hop theo doi von TPCP_Ke hoach 2012 (theo doi) 2 4" xfId="19809"/>
    <cellStyle name="2_Tong hop theo doi von TPCP_Ke hoach 2012 (theo doi) 3" xfId="19810"/>
    <cellStyle name="2_Tong hop theo doi von TPCP_Ke hoach 2012 (theo doi) 4" xfId="19811"/>
    <cellStyle name="2_Tong hop theo doi von TPCP_Ke hoach 2012 (theo doi) 5" xfId="19812"/>
    <cellStyle name="2_Tong hop theo doi von TPCP_Ke hoach 2012 theo doi (giai ngan 30.6.12)" xfId="19813"/>
    <cellStyle name="2_Tong hop theo doi von TPCP_Ke hoach 2012 theo doi (giai ngan 30.6.12) 2" xfId="19814"/>
    <cellStyle name="2_Tong hop theo doi von TPCP_Ke hoach 2012 theo doi (giai ngan 30.6.12) 2 2" xfId="19815"/>
    <cellStyle name="2_Tong hop theo doi von TPCP_Ke hoach 2012 theo doi (giai ngan 30.6.12) 2 3" xfId="19816"/>
    <cellStyle name="2_Tong hop theo doi von TPCP_Ke hoach 2012 theo doi (giai ngan 30.6.12) 2 4" xfId="19817"/>
    <cellStyle name="2_Tong hop theo doi von TPCP_Ke hoach 2012 theo doi (giai ngan 30.6.12) 3" xfId="19818"/>
    <cellStyle name="2_Tong hop theo doi von TPCP_Ke hoach 2012 theo doi (giai ngan 30.6.12) 4" xfId="19819"/>
    <cellStyle name="2_Tong hop theo doi von TPCP_Ke hoach 2012 theo doi (giai ngan 30.6.12) 5" xfId="19820"/>
    <cellStyle name="2_TRUNG PMU 5" xfId="1229"/>
    <cellStyle name="2_Tumorong" xfId="19821"/>
    <cellStyle name="2_Tumorong 2" xfId="19822"/>
    <cellStyle name="2_Worksheet in D: My Documents Ke Hoach KH cac nam Nam 2014 Bao cao ve Ke hoach nam 2014 ( Hoan chinh sau TL voi Bo KH)" xfId="19823"/>
    <cellStyle name="2_Worksheet in D: My Documents Ke Hoach KH cac nam Nam 2014 Bao cao ve Ke hoach nam 2014 ( Hoan chinh sau TL voi Bo KH) 2" xfId="19824"/>
    <cellStyle name="2_Worksheet in D: My Documents Ke Hoach KH cac nam Nam 2014 Bao cao ve Ke hoach nam 2014 ( Hoan chinh sau TL voi Bo KH) 2 2" xfId="19825"/>
    <cellStyle name="2_Worksheet in D: My Documents Ke Hoach KH cac nam Nam 2014 Bao cao ve Ke hoach nam 2014 ( Hoan chinh sau TL voi Bo KH) 2 3" xfId="19826"/>
    <cellStyle name="2_Worksheet in D: My Documents Ke Hoach KH cac nam Nam 2014 Bao cao ve Ke hoach nam 2014 ( Hoan chinh sau TL voi Bo KH) 2 4" xfId="19827"/>
    <cellStyle name="2_Worksheet in D: My Documents Ke Hoach KH cac nam Nam 2014 Bao cao ve Ke hoach nam 2014 ( Hoan chinh sau TL voi Bo KH) 3" xfId="19828"/>
    <cellStyle name="2_Worksheet in D: My Documents Ke Hoach KH cac nam Nam 2014 Bao cao ve Ke hoach nam 2014 ( Hoan chinh sau TL voi Bo KH) 4" xfId="19829"/>
    <cellStyle name="2_Worksheet in D: My Documents Ke Hoach KH cac nam Nam 2014 Bao cao ve Ke hoach nam 2014 ( Hoan chinh sau TL voi Bo KH) 5" xfId="19830"/>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1"/>
    <cellStyle name="20% - Accent1 2 2 2" xfId="19832"/>
    <cellStyle name="20% - Accent1 2 3" xfId="19833"/>
    <cellStyle name="20% - Accent1 3" xfId="19834"/>
    <cellStyle name="20% - Accent1 4" xfId="19835"/>
    <cellStyle name="20% - Accent2 2" xfId="1234"/>
    <cellStyle name="20% - Accent2 2 2" xfId="19836"/>
    <cellStyle name="20% - Accent2 2 2 2" xfId="19837"/>
    <cellStyle name="20% - Accent2 2 3" xfId="19838"/>
    <cellStyle name="20% - Accent2 3" xfId="19839"/>
    <cellStyle name="20% - Accent2 4" xfId="19840"/>
    <cellStyle name="20% - Accent3 2" xfId="1235"/>
    <cellStyle name="20% - Accent3 2 2" xfId="19841"/>
    <cellStyle name="20% - Accent3 2 2 2" xfId="19842"/>
    <cellStyle name="20% - Accent3 2 3" xfId="19843"/>
    <cellStyle name="20% - Accent3 3" xfId="19844"/>
    <cellStyle name="20% - Accent3 4" xfId="19845"/>
    <cellStyle name="20% - Accent4 2" xfId="1236"/>
    <cellStyle name="20% - Accent4 2 2" xfId="19846"/>
    <cellStyle name="20% - Accent4 2 2 2" xfId="19847"/>
    <cellStyle name="20% - Accent4 2 3" xfId="19848"/>
    <cellStyle name="20% - Accent4 3" xfId="19849"/>
    <cellStyle name="20% - Accent4 4" xfId="19850"/>
    <cellStyle name="20% - Accent5 2" xfId="1237"/>
    <cellStyle name="20% - Accent5 2 2" xfId="19851"/>
    <cellStyle name="20% - Accent5 2 2 2" xfId="19852"/>
    <cellStyle name="20% - Accent5 2 3" xfId="19853"/>
    <cellStyle name="20% - Accent5 3" xfId="19854"/>
    <cellStyle name="20% - Accent5 4" xfId="19855"/>
    <cellStyle name="20% - Accent6 2" xfId="1238"/>
    <cellStyle name="20% - Accent6 2 2" xfId="19856"/>
    <cellStyle name="20% - Accent6 2 2 2" xfId="19857"/>
    <cellStyle name="20% - Accent6 2 3" xfId="19858"/>
    <cellStyle name="20% - Accent6 3" xfId="19859"/>
    <cellStyle name="20% - Accent6 4" xfId="19860"/>
    <cellStyle name="-2001" xfId="1239"/>
    <cellStyle name="-2001?_x000c_Normal_AD_x000b_Normal_Adot?_x000d_Normal_ADAdot?_x000d_Normal_ADOT~1ⓨ␐_x000b_?ÿ?_x0012_?ÿ?adot" xfId="19861"/>
    <cellStyle name="3" xfId="1240"/>
    <cellStyle name="3_Bao cao tinh hinh thuc hien KH 2009 den 31-01-10" xfId="19862"/>
    <cellStyle name="3_Bao cao tinh hinh thuc hien KH 2009 den 31-01-10 2" xfId="19863"/>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4"/>
    <cellStyle name="3_Dtdchinh2397_Nhu cau von dau tu 2013-2015 (LD Vụ sua)" xfId="19865"/>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6"/>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7"/>
    <cellStyle name="3_Tumorong 2" xfId="19868"/>
    <cellStyle name="3_ÿÿÿÿÿ" xfId="1272"/>
    <cellStyle name="3_ÿÿÿÿÿ 10" xfId="19869"/>
    <cellStyle name="3_ÿÿÿÿÿ 11" xfId="19870"/>
    <cellStyle name="3_ÿÿÿÿÿ 12" xfId="19871"/>
    <cellStyle name="3_ÿÿÿÿÿ 2" xfId="19872"/>
    <cellStyle name="3_ÿÿÿÿÿ 2 2" xfId="19873"/>
    <cellStyle name="3_ÿÿÿÿÿ 2 3" xfId="19874"/>
    <cellStyle name="3_ÿÿÿÿÿ 2 4" xfId="19875"/>
    <cellStyle name="3_ÿÿÿÿÿ 2 5" xfId="19876"/>
    <cellStyle name="3_ÿÿÿÿÿ 2 6" xfId="19877"/>
    <cellStyle name="3_ÿÿÿÿÿ 3" xfId="19878"/>
    <cellStyle name="3_ÿÿÿÿÿ 4" xfId="19879"/>
    <cellStyle name="3_ÿÿÿÿÿ 5" xfId="19880"/>
    <cellStyle name="3_ÿÿÿÿÿ 6" xfId="19881"/>
    <cellStyle name="3_ÿÿÿÿÿ 7" xfId="19882"/>
    <cellStyle name="3_ÿÿÿÿÿ 8" xfId="19883"/>
    <cellStyle name="3_ÿÿÿÿÿ 9" xfId="19884"/>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5"/>
    <cellStyle name="4_Dtdchinh2397_Nhu cau von dau tu 2013-2015 (LD Vụ sua)" xfId="19886"/>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7"/>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8"/>
    <cellStyle name="40% - Accent1 2 2 2" xfId="19889"/>
    <cellStyle name="40% - Accent1 2 3" xfId="19890"/>
    <cellStyle name="40% - Accent1 3" xfId="19891"/>
    <cellStyle name="40% - Accent1 4" xfId="19892"/>
    <cellStyle name="40% - Accent2 2" xfId="1307"/>
    <cellStyle name="40% - Accent2 2 2" xfId="19893"/>
    <cellStyle name="40% - Accent2 2 2 2" xfId="19894"/>
    <cellStyle name="40% - Accent2 2 3" xfId="19895"/>
    <cellStyle name="40% - Accent2 3" xfId="19896"/>
    <cellStyle name="40% - Accent2 4" xfId="19897"/>
    <cellStyle name="40% - Accent3 2" xfId="1308"/>
    <cellStyle name="40% - Accent3 2 2" xfId="19898"/>
    <cellStyle name="40% - Accent3 2 2 2" xfId="19899"/>
    <cellStyle name="40% - Accent3 2 3" xfId="19900"/>
    <cellStyle name="40% - Accent3 3" xfId="19901"/>
    <cellStyle name="40% - Accent3 4" xfId="19902"/>
    <cellStyle name="40% - Accent4 2" xfId="1309"/>
    <cellStyle name="40% - Accent4 2 2" xfId="19903"/>
    <cellStyle name="40% - Accent4 2 2 2" xfId="19904"/>
    <cellStyle name="40% - Accent4 2 3" xfId="19905"/>
    <cellStyle name="40% - Accent4 3" xfId="19906"/>
    <cellStyle name="40% - Accent4 4" xfId="19907"/>
    <cellStyle name="40% - Accent5 2" xfId="1310"/>
    <cellStyle name="40% - Accent5 2 2" xfId="19908"/>
    <cellStyle name="40% - Accent5 2 2 2" xfId="19909"/>
    <cellStyle name="40% - Accent5 2 3" xfId="19910"/>
    <cellStyle name="40% - Accent5 3" xfId="19911"/>
    <cellStyle name="40% - Accent5 4" xfId="19912"/>
    <cellStyle name="40% - Accent6 2" xfId="1311"/>
    <cellStyle name="40% - Accent6 2 2" xfId="19913"/>
    <cellStyle name="40% - Accent6 2 2 2" xfId="19914"/>
    <cellStyle name="40% - Accent6 2 3" xfId="19915"/>
    <cellStyle name="40% - Accent6 3" xfId="19916"/>
    <cellStyle name="40% - Accent6 4" xfId="19917"/>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8"/>
    <cellStyle name="6???_x0002_¯ög6hÅ‡6???_x0002_¹?ß_x0008_,Ñ‡6???_x0002_…#×&gt;Ò ‡6???_x0002_é_x0007_ß_x0008__x001c__x000b__x001e_?????_x000a_?_x0001_???????_x0014_?_x0001_???????_x001e_?fB_x000f_c????_x0018_I¿_x0008_v_x0010_‡6Ö_x0002_Ÿ6????_x0015_l??Õm??????????????_x0001_?????????_x0001_?_x0001_?_x0001_?" xfId="19919"/>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20"/>
    <cellStyle name="6_Phu luc 5 - TH nhu cau cua BNN" xfId="19921"/>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2"/>
    <cellStyle name="60% - Accent2 2" xfId="1348"/>
    <cellStyle name="60% - Accent2 3" xfId="19923"/>
    <cellStyle name="60% - Accent3 2" xfId="1349"/>
    <cellStyle name="60% - Accent3 3" xfId="19924"/>
    <cellStyle name="60% - Accent4 2" xfId="1350"/>
    <cellStyle name="60% - Accent4 3" xfId="19925"/>
    <cellStyle name="60% - Accent5 2" xfId="1351"/>
    <cellStyle name="60% - Accent5 3" xfId="19926"/>
    <cellStyle name="60% - Accent6 2" xfId="1352"/>
    <cellStyle name="60% - Accent6 3" xfId="19927"/>
    <cellStyle name="9" xfId="1353"/>
    <cellStyle name="9?b_x000f_Normal_5HUYIC~1?_x0011_Normal_903DK-2001?_x000c_Normal_AD_x000b_No" xfId="19928"/>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9"/>
    <cellStyle name="_x0001_Å»_x001e_´ " xfId="19930"/>
    <cellStyle name="_x0001_Å»_x001e_´  2" xfId="19931"/>
    <cellStyle name="_x0001_Å»_x001e_´ ?[?0?.?0?0?]?_?P?R?O?" xfId="19932"/>
    <cellStyle name="_x0001_Å»_x001e_´_?P?R?O?D?U?C?T" xfId="19933"/>
    <cellStyle name="Accent1 2" xfId="1359"/>
    <cellStyle name="Accent1 3" xfId="19934"/>
    <cellStyle name="Accent2 2" xfId="1360"/>
    <cellStyle name="Accent2 3" xfId="19935"/>
    <cellStyle name="Accent3 2" xfId="1361"/>
    <cellStyle name="Accent3 3" xfId="19936"/>
    <cellStyle name="Accent4 2" xfId="1362"/>
    <cellStyle name="Accent4 3" xfId="19937"/>
    <cellStyle name="Accent5 2" xfId="1363"/>
    <cellStyle name="Accent5 3" xfId="19938"/>
    <cellStyle name="Accent6 2" xfId="1364"/>
    <cellStyle name="Accent6 3" xfId="19939"/>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40"/>
    <cellStyle name="AutoFormat-Optionen 10" xfId="19941"/>
    <cellStyle name="AutoFormat-Optionen 2" xfId="19942"/>
    <cellStyle name="AutoFormat-Optionen 2 2" xfId="19943"/>
    <cellStyle name="AutoFormat-Optionen 2 3" xfId="19944"/>
    <cellStyle name="AutoFormat-Optionen 3" xfId="19945"/>
    <cellStyle name="AutoFormat-Optionen 4" xfId="19946"/>
    <cellStyle name="AutoFormat-Optionen 5" xfId="19947"/>
    <cellStyle name="AutoFormat-Optionen 5 2" xfId="19948"/>
    <cellStyle name="AutoFormat-Optionen_BAN GIAO  No dong ĐÊN 31 tháng 12 năm 2014  (oke) (1) (2)" xfId="19949"/>
    <cellStyle name="Bad 2" xfId="1382"/>
    <cellStyle name="Bad 3" xfId="19950"/>
    <cellStyle name="Bangchu" xfId="4274"/>
    <cellStyle name="Bình thường 2" xfId="19951"/>
    <cellStyle name="Bình thường 3"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4"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10" xfId="20520"/>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6 3" xfId="2052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23" xfId="20522"/>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7"/>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39 2" xfId="20526"/>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19" xfId="20523"/>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6"/>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9" xfId="20519"/>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0" xfId="20524"/>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_Bieu mau (CV )" xfId="20518"/>
    <cellStyle name="Normal_Bieu mau (CV ) 2" xfId="20525"/>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5"/>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M24"/>
  <sheetViews>
    <sheetView showZeros="0" topLeftCell="A7" zoomScale="135" zoomScaleNormal="85" workbookViewId="0">
      <selection activeCell="G10" sqref="G10"/>
    </sheetView>
  </sheetViews>
  <sheetFormatPr defaultColWidth="9.33203125" defaultRowHeight="12.75"/>
  <cols>
    <col min="1" max="1" width="5.83203125" style="2" customWidth="1"/>
    <col min="2" max="2" width="48.6640625" style="2" customWidth="1"/>
    <col min="3" max="4" width="9.33203125" style="2" customWidth="1"/>
    <col min="5" max="5" width="11.6640625" style="2" customWidth="1"/>
    <col min="6" max="7" width="9.33203125" style="2" customWidth="1"/>
    <col min="8" max="9" width="9.33203125" style="2"/>
    <col min="10" max="10" width="12.5" style="2" customWidth="1"/>
    <col min="11" max="16384" width="9.33203125" style="2"/>
  </cols>
  <sheetData>
    <row r="1" spans="1:13" ht="18.75">
      <c r="A1" s="558" t="s">
        <v>25</v>
      </c>
      <c r="B1" s="558"/>
      <c r="C1" s="558"/>
      <c r="D1" s="558"/>
      <c r="E1" s="558"/>
      <c r="F1" s="558"/>
      <c r="G1" s="558"/>
      <c r="H1" s="558"/>
      <c r="I1" s="558"/>
      <c r="J1" s="558"/>
      <c r="K1" s="558"/>
      <c r="L1" s="558"/>
      <c r="M1" s="558"/>
    </row>
    <row r="2" spans="1:13" ht="44.25" customHeight="1">
      <c r="A2" s="559" t="s">
        <v>32</v>
      </c>
      <c r="B2" s="558"/>
      <c r="C2" s="558"/>
      <c r="D2" s="558"/>
      <c r="E2" s="558"/>
      <c r="F2" s="558"/>
      <c r="G2" s="558"/>
      <c r="H2" s="558"/>
      <c r="I2" s="558"/>
      <c r="J2" s="558"/>
      <c r="K2" s="558"/>
      <c r="L2" s="558"/>
      <c r="M2" s="558"/>
    </row>
    <row r="3" spans="1:13" ht="15">
      <c r="A3" s="560" t="e">
        <f>#REF!</f>
        <v>#REF!</v>
      </c>
      <c r="B3" s="561"/>
      <c r="C3" s="561"/>
      <c r="D3" s="561"/>
      <c r="E3" s="561"/>
      <c r="F3" s="561"/>
      <c r="G3" s="561"/>
      <c r="H3" s="561"/>
      <c r="I3" s="561"/>
      <c r="J3" s="561"/>
      <c r="K3" s="561"/>
      <c r="L3" s="561"/>
      <c r="M3" s="561"/>
    </row>
    <row r="4" spans="1:13" ht="19.5" customHeight="1">
      <c r="A4" s="1"/>
      <c r="B4" s="1"/>
      <c r="C4" s="1"/>
      <c r="D4" s="1"/>
      <c r="E4" s="1"/>
      <c r="F4" s="1"/>
      <c r="G4" s="1"/>
      <c r="H4" s="562" t="s">
        <v>2</v>
      </c>
      <c r="I4" s="562"/>
      <c r="J4" s="562"/>
      <c r="K4" s="562"/>
      <c r="L4" s="562"/>
      <c r="M4" s="562"/>
    </row>
    <row r="5" spans="1:13" ht="24.95" customHeight="1">
      <c r="A5" s="563" t="s">
        <v>0</v>
      </c>
      <c r="B5" s="563" t="s">
        <v>34</v>
      </c>
      <c r="C5" s="566" t="s">
        <v>26</v>
      </c>
      <c r="D5" s="567"/>
      <c r="E5" s="567"/>
      <c r="F5" s="567"/>
      <c r="G5" s="568"/>
      <c r="H5" s="566" t="s">
        <v>27</v>
      </c>
      <c r="I5" s="567"/>
      <c r="J5" s="567"/>
      <c r="K5" s="567"/>
      <c r="L5" s="568"/>
      <c r="M5" s="563" t="s">
        <v>1</v>
      </c>
    </row>
    <row r="6" spans="1:13" ht="24.95" customHeight="1">
      <c r="A6" s="564"/>
      <c r="B6" s="564"/>
      <c r="C6" s="563" t="s">
        <v>35</v>
      </c>
      <c r="D6" s="566" t="s">
        <v>4</v>
      </c>
      <c r="E6" s="567"/>
      <c r="F6" s="567"/>
      <c r="G6" s="568"/>
      <c r="H6" s="563" t="s">
        <v>35</v>
      </c>
      <c r="I6" s="566" t="s">
        <v>4</v>
      </c>
      <c r="J6" s="567"/>
      <c r="K6" s="567"/>
      <c r="L6" s="568"/>
      <c r="M6" s="564"/>
    </row>
    <row r="7" spans="1:13" ht="24.95" customHeight="1">
      <c r="A7" s="564"/>
      <c r="B7" s="564"/>
      <c r="C7" s="564"/>
      <c r="D7" s="556" t="s">
        <v>6</v>
      </c>
      <c r="E7" s="557" t="s">
        <v>4</v>
      </c>
      <c r="F7" s="557"/>
      <c r="G7" s="556" t="s">
        <v>8</v>
      </c>
      <c r="H7" s="564"/>
      <c r="I7" s="556" t="s">
        <v>6</v>
      </c>
      <c r="J7" s="557" t="s">
        <v>4</v>
      </c>
      <c r="K7" s="557"/>
      <c r="L7" s="556" t="s">
        <v>8</v>
      </c>
      <c r="M7" s="564"/>
    </row>
    <row r="8" spans="1:13" ht="95.25" customHeight="1">
      <c r="A8" s="565"/>
      <c r="B8" s="565"/>
      <c r="C8" s="565"/>
      <c r="D8" s="556"/>
      <c r="E8" s="3" t="s">
        <v>10</v>
      </c>
      <c r="F8" s="3" t="s">
        <v>11</v>
      </c>
      <c r="G8" s="556"/>
      <c r="H8" s="565"/>
      <c r="I8" s="556"/>
      <c r="J8" s="3" t="s">
        <v>10</v>
      </c>
      <c r="K8" s="3" t="s">
        <v>11</v>
      </c>
      <c r="L8" s="556"/>
      <c r="M8" s="565"/>
    </row>
    <row r="9" spans="1:13" ht="27.95" customHeight="1">
      <c r="A9" s="4"/>
      <c r="B9" s="5" t="s">
        <v>35</v>
      </c>
      <c r="C9" s="6">
        <f>SUM(C10:C12)</f>
        <v>163346</v>
      </c>
      <c r="D9" s="6">
        <f>SUM(D10:D12)</f>
        <v>138921</v>
      </c>
      <c r="E9" s="6">
        <f t="shared" ref="E9:L9" si="0">SUM(E10:E12)</f>
        <v>18770</v>
      </c>
      <c r="F9" s="6">
        <f t="shared" si="0"/>
        <v>120151</v>
      </c>
      <c r="G9" s="6">
        <f>SUM(G10:G12)</f>
        <v>24425</v>
      </c>
      <c r="H9" s="6">
        <f t="shared" si="0"/>
        <v>163346</v>
      </c>
      <c r="I9" s="6">
        <f t="shared" si="0"/>
        <v>138921</v>
      </c>
      <c r="J9" s="6">
        <f t="shared" si="0"/>
        <v>18770</v>
      </c>
      <c r="K9" s="6">
        <f t="shared" si="0"/>
        <v>120151</v>
      </c>
      <c r="L9" s="6">
        <f t="shared" si="0"/>
        <v>24425</v>
      </c>
      <c r="M9" s="6"/>
    </row>
    <row r="10" spans="1:13" ht="42" customHeight="1">
      <c r="A10" s="7">
        <v>1</v>
      </c>
      <c r="B10" s="8" t="s">
        <v>28</v>
      </c>
      <c r="C10" s="9">
        <f>D10+G10</f>
        <v>68242</v>
      </c>
      <c r="D10" s="9">
        <f>SUM(E10:F10)</f>
        <v>53742</v>
      </c>
      <c r="E10" s="9"/>
      <c r="F10" s="9">
        <v>53742</v>
      </c>
      <c r="G10" s="9">
        <v>14500</v>
      </c>
      <c r="H10" s="9">
        <f>I10+L10</f>
        <v>68242</v>
      </c>
      <c r="I10" s="9">
        <f>SUM(J10:K10)</f>
        <v>53742</v>
      </c>
      <c r="J10" s="9"/>
      <c r="K10" s="9">
        <v>53742</v>
      </c>
      <c r="L10" s="9">
        <v>14500</v>
      </c>
      <c r="M10" s="10"/>
    </row>
    <row r="11" spans="1:13" ht="42" customHeight="1">
      <c r="A11" s="7">
        <v>2</v>
      </c>
      <c r="B11" s="8" t="s">
        <v>30</v>
      </c>
      <c r="C11" s="9">
        <f>D11+G11</f>
        <v>74334</v>
      </c>
      <c r="D11" s="9">
        <f>SUM(E11:F11)</f>
        <v>66409</v>
      </c>
      <c r="E11" s="9"/>
      <c r="F11" s="9">
        <v>66409</v>
      </c>
      <c r="G11" s="9">
        <v>7925</v>
      </c>
      <c r="H11" s="9">
        <f>I11+L11</f>
        <v>74334</v>
      </c>
      <c r="I11" s="9">
        <f>SUM(J11:K11)</f>
        <v>66409</v>
      </c>
      <c r="J11" s="9"/>
      <c r="K11" s="9">
        <v>66409</v>
      </c>
      <c r="L11" s="9">
        <v>7925</v>
      </c>
      <c r="M11" s="10"/>
    </row>
    <row r="12" spans="1:13" ht="42" customHeight="1">
      <c r="A12" s="11">
        <v>3</v>
      </c>
      <c r="B12" s="12" t="s">
        <v>31</v>
      </c>
      <c r="C12" s="13">
        <f>D12+G12</f>
        <v>20770</v>
      </c>
      <c r="D12" s="13">
        <f>SUM(E12:F12)</f>
        <v>18770</v>
      </c>
      <c r="E12" s="13">
        <v>18770</v>
      </c>
      <c r="F12" s="13"/>
      <c r="G12" s="13">
        <v>2000</v>
      </c>
      <c r="H12" s="13">
        <f>I12+L12</f>
        <v>20770</v>
      </c>
      <c r="I12" s="13">
        <f>SUM(J12:K12)</f>
        <v>18770</v>
      </c>
      <c r="J12" s="13">
        <v>18770</v>
      </c>
      <c r="K12" s="13"/>
      <c r="L12" s="13">
        <v>2000</v>
      </c>
      <c r="M12" s="14"/>
    </row>
    <row r="15" spans="1:13">
      <c r="C15" s="15"/>
      <c r="D15" s="15"/>
      <c r="E15" s="15"/>
    </row>
    <row r="17" spans="2:2">
      <c r="B17" s="2" t="s">
        <v>9</v>
      </c>
    </row>
    <row r="19" spans="2:2">
      <c r="B19" s="2" t="s">
        <v>9</v>
      </c>
    </row>
    <row r="22" spans="2:2">
      <c r="B22" s="2" t="s">
        <v>9</v>
      </c>
    </row>
    <row r="23" spans="2:2">
      <c r="B23" s="2" t="s">
        <v>9</v>
      </c>
    </row>
    <row r="24" spans="2:2">
      <c r="B24" s="2" t="s">
        <v>9</v>
      </c>
    </row>
  </sheetData>
  <mergeCells count="19">
    <mergeCell ref="D7:D8"/>
    <mergeCell ref="E7:F7"/>
    <mergeCell ref="G7:G8"/>
    <mergeCell ref="I7:I8"/>
    <mergeCell ref="J7:K7"/>
    <mergeCell ref="L7:L8"/>
    <mergeCell ref="A1:M1"/>
    <mergeCell ref="A2:M2"/>
    <mergeCell ref="A3:M3"/>
    <mergeCell ref="H4:M4"/>
    <mergeCell ref="A5:A8"/>
    <mergeCell ref="B5:B8"/>
    <mergeCell ref="C5:G5"/>
    <mergeCell ref="H5:L5"/>
    <mergeCell ref="M5:M8"/>
    <mergeCell ref="C6:C8"/>
    <mergeCell ref="D6:G6"/>
    <mergeCell ref="H6:H8"/>
    <mergeCell ref="I6:L6"/>
  </mergeCells>
  <pageMargins left="0.67" right="0.39370078740157483" top="0.78740157480314965" bottom="0.55118110236220474" header="0.31496062992125984" footer="0.31496062992125984"/>
  <pageSetup paperSize="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election activeCell="D18" sqref="D18"/>
    </sheetView>
  </sheetViews>
  <sheetFormatPr defaultRowHeight="12.75"/>
  <cols>
    <col min="1" max="1" width="5.5" style="23" customWidth="1"/>
    <col min="2" max="2" width="37.5" style="23" customWidth="1"/>
    <col min="3" max="3" width="16.1640625" style="310" customWidth="1"/>
    <col min="4" max="4" width="16" style="214" customWidth="1"/>
    <col min="5" max="5" width="13.1640625" style="214" hidden="1" customWidth="1"/>
    <col min="6" max="6" width="16.1640625" style="214" customWidth="1"/>
    <col min="7" max="8" width="11.6640625" style="214" customWidth="1"/>
    <col min="9" max="9" width="9.6640625" style="214" customWidth="1"/>
    <col min="10" max="10" width="9.83203125" style="214" customWidth="1"/>
    <col min="11" max="11" width="9.5" style="214" customWidth="1"/>
    <col min="12" max="12" width="10.1640625" style="214" customWidth="1"/>
    <col min="13" max="13" width="8.5" style="214" customWidth="1"/>
    <col min="14" max="15" width="10.1640625" style="214" customWidth="1"/>
    <col min="16" max="16" width="9.1640625" style="214" customWidth="1"/>
    <col min="17" max="18" width="10.6640625" style="214" customWidth="1"/>
    <col min="19" max="19" width="10" style="214" customWidth="1"/>
    <col min="20" max="20" width="8.5" style="23" customWidth="1"/>
    <col min="21" max="21" width="11.33203125" style="23" bestFit="1" customWidth="1"/>
    <col min="22" max="23" width="10.5" style="23" bestFit="1" customWidth="1"/>
    <col min="24" max="16384" width="9.33203125" style="23"/>
  </cols>
  <sheetData>
    <row r="1" spans="1:23" s="175" customFormat="1" ht="17.25">
      <c r="C1" s="305"/>
      <c r="D1" s="212"/>
      <c r="E1" s="212"/>
      <c r="F1" s="511"/>
      <c r="G1" s="212"/>
      <c r="H1" s="212"/>
      <c r="I1" s="212"/>
      <c r="J1" s="212"/>
      <c r="K1" s="212"/>
      <c r="L1" s="212"/>
      <c r="M1" s="212"/>
      <c r="N1" s="212"/>
      <c r="O1" s="212"/>
      <c r="P1" s="212"/>
      <c r="Q1" s="212"/>
      <c r="R1" s="212"/>
      <c r="S1" s="570" t="s">
        <v>836</v>
      </c>
      <c r="T1" s="570"/>
    </row>
    <row r="2" spans="1:23" s="175" customFormat="1" ht="17.25" customHeight="1">
      <c r="A2" s="571" t="s">
        <v>847</v>
      </c>
      <c r="B2" s="571"/>
      <c r="C2" s="571"/>
      <c r="D2" s="571"/>
      <c r="E2" s="571"/>
      <c r="F2" s="571"/>
      <c r="G2" s="571"/>
      <c r="H2" s="571"/>
      <c r="I2" s="571"/>
      <c r="J2" s="571"/>
      <c r="K2" s="571"/>
      <c r="L2" s="571"/>
      <c r="M2" s="571"/>
      <c r="N2" s="571"/>
      <c r="O2" s="571"/>
      <c r="P2" s="571"/>
      <c r="Q2" s="571"/>
      <c r="R2" s="571"/>
      <c r="S2" s="571"/>
      <c r="T2" s="571"/>
    </row>
    <row r="3" spans="1:23" s="175" customFormat="1" ht="17.25">
      <c r="A3" s="569" t="s">
        <v>846</v>
      </c>
      <c r="B3" s="569"/>
      <c r="C3" s="569"/>
      <c r="D3" s="569"/>
      <c r="E3" s="569"/>
      <c r="F3" s="569"/>
      <c r="G3" s="569"/>
      <c r="H3" s="569"/>
      <c r="I3" s="569"/>
      <c r="J3" s="569"/>
      <c r="K3" s="569"/>
      <c r="L3" s="569"/>
      <c r="M3" s="569"/>
      <c r="N3" s="569"/>
      <c r="O3" s="569"/>
      <c r="P3" s="569"/>
      <c r="Q3" s="569"/>
      <c r="R3" s="569"/>
      <c r="S3" s="569"/>
      <c r="T3" s="569"/>
    </row>
    <row r="4" spans="1:23">
      <c r="A4" s="577" t="s">
        <v>2</v>
      </c>
      <c r="B4" s="577"/>
      <c r="C4" s="577"/>
      <c r="D4" s="577"/>
      <c r="E4" s="577"/>
      <c r="F4" s="577"/>
      <c r="G4" s="577"/>
      <c r="H4" s="577"/>
      <c r="I4" s="577"/>
      <c r="J4" s="577"/>
      <c r="K4" s="577"/>
      <c r="L4" s="577"/>
      <c r="M4" s="577"/>
      <c r="N4" s="577"/>
      <c r="O4" s="577"/>
      <c r="P4" s="577"/>
      <c r="Q4" s="577"/>
      <c r="R4" s="577"/>
      <c r="S4" s="577"/>
      <c r="T4" s="577"/>
    </row>
    <row r="5" spans="1:23" ht="19.5" customHeight="1">
      <c r="A5" s="578" t="s">
        <v>0</v>
      </c>
      <c r="B5" s="578" t="s">
        <v>473</v>
      </c>
      <c r="C5" s="583" t="s">
        <v>491</v>
      </c>
      <c r="D5" s="584"/>
      <c r="E5" s="584"/>
      <c r="F5" s="584"/>
      <c r="G5" s="584"/>
      <c r="H5" s="584"/>
      <c r="I5" s="584"/>
      <c r="J5" s="584"/>
      <c r="K5" s="584"/>
      <c r="L5" s="584"/>
      <c r="M5" s="584"/>
      <c r="N5" s="584"/>
      <c r="O5" s="584"/>
      <c r="P5" s="584"/>
      <c r="Q5" s="584"/>
      <c r="R5" s="584"/>
      <c r="S5" s="585"/>
      <c r="T5" s="579" t="s">
        <v>1</v>
      </c>
    </row>
    <row r="6" spans="1:23" ht="33" customHeight="1">
      <c r="A6" s="578"/>
      <c r="B6" s="578"/>
      <c r="C6" s="580" t="s">
        <v>474</v>
      </c>
      <c r="D6" s="581"/>
      <c r="E6" s="581"/>
      <c r="F6" s="581"/>
      <c r="G6" s="581"/>
      <c r="H6" s="581"/>
      <c r="I6" s="581"/>
      <c r="J6" s="582"/>
      <c r="K6" s="575" t="s">
        <v>834</v>
      </c>
      <c r="L6" s="575"/>
      <c r="M6" s="575"/>
      <c r="N6" s="575" t="s">
        <v>845</v>
      </c>
      <c r="O6" s="575"/>
      <c r="P6" s="575"/>
      <c r="Q6" s="576" t="s">
        <v>464</v>
      </c>
      <c r="R6" s="576"/>
      <c r="S6" s="576"/>
      <c r="T6" s="579"/>
    </row>
    <row r="7" spans="1:23" ht="29.25" customHeight="1">
      <c r="A7" s="578"/>
      <c r="B7" s="578"/>
      <c r="C7" s="572" t="s">
        <v>839</v>
      </c>
      <c r="D7" s="572" t="s">
        <v>759</v>
      </c>
      <c r="E7" s="314"/>
      <c r="F7" s="572" t="s">
        <v>758</v>
      </c>
      <c r="G7" s="575" t="s">
        <v>850</v>
      </c>
      <c r="H7" s="575"/>
      <c r="I7" s="575"/>
      <c r="J7" s="572" t="s">
        <v>490</v>
      </c>
      <c r="K7" s="575" t="s">
        <v>475</v>
      </c>
      <c r="L7" s="575" t="s">
        <v>6</v>
      </c>
      <c r="M7" s="575" t="s">
        <v>476</v>
      </c>
      <c r="N7" s="575" t="s">
        <v>475</v>
      </c>
      <c r="O7" s="575" t="s">
        <v>6</v>
      </c>
      <c r="P7" s="575" t="s">
        <v>476</v>
      </c>
      <c r="Q7" s="575" t="s">
        <v>475</v>
      </c>
      <c r="R7" s="575" t="s">
        <v>6</v>
      </c>
      <c r="S7" s="575" t="s">
        <v>476</v>
      </c>
      <c r="T7" s="579"/>
    </row>
    <row r="8" spans="1:23">
      <c r="A8" s="578"/>
      <c r="B8" s="578"/>
      <c r="C8" s="573"/>
      <c r="D8" s="573"/>
      <c r="E8" s="315"/>
      <c r="F8" s="573"/>
      <c r="G8" s="575" t="s">
        <v>35</v>
      </c>
      <c r="H8" s="572" t="s">
        <v>6</v>
      </c>
      <c r="I8" s="572" t="s">
        <v>476</v>
      </c>
      <c r="J8" s="573"/>
      <c r="K8" s="575"/>
      <c r="L8" s="575"/>
      <c r="M8" s="575"/>
      <c r="N8" s="575"/>
      <c r="O8" s="575"/>
      <c r="P8" s="575"/>
      <c r="Q8" s="575"/>
      <c r="R8" s="575"/>
      <c r="S8" s="575"/>
      <c r="T8" s="579"/>
    </row>
    <row r="9" spans="1:23">
      <c r="A9" s="578"/>
      <c r="B9" s="578"/>
      <c r="C9" s="574"/>
      <c r="D9" s="574"/>
      <c r="E9" s="316"/>
      <c r="F9" s="574"/>
      <c r="G9" s="575"/>
      <c r="H9" s="574"/>
      <c r="I9" s="574"/>
      <c r="J9" s="574"/>
      <c r="K9" s="575"/>
      <c r="L9" s="575"/>
      <c r="M9" s="575"/>
      <c r="N9" s="575"/>
      <c r="O9" s="575"/>
      <c r="P9" s="575"/>
      <c r="Q9" s="575"/>
      <c r="R9" s="575"/>
      <c r="S9" s="575"/>
      <c r="T9" s="579"/>
    </row>
    <row r="10" spans="1:23" s="304" customFormat="1" ht="15.75" customHeight="1">
      <c r="A10" s="476"/>
      <c r="B10" s="476" t="s">
        <v>7</v>
      </c>
      <c r="C10" s="306">
        <f>C11+C25+C37</f>
        <v>258449.62303400002</v>
      </c>
      <c r="D10" s="477">
        <f t="shared" ref="D10:H10" si="0">D11+D25+D37</f>
        <v>192019.00000000003</v>
      </c>
      <c r="E10" s="477">
        <f t="shared" si="0"/>
        <v>14418.295770000001</v>
      </c>
      <c r="F10" s="477">
        <f t="shared" si="0"/>
        <v>66430.623034000004</v>
      </c>
      <c r="G10" s="477">
        <f t="shared" si="0"/>
        <v>64458.779620999994</v>
      </c>
      <c r="H10" s="477">
        <f t="shared" si="0"/>
        <v>62819.925620999995</v>
      </c>
      <c r="I10" s="477">
        <f t="shared" ref="I10:S10" si="1">I11+I25+I37</f>
        <v>1638.8539999999996</v>
      </c>
      <c r="J10" s="477">
        <f>G10/C10*100</f>
        <v>24.940558575517908</v>
      </c>
      <c r="K10" s="477">
        <f t="shared" si="1"/>
        <v>5147.0230000000001</v>
      </c>
      <c r="L10" s="477">
        <f t="shared" si="1"/>
        <v>5117.3829999999998</v>
      </c>
      <c r="M10" s="477">
        <f t="shared" si="1"/>
        <v>29.64</v>
      </c>
      <c r="N10" s="477">
        <f t="shared" si="1"/>
        <v>18146.012999999999</v>
      </c>
      <c r="O10" s="477">
        <f t="shared" si="1"/>
        <v>16684.249</v>
      </c>
      <c r="P10" s="477">
        <f t="shared" si="1"/>
        <v>1461.7639999999997</v>
      </c>
      <c r="Q10" s="477">
        <f>Q11+Q25+Q37</f>
        <v>41165.743621000001</v>
      </c>
      <c r="R10" s="477">
        <f t="shared" si="1"/>
        <v>41018.293621000004</v>
      </c>
      <c r="S10" s="477">
        <f t="shared" si="1"/>
        <v>147.44999999999999</v>
      </c>
      <c r="T10" s="478"/>
      <c r="U10" s="509">
        <f>'B3 đầu tư'!V10+'B4 SN'!H6</f>
        <v>38909.636620999998</v>
      </c>
      <c r="V10" s="509">
        <f>'B3 đầu tư'!W10+'B4 SN'!I6</f>
        <v>25549.142999999996</v>
      </c>
      <c r="W10" s="509">
        <f>U10+V10</f>
        <v>64458.779620999994</v>
      </c>
    </row>
    <row r="11" spans="1:23" s="475" customFormat="1" ht="14.25" customHeight="1">
      <c r="A11" s="458" t="s">
        <v>3</v>
      </c>
      <c r="B11" s="173" t="s">
        <v>457</v>
      </c>
      <c r="C11" s="307">
        <f>SUM(C12:C24)</f>
        <v>123924.41341100002</v>
      </c>
      <c r="D11" s="307">
        <f t="shared" ref="D11:I11" si="2">SUM(D12:D24)</f>
        <v>89301.440000000002</v>
      </c>
      <c r="E11" s="307">
        <f t="shared" si="2"/>
        <v>6026.9892629999995</v>
      </c>
      <c r="F11" s="307">
        <f t="shared" si="2"/>
        <v>34622.973410999999</v>
      </c>
      <c r="G11" s="307">
        <f t="shared" si="2"/>
        <v>28683.626</v>
      </c>
      <c r="H11" s="307">
        <f t="shared" si="2"/>
        <v>28515.536</v>
      </c>
      <c r="I11" s="307">
        <f t="shared" si="2"/>
        <v>168.08999999999997</v>
      </c>
      <c r="J11" s="213">
        <f t="shared" ref="J11:J37" si="3">G11/C11*100</f>
        <v>23.146065581823386</v>
      </c>
      <c r="K11" s="307">
        <f>L11+M11</f>
        <v>29.64</v>
      </c>
      <c r="L11" s="307">
        <f>SUM(L12:L22)</f>
        <v>0</v>
      </c>
      <c r="M11" s="307">
        <f>SUM(M12:M24)</f>
        <v>29.64</v>
      </c>
      <c r="N11" s="307">
        <f>SUM(O11:P11)</f>
        <v>10699.285</v>
      </c>
      <c r="O11" s="307">
        <f>SUM(O12:O24)</f>
        <v>10699.285</v>
      </c>
      <c r="P11" s="307">
        <f>SUM(P12:P24)</f>
        <v>0</v>
      </c>
      <c r="Q11" s="307">
        <f>SUM(Q12:Q24)</f>
        <v>17954.701000000001</v>
      </c>
      <c r="R11" s="307">
        <f>SUM(R12:R24)</f>
        <v>17816.251</v>
      </c>
      <c r="S11" s="307">
        <f t="shared" ref="S11" si="4">SUM(S12:S24)</f>
        <v>138.44999999999999</v>
      </c>
      <c r="T11" s="174"/>
      <c r="U11" s="474"/>
    </row>
    <row r="12" spans="1:23" s="532" customFormat="1" ht="27.75" customHeight="1">
      <c r="A12" s="215">
        <v>1</v>
      </c>
      <c r="B12" s="216" t="s">
        <v>462</v>
      </c>
      <c r="C12" s="308">
        <f>D12+F12</f>
        <v>4959.2979999999998</v>
      </c>
      <c r="D12" s="308">
        <v>4704</v>
      </c>
      <c r="E12" s="308">
        <f>'B4 SN'!F141+'B4 SN'!F142+'B4 SN'!F144+'B4 SN'!F225</f>
        <v>255.298</v>
      </c>
      <c r="F12" s="308">
        <f>E12</f>
        <v>255.298</v>
      </c>
      <c r="G12" s="308">
        <f t="shared" ref="G12:G24" si="5">H12+I12</f>
        <v>15</v>
      </c>
      <c r="H12" s="308">
        <f>L12+O12+R12</f>
        <v>0</v>
      </c>
      <c r="I12" s="308">
        <f>M12+P12+S12</f>
        <v>15</v>
      </c>
      <c r="J12" s="530">
        <f>G12/C12*100</f>
        <v>0.30246216299161699</v>
      </c>
      <c r="K12" s="308">
        <f>L12+M12</f>
        <v>15</v>
      </c>
      <c r="L12" s="308"/>
      <c r="M12" s="308">
        <f>'B4 SN'!G155</f>
        <v>15</v>
      </c>
      <c r="N12" s="308">
        <f>O12+P12</f>
        <v>0</v>
      </c>
      <c r="O12" s="308"/>
      <c r="P12" s="308"/>
      <c r="Q12" s="308">
        <f>R12+S12</f>
        <v>0</v>
      </c>
      <c r="R12" s="308"/>
      <c r="S12" s="308"/>
      <c r="T12" s="531"/>
    </row>
    <row r="13" spans="1:23" s="532" customFormat="1" ht="25.5">
      <c r="A13" s="215">
        <v>2</v>
      </c>
      <c r="B13" s="216" t="s">
        <v>477</v>
      </c>
      <c r="C13" s="308">
        <f t="shared" ref="C13:C24" si="6">D13+F13</f>
        <v>3321.5860000000002</v>
      </c>
      <c r="D13" s="308">
        <v>2564</v>
      </c>
      <c r="E13" s="308">
        <f>'B4 SN'!F28+'B4 SN'!F29+'B4 SN'!F31+'B4 SN'!F226</f>
        <v>757.58600000000001</v>
      </c>
      <c r="F13" s="308">
        <f t="shared" ref="F13" si="7">E13</f>
        <v>757.58600000000001</v>
      </c>
      <c r="G13" s="308">
        <f t="shared" si="5"/>
        <v>0</v>
      </c>
      <c r="H13" s="308">
        <f t="shared" ref="H13:H24" si="8">L13+O13+R13</f>
        <v>0</v>
      </c>
      <c r="I13" s="308">
        <f t="shared" ref="I13:I24" si="9">M13+P13+S13</f>
        <v>0</v>
      </c>
      <c r="J13" s="530">
        <f t="shared" si="3"/>
        <v>0</v>
      </c>
      <c r="K13" s="308">
        <f t="shared" ref="K13:K36" si="10">L13+M13</f>
        <v>0</v>
      </c>
      <c r="L13" s="308"/>
      <c r="M13" s="308"/>
      <c r="N13" s="308">
        <f t="shared" ref="N13:N36" si="11">O13+P13</f>
        <v>0</v>
      </c>
      <c r="O13" s="308"/>
      <c r="P13" s="308"/>
      <c r="Q13" s="308">
        <f t="shared" ref="Q13:Q36" si="12">R13+S13</f>
        <v>0</v>
      </c>
      <c r="R13" s="308"/>
      <c r="S13" s="308"/>
      <c r="T13" s="531"/>
    </row>
    <row r="14" spans="1:23" s="532" customFormat="1" ht="14.25" customHeight="1">
      <c r="A14" s="215">
        <v>3</v>
      </c>
      <c r="B14" s="216" t="s">
        <v>463</v>
      </c>
      <c r="C14" s="308">
        <f t="shared" si="6"/>
        <v>300</v>
      </c>
      <c r="D14" s="308">
        <v>200</v>
      </c>
      <c r="E14" s="308">
        <f>'B4 SN'!F143</f>
        <v>100</v>
      </c>
      <c r="F14" s="308">
        <f>E14</f>
        <v>100</v>
      </c>
      <c r="G14" s="308">
        <f t="shared" si="5"/>
        <v>0</v>
      </c>
      <c r="H14" s="308">
        <f t="shared" si="8"/>
        <v>0</v>
      </c>
      <c r="I14" s="308">
        <f t="shared" si="9"/>
        <v>0</v>
      </c>
      <c r="J14" s="530">
        <f t="shared" si="3"/>
        <v>0</v>
      </c>
      <c r="K14" s="308">
        <f t="shared" si="10"/>
        <v>0</v>
      </c>
      <c r="L14" s="308"/>
      <c r="M14" s="308">
        <f>'B4 SN'!G143+'B4 SN'!G159</f>
        <v>0</v>
      </c>
      <c r="N14" s="308">
        <f t="shared" si="11"/>
        <v>0</v>
      </c>
      <c r="O14" s="308"/>
      <c r="P14" s="308"/>
      <c r="Q14" s="308">
        <f t="shared" si="12"/>
        <v>0</v>
      </c>
      <c r="R14" s="308"/>
      <c r="S14" s="308"/>
      <c r="T14" s="531"/>
    </row>
    <row r="15" spans="1:23" s="532" customFormat="1" ht="28.5" customHeight="1">
      <c r="A15" s="215">
        <v>4</v>
      </c>
      <c r="B15" s="216" t="s">
        <v>67</v>
      </c>
      <c r="C15" s="308">
        <f t="shared" si="6"/>
        <v>92949.044200000004</v>
      </c>
      <c r="D15" s="308">
        <v>65802.44</v>
      </c>
      <c r="E15" s="308"/>
      <c r="F15" s="308">
        <f>'B3 đầu tư'!T132+'B3 đầu tư'!T135+'B3 đầu tư'!T149+'B3 đầu tư'!T175</f>
        <v>27146.604199999998</v>
      </c>
      <c r="G15" s="308">
        <f t="shared" si="5"/>
        <v>26602.12</v>
      </c>
      <c r="H15" s="308">
        <f>L15+O15+R15</f>
        <v>26602.12</v>
      </c>
      <c r="I15" s="308">
        <f t="shared" si="9"/>
        <v>0</v>
      </c>
      <c r="J15" s="530">
        <f t="shared" si="3"/>
        <v>28.620111405083172</v>
      </c>
      <c r="K15" s="308">
        <f t="shared" si="10"/>
        <v>0</v>
      </c>
      <c r="L15" s="308"/>
      <c r="M15" s="308"/>
      <c r="N15" s="308">
        <f t="shared" si="11"/>
        <v>10593.527</v>
      </c>
      <c r="O15" s="308">
        <f>('B3 đầu tư'!U41+'B3 đầu tư'!U43+'B3 đầu tư'!U61)+('B3 đầu tư'!U176+'B3 đầu tư'!U177+'B3 đầu tư'!U178+'B3 đầu tư'!U179+'B3 đầu tư'!U181+'B3 đầu tư'!U182+'B3 đầu tư'!U184+'B3 đầu tư'!U186+'B3 đầu tư'!U187+'B3 đầu tư'!U189+'B3 đầu tư'!U190+'B3 đầu tư'!U191+'B3 đầu tư'!U185)</f>
        <v>10593.527</v>
      </c>
      <c r="P15" s="308"/>
      <c r="Q15" s="308">
        <f>R15+S15</f>
        <v>16008.592999999999</v>
      </c>
      <c r="R15" s="308">
        <f>('B3 đầu tư'!U85+'B3 đầu tư'!U86+'B3 đầu tư'!U88+'B3 đầu tư'!U89+'B3 đầu tư'!U105+'B3 đầu tư'!U82)+('B3 đầu tư'!U133+'B3 đầu tư'!U134+'B3 đầu tư'!U153+'B3 đầu tư'!U159+'B3 đầu tư'!U137+'B3 đầu tư'!U136)</f>
        <v>16008.592999999999</v>
      </c>
      <c r="S15" s="308"/>
      <c r="T15" s="531"/>
    </row>
    <row r="16" spans="1:23" s="532" customFormat="1">
      <c r="A16" s="215">
        <v>5</v>
      </c>
      <c r="B16" s="216" t="s">
        <v>68</v>
      </c>
      <c r="C16" s="308">
        <f t="shared" si="6"/>
        <v>5845.7342630000003</v>
      </c>
      <c r="D16" s="308">
        <v>5246</v>
      </c>
      <c r="E16" s="308">
        <f>'B4 SN'!F192+'B4 SN'!F227+'B4 SN'!F228+'B4 SN'!F234+'B4 SN'!F235</f>
        <v>599.73426299999994</v>
      </c>
      <c r="F16" s="308">
        <f>E16</f>
        <v>599.73426299999994</v>
      </c>
      <c r="G16" s="308">
        <f t="shared" si="5"/>
        <v>0</v>
      </c>
      <c r="H16" s="308">
        <f t="shared" si="8"/>
        <v>0</v>
      </c>
      <c r="I16" s="308">
        <f t="shared" si="9"/>
        <v>0</v>
      </c>
      <c r="J16" s="530">
        <f t="shared" si="3"/>
        <v>0</v>
      </c>
      <c r="K16" s="308">
        <f t="shared" si="10"/>
        <v>0</v>
      </c>
      <c r="L16" s="308"/>
      <c r="M16" s="308"/>
      <c r="N16" s="308">
        <f t="shared" si="11"/>
        <v>0</v>
      </c>
      <c r="O16" s="308"/>
      <c r="P16" s="308"/>
      <c r="Q16" s="308">
        <f t="shared" si="12"/>
        <v>0</v>
      </c>
      <c r="R16" s="308"/>
      <c r="S16" s="308"/>
      <c r="T16" s="531"/>
    </row>
    <row r="17" spans="1:20" s="532" customFormat="1">
      <c r="A17" s="215">
        <v>6</v>
      </c>
      <c r="B17" s="216" t="s">
        <v>466</v>
      </c>
      <c r="C17" s="308">
        <f t="shared" si="6"/>
        <v>566</v>
      </c>
      <c r="D17" s="308">
        <v>413</v>
      </c>
      <c r="E17" s="308">
        <f>'B4 SN'!F229</f>
        <v>153</v>
      </c>
      <c r="F17" s="308">
        <f t="shared" ref="F17:F21" si="13">E17</f>
        <v>153</v>
      </c>
      <c r="G17" s="308">
        <f t="shared" si="5"/>
        <v>0</v>
      </c>
      <c r="H17" s="308">
        <f t="shared" si="8"/>
        <v>0</v>
      </c>
      <c r="I17" s="308">
        <f t="shared" si="9"/>
        <v>0</v>
      </c>
      <c r="J17" s="530">
        <f t="shared" si="3"/>
        <v>0</v>
      </c>
      <c r="K17" s="308">
        <f t="shared" si="10"/>
        <v>0</v>
      </c>
      <c r="L17" s="308"/>
      <c r="M17" s="308"/>
      <c r="N17" s="308">
        <f t="shared" si="11"/>
        <v>0</v>
      </c>
      <c r="O17" s="308"/>
      <c r="P17" s="308"/>
      <c r="Q17" s="308">
        <f t="shared" si="12"/>
        <v>0</v>
      </c>
      <c r="R17" s="308"/>
      <c r="S17" s="308"/>
      <c r="T17" s="531"/>
    </row>
    <row r="18" spans="1:20" s="532" customFormat="1">
      <c r="A18" s="215">
        <v>7</v>
      </c>
      <c r="B18" s="216" t="s">
        <v>69</v>
      </c>
      <c r="C18" s="308">
        <f t="shared" si="6"/>
        <v>1341.521</v>
      </c>
      <c r="D18" s="308">
        <v>1280</v>
      </c>
      <c r="E18" s="308">
        <f>'B4 SN'!F232</f>
        <v>61.521000000000015</v>
      </c>
      <c r="F18" s="308">
        <f t="shared" si="13"/>
        <v>61.521000000000015</v>
      </c>
      <c r="G18" s="308">
        <f t="shared" si="5"/>
        <v>0</v>
      </c>
      <c r="H18" s="308">
        <f t="shared" si="8"/>
        <v>0</v>
      </c>
      <c r="I18" s="308">
        <f t="shared" si="9"/>
        <v>0</v>
      </c>
      <c r="J18" s="530">
        <f t="shared" si="3"/>
        <v>0</v>
      </c>
      <c r="K18" s="308">
        <f t="shared" si="10"/>
        <v>0</v>
      </c>
      <c r="L18" s="308"/>
      <c r="M18" s="308"/>
      <c r="N18" s="308">
        <f t="shared" si="11"/>
        <v>0</v>
      </c>
      <c r="O18" s="308"/>
      <c r="P18" s="308"/>
      <c r="Q18" s="308">
        <f t="shared" si="12"/>
        <v>0</v>
      </c>
      <c r="R18" s="308"/>
      <c r="S18" s="308"/>
      <c r="T18" s="531"/>
    </row>
    <row r="19" spans="1:20" s="532" customFormat="1">
      <c r="A19" s="215">
        <v>8</v>
      </c>
      <c r="B19" s="216" t="s">
        <v>70</v>
      </c>
      <c r="C19" s="308">
        <f t="shared" si="6"/>
        <v>323</v>
      </c>
      <c r="D19" s="308">
        <v>323</v>
      </c>
      <c r="E19" s="308"/>
      <c r="F19" s="308">
        <f t="shared" si="13"/>
        <v>0</v>
      </c>
      <c r="G19" s="308">
        <f t="shared" si="5"/>
        <v>0</v>
      </c>
      <c r="H19" s="308">
        <f t="shared" si="8"/>
        <v>0</v>
      </c>
      <c r="I19" s="308">
        <f t="shared" si="9"/>
        <v>0</v>
      </c>
      <c r="J19" s="530">
        <f t="shared" si="3"/>
        <v>0</v>
      </c>
      <c r="K19" s="308">
        <f t="shared" si="10"/>
        <v>0</v>
      </c>
      <c r="L19" s="308"/>
      <c r="M19" s="308"/>
      <c r="N19" s="308">
        <f t="shared" si="11"/>
        <v>0</v>
      </c>
      <c r="O19" s="308"/>
      <c r="P19" s="308"/>
      <c r="Q19" s="308">
        <f t="shared" si="12"/>
        <v>0</v>
      </c>
      <c r="R19" s="308"/>
      <c r="S19" s="308"/>
      <c r="T19" s="531"/>
    </row>
    <row r="20" spans="1:20" s="532" customFormat="1" ht="13.5" customHeight="1">
      <c r="A20" s="215">
        <v>9</v>
      </c>
      <c r="B20" s="724" t="s">
        <v>444</v>
      </c>
      <c r="C20" s="308">
        <f t="shared" si="6"/>
        <v>1456</v>
      </c>
      <c r="D20" s="308">
        <v>67</v>
      </c>
      <c r="E20" s="308">
        <f>'B4 SN'!F24</f>
        <v>1389</v>
      </c>
      <c r="F20" s="308">
        <f t="shared" si="13"/>
        <v>1389</v>
      </c>
      <c r="G20" s="308">
        <f t="shared" si="5"/>
        <v>0</v>
      </c>
      <c r="H20" s="308">
        <f t="shared" si="8"/>
        <v>0</v>
      </c>
      <c r="I20" s="308">
        <f t="shared" si="9"/>
        <v>0</v>
      </c>
      <c r="J20" s="530">
        <f t="shared" si="3"/>
        <v>0</v>
      </c>
      <c r="K20" s="308">
        <f t="shared" si="10"/>
        <v>0</v>
      </c>
      <c r="L20" s="308"/>
      <c r="M20" s="308"/>
      <c r="N20" s="308">
        <f t="shared" si="11"/>
        <v>0</v>
      </c>
      <c r="O20" s="308"/>
      <c r="P20" s="308"/>
      <c r="Q20" s="308">
        <f t="shared" si="12"/>
        <v>0</v>
      </c>
      <c r="R20" s="308"/>
      <c r="S20" s="308"/>
      <c r="T20" s="531"/>
    </row>
    <row r="21" spans="1:20" s="532" customFormat="1">
      <c r="A21" s="215">
        <v>10</v>
      </c>
      <c r="B21" s="395" t="s">
        <v>40</v>
      </c>
      <c r="C21" s="308">
        <f t="shared" si="6"/>
        <v>5729.85</v>
      </c>
      <c r="D21" s="308">
        <v>3061</v>
      </c>
      <c r="E21" s="308">
        <f>'B4 SN'!F27+'B4 SN'!F230</f>
        <v>2668.85</v>
      </c>
      <c r="F21" s="308">
        <f t="shared" si="13"/>
        <v>2668.85</v>
      </c>
      <c r="G21" s="308">
        <f t="shared" si="5"/>
        <v>0</v>
      </c>
      <c r="H21" s="308">
        <f t="shared" si="8"/>
        <v>0</v>
      </c>
      <c r="I21" s="308">
        <f t="shared" si="9"/>
        <v>0</v>
      </c>
      <c r="J21" s="530">
        <f t="shared" si="3"/>
        <v>0</v>
      </c>
      <c r="K21" s="308">
        <f t="shared" si="10"/>
        <v>0</v>
      </c>
      <c r="L21" s="308"/>
      <c r="M21" s="308"/>
      <c r="N21" s="308">
        <f t="shared" si="11"/>
        <v>0</v>
      </c>
      <c r="O21" s="308"/>
      <c r="P21" s="308"/>
      <c r="Q21" s="308">
        <f t="shared" si="12"/>
        <v>0</v>
      </c>
      <c r="R21" s="308"/>
      <c r="S21" s="308"/>
      <c r="T21" s="531"/>
    </row>
    <row r="22" spans="1:20" s="532" customFormat="1" ht="25.5">
      <c r="A22" s="215">
        <v>11</v>
      </c>
      <c r="B22" s="397" t="s">
        <v>453</v>
      </c>
      <c r="C22" s="308">
        <f t="shared" si="6"/>
        <v>5378.3799479999998</v>
      </c>
      <c r="D22" s="308">
        <v>3887</v>
      </c>
      <c r="E22" s="308">
        <f>'B4 SN'!F236</f>
        <v>42</v>
      </c>
      <c r="F22" s="308">
        <f>E22+('B3 đầu tư'!T161+'B3 đầu tư'!T171)</f>
        <v>1491.3799480000002</v>
      </c>
      <c r="G22" s="308">
        <f>H22+I22</f>
        <v>1946.1080000000002</v>
      </c>
      <c r="H22" s="308">
        <f>L22+O22+R22</f>
        <v>1807.6580000000001</v>
      </c>
      <c r="I22" s="308">
        <f t="shared" si="9"/>
        <v>138.44999999999999</v>
      </c>
      <c r="J22" s="530">
        <f t="shared" si="3"/>
        <v>36.183907028057369</v>
      </c>
      <c r="K22" s="308">
        <f t="shared" si="10"/>
        <v>0</v>
      </c>
      <c r="L22" s="308"/>
      <c r="M22" s="308"/>
      <c r="N22" s="308">
        <f t="shared" si="11"/>
        <v>0</v>
      </c>
      <c r="O22" s="308"/>
      <c r="P22" s="308"/>
      <c r="Q22" s="308">
        <f t="shared" si="12"/>
        <v>1946.1080000000002</v>
      </c>
      <c r="R22" s="308">
        <f>'B3 đầu tư'!U118+'B3 đầu tư'!U121+'B3 đầu tư'!U161</f>
        <v>1807.6580000000001</v>
      </c>
      <c r="S22" s="308">
        <f>'B4 SN'!G288</f>
        <v>138.44999999999999</v>
      </c>
      <c r="T22" s="387"/>
    </row>
    <row r="23" spans="1:20" s="532" customFormat="1">
      <c r="A23" s="215">
        <v>12</v>
      </c>
      <c r="B23" s="397" t="s">
        <v>435</v>
      </c>
      <c r="C23" s="308">
        <f t="shared" si="6"/>
        <v>50</v>
      </c>
      <c r="D23" s="308">
        <v>50</v>
      </c>
      <c r="E23" s="308"/>
      <c r="F23" s="308"/>
      <c r="G23" s="308">
        <f t="shared" si="5"/>
        <v>14.64</v>
      </c>
      <c r="H23" s="308">
        <f t="shared" si="8"/>
        <v>0</v>
      </c>
      <c r="I23" s="308">
        <f t="shared" si="9"/>
        <v>14.64</v>
      </c>
      <c r="J23" s="530">
        <f t="shared" si="3"/>
        <v>29.28</v>
      </c>
      <c r="K23" s="308">
        <f t="shared" si="10"/>
        <v>14.64</v>
      </c>
      <c r="L23" s="308"/>
      <c r="M23" s="308">
        <f>'B4 SN'!G157</f>
        <v>14.64</v>
      </c>
      <c r="N23" s="308">
        <f t="shared" si="11"/>
        <v>0</v>
      </c>
      <c r="O23" s="308"/>
      <c r="P23" s="308"/>
      <c r="Q23" s="308">
        <f t="shared" si="12"/>
        <v>0</v>
      </c>
      <c r="R23" s="308"/>
      <c r="S23" s="308"/>
      <c r="T23" s="387"/>
    </row>
    <row r="24" spans="1:20" s="532" customFormat="1" ht="17.25" customHeight="1">
      <c r="A24" s="215">
        <v>13</v>
      </c>
      <c r="B24" s="397" t="s">
        <v>833</v>
      </c>
      <c r="C24" s="308">
        <f t="shared" si="6"/>
        <v>1704</v>
      </c>
      <c r="D24" s="308">
        <v>1704</v>
      </c>
      <c r="E24" s="308"/>
      <c r="F24" s="308"/>
      <c r="G24" s="308">
        <f t="shared" si="5"/>
        <v>105.758</v>
      </c>
      <c r="H24" s="308">
        <f t="shared" si="8"/>
        <v>105.758</v>
      </c>
      <c r="I24" s="308">
        <f t="shared" si="9"/>
        <v>0</v>
      </c>
      <c r="J24" s="530">
        <f t="shared" si="3"/>
        <v>6.2064553990610323</v>
      </c>
      <c r="K24" s="308">
        <f t="shared" si="10"/>
        <v>0</v>
      </c>
      <c r="L24" s="308"/>
      <c r="M24" s="308"/>
      <c r="N24" s="308">
        <f t="shared" si="11"/>
        <v>105.758</v>
      </c>
      <c r="O24" s="308">
        <f>'B3 đầu tư'!U47</f>
        <v>105.758</v>
      </c>
      <c r="P24" s="308"/>
      <c r="Q24" s="308">
        <f t="shared" si="12"/>
        <v>0</v>
      </c>
      <c r="R24" s="308"/>
      <c r="S24" s="308"/>
      <c r="T24" s="387"/>
    </row>
    <row r="25" spans="1:20" s="534" customFormat="1">
      <c r="A25" s="400" t="s">
        <v>5</v>
      </c>
      <c r="B25" s="401" t="s">
        <v>458</v>
      </c>
      <c r="C25" s="309">
        <f t="shared" ref="C25:H25" si="14">SUM(C26:C36)</f>
        <v>129037.00962299999</v>
      </c>
      <c r="D25" s="309">
        <f t="shared" si="14"/>
        <v>97229.360000000015</v>
      </c>
      <c r="E25" s="309">
        <f t="shared" si="14"/>
        <v>8391.3065070000011</v>
      </c>
      <c r="F25" s="309">
        <f t="shared" si="14"/>
        <v>31807.649623000001</v>
      </c>
      <c r="G25" s="309">
        <f t="shared" si="14"/>
        <v>35775.153620999998</v>
      </c>
      <c r="H25" s="309">
        <f t="shared" si="14"/>
        <v>34304.389620999995</v>
      </c>
      <c r="I25" s="309">
        <f t="shared" ref="I25:S25" si="15">SUM(I26:I36)</f>
        <v>1470.7639999999997</v>
      </c>
      <c r="J25" s="533">
        <f t="shared" si="3"/>
        <v>27.724723105039562</v>
      </c>
      <c r="K25" s="309">
        <f t="shared" si="15"/>
        <v>5117.3829999999998</v>
      </c>
      <c r="L25" s="309">
        <f t="shared" si="15"/>
        <v>5117.3829999999998</v>
      </c>
      <c r="M25" s="309">
        <f t="shared" si="15"/>
        <v>0</v>
      </c>
      <c r="N25" s="309">
        <f t="shared" si="15"/>
        <v>7446.728000000001</v>
      </c>
      <c r="O25" s="309">
        <f t="shared" si="15"/>
        <v>5984.9640000000009</v>
      </c>
      <c r="P25" s="309">
        <f t="shared" si="15"/>
        <v>1461.7639999999997</v>
      </c>
      <c r="Q25" s="309">
        <f t="shared" si="15"/>
        <v>23211.042621000001</v>
      </c>
      <c r="R25" s="309">
        <f t="shared" si="15"/>
        <v>23202.042621000001</v>
      </c>
      <c r="S25" s="309">
        <f t="shared" si="15"/>
        <v>9</v>
      </c>
      <c r="T25" s="375"/>
    </row>
    <row r="26" spans="1:20" s="532" customFormat="1">
      <c r="A26" s="215">
        <v>1</v>
      </c>
      <c r="B26" s="385" t="s">
        <v>62</v>
      </c>
      <c r="C26" s="308">
        <f>D26+F26</f>
        <v>11514.938239999999</v>
      </c>
      <c r="D26" s="308">
        <v>9694.23</v>
      </c>
      <c r="E26" s="308">
        <f>'B4 SN'!F10+'B4 SN'!F21+'B4 SN'!F33+'B4 SN'!F145+'B4 SN'!F195+'B4 SN'!F206+'B4 SN'!F219</f>
        <v>770.09123999999997</v>
      </c>
      <c r="F26" s="308">
        <f>E26+('B3 đầu tư'!T146+'B3 đầu tư'!T192+'B3 đầu tư'!T193+'B3 đầu tư'!T194+'B3 đầu tư'!T217+'B3 đầu tư'!T218)</f>
        <v>1820.7082400000002</v>
      </c>
      <c r="G26" s="308">
        <f t="shared" ref="G26:G36" si="16">H26+I26</f>
        <v>3701.7190000000001</v>
      </c>
      <c r="H26" s="308">
        <f t="shared" ref="H26" si="17">L26+O26+R26</f>
        <v>3549.047</v>
      </c>
      <c r="I26" s="308">
        <f t="shared" ref="I26" si="18">M26+P26+S26</f>
        <v>152.672</v>
      </c>
      <c r="J26" s="530">
        <f t="shared" si="3"/>
        <v>32.147102510208512</v>
      </c>
      <c r="K26" s="308">
        <f t="shared" si="10"/>
        <v>3.8969999999999998</v>
      </c>
      <c r="L26" s="535">
        <f>'B3 đầu tư'!U217+'B3 đầu tư'!U218</f>
        <v>3.8969999999999998</v>
      </c>
      <c r="M26" s="308"/>
      <c r="N26" s="308">
        <f t="shared" si="11"/>
        <v>207.63200000000001</v>
      </c>
      <c r="O26" s="308">
        <f>'B3 đầu tư'!U192+'B3 đầu tư'!U193+'B3 đầu tư'!U194</f>
        <v>54.96</v>
      </c>
      <c r="P26" s="308">
        <f>'B4 SN'!G10+'B4 SN'!G21</f>
        <v>152.672</v>
      </c>
      <c r="Q26" s="308">
        <f t="shared" si="12"/>
        <v>3490.19</v>
      </c>
      <c r="R26" s="308">
        <f>'B3 đầu tư'!U100+'B3 đầu tư'!U146</f>
        <v>3490.19</v>
      </c>
      <c r="S26" s="308"/>
      <c r="T26" s="387"/>
    </row>
    <row r="27" spans="1:20" s="532" customFormat="1">
      <c r="A27" s="215">
        <v>2</v>
      </c>
      <c r="B27" s="385" t="s">
        <v>51</v>
      </c>
      <c r="C27" s="308">
        <f t="shared" ref="C27:C36" si="19">D27+F27</f>
        <v>10218.847433000001</v>
      </c>
      <c r="D27" s="308">
        <v>9360.36</v>
      </c>
      <c r="E27" s="308">
        <f>'B4 SN'!F17+'B4 SN'!F196+'B4 SN'!F207</f>
        <v>778.62625000000003</v>
      </c>
      <c r="F27" s="308">
        <f>E27+('B3 đầu tư'!T143+'B3 đầu tư'!T195+'B3 đầu tư'!T196+'B3 đầu tư'!T197+'B3 đầu tư'!T219+'B3 đầu tư'!T220+'B3 đầu tư'!T221)</f>
        <v>858.48743300000001</v>
      </c>
      <c r="G27" s="308">
        <f>H27+I27</f>
        <v>5001.6040000000003</v>
      </c>
      <c r="H27" s="308">
        <f t="shared" ref="H27:H36" si="20">L27+O27+R27</f>
        <v>3987.7420000000002</v>
      </c>
      <c r="I27" s="308">
        <f t="shared" ref="I27:I36" si="21">M27+P27+S27</f>
        <v>1013.862</v>
      </c>
      <c r="J27" s="530">
        <f t="shared" si="3"/>
        <v>48.944893568409533</v>
      </c>
      <c r="K27" s="308">
        <f t="shared" si="10"/>
        <v>0</v>
      </c>
      <c r="L27" s="535"/>
      <c r="M27" s="308"/>
      <c r="N27" s="308">
        <f t="shared" si="11"/>
        <v>2513.1039999999998</v>
      </c>
      <c r="O27" s="308">
        <f>'B3 đầu tư'!U50</f>
        <v>1499.242</v>
      </c>
      <c r="P27" s="308">
        <f>'B4 SN'!H39</f>
        <v>1013.862</v>
      </c>
      <c r="Q27" s="308">
        <f t="shared" si="12"/>
        <v>2488.5</v>
      </c>
      <c r="R27" s="308">
        <f>'B3 đầu tư'!U96</f>
        <v>2488.5</v>
      </c>
      <c r="S27" s="308"/>
      <c r="T27" s="536"/>
    </row>
    <row r="28" spans="1:20" s="532" customFormat="1">
      <c r="A28" s="215">
        <v>3</v>
      </c>
      <c r="B28" s="385" t="s">
        <v>42</v>
      </c>
      <c r="C28" s="308">
        <f t="shared" si="19"/>
        <v>9271.0826269999998</v>
      </c>
      <c r="D28" s="308">
        <v>7523.3</v>
      </c>
      <c r="E28" s="308">
        <f>'B4 SN'!F13+'B4 SN'!F197+'B4 SN'!F208+'B4 SN'!F220</f>
        <v>755.73412700000006</v>
      </c>
      <c r="F28" s="308">
        <f>E28+('B3 đầu tư'!T139+'B3 đầu tư'!T198+'B3 đầu tư'!T222+'B3 đầu tư'!T223)</f>
        <v>1747.782627</v>
      </c>
      <c r="G28" s="308">
        <f t="shared" si="16"/>
        <v>1158.8340000000001</v>
      </c>
      <c r="H28" s="308">
        <f t="shared" si="20"/>
        <v>1158.8340000000001</v>
      </c>
      <c r="I28" s="308">
        <f t="shared" si="21"/>
        <v>0</v>
      </c>
      <c r="J28" s="530">
        <f t="shared" si="3"/>
        <v>12.499446360505402</v>
      </c>
      <c r="K28" s="308">
        <f t="shared" si="10"/>
        <v>0</v>
      </c>
      <c r="L28" s="535"/>
      <c r="M28" s="308"/>
      <c r="N28" s="308">
        <f t="shared" si="11"/>
        <v>0</v>
      </c>
      <c r="O28" s="308"/>
      <c r="P28" s="308"/>
      <c r="Q28" s="308">
        <f>R28+S28</f>
        <v>1158.8340000000001</v>
      </c>
      <c r="R28" s="308">
        <f>'B3 đầu tư'!U92</f>
        <v>1158.8340000000001</v>
      </c>
      <c r="S28" s="308"/>
      <c r="T28" s="536"/>
    </row>
    <row r="29" spans="1:20" s="532" customFormat="1">
      <c r="A29" s="215">
        <v>4</v>
      </c>
      <c r="B29" s="385" t="s">
        <v>63</v>
      </c>
      <c r="C29" s="308">
        <f t="shared" si="19"/>
        <v>16837.2232</v>
      </c>
      <c r="D29" s="308">
        <v>13839.25</v>
      </c>
      <c r="E29" s="308">
        <f>'B4 SN'!F11+'B4 SN'!F14+'B4 SN'!F198+'B4 SN'!F209</f>
        <v>611.90419999999995</v>
      </c>
      <c r="F29" s="308">
        <f>E29+('B3 đầu tư'!T140+'B3 đầu tư'!T199+'B3 đầu tư'!T200+'B3 đầu tư'!T201)</f>
        <v>2997.9731999999999</v>
      </c>
      <c r="G29" s="308">
        <f t="shared" si="16"/>
        <v>1430</v>
      </c>
      <c r="H29" s="308">
        <f t="shared" si="20"/>
        <v>1430</v>
      </c>
      <c r="I29" s="308">
        <f t="shared" si="21"/>
        <v>0</v>
      </c>
      <c r="J29" s="530">
        <f t="shared" si="3"/>
        <v>8.4930869123359951</v>
      </c>
      <c r="K29" s="308">
        <f t="shared" si="10"/>
        <v>0</v>
      </c>
      <c r="L29" s="535"/>
      <c r="M29" s="308"/>
      <c r="N29" s="308">
        <f t="shared" si="11"/>
        <v>1430</v>
      </c>
      <c r="O29" s="308">
        <f>'B3 đầu tư'!U199+'B3 đầu tư'!U200+'B3 đầu tư'!U201</f>
        <v>1430</v>
      </c>
      <c r="P29" s="308"/>
      <c r="Q29" s="308">
        <f t="shared" si="12"/>
        <v>0</v>
      </c>
      <c r="R29" s="308"/>
      <c r="S29" s="308"/>
      <c r="T29" s="536"/>
    </row>
    <row r="30" spans="1:20" s="532" customFormat="1">
      <c r="A30" s="215">
        <v>5</v>
      </c>
      <c r="B30" s="385" t="s">
        <v>52</v>
      </c>
      <c r="C30" s="308">
        <f t="shared" si="19"/>
        <v>10730.004202</v>
      </c>
      <c r="D30" s="308">
        <v>6216.58</v>
      </c>
      <c r="E30" s="308">
        <f>'B4 SN'!F16+'B4 SN'!F199+'B4 SN'!F210</f>
        <v>646.76400000000001</v>
      </c>
      <c r="F30" s="308">
        <f>E30+('B3 đầu tư'!T142+'B3 đầu tư'!T202+'B3 đầu tư'!T203+'B3 đầu tư'!T224+'B3 đầu tư'!T225)</f>
        <v>4513.4242020000002</v>
      </c>
      <c r="G30" s="308">
        <f t="shared" si="16"/>
        <v>5911.88</v>
      </c>
      <c r="H30" s="308">
        <f t="shared" si="20"/>
        <v>5911.88</v>
      </c>
      <c r="I30" s="308">
        <f t="shared" si="21"/>
        <v>0</v>
      </c>
      <c r="J30" s="530">
        <f t="shared" si="3"/>
        <v>55.096716540875775</v>
      </c>
      <c r="K30" s="308">
        <f t="shared" si="10"/>
        <v>1706</v>
      </c>
      <c r="L30" s="535">
        <f>'B3 đầu tư'!U224+'B3 đầu tư'!U225</f>
        <v>1706</v>
      </c>
      <c r="M30" s="308"/>
      <c r="N30" s="308">
        <f t="shared" si="11"/>
        <v>600</v>
      </c>
      <c r="O30" s="308">
        <f>'B3 đầu tư'!U202</f>
        <v>600</v>
      </c>
      <c r="P30" s="308"/>
      <c r="Q30" s="308">
        <f t="shared" si="12"/>
        <v>3605.88</v>
      </c>
      <c r="R30" s="308">
        <f>'B3 đầu tư'!U95+'B3 đầu tư'!U142</f>
        <v>3605.88</v>
      </c>
      <c r="S30" s="308"/>
      <c r="T30" s="536"/>
    </row>
    <row r="31" spans="1:20" s="532" customFormat="1">
      <c r="A31" s="215">
        <v>6</v>
      </c>
      <c r="B31" s="385" t="s">
        <v>45</v>
      </c>
      <c r="C31" s="308">
        <f t="shared" si="19"/>
        <v>10798.775</v>
      </c>
      <c r="D31" s="308">
        <v>7149.33</v>
      </c>
      <c r="E31" s="308">
        <f>'B4 SN'!F18+'B4 SN'!F200+'B4 SN'!F211</f>
        <v>743.44499999999994</v>
      </c>
      <c r="F31" s="308">
        <f>E31+('B3 đầu tư'!T204+'B3 đầu tư'!T205+'B3 đầu tư'!T226+'B3 đầu tư'!T227)</f>
        <v>3649.4449999999997</v>
      </c>
      <c r="G31" s="308">
        <f t="shared" si="16"/>
        <v>4693.7906210000001</v>
      </c>
      <c r="H31" s="308">
        <f t="shared" si="20"/>
        <v>4693.7906210000001</v>
      </c>
      <c r="I31" s="308">
        <f t="shared" si="21"/>
        <v>0</v>
      </c>
      <c r="J31" s="530">
        <f t="shared" si="3"/>
        <v>43.465954434646527</v>
      </c>
      <c r="K31" s="308">
        <f t="shared" si="10"/>
        <v>1698.9459999999999</v>
      </c>
      <c r="L31" s="535">
        <f>'B3 đầu tư'!U226+'B3 đầu tư'!U227</f>
        <v>1698.9459999999999</v>
      </c>
      <c r="M31" s="308"/>
      <c r="N31" s="308">
        <f t="shared" si="11"/>
        <v>595.09900000000005</v>
      </c>
      <c r="O31" s="308">
        <f>'B3 đầu tư'!U204</f>
        <v>595.09900000000005</v>
      </c>
      <c r="P31" s="308"/>
      <c r="Q31" s="308">
        <f t="shared" si="12"/>
        <v>2399.745621</v>
      </c>
      <c r="R31" s="308">
        <f>'B3 đầu tư'!U97</f>
        <v>2399.745621</v>
      </c>
      <c r="S31" s="308"/>
      <c r="T31" s="536"/>
    </row>
    <row r="32" spans="1:20" s="532" customFormat="1">
      <c r="A32" s="215">
        <v>7</v>
      </c>
      <c r="B32" s="385" t="s">
        <v>46</v>
      </c>
      <c r="C32" s="308">
        <f t="shared" si="19"/>
        <v>17136.469510999999</v>
      </c>
      <c r="D32" s="308">
        <v>13354.33</v>
      </c>
      <c r="E32" s="308">
        <f>'B4 SN'!F19+'B4 SN'!F146+'B4 SN'!F201+'B4 SN'!F212+'B4 SN'!F221</f>
        <v>1104.9460000000001</v>
      </c>
      <c r="F32" s="308">
        <f>E32+('B3 đầu tư'!T144+'B3 đầu tư'!T206+'B3 đầu tư'!T207+'B3 đầu tư'!T228+'B3 đầu tư'!T229)</f>
        <v>3782.1395110000003</v>
      </c>
      <c r="G32" s="308">
        <f t="shared" si="16"/>
        <v>3304.922</v>
      </c>
      <c r="H32" s="308">
        <f t="shared" si="20"/>
        <v>3304.922</v>
      </c>
      <c r="I32" s="308">
        <f t="shared" si="21"/>
        <v>0</v>
      </c>
      <c r="J32" s="530">
        <f t="shared" si="3"/>
        <v>19.285897820893339</v>
      </c>
      <c r="K32" s="308">
        <f t="shared" si="10"/>
        <v>0</v>
      </c>
      <c r="L32" s="535"/>
      <c r="M32" s="308"/>
      <c r="N32" s="308">
        <f t="shared" si="11"/>
        <v>797.85299999999995</v>
      </c>
      <c r="O32" s="308">
        <f>'B3 đầu tư'!U206</f>
        <v>797.85299999999995</v>
      </c>
      <c r="P32" s="308"/>
      <c r="Q32" s="308">
        <f t="shared" si="12"/>
        <v>2507.069</v>
      </c>
      <c r="R32" s="308">
        <f>'B3 đầu tư'!U98+'B3 đầu tư'!U144</f>
        <v>2507.069</v>
      </c>
      <c r="S32" s="308"/>
      <c r="T32" s="536"/>
    </row>
    <row r="33" spans="1:20" s="532" customFormat="1">
      <c r="A33" s="215">
        <v>8</v>
      </c>
      <c r="B33" s="385" t="s">
        <v>64</v>
      </c>
      <c r="C33" s="308">
        <f t="shared" si="19"/>
        <v>11716.32683</v>
      </c>
      <c r="D33" s="308">
        <v>7452.71</v>
      </c>
      <c r="E33" s="308">
        <f>'B4 SN'!F20+'B4 SN'!F32+'B4 SN'!F202+'B4 SN'!F213+'B4 SN'!F222</f>
        <v>840.75583000000006</v>
      </c>
      <c r="F33" s="308">
        <f>E33+('B3 đầu tư'!T145+'B3 đầu tư'!T208+'B3 đầu tư'!T209+'B3 đầu tư'!T230+'B3 đầu tư'!T231)</f>
        <v>4263.6168299999999</v>
      </c>
      <c r="G33" s="308">
        <f t="shared" si="16"/>
        <v>5622.8710000000001</v>
      </c>
      <c r="H33" s="308">
        <f>L33+O33+R33</f>
        <v>5475.241</v>
      </c>
      <c r="I33" s="308">
        <f t="shared" si="21"/>
        <v>147.63</v>
      </c>
      <c r="J33" s="530">
        <f t="shared" si="3"/>
        <v>47.991756133009822</v>
      </c>
      <c r="K33" s="308">
        <f t="shared" si="10"/>
        <v>1706</v>
      </c>
      <c r="L33" s="535">
        <f>'B3 đầu tư'!U230+'B3 đầu tư'!U231</f>
        <v>1706</v>
      </c>
      <c r="M33" s="308"/>
      <c r="N33" s="308">
        <f t="shared" si="11"/>
        <v>822.63</v>
      </c>
      <c r="O33" s="308">
        <f>'B3 đầu tư'!U208+'B3 đầu tư'!U209</f>
        <v>675</v>
      </c>
      <c r="P33" s="308">
        <f>'B4 SN'!G20</f>
        <v>147.63</v>
      </c>
      <c r="Q33" s="308">
        <f t="shared" si="12"/>
        <v>3094.241</v>
      </c>
      <c r="R33" s="308">
        <f>'B3 đầu tư'!U99+'B3 đầu tư'!U145</f>
        <v>3094.241</v>
      </c>
      <c r="S33" s="308"/>
      <c r="T33" s="536"/>
    </row>
    <row r="34" spans="1:20" s="532" customFormat="1">
      <c r="A34" s="215">
        <v>9</v>
      </c>
      <c r="B34" s="385" t="s">
        <v>65</v>
      </c>
      <c r="C34" s="308">
        <f t="shared" si="19"/>
        <v>10146.90742</v>
      </c>
      <c r="D34" s="308">
        <v>7652.87</v>
      </c>
      <c r="E34" s="308">
        <f>'B4 SN'!F22+'B4 SN'!F203+'B4 SN'!F214</f>
        <v>762.74786000000006</v>
      </c>
      <c r="F34" s="308">
        <f>E34+('B3 đầu tư'!T147+'B3 đầu tư'!T210+'B3 đầu tư'!T211+'B3 đầu tư'!T232+'B3 đầu tư'!T233)</f>
        <v>2494.0374200000001</v>
      </c>
      <c r="G34" s="308">
        <f t="shared" si="16"/>
        <v>147.6</v>
      </c>
      <c r="H34" s="308">
        <f t="shared" si="20"/>
        <v>0</v>
      </c>
      <c r="I34" s="308">
        <f t="shared" si="21"/>
        <v>147.6</v>
      </c>
      <c r="J34" s="530">
        <f t="shared" si="3"/>
        <v>1.4546304000869656</v>
      </c>
      <c r="K34" s="308">
        <f t="shared" si="10"/>
        <v>0</v>
      </c>
      <c r="L34" s="535"/>
      <c r="M34" s="308"/>
      <c r="N34" s="308">
        <f t="shared" si="11"/>
        <v>147.6</v>
      </c>
      <c r="O34" s="308"/>
      <c r="P34" s="308">
        <f>'B4 SN'!G22</f>
        <v>147.6</v>
      </c>
      <c r="Q34" s="308">
        <f t="shared" si="12"/>
        <v>0</v>
      </c>
      <c r="R34" s="308"/>
      <c r="S34" s="308"/>
      <c r="T34" s="536"/>
    </row>
    <row r="35" spans="1:20" s="532" customFormat="1">
      <c r="A35" s="215">
        <v>10</v>
      </c>
      <c r="B35" s="385" t="s">
        <v>66</v>
      </c>
      <c r="C35" s="308">
        <f t="shared" si="19"/>
        <v>10601.80416</v>
      </c>
      <c r="D35" s="308">
        <v>8337.5499999999993</v>
      </c>
      <c r="E35" s="308">
        <f>'B4 SN'!F23+'B4 SN'!F215</f>
        <v>729.45</v>
      </c>
      <c r="F35" s="308">
        <f>E35+('B3 đầu tư'!T148+'B3 đầu tư'!T212+'B3 đầu tư'!T234+'B3 đầu tư'!T235)</f>
        <v>2264.25416</v>
      </c>
      <c r="G35" s="308">
        <f t="shared" si="16"/>
        <v>4495.1830000000009</v>
      </c>
      <c r="H35" s="308">
        <f t="shared" si="20"/>
        <v>4495.1830000000009</v>
      </c>
      <c r="I35" s="308">
        <f t="shared" si="21"/>
        <v>0</v>
      </c>
      <c r="J35" s="530">
        <f t="shared" si="3"/>
        <v>42.400170123497176</v>
      </c>
      <c r="K35" s="308">
        <f t="shared" si="10"/>
        <v>2.54</v>
      </c>
      <c r="L35" s="535">
        <f>'B3 đầu tư'!U234</f>
        <v>2.54</v>
      </c>
      <c r="M35" s="308"/>
      <c r="N35" s="308">
        <f t="shared" si="11"/>
        <v>35.06</v>
      </c>
      <c r="O35" s="308">
        <f>'B3 đầu tư'!U212</f>
        <v>35.06</v>
      </c>
      <c r="P35" s="308"/>
      <c r="Q35" s="308">
        <f t="shared" si="12"/>
        <v>4457.5830000000005</v>
      </c>
      <c r="R35" s="308">
        <f>'B3 đầu tư'!U102+'B3 đầu tư'!W148</f>
        <v>4457.5830000000005</v>
      </c>
      <c r="S35" s="308"/>
      <c r="T35" s="536"/>
    </row>
    <row r="36" spans="1:20" s="532" customFormat="1">
      <c r="A36" s="215">
        <v>11</v>
      </c>
      <c r="B36" s="385" t="s">
        <v>44</v>
      </c>
      <c r="C36" s="308">
        <f t="shared" si="19"/>
        <v>10064.631000000001</v>
      </c>
      <c r="D36" s="308">
        <v>6648.85</v>
      </c>
      <c r="E36" s="308">
        <f>'B4 SN'!F15+'B4 SN'!F204+'B4 SN'!F216</f>
        <v>646.84199999999998</v>
      </c>
      <c r="F36" s="308">
        <f>E36+('B3 đầu tư'!T141+'B3 đầu tư'!T213+'B3 đầu tư'!T214+'B3 đầu tư'!T236)</f>
        <v>3415.7810000000004</v>
      </c>
      <c r="G36" s="308">
        <f t="shared" si="16"/>
        <v>306.75</v>
      </c>
      <c r="H36" s="308">
        <f t="shared" si="20"/>
        <v>297.75</v>
      </c>
      <c r="I36" s="308">
        <f t="shared" si="21"/>
        <v>9</v>
      </c>
      <c r="J36" s="530">
        <f t="shared" si="3"/>
        <v>3.0478017524934593</v>
      </c>
      <c r="K36" s="308">
        <f t="shared" si="10"/>
        <v>0</v>
      </c>
      <c r="L36" s="535"/>
      <c r="M36" s="308"/>
      <c r="N36" s="308">
        <f t="shared" si="11"/>
        <v>297.75</v>
      </c>
      <c r="O36" s="308">
        <f>'B3 đầu tư'!U213</f>
        <v>297.75</v>
      </c>
      <c r="P36" s="308"/>
      <c r="Q36" s="308">
        <f t="shared" si="12"/>
        <v>9</v>
      </c>
      <c r="R36" s="308"/>
      <c r="S36" s="308">
        <f>'B4 SN'!I252</f>
        <v>9</v>
      </c>
      <c r="T36" s="536"/>
    </row>
    <row r="37" spans="1:20" s="534" customFormat="1" ht="28.5" customHeight="1">
      <c r="A37" s="400" t="s">
        <v>13</v>
      </c>
      <c r="B37" s="399" t="s">
        <v>479</v>
      </c>
      <c r="C37" s="309">
        <f t="shared" ref="C37" si="22">D37+F37</f>
        <v>5488.2</v>
      </c>
      <c r="D37" s="309">
        <v>5488.2</v>
      </c>
      <c r="E37" s="309"/>
      <c r="F37" s="309"/>
      <c r="G37" s="309"/>
      <c r="H37" s="309"/>
      <c r="I37" s="309"/>
      <c r="J37" s="530">
        <f t="shared" si="3"/>
        <v>0</v>
      </c>
      <c r="K37" s="309"/>
      <c r="L37" s="725"/>
      <c r="M37" s="309"/>
      <c r="N37" s="309"/>
      <c r="O37" s="309"/>
      <c r="P37" s="309"/>
      <c r="Q37" s="309"/>
      <c r="R37" s="309"/>
      <c r="S37" s="309"/>
      <c r="T37" s="375" t="s">
        <v>478</v>
      </c>
    </row>
    <row r="38" spans="1:20" s="726" customFormat="1">
      <c r="C38" s="727"/>
      <c r="D38" s="728"/>
      <c r="E38" s="728"/>
      <c r="F38" s="728"/>
      <c r="G38" s="728"/>
      <c r="H38" s="728"/>
      <c r="I38" s="728"/>
      <c r="J38" s="728"/>
      <c r="K38" s="728"/>
      <c r="L38" s="728"/>
      <c r="M38" s="728"/>
      <c r="N38" s="728"/>
      <c r="O38" s="728"/>
      <c r="P38" s="728"/>
      <c r="Q38" s="728"/>
      <c r="R38" s="728"/>
      <c r="S38" s="728"/>
    </row>
  </sheetData>
  <mergeCells count="29">
    <mergeCell ref="B5:B9"/>
    <mergeCell ref="T5:T9"/>
    <mergeCell ref="K6:M6"/>
    <mergeCell ref="N6:P6"/>
    <mergeCell ref="L7:L9"/>
    <mergeCell ref="M7:M9"/>
    <mergeCell ref="N7:N9"/>
    <mergeCell ref="O7:O9"/>
    <mergeCell ref="P7:P9"/>
    <mergeCell ref="F7:F9"/>
    <mergeCell ref="C7:C9"/>
    <mergeCell ref="C6:J6"/>
    <mergeCell ref="C5:S5"/>
    <mergeCell ref="A3:T3"/>
    <mergeCell ref="S1:T1"/>
    <mergeCell ref="A2:T2"/>
    <mergeCell ref="D7:D9"/>
    <mergeCell ref="G7:I7"/>
    <mergeCell ref="G8:G9"/>
    <mergeCell ref="J7:J9"/>
    <mergeCell ref="H8:H9"/>
    <mergeCell ref="I8:I9"/>
    <mergeCell ref="Q7:Q9"/>
    <mergeCell ref="R7:R9"/>
    <mergeCell ref="S7:S9"/>
    <mergeCell ref="Q6:S6"/>
    <mergeCell ref="K7:K9"/>
    <mergeCell ref="A4:T4"/>
    <mergeCell ref="A5:A9"/>
  </mergeCells>
  <pageMargins left="0.23622047244094491" right="0.19685039370078741" top="0.51181102362204722" bottom="0.23622047244094491"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Z236"/>
  <sheetViews>
    <sheetView topLeftCell="A121" zoomScale="75" zoomScaleNormal="75" workbookViewId="0">
      <pane xSplit="21750" topLeftCell="R1"/>
      <selection activeCell="W130" sqref="W130"/>
      <selection pane="topRight" activeCell="O27" sqref="O27"/>
    </sheetView>
  </sheetViews>
  <sheetFormatPr defaultRowHeight="15.75"/>
  <cols>
    <col min="1" max="1" width="9.6640625" style="18" customWidth="1"/>
    <col min="2" max="2" width="65.5" style="18" customWidth="1"/>
    <col min="3" max="3" width="26.1640625" style="111" customWidth="1"/>
    <col min="4" max="4" width="20.6640625" style="111" customWidth="1"/>
    <col min="5" max="5" width="13.5" style="18" customWidth="1"/>
    <col min="6" max="7" width="14" style="18" customWidth="1"/>
    <col min="8" max="8" width="14.5" style="18" hidden="1" customWidth="1"/>
    <col min="9" max="9" width="14.5" style="19" hidden="1" customWidth="1"/>
    <col min="10" max="10" width="15.6640625" style="19" hidden="1" customWidth="1"/>
    <col min="11" max="11" width="15.83203125" style="19" hidden="1" customWidth="1"/>
    <col min="12" max="12" width="14.5" style="19" hidden="1" customWidth="1"/>
    <col min="13" max="13" width="21.5" style="19" hidden="1" customWidth="1"/>
    <col min="14" max="14" width="20.1640625" style="18" hidden="1" customWidth="1"/>
    <col min="15" max="15" width="13.6640625" style="18" hidden="1" customWidth="1"/>
    <col min="16" max="16" width="32.1640625" style="18" hidden="1" customWidth="1"/>
    <col min="17" max="17" width="12.1640625" style="18" hidden="1" customWidth="1"/>
    <col min="18" max="18" width="16.1640625" style="18" customWidth="1"/>
    <col min="19" max="19" width="16.33203125" style="20" customWidth="1"/>
    <col min="20" max="20" width="15.33203125" style="19" customWidth="1"/>
    <col min="21" max="21" width="15.1640625" style="19" customWidth="1"/>
    <col min="22" max="22" width="14.5" style="19" customWidth="1"/>
    <col min="23" max="23" width="15.83203125" style="496" customWidth="1"/>
    <col min="24" max="24" width="15.83203125" style="19" customWidth="1"/>
    <col min="25" max="25" width="17.33203125" style="18" customWidth="1"/>
    <col min="26" max="238" width="9.33203125" style="18"/>
    <col min="239" max="239" width="9.6640625" style="18" customWidth="1"/>
    <col min="240" max="240" width="58.1640625" style="18" customWidth="1"/>
    <col min="241" max="241" width="33.5" style="18" customWidth="1"/>
    <col min="242" max="242" width="22.1640625" style="18" customWidth="1"/>
    <col min="243" max="243" width="25.5" style="18" customWidth="1"/>
    <col min="244" max="244" width="56.33203125" style="18" customWidth="1"/>
    <col min="245" max="245" width="66.1640625" style="18" customWidth="1"/>
    <col min="246" max="251" width="11" style="18" customWidth="1"/>
    <col min="252" max="252" width="13.5" style="18" customWidth="1"/>
    <col min="253" max="253" width="9" style="18" customWidth="1"/>
    <col min="254" max="494" width="9.33203125" style="18"/>
    <col min="495" max="495" width="9.6640625" style="18" customWidth="1"/>
    <col min="496" max="496" width="58.1640625" style="18" customWidth="1"/>
    <col min="497" max="497" width="33.5" style="18" customWidth="1"/>
    <col min="498" max="498" width="22.1640625" style="18" customWidth="1"/>
    <col min="499" max="499" width="25.5" style="18" customWidth="1"/>
    <col min="500" max="500" width="56.33203125" style="18" customWidth="1"/>
    <col min="501" max="501" width="66.1640625" style="18" customWidth="1"/>
    <col min="502" max="507" width="11" style="18" customWidth="1"/>
    <col min="508" max="508" width="13.5" style="18" customWidth="1"/>
    <col min="509" max="509" width="9" style="18" customWidth="1"/>
    <col min="510" max="750" width="9.33203125" style="18"/>
    <col min="751" max="751" width="9.6640625" style="18" customWidth="1"/>
    <col min="752" max="752" width="58.1640625" style="18" customWidth="1"/>
    <col min="753" max="753" width="33.5" style="18" customWidth="1"/>
    <col min="754" max="754" width="22.1640625" style="18" customWidth="1"/>
    <col min="755" max="755" width="25.5" style="18" customWidth="1"/>
    <col min="756" max="756" width="56.33203125" style="18" customWidth="1"/>
    <col min="757" max="757" width="66.1640625" style="18" customWidth="1"/>
    <col min="758" max="763" width="11" style="18" customWidth="1"/>
    <col min="764" max="764" width="13.5" style="18" customWidth="1"/>
    <col min="765" max="765" width="9" style="18" customWidth="1"/>
    <col min="766" max="1006" width="9.33203125" style="18"/>
    <col min="1007" max="1007" width="9.6640625" style="18" customWidth="1"/>
    <col min="1008" max="1008" width="58.1640625" style="18" customWidth="1"/>
    <col min="1009" max="1009" width="33.5" style="18" customWidth="1"/>
    <col min="1010" max="1010" width="22.1640625" style="18" customWidth="1"/>
    <col min="1011" max="1011" width="25.5" style="18" customWidth="1"/>
    <col min="1012" max="1012" width="56.33203125" style="18" customWidth="1"/>
    <col min="1013" max="1013" width="66.1640625" style="18" customWidth="1"/>
    <col min="1014" max="1019" width="11" style="18" customWidth="1"/>
    <col min="1020" max="1020" width="13.5" style="18" customWidth="1"/>
    <col min="1021" max="1021" width="9" style="18" customWidth="1"/>
    <col min="1022" max="1262" width="9.33203125" style="18"/>
    <col min="1263" max="1263" width="9.6640625" style="18" customWidth="1"/>
    <col min="1264" max="1264" width="58.1640625" style="18" customWidth="1"/>
    <col min="1265" max="1265" width="33.5" style="18" customWidth="1"/>
    <col min="1266" max="1266" width="22.1640625" style="18" customWidth="1"/>
    <col min="1267" max="1267" width="25.5" style="18" customWidth="1"/>
    <col min="1268" max="1268" width="56.33203125" style="18" customWidth="1"/>
    <col min="1269" max="1269" width="66.1640625" style="18" customWidth="1"/>
    <col min="1270" max="1275" width="11" style="18" customWidth="1"/>
    <col min="1276" max="1276" width="13.5" style="18" customWidth="1"/>
    <col min="1277" max="1277" width="9" style="18" customWidth="1"/>
    <col min="1278" max="1518" width="9.33203125" style="18"/>
    <col min="1519" max="1519" width="9.6640625" style="18" customWidth="1"/>
    <col min="1520" max="1520" width="58.1640625" style="18" customWidth="1"/>
    <col min="1521" max="1521" width="33.5" style="18" customWidth="1"/>
    <col min="1522" max="1522" width="22.1640625" style="18" customWidth="1"/>
    <col min="1523" max="1523" width="25.5" style="18" customWidth="1"/>
    <col min="1524" max="1524" width="56.33203125" style="18" customWidth="1"/>
    <col min="1525" max="1525" width="66.1640625" style="18" customWidth="1"/>
    <col min="1526" max="1531" width="11" style="18" customWidth="1"/>
    <col min="1532" max="1532" width="13.5" style="18" customWidth="1"/>
    <col min="1533" max="1533" width="9" style="18" customWidth="1"/>
    <col min="1534" max="1774" width="9.33203125" style="18"/>
    <col min="1775" max="1775" width="9.6640625" style="18" customWidth="1"/>
    <col min="1776" max="1776" width="58.1640625" style="18" customWidth="1"/>
    <col min="1777" max="1777" width="33.5" style="18" customWidth="1"/>
    <col min="1778" max="1778" width="22.1640625" style="18" customWidth="1"/>
    <col min="1779" max="1779" width="25.5" style="18" customWidth="1"/>
    <col min="1780" max="1780" width="56.33203125" style="18" customWidth="1"/>
    <col min="1781" max="1781" width="66.1640625" style="18" customWidth="1"/>
    <col min="1782" max="1787" width="11" style="18" customWidth="1"/>
    <col min="1788" max="1788" width="13.5" style="18" customWidth="1"/>
    <col min="1789" max="1789" width="9" style="18" customWidth="1"/>
    <col min="1790" max="2030" width="9.33203125" style="18"/>
    <col min="2031" max="2031" width="9.6640625" style="18" customWidth="1"/>
    <col min="2032" max="2032" width="58.1640625" style="18" customWidth="1"/>
    <col min="2033" max="2033" width="33.5" style="18" customWidth="1"/>
    <col min="2034" max="2034" width="22.1640625" style="18" customWidth="1"/>
    <col min="2035" max="2035" width="25.5" style="18" customWidth="1"/>
    <col min="2036" max="2036" width="56.33203125" style="18" customWidth="1"/>
    <col min="2037" max="2037" width="66.1640625" style="18" customWidth="1"/>
    <col min="2038" max="2043" width="11" style="18" customWidth="1"/>
    <col min="2044" max="2044" width="13.5" style="18" customWidth="1"/>
    <col min="2045" max="2045" width="9" style="18" customWidth="1"/>
    <col min="2046" max="2286" width="9.33203125" style="18"/>
    <col min="2287" max="2287" width="9.6640625" style="18" customWidth="1"/>
    <col min="2288" max="2288" width="58.1640625" style="18" customWidth="1"/>
    <col min="2289" max="2289" width="33.5" style="18" customWidth="1"/>
    <col min="2290" max="2290" width="22.1640625" style="18" customWidth="1"/>
    <col min="2291" max="2291" width="25.5" style="18" customWidth="1"/>
    <col min="2292" max="2292" width="56.33203125" style="18" customWidth="1"/>
    <col min="2293" max="2293" width="66.1640625" style="18" customWidth="1"/>
    <col min="2294" max="2299" width="11" style="18" customWidth="1"/>
    <col min="2300" max="2300" width="13.5" style="18" customWidth="1"/>
    <col min="2301" max="2301" width="9" style="18" customWidth="1"/>
    <col min="2302" max="2542" width="9.33203125" style="18"/>
    <col min="2543" max="2543" width="9.6640625" style="18" customWidth="1"/>
    <col min="2544" max="2544" width="58.1640625" style="18" customWidth="1"/>
    <col min="2545" max="2545" width="33.5" style="18" customWidth="1"/>
    <col min="2546" max="2546" width="22.1640625" style="18" customWidth="1"/>
    <col min="2547" max="2547" width="25.5" style="18" customWidth="1"/>
    <col min="2548" max="2548" width="56.33203125" style="18" customWidth="1"/>
    <col min="2549" max="2549" width="66.1640625" style="18" customWidth="1"/>
    <col min="2550" max="2555" width="11" style="18" customWidth="1"/>
    <col min="2556" max="2556" width="13.5" style="18" customWidth="1"/>
    <col min="2557" max="2557" width="9" style="18" customWidth="1"/>
    <col min="2558" max="2798" width="9.33203125" style="18"/>
    <col min="2799" max="2799" width="9.6640625" style="18" customWidth="1"/>
    <col min="2800" max="2800" width="58.1640625" style="18" customWidth="1"/>
    <col min="2801" max="2801" width="33.5" style="18" customWidth="1"/>
    <col min="2802" max="2802" width="22.1640625" style="18" customWidth="1"/>
    <col min="2803" max="2803" width="25.5" style="18" customWidth="1"/>
    <col min="2804" max="2804" width="56.33203125" style="18" customWidth="1"/>
    <col min="2805" max="2805" width="66.1640625" style="18" customWidth="1"/>
    <col min="2806" max="2811" width="11" style="18" customWidth="1"/>
    <col min="2812" max="2812" width="13.5" style="18" customWidth="1"/>
    <col min="2813" max="2813" width="9" style="18" customWidth="1"/>
    <col min="2814" max="3054" width="9.33203125" style="18"/>
    <col min="3055" max="3055" width="9.6640625" style="18" customWidth="1"/>
    <col min="3056" max="3056" width="58.1640625" style="18" customWidth="1"/>
    <col min="3057" max="3057" width="33.5" style="18" customWidth="1"/>
    <col min="3058" max="3058" width="22.1640625" style="18" customWidth="1"/>
    <col min="3059" max="3059" width="25.5" style="18" customWidth="1"/>
    <col min="3060" max="3060" width="56.33203125" style="18" customWidth="1"/>
    <col min="3061" max="3061" width="66.1640625" style="18" customWidth="1"/>
    <col min="3062" max="3067" width="11" style="18" customWidth="1"/>
    <col min="3068" max="3068" width="13.5" style="18" customWidth="1"/>
    <col min="3069" max="3069" width="9" style="18" customWidth="1"/>
    <col min="3070" max="3310" width="9.33203125" style="18"/>
    <col min="3311" max="3311" width="9.6640625" style="18" customWidth="1"/>
    <col min="3312" max="3312" width="58.1640625" style="18" customWidth="1"/>
    <col min="3313" max="3313" width="33.5" style="18" customWidth="1"/>
    <col min="3314" max="3314" width="22.1640625" style="18" customWidth="1"/>
    <col min="3315" max="3315" width="25.5" style="18" customWidth="1"/>
    <col min="3316" max="3316" width="56.33203125" style="18" customWidth="1"/>
    <col min="3317" max="3317" width="66.1640625" style="18" customWidth="1"/>
    <col min="3318" max="3323" width="11" style="18" customWidth="1"/>
    <col min="3324" max="3324" width="13.5" style="18" customWidth="1"/>
    <col min="3325" max="3325" width="9" style="18" customWidth="1"/>
    <col min="3326" max="3566" width="9.33203125" style="18"/>
    <col min="3567" max="3567" width="9.6640625" style="18" customWidth="1"/>
    <col min="3568" max="3568" width="58.1640625" style="18" customWidth="1"/>
    <col min="3569" max="3569" width="33.5" style="18" customWidth="1"/>
    <col min="3570" max="3570" width="22.1640625" style="18" customWidth="1"/>
    <col min="3571" max="3571" width="25.5" style="18" customWidth="1"/>
    <col min="3572" max="3572" width="56.33203125" style="18" customWidth="1"/>
    <col min="3573" max="3573" width="66.1640625" style="18" customWidth="1"/>
    <col min="3574" max="3579" width="11" style="18" customWidth="1"/>
    <col min="3580" max="3580" width="13.5" style="18" customWidth="1"/>
    <col min="3581" max="3581" width="9" style="18" customWidth="1"/>
    <col min="3582" max="3822" width="9.33203125" style="18"/>
    <col min="3823" max="3823" width="9.6640625" style="18" customWidth="1"/>
    <col min="3824" max="3824" width="58.1640625" style="18" customWidth="1"/>
    <col min="3825" max="3825" width="33.5" style="18" customWidth="1"/>
    <col min="3826" max="3826" width="22.1640625" style="18" customWidth="1"/>
    <col min="3827" max="3827" width="25.5" style="18" customWidth="1"/>
    <col min="3828" max="3828" width="56.33203125" style="18" customWidth="1"/>
    <col min="3829" max="3829" width="66.1640625" style="18" customWidth="1"/>
    <col min="3830" max="3835" width="11" style="18" customWidth="1"/>
    <col min="3836" max="3836" width="13.5" style="18" customWidth="1"/>
    <col min="3837" max="3837" width="9" style="18" customWidth="1"/>
    <col min="3838" max="4078" width="9.33203125" style="18"/>
    <col min="4079" max="4079" width="9.6640625" style="18" customWidth="1"/>
    <col min="4080" max="4080" width="58.1640625" style="18" customWidth="1"/>
    <col min="4081" max="4081" width="33.5" style="18" customWidth="1"/>
    <col min="4082" max="4082" width="22.1640625" style="18" customWidth="1"/>
    <col min="4083" max="4083" width="25.5" style="18" customWidth="1"/>
    <col min="4084" max="4084" width="56.33203125" style="18" customWidth="1"/>
    <col min="4085" max="4085" width="66.1640625" style="18" customWidth="1"/>
    <col min="4086" max="4091" width="11" style="18" customWidth="1"/>
    <col min="4092" max="4092" width="13.5" style="18" customWidth="1"/>
    <col min="4093" max="4093" width="9" style="18" customWidth="1"/>
    <col min="4094" max="4334" width="9.33203125" style="18"/>
    <col min="4335" max="4335" width="9.6640625" style="18" customWidth="1"/>
    <col min="4336" max="4336" width="58.1640625" style="18" customWidth="1"/>
    <col min="4337" max="4337" width="33.5" style="18" customWidth="1"/>
    <col min="4338" max="4338" width="22.1640625" style="18" customWidth="1"/>
    <col min="4339" max="4339" width="25.5" style="18" customWidth="1"/>
    <col min="4340" max="4340" width="56.33203125" style="18" customWidth="1"/>
    <col min="4341" max="4341" width="66.1640625" style="18" customWidth="1"/>
    <col min="4342" max="4347" width="11" style="18" customWidth="1"/>
    <col min="4348" max="4348" width="13.5" style="18" customWidth="1"/>
    <col min="4349" max="4349" width="9" style="18" customWidth="1"/>
    <col min="4350" max="4590" width="9.33203125" style="18"/>
    <col min="4591" max="4591" width="9.6640625" style="18" customWidth="1"/>
    <col min="4592" max="4592" width="58.1640625" style="18" customWidth="1"/>
    <col min="4593" max="4593" width="33.5" style="18" customWidth="1"/>
    <col min="4594" max="4594" width="22.1640625" style="18" customWidth="1"/>
    <col min="4595" max="4595" width="25.5" style="18" customWidth="1"/>
    <col min="4596" max="4596" width="56.33203125" style="18" customWidth="1"/>
    <col min="4597" max="4597" width="66.1640625" style="18" customWidth="1"/>
    <col min="4598" max="4603" width="11" style="18" customWidth="1"/>
    <col min="4604" max="4604" width="13.5" style="18" customWidth="1"/>
    <col min="4605" max="4605" width="9" style="18" customWidth="1"/>
    <col min="4606" max="4846" width="9.33203125" style="18"/>
    <col min="4847" max="4847" width="9.6640625" style="18" customWidth="1"/>
    <col min="4848" max="4848" width="58.1640625" style="18" customWidth="1"/>
    <col min="4849" max="4849" width="33.5" style="18" customWidth="1"/>
    <col min="4850" max="4850" width="22.1640625" style="18" customWidth="1"/>
    <col min="4851" max="4851" width="25.5" style="18" customWidth="1"/>
    <col min="4852" max="4852" width="56.33203125" style="18" customWidth="1"/>
    <col min="4853" max="4853" width="66.1640625" style="18" customWidth="1"/>
    <col min="4854" max="4859" width="11" style="18" customWidth="1"/>
    <col min="4860" max="4860" width="13.5" style="18" customWidth="1"/>
    <col min="4861" max="4861" width="9" style="18" customWidth="1"/>
    <col min="4862" max="5102" width="9.33203125" style="18"/>
    <col min="5103" max="5103" width="9.6640625" style="18" customWidth="1"/>
    <col min="5104" max="5104" width="58.1640625" style="18" customWidth="1"/>
    <col min="5105" max="5105" width="33.5" style="18" customWidth="1"/>
    <col min="5106" max="5106" width="22.1640625" style="18" customWidth="1"/>
    <col min="5107" max="5107" width="25.5" style="18" customWidth="1"/>
    <col min="5108" max="5108" width="56.33203125" style="18" customWidth="1"/>
    <col min="5109" max="5109" width="66.1640625" style="18" customWidth="1"/>
    <col min="5110" max="5115" width="11" style="18" customWidth="1"/>
    <col min="5116" max="5116" width="13.5" style="18" customWidth="1"/>
    <col min="5117" max="5117" width="9" style="18" customWidth="1"/>
    <col min="5118" max="5358" width="9.33203125" style="18"/>
    <col min="5359" max="5359" width="9.6640625" style="18" customWidth="1"/>
    <col min="5360" max="5360" width="58.1640625" style="18" customWidth="1"/>
    <col min="5361" max="5361" width="33.5" style="18" customWidth="1"/>
    <col min="5362" max="5362" width="22.1640625" style="18" customWidth="1"/>
    <col min="5363" max="5363" width="25.5" style="18" customWidth="1"/>
    <col min="5364" max="5364" width="56.33203125" style="18" customWidth="1"/>
    <col min="5365" max="5365" width="66.1640625" style="18" customWidth="1"/>
    <col min="5366" max="5371" width="11" style="18" customWidth="1"/>
    <col min="5372" max="5372" width="13.5" style="18" customWidth="1"/>
    <col min="5373" max="5373" width="9" style="18" customWidth="1"/>
    <col min="5374" max="5614" width="9.33203125" style="18"/>
    <col min="5615" max="5615" width="9.6640625" style="18" customWidth="1"/>
    <col min="5616" max="5616" width="58.1640625" style="18" customWidth="1"/>
    <col min="5617" max="5617" width="33.5" style="18" customWidth="1"/>
    <col min="5618" max="5618" width="22.1640625" style="18" customWidth="1"/>
    <col min="5619" max="5619" width="25.5" style="18" customWidth="1"/>
    <col min="5620" max="5620" width="56.33203125" style="18" customWidth="1"/>
    <col min="5621" max="5621" width="66.1640625" style="18" customWidth="1"/>
    <col min="5622" max="5627" width="11" style="18" customWidth="1"/>
    <col min="5628" max="5628" width="13.5" style="18" customWidth="1"/>
    <col min="5629" max="5629" width="9" style="18" customWidth="1"/>
    <col min="5630" max="5870" width="9.33203125" style="18"/>
    <col min="5871" max="5871" width="9.6640625" style="18" customWidth="1"/>
    <col min="5872" max="5872" width="58.1640625" style="18" customWidth="1"/>
    <col min="5873" max="5873" width="33.5" style="18" customWidth="1"/>
    <col min="5874" max="5874" width="22.1640625" style="18" customWidth="1"/>
    <col min="5875" max="5875" width="25.5" style="18" customWidth="1"/>
    <col min="5876" max="5876" width="56.33203125" style="18" customWidth="1"/>
    <col min="5877" max="5877" width="66.1640625" style="18" customWidth="1"/>
    <col min="5878" max="5883" width="11" style="18" customWidth="1"/>
    <col min="5884" max="5884" width="13.5" style="18" customWidth="1"/>
    <col min="5885" max="5885" width="9" style="18" customWidth="1"/>
    <col min="5886" max="6126" width="9.33203125" style="18"/>
    <col min="6127" max="6127" width="9.6640625" style="18" customWidth="1"/>
    <col min="6128" max="6128" width="58.1640625" style="18" customWidth="1"/>
    <col min="6129" max="6129" width="33.5" style="18" customWidth="1"/>
    <col min="6130" max="6130" width="22.1640625" style="18" customWidth="1"/>
    <col min="6131" max="6131" width="25.5" style="18" customWidth="1"/>
    <col min="6132" max="6132" width="56.33203125" style="18" customWidth="1"/>
    <col min="6133" max="6133" width="66.1640625" style="18" customWidth="1"/>
    <col min="6134" max="6139" width="11" style="18" customWidth="1"/>
    <col min="6140" max="6140" width="13.5" style="18" customWidth="1"/>
    <col min="6141" max="6141" width="9" style="18" customWidth="1"/>
    <col min="6142" max="6382" width="9.33203125" style="18"/>
    <col min="6383" max="6383" width="9.6640625" style="18" customWidth="1"/>
    <col min="6384" max="6384" width="58.1640625" style="18" customWidth="1"/>
    <col min="6385" max="6385" width="33.5" style="18" customWidth="1"/>
    <col min="6386" max="6386" width="22.1640625" style="18" customWidth="1"/>
    <col min="6387" max="6387" width="25.5" style="18" customWidth="1"/>
    <col min="6388" max="6388" width="56.33203125" style="18" customWidth="1"/>
    <col min="6389" max="6389" width="66.1640625" style="18" customWidth="1"/>
    <col min="6390" max="6395" width="11" style="18" customWidth="1"/>
    <col min="6396" max="6396" width="13.5" style="18" customWidth="1"/>
    <col min="6397" max="6397" width="9" style="18" customWidth="1"/>
    <col min="6398" max="6638" width="9.33203125" style="18"/>
    <col min="6639" max="6639" width="9.6640625" style="18" customWidth="1"/>
    <col min="6640" max="6640" width="58.1640625" style="18" customWidth="1"/>
    <col min="6641" max="6641" width="33.5" style="18" customWidth="1"/>
    <col min="6642" max="6642" width="22.1640625" style="18" customWidth="1"/>
    <col min="6643" max="6643" width="25.5" style="18" customWidth="1"/>
    <col min="6644" max="6644" width="56.33203125" style="18" customWidth="1"/>
    <col min="6645" max="6645" width="66.1640625" style="18" customWidth="1"/>
    <col min="6646" max="6651" width="11" style="18" customWidth="1"/>
    <col min="6652" max="6652" width="13.5" style="18" customWidth="1"/>
    <col min="6653" max="6653" width="9" style="18" customWidth="1"/>
    <col min="6654" max="6894" width="9.33203125" style="18"/>
    <col min="6895" max="6895" width="9.6640625" style="18" customWidth="1"/>
    <col min="6896" max="6896" width="58.1640625" style="18" customWidth="1"/>
    <col min="6897" max="6897" width="33.5" style="18" customWidth="1"/>
    <col min="6898" max="6898" width="22.1640625" style="18" customWidth="1"/>
    <col min="6899" max="6899" width="25.5" style="18" customWidth="1"/>
    <col min="6900" max="6900" width="56.33203125" style="18" customWidth="1"/>
    <col min="6901" max="6901" width="66.1640625" style="18" customWidth="1"/>
    <col min="6902" max="6907" width="11" style="18" customWidth="1"/>
    <col min="6908" max="6908" width="13.5" style="18" customWidth="1"/>
    <col min="6909" max="6909" width="9" style="18" customWidth="1"/>
    <col min="6910" max="7150" width="9.33203125" style="18"/>
    <col min="7151" max="7151" width="9.6640625" style="18" customWidth="1"/>
    <col min="7152" max="7152" width="58.1640625" style="18" customWidth="1"/>
    <col min="7153" max="7153" width="33.5" style="18" customWidth="1"/>
    <col min="7154" max="7154" width="22.1640625" style="18" customWidth="1"/>
    <col min="7155" max="7155" width="25.5" style="18" customWidth="1"/>
    <col min="7156" max="7156" width="56.33203125" style="18" customWidth="1"/>
    <col min="7157" max="7157" width="66.1640625" style="18" customWidth="1"/>
    <col min="7158" max="7163" width="11" style="18" customWidth="1"/>
    <col min="7164" max="7164" width="13.5" style="18" customWidth="1"/>
    <col min="7165" max="7165" width="9" style="18" customWidth="1"/>
    <col min="7166" max="7406" width="9.33203125" style="18"/>
    <col min="7407" max="7407" width="9.6640625" style="18" customWidth="1"/>
    <col min="7408" max="7408" width="58.1640625" style="18" customWidth="1"/>
    <col min="7409" max="7409" width="33.5" style="18" customWidth="1"/>
    <col min="7410" max="7410" width="22.1640625" style="18" customWidth="1"/>
    <col min="7411" max="7411" width="25.5" style="18" customWidth="1"/>
    <col min="7412" max="7412" width="56.33203125" style="18" customWidth="1"/>
    <col min="7413" max="7413" width="66.1640625" style="18" customWidth="1"/>
    <col min="7414" max="7419" width="11" style="18" customWidth="1"/>
    <col min="7420" max="7420" width="13.5" style="18" customWidth="1"/>
    <col min="7421" max="7421" width="9" style="18" customWidth="1"/>
    <col min="7422" max="7662" width="9.33203125" style="18"/>
    <col min="7663" max="7663" width="9.6640625" style="18" customWidth="1"/>
    <col min="7664" max="7664" width="58.1640625" style="18" customWidth="1"/>
    <col min="7665" max="7665" width="33.5" style="18" customWidth="1"/>
    <col min="7666" max="7666" width="22.1640625" style="18" customWidth="1"/>
    <col min="7667" max="7667" width="25.5" style="18" customWidth="1"/>
    <col min="7668" max="7668" width="56.33203125" style="18" customWidth="1"/>
    <col min="7669" max="7669" width="66.1640625" style="18" customWidth="1"/>
    <col min="7670" max="7675" width="11" style="18" customWidth="1"/>
    <col min="7676" max="7676" width="13.5" style="18" customWidth="1"/>
    <col min="7677" max="7677" width="9" style="18" customWidth="1"/>
    <col min="7678" max="7918" width="9.33203125" style="18"/>
    <col min="7919" max="7919" width="9.6640625" style="18" customWidth="1"/>
    <col min="7920" max="7920" width="58.1640625" style="18" customWidth="1"/>
    <col min="7921" max="7921" width="33.5" style="18" customWidth="1"/>
    <col min="7922" max="7922" width="22.1640625" style="18" customWidth="1"/>
    <col min="7923" max="7923" width="25.5" style="18" customWidth="1"/>
    <col min="7924" max="7924" width="56.33203125" style="18" customWidth="1"/>
    <col min="7925" max="7925" width="66.1640625" style="18" customWidth="1"/>
    <col min="7926" max="7931" width="11" style="18" customWidth="1"/>
    <col min="7932" max="7932" width="13.5" style="18" customWidth="1"/>
    <col min="7933" max="7933" width="9" style="18" customWidth="1"/>
    <col min="7934" max="8174" width="9.33203125" style="18"/>
    <col min="8175" max="8175" width="9.6640625" style="18" customWidth="1"/>
    <col min="8176" max="8176" width="58.1640625" style="18" customWidth="1"/>
    <col min="8177" max="8177" width="33.5" style="18" customWidth="1"/>
    <col min="8178" max="8178" width="22.1640625" style="18" customWidth="1"/>
    <col min="8179" max="8179" width="25.5" style="18" customWidth="1"/>
    <col min="8180" max="8180" width="56.33203125" style="18" customWidth="1"/>
    <col min="8181" max="8181" width="66.1640625" style="18" customWidth="1"/>
    <col min="8182" max="8187" width="11" style="18" customWidth="1"/>
    <col min="8188" max="8188" width="13.5" style="18" customWidth="1"/>
    <col min="8189" max="8189" width="9" style="18" customWidth="1"/>
    <col min="8190" max="8430" width="9.33203125" style="18"/>
    <col min="8431" max="8431" width="9.6640625" style="18" customWidth="1"/>
    <col min="8432" max="8432" width="58.1640625" style="18" customWidth="1"/>
    <col min="8433" max="8433" width="33.5" style="18" customWidth="1"/>
    <col min="8434" max="8434" width="22.1640625" style="18" customWidth="1"/>
    <col min="8435" max="8435" width="25.5" style="18" customWidth="1"/>
    <col min="8436" max="8436" width="56.33203125" style="18" customWidth="1"/>
    <col min="8437" max="8437" width="66.1640625" style="18" customWidth="1"/>
    <col min="8438" max="8443" width="11" style="18" customWidth="1"/>
    <col min="8444" max="8444" width="13.5" style="18" customWidth="1"/>
    <col min="8445" max="8445" width="9" style="18" customWidth="1"/>
    <col min="8446" max="8686" width="9.33203125" style="18"/>
    <col min="8687" max="8687" width="9.6640625" style="18" customWidth="1"/>
    <col min="8688" max="8688" width="58.1640625" style="18" customWidth="1"/>
    <col min="8689" max="8689" width="33.5" style="18" customWidth="1"/>
    <col min="8690" max="8690" width="22.1640625" style="18" customWidth="1"/>
    <col min="8691" max="8691" width="25.5" style="18" customWidth="1"/>
    <col min="8692" max="8692" width="56.33203125" style="18" customWidth="1"/>
    <col min="8693" max="8693" width="66.1640625" style="18" customWidth="1"/>
    <col min="8694" max="8699" width="11" style="18" customWidth="1"/>
    <col min="8700" max="8700" width="13.5" style="18" customWidth="1"/>
    <col min="8701" max="8701" width="9" style="18" customWidth="1"/>
    <col min="8702" max="8942" width="9.33203125" style="18"/>
    <col min="8943" max="8943" width="9.6640625" style="18" customWidth="1"/>
    <col min="8944" max="8944" width="58.1640625" style="18" customWidth="1"/>
    <col min="8945" max="8945" width="33.5" style="18" customWidth="1"/>
    <col min="8946" max="8946" width="22.1640625" style="18" customWidth="1"/>
    <col min="8947" max="8947" width="25.5" style="18" customWidth="1"/>
    <col min="8948" max="8948" width="56.33203125" style="18" customWidth="1"/>
    <col min="8949" max="8949" width="66.1640625" style="18" customWidth="1"/>
    <col min="8950" max="8955" width="11" style="18" customWidth="1"/>
    <col min="8956" max="8956" width="13.5" style="18" customWidth="1"/>
    <col min="8957" max="8957" width="9" style="18" customWidth="1"/>
    <col min="8958" max="9198" width="9.33203125" style="18"/>
    <col min="9199" max="9199" width="9.6640625" style="18" customWidth="1"/>
    <col min="9200" max="9200" width="58.1640625" style="18" customWidth="1"/>
    <col min="9201" max="9201" width="33.5" style="18" customWidth="1"/>
    <col min="9202" max="9202" width="22.1640625" style="18" customWidth="1"/>
    <col min="9203" max="9203" width="25.5" style="18" customWidth="1"/>
    <col min="9204" max="9204" width="56.33203125" style="18" customWidth="1"/>
    <col min="9205" max="9205" width="66.1640625" style="18" customWidth="1"/>
    <col min="9206" max="9211" width="11" style="18" customWidth="1"/>
    <col min="9212" max="9212" width="13.5" style="18" customWidth="1"/>
    <col min="9213" max="9213" width="9" style="18" customWidth="1"/>
    <col min="9214" max="9454" width="9.33203125" style="18"/>
    <col min="9455" max="9455" width="9.6640625" style="18" customWidth="1"/>
    <col min="9456" max="9456" width="58.1640625" style="18" customWidth="1"/>
    <col min="9457" max="9457" width="33.5" style="18" customWidth="1"/>
    <col min="9458" max="9458" width="22.1640625" style="18" customWidth="1"/>
    <col min="9459" max="9459" width="25.5" style="18" customWidth="1"/>
    <col min="9460" max="9460" width="56.33203125" style="18" customWidth="1"/>
    <col min="9461" max="9461" width="66.1640625" style="18" customWidth="1"/>
    <col min="9462" max="9467" width="11" style="18" customWidth="1"/>
    <col min="9468" max="9468" width="13.5" style="18" customWidth="1"/>
    <col min="9469" max="9469" width="9" style="18" customWidth="1"/>
    <col min="9470" max="9710" width="9.33203125" style="18"/>
    <col min="9711" max="9711" width="9.6640625" style="18" customWidth="1"/>
    <col min="9712" max="9712" width="58.1640625" style="18" customWidth="1"/>
    <col min="9713" max="9713" width="33.5" style="18" customWidth="1"/>
    <col min="9714" max="9714" width="22.1640625" style="18" customWidth="1"/>
    <col min="9715" max="9715" width="25.5" style="18" customWidth="1"/>
    <col min="9716" max="9716" width="56.33203125" style="18" customWidth="1"/>
    <col min="9717" max="9717" width="66.1640625" style="18" customWidth="1"/>
    <col min="9718" max="9723" width="11" style="18" customWidth="1"/>
    <col min="9724" max="9724" width="13.5" style="18" customWidth="1"/>
    <col min="9725" max="9725" width="9" style="18" customWidth="1"/>
    <col min="9726" max="9966" width="9.33203125" style="18"/>
    <col min="9967" max="9967" width="9.6640625" style="18" customWidth="1"/>
    <col min="9968" max="9968" width="58.1640625" style="18" customWidth="1"/>
    <col min="9969" max="9969" width="33.5" style="18" customWidth="1"/>
    <col min="9970" max="9970" width="22.1640625" style="18" customWidth="1"/>
    <col min="9971" max="9971" width="25.5" style="18" customWidth="1"/>
    <col min="9972" max="9972" width="56.33203125" style="18" customWidth="1"/>
    <col min="9973" max="9973" width="66.1640625" style="18" customWidth="1"/>
    <col min="9974" max="9979" width="11" style="18" customWidth="1"/>
    <col min="9980" max="9980" width="13.5" style="18" customWidth="1"/>
    <col min="9981" max="9981" width="9" style="18" customWidth="1"/>
    <col min="9982" max="10222" width="9.33203125" style="18"/>
    <col min="10223" max="10223" width="9.6640625" style="18" customWidth="1"/>
    <col min="10224" max="10224" width="58.1640625" style="18" customWidth="1"/>
    <col min="10225" max="10225" width="33.5" style="18" customWidth="1"/>
    <col min="10226" max="10226" width="22.1640625" style="18" customWidth="1"/>
    <col min="10227" max="10227" width="25.5" style="18" customWidth="1"/>
    <col min="10228" max="10228" width="56.33203125" style="18" customWidth="1"/>
    <col min="10229" max="10229" width="66.1640625" style="18" customWidth="1"/>
    <col min="10230" max="10235" width="11" style="18" customWidth="1"/>
    <col min="10236" max="10236" width="13.5" style="18" customWidth="1"/>
    <col min="10237" max="10237" width="9" style="18" customWidth="1"/>
    <col min="10238" max="10478" width="9.33203125" style="18"/>
    <col min="10479" max="10479" width="9.6640625" style="18" customWidth="1"/>
    <col min="10480" max="10480" width="58.1640625" style="18" customWidth="1"/>
    <col min="10481" max="10481" width="33.5" style="18" customWidth="1"/>
    <col min="10482" max="10482" width="22.1640625" style="18" customWidth="1"/>
    <col min="10483" max="10483" width="25.5" style="18" customWidth="1"/>
    <col min="10484" max="10484" width="56.33203125" style="18" customWidth="1"/>
    <col min="10485" max="10485" width="66.1640625" style="18" customWidth="1"/>
    <col min="10486" max="10491" width="11" style="18" customWidth="1"/>
    <col min="10492" max="10492" width="13.5" style="18" customWidth="1"/>
    <col min="10493" max="10493" width="9" style="18" customWidth="1"/>
    <col min="10494" max="10734" width="9.33203125" style="18"/>
    <col min="10735" max="10735" width="9.6640625" style="18" customWidth="1"/>
    <col min="10736" max="10736" width="58.1640625" style="18" customWidth="1"/>
    <col min="10737" max="10737" width="33.5" style="18" customWidth="1"/>
    <col min="10738" max="10738" width="22.1640625" style="18" customWidth="1"/>
    <col min="10739" max="10739" width="25.5" style="18" customWidth="1"/>
    <col min="10740" max="10740" width="56.33203125" style="18" customWidth="1"/>
    <col min="10741" max="10741" width="66.1640625" style="18" customWidth="1"/>
    <col min="10742" max="10747" width="11" style="18" customWidth="1"/>
    <col min="10748" max="10748" width="13.5" style="18" customWidth="1"/>
    <col min="10749" max="10749" width="9" style="18" customWidth="1"/>
    <col min="10750" max="10990" width="9.33203125" style="18"/>
    <col min="10991" max="10991" width="9.6640625" style="18" customWidth="1"/>
    <col min="10992" max="10992" width="58.1640625" style="18" customWidth="1"/>
    <col min="10993" max="10993" width="33.5" style="18" customWidth="1"/>
    <col min="10994" max="10994" width="22.1640625" style="18" customWidth="1"/>
    <col min="10995" max="10995" width="25.5" style="18" customWidth="1"/>
    <col min="10996" max="10996" width="56.33203125" style="18" customWidth="1"/>
    <col min="10997" max="10997" width="66.1640625" style="18" customWidth="1"/>
    <col min="10998" max="11003" width="11" style="18" customWidth="1"/>
    <col min="11004" max="11004" width="13.5" style="18" customWidth="1"/>
    <col min="11005" max="11005" width="9" style="18" customWidth="1"/>
    <col min="11006" max="11246" width="9.33203125" style="18"/>
    <col min="11247" max="11247" width="9.6640625" style="18" customWidth="1"/>
    <col min="11248" max="11248" width="58.1640625" style="18" customWidth="1"/>
    <col min="11249" max="11249" width="33.5" style="18" customWidth="1"/>
    <col min="11250" max="11250" width="22.1640625" style="18" customWidth="1"/>
    <col min="11251" max="11251" width="25.5" style="18" customWidth="1"/>
    <col min="11252" max="11252" width="56.33203125" style="18" customWidth="1"/>
    <col min="11253" max="11253" width="66.1640625" style="18" customWidth="1"/>
    <col min="11254" max="11259" width="11" style="18" customWidth="1"/>
    <col min="11260" max="11260" width="13.5" style="18" customWidth="1"/>
    <col min="11261" max="11261" width="9" style="18" customWidth="1"/>
    <col min="11262" max="11502" width="9.33203125" style="18"/>
    <col min="11503" max="11503" width="9.6640625" style="18" customWidth="1"/>
    <col min="11504" max="11504" width="58.1640625" style="18" customWidth="1"/>
    <col min="11505" max="11505" width="33.5" style="18" customWidth="1"/>
    <col min="11506" max="11506" width="22.1640625" style="18" customWidth="1"/>
    <col min="11507" max="11507" width="25.5" style="18" customWidth="1"/>
    <col min="11508" max="11508" width="56.33203125" style="18" customWidth="1"/>
    <col min="11509" max="11509" width="66.1640625" style="18" customWidth="1"/>
    <col min="11510" max="11515" width="11" style="18" customWidth="1"/>
    <col min="11516" max="11516" width="13.5" style="18" customWidth="1"/>
    <col min="11517" max="11517" width="9" style="18" customWidth="1"/>
    <col min="11518" max="11758" width="9.33203125" style="18"/>
    <col min="11759" max="11759" width="9.6640625" style="18" customWidth="1"/>
    <col min="11760" max="11760" width="58.1640625" style="18" customWidth="1"/>
    <col min="11761" max="11761" width="33.5" style="18" customWidth="1"/>
    <col min="11762" max="11762" width="22.1640625" style="18" customWidth="1"/>
    <col min="11763" max="11763" width="25.5" style="18" customWidth="1"/>
    <col min="11764" max="11764" width="56.33203125" style="18" customWidth="1"/>
    <col min="11765" max="11765" width="66.1640625" style="18" customWidth="1"/>
    <col min="11766" max="11771" width="11" style="18" customWidth="1"/>
    <col min="11772" max="11772" width="13.5" style="18" customWidth="1"/>
    <col min="11773" max="11773" width="9" style="18" customWidth="1"/>
    <col min="11774" max="12014" width="9.33203125" style="18"/>
    <col min="12015" max="12015" width="9.6640625" style="18" customWidth="1"/>
    <col min="12016" max="12016" width="58.1640625" style="18" customWidth="1"/>
    <col min="12017" max="12017" width="33.5" style="18" customWidth="1"/>
    <col min="12018" max="12018" width="22.1640625" style="18" customWidth="1"/>
    <col min="12019" max="12019" width="25.5" style="18" customWidth="1"/>
    <col min="12020" max="12020" width="56.33203125" style="18" customWidth="1"/>
    <col min="12021" max="12021" width="66.1640625" style="18" customWidth="1"/>
    <col min="12022" max="12027" width="11" style="18" customWidth="1"/>
    <col min="12028" max="12028" width="13.5" style="18" customWidth="1"/>
    <col min="12029" max="12029" width="9" style="18" customWidth="1"/>
    <col min="12030" max="12270" width="9.33203125" style="18"/>
    <col min="12271" max="12271" width="9.6640625" style="18" customWidth="1"/>
    <col min="12272" max="12272" width="58.1640625" style="18" customWidth="1"/>
    <col min="12273" max="12273" width="33.5" style="18" customWidth="1"/>
    <col min="12274" max="12274" width="22.1640625" style="18" customWidth="1"/>
    <col min="12275" max="12275" width="25.5" style="18" customWidth="1"/>
    <col min="12276" max="12276" width="56.33203125" style="18" customWidth="1"/>
    <col min="12277" max="12277" width="66.1640625" style="18" customWidth="1"/>
    <col min="12278" max="12283" width="11" style="18" customWidth="1"/>
    <col min="12284" max="12284" width="13.5" style="18" customWidth="1"/>
    <col min="12285" max="12285" width="9" style="18" customWidth="1"/>
    <col min="12286" max="12526" width="9.33203125" style="18"/>
    <col min="12527" max="12527" width="9.6640625" style="18" customWidth="1"/>
    <col min="12528" max="12528" width="58.1640625" style="18" customWidth="1"/>
    <col min="12529" max="12529" width="33.5" style="18" customWidth="1"/>
    <col min="12530" max="12530" width="22.1640625" style="18" customWidth="1"/>
    <col min="12531" max="12531" width="25.5" style="18" customWidth="1"/>
    <col min="12532" max="12532" width="56.33203125" style="18" customWidth="1"/>
    <col min="12533" max="12533" width="66.1640625" style="18" customWidth="1"/>
    <col min="12534" max="12539" width="11" style="18" customWidth="1"/>
    <col min="12540" max="12540" width="13.5" style="18" customWidth="1"/>
    <col min="12541" max="12541" width="9" style="18" customWidth="1"/>
    <col min="12542" max="12782" width="9.33203125" style="18"/>
    <col min="12783" max="12783" width="9.6640625" style="18" customWidth="1"/>
    <col min="12784" max="12784" width="58.1640625" style="18" customWidth="1"/>
    <col min="12785" max="12785" width="33.5" style="18" customWidth="1"/>
    <col min="12786" max="12786" width="22.1640625" style="18" customWidth="1"/>
    <col min="12787" max="12787" width="25.5" style="18" customWidth="1"/>
    <col min="12788" max="12788" width="56.33203125" style="18" customWidth="1"/>
    <col min="12789" max="12789" width="66.1640625" style="18" customWidth="1"/>
    <col min="12790" max="12795" width="11" style="18" customWidth="1"/>
    <col min="12796" max="12796" width="13.5" style="18" customWidth="1"/>
    <col min="12797" max="12797" width="9" style="18" customWidth="1"/>
    <col min="12798" max="13038" width="9.33203125" style="18"/>
    <col min="13039" max="13039" width="9.6640625" style="18" customWidth="1"/>
    <col min="13040" max="13040" width="58.1640625" style="18" customWidth="1"/>
    <col min="13041" max="13041" width="33.5" style="18" customWidth="1"/>
    <col min="13042" max="13042" width="22.1640625" style="18" customWidth="1"/>
    <col min="13043" max="13043" width="25.5" style="18" customWidth="1"/>
    <col min="13044" max="13044" width="56.33203125" style="18" customWidth="1"/>
    <col min="13045" max="13045" width="66.1640625" style="18" customWidth="1"/>
    <col min="13046" max="13051" width="11" style="18" customWidth="1"/>
    <col min="13052" max="13052" width="13.5" style="18" customWidth="1"/>
    <col min="13053" max="13053" width="9" style="18" customWidth="1"/>
    <col min="13054" max="13294" width="9.33203125" style="18"/>
    <col min="13295" max="13295" width="9.6640625" style="18" customWidth="1"/>
    <col min="13296" max="13296" width="58.1640625" style="18" customWidth="1"/>
    <col min="13297" max="13297" width="33.5" style="18" customWidth="1"/>
    <col min="13298" max="13298" width="22.1640625" style="18" customWidth="1"/>
    <col min="13299" max="13299" width="25.5" style="18" customWidth="1"/>
    <col min="13300" max="13300" width="56.33203125" style="18" customWidth="1"/>
    <col min="13301" max="13301" width="66.1640625" style="18" customWidth="1"/>
    <col min="13302" max="13307" width="11" style="18" customWidth="1"/>
    <col min="13308" max="13308" width="13.5" style="18" customWidth="1"/>
    <col min="13309" max="13309" width="9" style="18" customWidth="1"/>
    <col min="13310" max="13550" width="9.33203125" style="18"/>
    <col min="13551" max="13551" width="9.6640625" style="18" customWidth="1"/>
    <col min="13552" max="13552" width="58.1640625" style="18" customWidth="1"/>
    <col min="13553" max="13553" width="33.5" style="18" customWidth="1"/>
    <col min="13554" max="13554" width="22.1640625" style="18" customWidth="1"/>
    <col min="13555" max="13555" width="25.5" style="18" customWidth="1"/>
    <col min="13556" max="13556" width="56.33203125" style="18" customWidth="1"/>
    <col min="13557" max="13557" width="66.1640625" style="18" customWidth="1"/>
    <col min="13558" max="13563" width="11" style="18" customWidth="1"/>
    <col min="13564" max="13564" width="13.5" style="18" customWidth="1"/>
    <col min="13565" max="13565" width="9" style="18" customWidth="1"/>
    <col min="13566" max="13806" width="9.33203125" style="18"/>
    <col min="13807" max="13807" width="9.6640625" style="18" customWidth="1"/>
    <col min="13808" max="13808" width="58.1640625" style="18" customWidth="1"/>
    <col min="13809" max="13809" width="33.5" style="18" customWidth="1"/>
    <col min="13810" max="13810" width="22.1640625" style="18" customWidth="1"/>
    <col min="13811" max="13811" width="25.5" style="18" customWidth="1"/>
    <col min="13812" max="13812" width="56.33203125" style="18" customWidth="1"/>
    <col min="13813" max="13813" width="66.1640625" style="18" customWidth="1"/>
    <col min="13814" max="13819" width="11" style="18" customWidth="1"/>
    <col min="13820" max="13820" width="13.5" style="18" customWidth="1"/>
    <col min="13821" max="13821" width="9" style="18" customWidth="1"/>
    <col min="13822" max="14062" width="9.33203125" style="18"/>
    <col min="14063" max="14063" width="9.6640625" style="18" customWidth="1"/>
    <col min="14064" max="14064" width="58.1640625" style="18" customWidth="1"/>
    <col min="14065" max="14065" width="33.5" style="18" customWidth="1"/>
    <col min="14066" max="14066" width="22.1640625" style="18" customWidth="1"/>
    <col min="14067" max="14067" width="25.5" style="18" customWidth="1"/>
    <col min="14068" max="14068" width="56.33203125" style="18" customWidth="1"/>
    <col min="14069" max="14069" width="66.1640625" style="18" customWidth="1"/>
    <col min="14070" max="14075" width="11" style="18" customWidth="1"/>
    <col min="14076" max="14076" width="13.5" style="18" customWidth="1"/>
    <col min="14077" max="14077" width="9" style="18" customWidth="1"/>
    <col min="14078" max="14318" width="9.33203125" style="18"/>
    <col min="14319" max="14319" width="9.6640625" style="18" customWidth="1"/>
    <col min="14320" max="14320" width="58.1640625" style="18" customWidth="1"/>
    <col min="14321" max="14321" width="33.5" style="18" customWidth="1"/>
    <col min="14322" max="14322" width="22.1640625" style="18" customWidth="1"/>
    <col min="14323" max="14323" width="25.5" style="18" customWidth="1"/>
    <col min="14324" max="14324" width="56.33203125" style="18" customWidth="1"/>
    <col min="14325" max="14325" width="66.1640625" style="18" customWidth="1"/>
    <col min="14326" max="14331" width="11" style="18" customWidth="1"/>
    <col min="14332" max="14332" width="13.5" style="18" customWidth="1"/>
    <col min="14333" max="14333" width="9" style="18" customWidth="1"/>
    <col min="14334" max="14574" width="9.33203125" style="18"/>
    <col min="14575" max="14575" width="9.6640625" style="18" customWidth="1"/>
    <col min="14576" max="14576" width="58.1640625" style="18" customWidth="1"/>
    <col min="14577" max="14577" width="33.5" style="18" customWidth="1"/>
    <col min="14578" max="14578" width="22.1640625" style="18" customWidth="1"/>
    <col min="14579" max="14579" width="25.5" style="18" customWidth="1"/>
    <col min="14580" max="14580" width="56.33203125" style="18" customWidth="1"/>
    <col min="14581" max="14581" width="66.1640625" style="18" customWidth="1"/>
    <col min="14582" max="14587" width="11" style="18" customWidth="1"/>
    <col min="14588" max="14588" width="13.5" style="18" customWidth="1"/>
    <col min="14589" max="14589" width="9" style="18" customWidth="1"/>
    <col min="14590" max="14830" width="9.33203125" style="18"/>
    <col min="14831" max="14831" width="9.6640625" style="18" customWidth="1"/>
    <col min="14832" max="14832" width="58.1640625" style="18" customWidth="1"/>
    <col min="14833" max="14833" width="33.5" style="18" customWidth="1"/>
    <col min="14834" max="14834" width="22.1640625" style="18" customWidth="1"/>
    <col min="14835" max="14835" width="25.5" style="18" customWidth="1"/>
    <col min="14836" max="14836" width="56.33203125" style="18" customWidth="1"/>
    <col min="14837" max="14837" width="66.1640625" style="18" customWidth="1"/>
    <col min="14838" max="14843" width="11" style="18" customWidth="1"/>
    <col min="14844" max="14844" width="13.5" style="18" customWidth="1"/>
    <col min="14845" max="14845" width="9" style="18" customWidth="1"/>
    <col min="14846" max="15086" width="9.33203125" style="18"/>
    <col min="15087" max="15087" width="9.6640625" style="18" customWidth="1"/>
    <col min="15088" max="15088" width="58.1640625" style="18" customWidth="1"/>
    <col min="15089" max="15089" width="33.5" style="18" customWidth="1"/>
    <col min="15090" max="15090" width="22.1640625" style="18" customWidth="1"/>
    <col min="15091" max="15091" width="25.5" style="18" customWidth="1"/>
    <col min="15092" max="15092" width="56.33203125" style="18" customWidth="1"/>
    <col min="15093" max="15093" width="66.1640625" style="18" customWidth="1"/>
    <col min="15094" max="15099" width="11" style="18" customWidth="1"/>
    <col min="15100" max="15100" width="13.5" style="18" customWidth="1"/>
    <col min="15101" max="15101" width="9" style="18" customWidth="1"/>
    <col min="15102" max="15342" width="9.33203125" style="18"/>
    <col min="15343" max="15343" width="9.6640625" style="18" customWidth="1"/>
    <col min="15344" max="15344" width="58.1640625" style="18" customWidth="1"/>
    <col min="15345" max="15345" width="33.5" style="18" customWidth="1"/>
    <col min="15346" max="15346" width="22.1640625" style="18" customWidth="1"/>
    <col min="15347" max="15347" width="25.5" style="18" customWidth="1"/>
    <col min="15348" max="15348" width="56.33203125" style="18" customWidth="1"/>
    <col min="15349" max="15349" width="66.1640625" style="18" customWidth="1"/>
    <col min="15350" max="15355" width="11" style="18" customWidth="1"/>
    <col min="15356" max="15356" width="13.5" style="18" customWidth="1"/>
    <col min="15357" max="15357" width="9" style="18" customWidth="1"/>
    <col min="15358" max="15598" width="9.33203125" style="18"/>
    <col min="15599" max="15599" width="9.6640625" style="18" customWidth="1"/>
    <col min="15600" max="15600" width="58.1640625" style="18" customWidth="1"/>
    <col min="15601" max="15601" width="33.5" style="18" customWidth="1"/>
    <col min="15602" max="15602" width="22.1640625" style="18" customWidth="1"/>
    <col min="15603" max="15603" width="25.5" style="18" customWidth="1"/>
    <col min="15604" max="15604" width="56.33203125" style="18" customWidth="1"/>
    <col min="15605" max="15605" width="66.1640625" style="18" customWidth="1"/>
    <col min="15606" max="15611" width="11" style="18" customWidth="1"/>
    <col min="15612" max="15612" width="13.5" style="18" customWidth="1"/>
    <col min="15613" max="15613" width="9" style="18" customWidth="1"/>
    <col min="15614" max="15854" width="9.33203125" style="18"/>
    <col min="15855" max="15855" width="9.6640625" style="18" customWidth="1"/>
    <col min="15856" max="15856" width="58.1640625" style="18" customWidth="1"/>
    <col min="15857" max="15857" width="33.5" style="18" customWidth="1"/>
    <col min="15858" max="15858" width="22.1640625" style="18" customWidth="1"/>
    <col min="15859" max="15859" width="25.5" style="18" customWidth="1"/>
    <col min="15860" max="15860" width="56.33203125" style="18" customWidth="1"/>
    <col min="15861" max="15861" width="66.1640625" style="18" customWidth="1"/>
    <col min="15862" max="15867" width="11" style="18" customWidth="1"/>
    <col min="15868" max="15868" width="13.5" style="18" customWidth="1"/>
    <col min="15869" max="15869" width="9" style="18" customWidth="1"/>
    <col min="15870" max="16110" width="9.33203125" style="18"/>
    <col min="16111" max="16111" width="9.6640625" style="18" customWidth="1"/>
    <col min="16112" max="16112" width="58.1640625" style="18" customWidth="1"/>
    <col min="16113" max="16113" width="33.5" style="18" customWidth="1"/>
    <col min="16114" max="16114" width="22.1640625" style="18" customWidth="1"/>
    <col min="16115" max="16115" width="25.5" style="18" customWidth="1"/>
    <col min="16116" max="16116" width="56.33203125" style="18" customWidth="1"/>
    <col min="16117" max="16117" width="66.1640625" style="18" customWidth="1"/>
    <col min="16118" max="16123" width="11" style="18" customWidth="1"/>
    <col min="16124" max="16124" width="13.5" style="18" customWidth="1"/>
    <col min="16125" max="16125" width="9" style="18" customWidth="1"/>
    <col min="16126" max="16384" width="9.33203125" style="18"/>
  </cols>
  <sheetData>
    <row r="1" spans="1:26" s="16" customFormat="1" ht="22.5" customHeight="1">
      <c r="A1" s="17" t="s">
        <v>840</v>
      </c>
      <c r="B1" s="17"/>
      <c r="C1" s="17"/>
      <c r="D1" s="17"/>
      <c r="E1" s="17"/>
      <c r="F1" s="17"/>
      <c r="G1" s="17"/>
      <c r="H1" s="17"/>
      <c r="I1" s="17"/>
      <c r="J1" s="17"/>
      <c r="K1" s="17"/>
      <c r="L1" s="17"/>
      <c r="M1" s="17"/>
      <c r="N1" s="17"/>
      <c r="O1" s="17"/>
      <c r="P1" s="17"/>
      <c r="Q1" s="17"/>
      <c r="R1" s="17"/>
      <c r="S1" s="17"/>
      <c r="T1" s="529"/>
      <c r="U1" s="529">
        <f>U4-'PL 02 tổg CTMT kèm BC'!G10</f>
        <v>0</v>
      </c>
      <c r="V1" s="529"/>
      <c r="W1" s="529"/>
      <c r="X1" s="586" t="s">
        <v>842</v>
      </c>
      <c r="Y1" s="586"/>
    </row>
    <row r="2" spans="1:26" s="17" customFormat="1" ht="24" customHeight="1">
      <c r="A2" s="632" t="s">
        <v>851</v>
      </c>
      <c r="B2" s="632"/>
      <c r="C2" s="632"/>
      <c r="D2" s="632"/>
      <c r="E2" s="632"/>
      <c r="F2" s="632"/>
      <c r="G2" s="632"/>
      <c r="H2" s="632"/>
      <c r="I2" s="632"/>
      <c r="J2" s="632"/>
      <c r="K2" s="632"/>
      <c r="L2" s="632"/>
      <c r="M2" s="632"/>
      <c r="N2" s="632"/>
      <c r="O2" s="632"/>
      <c r="P2" s="632"/>
      <c r="Q2" s="632"/>
      <c r="R2" s="632"/>
      <c r="S2" s="632"/>
      <c r="T2" s="632"/>
      <c r="U2" s="632"/>
      <c r="V2" s="632"/>
      <c r="W2" s="632"/>
      <c r="X2" s="632"/>
      <c r="Y2" s="632"/>
    </row>
    <row r="3" spans="1:26" ht="15" customHeight="1">
      <c r="R3" s="455"/>
    </row>
    <row r="4" spans="1:26" ht="21.75" customHeight="1">
      <c r="A4" s="24"/>
      <c r="B4" s="24"/>
      <c r="C4" s="177"/>
      <c r="D4" s="95"/>
      <c r="E4" s="24"/>
      <c r="F4" s="24"/>
      <c r="G4" s="25"/>
      <c r="H4" s="26"/>
      <c r="I4" s="24"/>
      <c r="J4" s="110"/>
      <c r="K4" s="110"/>
      <c r="L4" s="110"/>
      <c r="M4" s="110" t="s">
        <v>12</v>
      </c>
      <c r="N4" s="110"/>
      <c r="O4" s="110"/>
      <c r="P4" s="110"/>
      <c r="Q4" s="24"/>
      <c r="R4" s="313"/>
      <c r="S4" s="24"/>
      <c r="T4" s="280"/>
      <c r="U4" s="542">
        <f>V4+W4</f>
        <v>64458.779620999994</v>
      </c>
      <c r="V4" s="280">
        <f>V10+'B4 SN'!H6</f>
        <v>38909.636620999998</v>
      </c>
      <c r="W4" s="280">
        <f>W10+'B4 SN'!I6</f>
        <v>25549.142999999996</v>
      </c>
      <c r="X4" s="170" t="s">
        <v>12</v>
      </c>
      <c r="Y4" s="170"/>
      <c r="Z4" s="27"/>
    </row>
    <row r="5" spans="1:26" ht="34.5" customHeight="1">
      <c r="A5" s="617" t="s">
        <v>0</v>
      </c>
      <c r="B5" s="615" t="s">
        <v>71</v>
      </c>
      <c r="C5" s="618" t="s">
        <v>72</v>
      </c>
      <c r="D5" s="615" t="s">
        <v>153</v>
      </c>
      <c r="E5" s="621" t="s">
        <v>154</v>
      </c>
      <c r="F5" s="621" t="s">
        <v>155</v>
      </c>
      <c r="G5" s="635" t="s">
        <v>156</v>
      </c>
      <c r="H5" s="615" t="s">
        <v>157</v>
      </c>
      <c r="I5" s="615"/>
      <c r="J5" s="615"/>
      <c r="K5" s="624" t="s">
        <v>158</v>
      </c>
      <c r="L5" s="636"/>
      <c r="M5" s="624" t="s">
        <v>159</v>
      </c>
      <c r="N5" s="625"/>
      <c r="O5" s="625"/>
      <c r="P5" s="626"/>
      <c r="Q5" s="28" t="s">
        <v>160</v>
      </c>
      <c r="R5" s="639" t="s">
        <v>431</v>
      </c>
      <c r="S5" s="639"/>
      <c r="T5" s="636"/>
      <c r="U5" s="624" t="s">
        <v>852</v>
      </c>
      <c r="V5" s="639"/>
      <c r="W5" s="636"/>
      <c r="X5" s="615" t="s">
        <v>143</v>
      </c>
      <c r="Y5" s="615" t="s">
        <v>1</v>
      </c>
      <c r="Z5" s="27"/>
    </row>
    <row r="6" spans="1:26">
      <c r="A6" s="617"/>
      <c r="B6" s="615"/>
      <c r="C6" s="619"/>
      <c r="D6" s="615"/>
      <c r="E6" s="622"/>
      <c r="F6" s="622"/>
      <c r="G6" s="635"/>
      <c r="H6" s="643" t="s">
        <v>161</v>
      </c>
      <c r="I6" s="615" t="s">
        <v>162</v>
      </c>
      <c r="J6" s="615"/>
      <c r="K6" s="637"/>
      <c r="L6" s="638"/>
      <c r="M6" s="627"/>
      <c r="N6" s="628"/>
      <c r="O6" s="628"/>
      <c r="P6" s="629"/>
      <c r="Q6" s="29"/>
      <c r="R6" s="640"/>
      <c r="S6" s="640"/>
      <c r="T6" s="641"/>
      <c r="U6" s="642"/>
      <c r="V6" s="640"/>
      <c r="W6" s="641"/>
      <c r="X6" s="615"/>
      <c r="Y6" s="615"/>
      <c r="Z6" s="27"/>
    </row>
    <row r="7" spans="1:26">
      <c r="A7" s="617"/>
      <c r="B7" s="615"/>
      <c r="C7" s="619"/>
      <c r="D7" s="615"/>
      <c r="E7" s="622"/>
      <c r="F7" s="622"/>
      <c r="G7" s="635"/>
      <c r="H7" s="643"/>
      <c r="I7" s="621" t="s">
        <v>163</v>
      </c>
      <c r="J7" s="621" t="s">
        <v>164</v>
      </c>
      <c r="K7" s="615"/>
      <c r="L7" s="622"/>
      <c r="M7" s="615"/>
      <c r="N7" s="621" t="s">
        <v>35</v>
      </c>
      <c r="O7" s="615" t="s">
        <v>165</v>
      </c>
      <c r="P7" s="615"/>
      <c r="Q7" s="615"/>
      <c r="R7" s="621" t="s">
        <v>35</v>
      </c>
      <c r="S7" s="615" t="s">
        <v>165</v>
      </c>
      <c r="T7" s="615"/>
      <c r="U7" s="633" t="s">
        <v>35</v>
      </c>
      <c r="V7" s="615" t="s">
        <v>165</v>
      </c>
      <c r="W7" s="615"/>
      <c r="X7" s="615"/>
      <c r="Y7" s="615"/>
      <c r="Z7" s="30"/>
    </row>
    <row r="8" spans="1:26" ht="74.25" customHeight="1">
      <c r="A8" s="617"/>
      <c r="B8" s="615"/>
      <c r="C8" s="620"/>
      <c r="D8" s="615"/>
      <c r="E8" s="623"/>
      <c r="F8" s="623"/>
      <c r="G8" s="635"/>
      <c r="H8" s="643"/>
      <c r="I8" s="623"/>
      <c r="J8" s="623"/>
      <c r="K8" s="616"/>
      <c r="L8" s="623"/>
      <c r="M8" s="616"/>
      <c r="N8" s="623"/>
      <c r="O8" s="31" t="s">
        <v>166</v>
      </c>
      <c r="P8" s="31" t="s">
        <v>167</v>
      </c>
      <c r="Q8" s="616"/>
      <c r="R8" s="623"/>
      <c r="S8" s="32" t="s">
        <v>493</v>
      </c>
      <c r="T8" s="281" t="s">
        <v>492</v>
      </c>
      <c r="U8" s="634"/>
      <c r="V8" s="281" t="s">
        <v>493</v>
      </c>
      <c r="W8" s="497" t="s">
        <v>492</v>
      </c>
      <c r="X8" s="615"/>
      <c r="Y8" s="615"/>
      <c r="Z8" s="30"/>
    </row>
    <row r="9" spans="1:26" ht="16.5" customHeight="1">
      <c r="A9" s="33">
        <v>1</v>
      </c>
      <c r="B9" s="34">
        <v>2</v>
      </c>
      <c r="C9" s="35">
        <v>3</v>
      </c>
      <c r="D9" s="33">
        <v>4</v>
      </c>
      <c r="E9" s="33">
        <v>5</v>
      </c>
      <c r="F9" s="33">
        <v>6</v>
      </c>
      <c r="G9" s="35">
        <v>7</v>
      </c>
      <c r="H9" s="36">
        <v>6</v>
      </c>
      <c r="I9" s="34">
        <v>8</v>
      </c>
      <c r="J9" s="33">
        <v>9</v>
      </c>
      <c r="K9" s="34">
        <v>9</v>
      </c>
      <c r="L9" s="33">
        <v>10</v>
      </c>
      <c r="M9" s="34">
        <v>11</v>
      </c>
      <c r="N9" s="33">
        <v>12</v>
      </c>
      <c r="O9" s="34">
        <v>13</v>
      </c>
      <c r="P9" s="33">
        <v>14</v>
      </c>
      <c r="Q9" s="34">
        <v>15</v>
      </c>
      <c r="R9" s="33">
        <v>10</v>
      </c>
      <c r="S9" s="34">
        <v>11</v>
      </c>
      <c r="T9" s="172" t="s">
        <v>116</v>
      </c>
      <c r="U9" s="172" t="s">
        <v>117</v>
      </c>
      <c r="V9" s="172" t="s">
        <v>119</v>
      </c>
      <c r="W9" s="510" t="s">
        <v>120</v>
      </c>
      <c r="X9" s="33">
        <v>16</v>
      </c>
      <c r="Y9" s="33">
        <v>17</v>
      </c>
      <c r="Z9" s="30"/>
    </row>
    <row r="10" spans="1:26" ht="16.5" customHeight="1">
      <c r="A10" s="459"/>
      <c r="B10" s="460" t="s">
        <v>822</v>
      </c>
      <c r="C10" s="461"/>
      <c r="D10" s="462"/>
      <c r="E10" s="462"/>
      <c r="F10" s="462"/>
      <c r="G10" s="461"/>
      <c r="H10" s="463"/>
      <c r="I10" s="464">
        <f>I11+I130</f>
        <v>291938.52273319691</v>
      </c>
      <c r="J10" s="464">
        <f t="shared" ref="J10:V10" si="0">J11+J130</f>
        <v>260082.02248472444</v>
      </c>
      <c r="K10" s="464">
        <f t="shared" si="0"/>
        <v>191614.81085328889</v>
      </c>
      <c r="L10" s="464">
        <f t="shared" si="0"/>
        <v>63949.191699999996</v>
      </c>
      <c r="M10" s="464">
        <f t="shared" si="0"/>
        <v>291938.52273319691</v>
      </c>
      <c r="N10" s="464">
        <f t="shared" si="0"/>
        <v>260082.02248472444</v>
      </c>
      <c r="O10" s="464">
        <f t="shared" si="0"/>
        <v>0</v>
      </c>
      <c r="P10" s="464">
        <f t="shared" si="0"/>
        <v>0</v>
      </c>
      <c r="Q10" s="464">
        <f t="shared" si="0"/>
        <v>135836.82703831111</v>
      </c>
      <c r="R10" s="464">
        <f t="shared" si="0"/>
        <v>176904.3260577778</v>
      </c>
      <c r="S10" s="464">
        <f t="shared" si="0"/>
        <v>124891.99879377778</v>
      </c>
      <c r="T10" s="464">
        <f t="shared" si="0"/>
        <v>52012.327264000014</v>
      </c>
      <c r="U10" s="464">
        <f>U11+U130</f>
        <v>62819.925620999995</v>
      </c>
      <c r="V10" s="492">
        <f t="shared" si="0"/>
        <v>37866.134620999997</v>
      </c>
      <c r="W10" s="498">
        <f>W11+W130</f>
        <v>24953.790999999997</v>
      </c>
      <c r="X10" s="465">
        <f>U10/R10*100</f>
        <v>35.510678015009482</v>
      </c>
      <c r="Y10" s="462"/>
      <c r="Z10" s="30"/>
    </row>
    <row r="11" spans="1:26" ht="28.5" customHeight="1">
      <c r="A11" s="218" t="s">
        <v>145</v>
      </c>
      <c r="B11" s="312" t="s">
        <v>494</v>
      </c>
      <c r="C11" s="219"/>
      <c r="D11" s="220"/>
      <c r="E11" s="220"/>
      <c r="F11" s="220"/>
      <c r="G11" s="221"/>
      <c r="H11" s="222"/>
      <c r="I11" s="223">
        <f>I12+I32+I62</f>
        <v>291938.52273319691</v>
      </c>
      <c r="J11" s="223">
        <f t="shared" ref="J11:W11" si="1">J12+J32+J62</f>
        <v>260082.02248472444</v>
      </c>
      <c r="K11" s="223">
        <f t="shared" si="1"/>
        <v>191614.81085328889</v>
      </c>
      <c r="L11" s="223">
        <f t="shared" si="1"/>
        <v>63949.191699999996</v>
      </c>
      <c r="M11" s="223">
        <f t="shared" si="1"/>
        <v>291938.52273319691</v>
      </c>
      <c r="N11" s="223">
        <f t="shared" si="1"/>
        <v>260082.02248472444</v>
      </c>
      <c r="O11" s="223">
        <f t="shared" si="1"/>
        <v>0</v>
      </c>
      <c r="P11" s="223">
        <f t="shared" si="1"/>
        <v>0</v>
      </c>
      <c r="Q11" s="223">
        <f t="shared" si="1"/>
        <v>135836.82703831111</v>
      </c>
      <c r="R11" s="223">
        <f t="shared" si="1"/>
        <v>124891.99879377778</v>
      </c>
      <c r="S11" s="223">
        <f t="shared" si="1"/>
        <v>124891.99879377778</v>
      </c>
      <c r="T11" s="223">
        <f t="shared" si="1"/>
        <v>0</v>
      </c>
      <c r="U11" s="223">
        <f>U12+U32+U62</f>
        <v>37866.134620999997</v>
      </c>
      <c r="V11" s="493">
        <f t="shared" si="1"/>
        <v>37866.134620999997</v>
      </c>
      <c r="W11" s="499">
        <f t="shared" si="1"/>
        <v>0</v>
      </c>
      <c r="X11" s="311">
        <f>U11/R11*100</f>
        <v>30.319103694965062</v>
      </c>
      <c r="Y11" s="223"/>
      <c r="Z11" s="27"/>
    </row>
    <row r="12" spans="1:26" ht="39.75" customHeight="1">
      <c r="A12" s="115" t="s">
        <v>3</v>
      </c>
      <c r="B12" s="116" t="s">
        <v>832</v>
      </c>
      <c r="C12" s="117"/>
      <c r="D12" s="115"/>
      <c r="E12" s="115"/>
      <c r="F12" s="115"/>
      <c r="G12" s="117"/>
      <c r="H12" s="118"/>
      <c r="I12" s="119">
        <f t="shared" ref="I12:T12" si="2">SUM(I13:I31)</f>
        <v>11000</v>
      </c>
      <c r="J12" s="119">
        <f t="shared" si="2"/>
        <v>10000</v>
      </c>
      <c r="K12" s="119">
        <f t="shared" si="2"/>
        <v>0</v>
      </c>
      <c r="L12" s="119">
        <f t="shared" si="2"/>
        <v>0</v>
      </c>
      <c r="M12" s="119">
        <f t="shared" si="2"/>
        <v>11000</v>
      </c>
      <c r="N12" s="119">
        <f t="shared" si="2"/>
        <v>10000</v>
      </c>
      <c r="O12" s="119">
        <f t="shared" si="2"/>
        <v>0</v>
      </c>
      <c r="P12" s="119">
        <f t="shared" si="2"/>
        <v>0</v>
      </c>
      <c r="Q12" s="119">
        <f t="shared" si="2"/>
        <v>11000</v>
      </c>
      <c r="R12" s="119">
        <f t="shared" si="2"/>
        <v>10000</v>
      </c>
      <c r="S12" s="119">
        <f t="shared" ref="S12" si="3">SUM(S13:S31)</f>
        <v>10000</v>
      </c>
      <c r="T12" s="120">
        <f t="shared" si="2"/>
        <v>0</v>
      </c>
      <c r="U12" s="120"/>
      <c r="V12" s="120"/>
      <c r="W12" s="500"/>
      <c r="X12" s="120"/>
      <c r="Y12" s="119">
        <f>SUM(Y13:Y31)</f>
        <v>0</v>
      </c>
      <c r="Z12" s="27"/>
    </row>
    <row r="13" spans="1:26" ht="45" customHeight="1">
      <c r="A13" s="37" t="s">
        <v>36</v>
      </c>
      <c r="B13" s="38" t="s">
        <v>168</v>
      </c>
      <c r="C13" s="612" t="s">
        <v>131</v>
      </c>
      <c r="D13" s="40" t="s">
        <v>169</v>
      </c>
      <c r="E13" s="41">
        <v>8000957</v>
      </c>
      <c r="F13" s="41">
        <v>280.29199999999997</v>
      </c>
      <c r="G13" s="42">
        <v>2023</v>
      </c>
      <c r="H13" s="43" t="s">
        <v>170</v>
      </c>
      <c r="I13" s="44">
        <f>J13*10%+J13</f>
        <v>935</v>
      </c>
      <c r="J13" s="44">
        <v>850</v>
      </c>
      <c r="K13" s="45"/>
      <c r="L13" s="45"/>
      <c r="M13" s="44">
        <f>N13*10%+N13</f>
        <v>935</v>
      </c>
      <c r="N13" s="44">
        <v>850</v>
      </c>
      <c r="O13" s="45"/>
      <c r="P13" s="45"/>
      <c r="Q13" s="44">
        <f>R13*10%+R13</f>
        <v>935</v>
      </c>
      <c r="R13" s="44">
        <f>S13+T13</f>
        <v>850</v>
      </c>
      <c r="S13" s="44">
        <v>850</v>
      </c>
      <c r="T13" s="113"/>
      <c r="U13" s="113">
        <f>V13+W13</f>
        <v>0</v>
      </c>
      <c r="V13" s="113"/>
      <c r="W13" s="109"/>
      <c r="X13" s="113"/>
      <c r="Y13" s="40"/>
      <c r="Z13" s="27"/>
    </row>
    <row r="14" spans="1:26" ht="36">
      <c r="A14" s="37" t="s">
        <v>57</v>
      </c>
      <c r="B14" s="46" t="s">
        <v>171</v>
      </c>
      <c r="C14" s="613"/>
      <c r="D14" s="40" t="s">
        <v>169</v>
      </c>
      <c r="E14" s="41">
        <v>8000956</v>
      </c>
      <c r="F14" s="41">
        <v>280.29199999999997</v>
      </c>
      <c r="G14" s="42">
        <v>2023</v>
      </c>
      <c r="H14" s="43" t="s">
        <v>172</v>
      </c>
      <c r="I14" s="44">
        <f t="shared" ref="I14:I31" si="4">J14*10%+J14</f>
        <v>880</v>
      </c>
      <c r="J14" s="44">
        <v>800</v>
      </c>
      <c r="K14" s="45"/>
      <c r="L14" s="45"/>
      <c r="M14" s="44">
        <f t="shared" ref="M14:M31" si="5">N14*10%+N14</f>
        <v>880</v>
      </c>
      <c r="N14" s="44">
        <v>800</v>
      </c>
      <c r="O14" s="45"/>
      <c r="P14" s="45"/>
      <c r="Q14" s="44">
        <f t="shared" ref="Q14:Q31" si="6">R14*10%+R14</f>
        <v>880</v>
      </c>
      <c r="R14" s="44">
        <f t="shared" ref="R14:R31" si="7">S14+T14</f>
        <v>800</v>
      </c>
      <c r="S14" s="44">
        <v>800</v>
      </c>
      <c r="T14" s="113"/>
      <c r="U14" s="113">
        <f t="shared" ref="U14:U31" si="8">V14+W14</f>
        <v>0</v>
      </c>
      <c r="V14" s="113"/>
      <c r="W14" s="109"/>
      <c r="X14" s="113"/>
      <c r="Y14" s="40"/>
      <c r="Z14" s="27"/>
    </row>
    <row r="15" spans="1:26" ht="19.5" customHeight="1">
      <c r="A15" s="37" t="s">
        <v>58</v>
      </c>
      <c r="B15" s="46" t="s">
        <v>173</v>
      </c>
      <c r="C15" s="613"/>
      <c r="D15" s="40" t="s">
        <v>169</v>
      </c>
      <c r="E15" s="41">
        <v>8003899</v>
      </c>
      <c r="F15" s="41">
        <v>280.29199999999997</v>
      </c>
      <c r="G15" s="42">
        <v>2023</v>
      </c>
      <c r="H15" s="43" t="s">
        <v>174</v>
      </c>
      <c r="I15" s="44">
        <f t="shared" si="4"/>
        <v>550</v>
      </c>
      <c r="J15" s="44">
        <v>500</v>
      </c>
      <c r="K15" s="45"/>
      <c r="L15" s="45"/>
      <c r="M15" s="44">
        <f t="shared" si="5"/>
        <v>550</v>
      </c>
      <c r="N15" s="44">
        <v>500</v>
      </c>
      <c r="O15" s="45"/>
      <c r="P15" s="45"/>
      <c r="Q15" s="44">
        <f t="shared" si="6"/>
        <v>550</v>
      </c>
      <c r="R15" s="44">
        <f t="shared" si="7"/>
        <v>500</v>
      </c>
      <c r="S15" s="44">
        <v>500</v>
      </c>
      <c r="T15" s="113"/>
      <c r="U15" s="113">
        <f t="shared" si="8"/>
        <v>0</v>
      </c>
      <c r="V15" s="113"/>
      <c r="W15" s="109"/>
      <c r="X15" s="113"/>
      <c r="Y15" s="40"/>
      <c r="Z15" s="27"/>
    </row>
    <row r="16" spans="1:26" ht="19.5" customHeight="1">
      <c r="A16" s="37" t="s">
        <v>59</v>
      </c>
      <c r="B16" s="46" t="s">
        <v>175</v>
      </c>
      <c r="C16" s="613"/>
      <c r="D16" s="40" t="s">
        <v>169</v>
      </c>
      <c r="E16" s="41">
        <v>8002514</v>
      </c>
      <c r="F16" s="41">
        <v>280.29199999999997</v>
      </c>
      <c r="G16" s="42">
        <v>2023</v>
      </c>
      <c r="H16" s="43" t="s">
        <v>176</v>
      </c>
      <c r="I16" s="44">
        <f t="shared" si="4"/>
        <v>220</v>
      </c>
      <c r="J16" s="44">
        <v>200</v>
      </c>
      <c r="K16" s="45"/>
      <c r="L16" s="45"/>
      <c r="M16" s="44">
        <f t="shared" si="5"/>
        <v>220</v>
      </c>
      <c r="N16" s="44">
        <v>200</v>
      </c>
      <c r="O16" s="45"/>
      <c r="P16" s="45"/>
      <c r="Q16" s="44">
        <f t="shared" si="6"/>
        <v>220</v>
      </c>
      <c r="R16" s="44">
        <f t="shared" si="7"/>
        <v>200</v>
      </c>
      <c r="S16" s="44">
        <v>200</v>
      </c>
      <c r="T16" s="113"/>
      <c r="U16" s="113">
        <f t="shared" si="8"/>
        <v>0</v>
      </c>
      <c r="V16" s="113"/>
      <c r="W16" s="109"/>
      <c r="X16" s="113"/>
      <c r="Y16" s="40"/>
      <c r="Z16" s="27"/>
    </row>
    <row r="17" spans="1:26" ht="19.5" customHeight="1">
      <c r="A17" s="37" t="s">
        <v>60</v>
      </c>
      <c r="B17" s="38" t="s">
        <v>177</v>
      </c>
      <c r="C17" s="613"/>
      <c r="D17" s="40" t="s">
        <v>169</v>
      </c>
      <c r="E17" s="41">
        <v>8000927</v>
      </c>
      <c r="F17" s="41">
        <v>280.33800000000002</v>
      </c>
      <c r="G17" s="42">
        <v>2023</v>
      </c>
      <c r="H17" s="43" t="s">
        <v>178</v>
      </c>
      <c r="I17" s="44">
        <f t="shared" si="4"/>
        <v>55</v>
      </c>
      <c r="J17" s="44">
        <v>50</v>
      </c>
      <c r="K17" s="45"/>
      <c r="L17" s="45"/>
      <c r="M17" s="44">
        <f t="shared" si="5"/>
        <v>55</v>
      </c>
      <c r="N17" s="44">
        <v>50</v>
      </c>
      <c r="O17" s="45"/>
      <c r="P17" s="45"/>
      <c r="Q17" s="44">
        <f t="shared" si="6"/>
        <v>55</v>
      </c>
      <c r="R17" s="44">
        <f t="shared" si="7"/>
        <v>50</v>
      </c>
      <c r="S17" s="44">
        <v>50</v>
      </c>
      <c r="T17" s="113"/>
      <c r="U17" s="113">
        <f t="shared" si="8"/>
        <v>0</v>
      </c>
      <c r="V17" s="113"/>
      <c r="W17" s="109"/>
      <c r="X17" s="113"/>
      <c r="Y17" s="40"/>
      <c r="Z17" s="27"/>
    </row>
    <row r="18" spans="1:26" ht="19.5" customHeight="1">
      <c r="A18" s="37" t="s">
        <v>110</v>
      </c>
      <c r="B18" s="38" t="s">
        <v>179</v>
      </c>
      <c r="C18" s="613"/>
      <c r="D18" s="40" t="s">
        <v>169</v>
      </c>
      <c r="E18" s="41">
        <v>8000926</v>
      </c>
      <c r="F18" s="41">
        <v>280.33800000000002</v>
      </c>
      <c r="G18" s="42">
        <v>2023</v>
      </c>
      <c r="H18" s="43" t="s">
        <v>180</v>
      </c>
      <c r="I18" s="44">
        <f t="shared" si="4"/>
        <v>55</v>
      </c>
      <c r="J18" s="44">
        <v>50</v>
      </c>
      <c r="K18" s="45"/>
      <c r="L18" s="45"/>
      <c r="M18" s="44">
        <f t="shared" si="5"/>
        <v>55</v>
      </c>
      <c r="N18" s="44">
        <v>50</v>
      </c>
      <c r="O18" s="45"/>
      <c r="P18" s="45"/>
      <c r="Q18" s="44">
        <f t="shared" si="6"/>
        <v>55</v>
      </c>
      <c r="R18" s="44">
        <f t="shared" si="7"/>
        <v>50</v>
      </c>
      <c r="S18" s="44">
        <v>50</v>
      </c>
      <c r="T18" s="113"/>
      <c r="U18" s="113">
        <f t="shared" si="8"/>
        <v>0</v>
      </c>
      <c r="V18" s="113"/>
      <c r="W18" s="109"/>
      <c r="X18" s="113"/>
      <c r="Y18" s="40"/>
      <c r="Z18" s="27"/>
    </row>
    <row r="19" spans="1:26" ht="19.5" customHeight="1">
      <c r="A19" s="37" t="s">
        <v>111</v>
      </c>
      <c r="B19" s="38" t="s">
        <v>181</v>
      </c>
      <c r="C19" s="613"/>
      <c r="D19" s="40" t="s">
        <v>169</v>
      </c>
      <c r="E19" s="41">
        <v>8000942</v>
      </c>
      <c r="F19" s="41">
        <v>280.33800000000002</v>
      </c>
      <c r="G19" s="42">
        <v>2023</v>
      </c>
      <c r="H19" s="43" t="s">
        <v>182</v>
      </c>
      <c r="I19" s="44">
        <f t="shared" si="4"/>
        <v>55</v>
      </c>
      <c r="J19" s="44">
        <v>50</v>
      </c>
      <c r="K19" s="45"/>
      <c r="L19" s="45"/>
      <c r="M19" s="44">
        <f t="shared" si="5"/>
        <v>55</v>
      </c>
      <c r="N19" s="44">
        <v>50</v>
      </c>
      <c r="O19" s="45"/>
      <c r="P19" s="45"/>
      <c r="Q19" s="44">
        <f t="shared" si="6"/>
        <v>55</v>
      </c>
      <c r="R19" s="44">
        <f t="shared" si="7"/>
        <v>50</v>
      </c>
      <c r="S19" s="44">
        <v>50</v>
      </c>
      <c r="T19" s="113"/>
      <c r="U19" s="113">
        <f t="shared" si="8"/>
        <v>0</v>
      </c>
      <c r="V19" s="113"/>
      <c r="W19" s="109"/>
      <c r="X19" s="113"/>
      <c r="Y19" s="40"/>
      <c r="Z19" s="27"/>
    </row>
    <row r="20" spans="1:26" ht="19.5" customHeight="1">
      <c r="A20" s="37" t="s">
        <v>112</v>
      </c>
      <c r="B20" s="38" t="s">
        <v>183</v>
      </c>
      <c r="C20" s="613"/>
      <c r="D20" s="40" t="s">
        <v>169</v>
      </c>
      <c r="E20" s="41">
        <v>8000909</v>
      </c>
      <c r="F20" s="41">
        <v>280.33800000000002</v>
      </c>
      <c r="G20" s="42">
        <v>2023</v>
      </c>
      <c r="H20" s="43" t="s">
        <v>184</v>
      </c>
      <c r="I20" s="44">
        <f t="shared" si="4"/>
        <v>55</v>
      </c>
      <c r="J20" s="44">
        <v>50</v>
      </c>
      <c r="K20" s="45"/>
      <c r="L20" s="45"/>
      <c r="M20" s="44">
        <f t="shared" si="5"/>
        <v>55</v>
      </c>
      <c r="N20" s="44">
        <v>50</v>
      </c>
      <c r="O20" s="45"/>
      <c r="P20" s="45"/>
      <c r="Q20" s="44">
        <f t="shared" si="6"/>
        <v>55</v>
      </c>
      <c r="R20" s="44">
        <f t="shared" si="7"/>
        <v>50</v>
      </c>
      <c r="S20" s="44">
        <v>50</v>
      </c>
      <c r="T20" s="113"/>
      <c r="U20" s="113">
        <f t="shared" si="8"/>
        <v>0</v>
      </c>
      <c r="V20" s="113"/>
      <c r="W20" s="109"/>
      <c r="X20" s="113"/>
      <c r="Y20" s="40"/>
      <c r="Z20" s="27"/>
    </row>
    <row r="21" spans="1:26" ht="19.5" customHeight="1">
      <c r="A21" s="37" t="s">
        <v>113</v>
      </c>
      <c r="B21" s="38" t="s">
        <v>185</v>
      </c>
      <c r="C21" s="613"/>
      <c r="D21" s="40" t="s">
        <v>169</v>
      </c>
      <c r="E21" s="41">
        <v>8000908</v>
      </c>
      <c r="F21" s="41">
        <v>280.33800000000002</v>
      </c>
      <c r="G21" s="42">
        <v>2023</v>
      </c>
      <c r="H21" s="43" t="s">
        <v>186</v>
      </c>
      <c r="I21" s="44">
        <f t="shared" si="4"/>
        <v>55</v>
      </c>
      <c r="J21" s="44">
        <v>50</v>
      </c>
      <c r="K21" s="47"/>
      <c r="L21" s="47"/>
      <c r="M21" s="44">
        <f t="shared" si="5"/>
        <v>55</v>
      </c>
      <c r="N21" s="44">
        <v>50</v>
      </c>
      <c r="O21" s="47"/>
      <c r="P21" s="47"/>
      <c r="Q21" s="44">
        <f t="shared" si="6"/>
        <v>55</v>
      </c>
      <c r="R21" s="44">
        <f t="shared" si="7"/>
        <v>50</v>
      </c>
      <c r="S21" s="44">
        <v>50</v>
      </c>
      <c r="T21" s="100"/>
      <c r="U21" s="113">
        <f t="shared" si="8"/>
        <v>0</v>
      </c>
      <c r="V21" s="100"/>
      <c r="W21" s="501"/>
      <c r="X21" s="100"/>
      <c r="Y21" s="48"/>
      <c r="Z21" s="30"/>
    </row>
    <row r="22" spans="1:26" ht="19.5" customHeight="1">
      <c r="A22" s="37" t="s">
        <v>114</v>
      </c>
      <c r="B22" s="38" t="s">
        <v>187</v>
      </c>
      <c r="C22" s="613"/>
      <c r="D22" s="40" t="s">
        <v>169</v>
      </c>
      <c r="E22" s="41">
        <v>8000907</v>
      </c>
      <c r="F22" s="41">
        <v>280.33800000000002</v>
      </c>
      <c r="G22" s="42">
        <v>2023</v>
      </c>
      <c r="H22" s="43" t="s">
        <v>188</v>
      </c>
      <c r="I22" s="44">
        <f t="shared" si="4"/>
        <v>55</v>
      </c>
      <c r="J22" s="44">
        <v>50</v>
      </c>
      <c r="K22" s="45"/>
      <c r="L22" s="45"/>
      <c r="M22" s="44">
        <f t="shared" si="5"/>
        <v>55</v>
      </c>
      <c r="N22" s="44">
        <v>50</v>
      </c>
      <c r="O22" s="45"/>
      <c r="P22" s="45"/>
      <c r="Q22" s="44">
        <f t="shared" si="6"/>
        <v>55</v>
      </c>
      <c r="R22" s="44">
        <f t="shared" si="7"/>
        <v>50</v>
      </c>
      <c r="S22" s="44">
        <v>50</v>
      </c>
      <c r="T22" s="113"/>
      <c r="U22" s="113">
        <f t="shared" si="8"/>
        <v>0</v>
      </c>
      <c r="V22" s="113"/>
      <c r="W22" s="109"/>
      <c r="X22" s="113"/>
      <c r="Y22" s="40"/>
      <c r="Z22" s="27"/>
    </row>
    <row r="23" spans="1:26" ht="19.5" customHeight="1">
      <c r="A23" s="37" t="s">
        <v>115</v>
      </c>
      <c r="B23" s="38" t="s">
        <v>189</v>
      </c>
      <c r="C23" s="613"/>
      <c r="D23" s="40" t="s">
        <v>169</v>
      </c>
      <c r="E23" s="41">
        <v>8000906</v>
      </c>
      <c r="F23" s="41">
        <v>280.33800000000002</v>
      </c>
      <c r="G23" s="42">
        <v>2023</v>
      </c>
      <c r="H23" s="43" t="s">
        <v>190</v>
      </c>
      <c r="I23" s="44">
        <f t="shared" si="4"/>
        <v>55</v>
      </c>
      <c r="J23" s="44">
        <v>50</v>
      </c>
      <c r="K23" s="45"/>
      <c r="L23" s="45"/>
      <c r="M23" s="44">
        <f t="shared" si="5"/>
        <v>55</v>
      </c>
      <c r="N23" s="44">
        <v>50</v>
      </c>
      <c r="O23" s="45"/>
      <c r="P23" s="45"/>
      <c r="Q23" s="44">
        <f t="shared" si="6"/>
        <v>55</v>
      </c>
      <c r="R23" s="44">
        <f t="shared" si="7"/>
        <v>50</v>
      </c>
      <c r="S23" s="44">
        <v>50</v>
      </c>
      <c r="T23" s="113"/>
      <c r="U23" s="113">
        <f t="shared" si="8"/>
        <v>0</v>
      </c>
      <c r="V23" s="113"/>
      <c r="W23" s="109"/>
      <c r="X23" s="113"/>
      <c r="Y23" s="40"/>
      <c r="Z23" s="27"/>
    </row>
    <row r="24" spans="1:26" ht="19.5" customHeight="1">
      <c r="A24" s="37" t="s">
        <v>116</v>
      </c>
      <c r="B24" s="38" t="s">
        <v>191</v>
      </c>
      <c r="C24" s="613"/>
      <c r="D24" s="40" t="s">
        <v>169</v>
      </c>
      <c r="E24" s="41">
        <v>8000905</v>
      </c>
      <c r="F24" s="41">
        <v>280.33800000000002</v>
      </c>
      <c r="G24" s="42">
        <v>2023</v>
      </c>
      <c r="H24" s="43" t="s">
        <v>192</v>
      </c>
      <c r="I24" s="44">
        <f t="shared" si="4"/>
        <v>55</v>
      </c>
      <c r="J24" s="44">
        <v>50</v>
      </c>
      <c r="K24" s="47"/>
      <c r="L24" s="47"/>
      <c r="M24" s="44">
        <f t="shared" si="5"/>
        <v>55</v>
      </c>
      <c r="N24" s="44">
        <v>50</v>
      </c>
      <c r="O24" s="47"/>
      <c r="P24" s="47"/>
      <c r="Q24" s="44">
        <f t="shared" si="6"/>
        <v>55</v>
      </c>
      <c r="R24" s="44">
        <f t="shared" si="7"/>
        <v>50</v>
      </c>
      <c r="S24" s="44">
        <v>50</v>
      </c>
      <c r="T24" s="100"/>
      <c r="U24" s="113">
        <f t="shared" si="8"/>
        <v>0</v>
      </c>
      <c r="V24" s="100"/>
      <c r="W24" s="501"/>
      <c r="X24" s="100"/>
      <c r="Y24" s="48"/>
      <c r="Z24" s="30"/>
    </row>
    <row r="25" spans="1:26" ht="36">
      <c r="A25" s="37" t="s">
        <v>117</v>
      </c>
      <c r="B25" s="38" t="s">
        <v>193</v>
      </c>
      <c r="C25" s="613"/>
      <c r="D25" s="40" t="s">
        <v>169</v>
      </c>
      <c r="E25" s="41">
        <v>8000904</v>
      </c>
      <c r="F25" s="41" t="s">
        <v>194</v>
      </c>
      <c r="G25" s="42">
        <v>2023</v>
      </c>
      <c r="H25" s="43" t="s">
        <v>195</v>
      </c>
      <c r="I25" s="44">
        <f t="shared" si="4"/>
        <v>660</v>
      </c>
      <c r="J25" s="44">
        <v>600</v>
      </c>
      <c r="K25" s="45"/>
      <c r="L25" s="45"/>
      <c r="M25" s="44">
        <f t="shared" si="5"/>
        <v>660</v>
      </c>
      <c r="N25" s="44">
        <v>600</v>
      </c>
      <c r="O25" s="45"/>
      <c r="P25" s="45"/>
      <c r="Q25" s="44">
        <f t="shared" si="6"/>
        <v>660</v>
      </c>
      <c r="R25" s="44">
        <f t="shared" si="7"/>
        <v>600</v>
      </c>
      <c r="S25" s="44">
        <v>600</v>
      </c>
      <c r="T25" s="113"/>
      <c r="U25" s="113">
        <f t="shared" si="8"/>
        <v>0</v>
      </c>
      <c r="V25" s="113"/>
      <c r="W25" s="109"/>
      <c r="X25" s="113"/>
      <c r="Y25" s="40"/>
      <c r="Z25" s="27"/>
    </row>
    <row r="26" spans="1:26" ht="36">
      <c r="A26" s="37" t="s">
        <v>119</v>
      </c>
      <c r="B26" s="38" t="s">
        <v>196</v>
      </c>
      <c r="C26" s="613"/>
      <c r="D26" s="40" t="s">
        <v>169</v>
      </c>
      <c r="E26" s="41">
        <v>8000903</v>
      </c>
      <c r="F26" s="41" t="s">
        <v>197</v>
      </c>
      <c r="G26" s="42">
        <v>2023</v>
      </c>
      <c r="H26" s="43" t="s">
        <v>198</v>
      </c>
      <c r="I26" s="44">
        <f t="shared" si="4"/>
        <v>880</v>
      </c>
      <c r="J26" s="44">
        <v>800</v>
      </c>
      <c r="K26" s="45"/>
      <c r="L26" s="45"/>
      <c r="M26" s="44">
        <f t="shared" si="5"/>
        <v>880</v>
      </c>
      <c r="N26" s="44">
        <v>800</v>
      </c>
      <c r="O26" s="45"/>
      <c r="P26" s="45"/>
      <c r="Q26" s="44">
        <f t="shared" si="6"/>
        <v>880</v>
      </c>
      <c r="R26" s="44">
        <f t="shared" si="7"/>
        <v>800</v>
      </c>
      <c r="S26" s="44">
        <v>800</v>
      </c>
      <c r="T26" s="113"/>
      <c r="U26" s="113">
        <f t="shared" si="8"/>
        <v>0</v>
      </c>
      <c r="V26" s="113"/>
      <c r="W26" s="109"/>
      <c r="X26" s="113"/>
      <c r="Y26" s="40"/>
      <c r="Z26" s="27"/>
    </row>
    <row r="27" spans="1:26" ht="36">
      <c r="A27" s="37" t="s">
        <v>120</v>
      </c>
      <c r="B27" s="38" t="s">
        <v>199</v>
      </c>
      <c r="C27" s="614"/>
      <c r="D27" s="40" t="s">
        <v>169</v>
      </c>
      <c r="E27" s="41">
        <v>8000912</v>
      </c>
      <c r="F27" s="41" t="s">
        <v>200</v>
      </c>
      <c r="G27" s="42">
        <v>2023</v>
      </c>
      <c r="H27" s="43" t="s">
        <v>201</v>
      </c>
      <c r="I27" s="44">
        <f t="shared" si="4"/>
        <v>1100</v>
      </c>
      <c r="J27" s="44">
        <v>1000</v>
      </c>
      <c r="K27" s="45"/>
      <c r="L27" s="45"/>
      <c r="M27" s="44">
        <f t="shared" si="5"/>
        <v>1100</v>
      </c>
      <c r="N27" s="44">
        <v>1000</v>
      </c>
      <c r="O27" s="45"/>
      <c r="P27" s="45"/>
      <c r="Q27" s="44">
        <f t="shared" si="6"/>
        <v>1100</v>
      </c>
      <c r="R27" s="44">
        <f t="shared" si="7"/>
        <v>1000</v>
      </c>
      <c r="S27" s="44">
        <v>1000</v>
      </c>
      <c r="T27" s="113"/>
      <c r="U27" s="113">
        <f t="shared" si="8"/>
        <v>0</v>
      </c>
      <c r="V27" s="113"/>
      <c r="W27" s="109"/>
      <c r="X27" s="113"/>
      <c r="Y27" s="40"/>
      <c r="Z27" s="27"/>
    </row>
    <row r="28" spans="1:26" ht="42.75" customHeight="1">
      <c r="A28" s="37" t="s">
        <v>121</v>
      </c>
      <c r="B28" s="49" t="s">
        <v>203</v>
      </c>
      <c r="C28" s="612" t="s">
        <v>151</v>
      </c>
      <c r="D28" s="40" t="s">
        <v>137</v>
      </c>
      <c r="E28" s="40"/>
      <c r="F28" s="40"/>
      <c r="G28" s="50">
        <v>2023</v>
      </c>
      <c r="H28" s="51"/>
      <c r="I28" s="44">
        <f t="shared" si="4"/>
        <v>2200</v>
      </c>
      <c r="J28" s="44">
        <v>2000</v>
      </c>
      <c r="K28" s="45"/>
      <c r="L28" s="45"/>
      <c r="M28" s="44">
        <f t="shared" si="5"/>
        <v>2200</v>
      </c>
      <c r="N28" s="44">
        <v>2000</v>
      </c>
      <c r="O28" s="45"/>
      <c r="P28" s="45"/>
      <c r="Q28" s="44">
        <f t="shared" si="6"/>
        <v>2200</v>
      </c>
      <c r="R28" s="44">
        <f t="shared" si="7"/>
        <v>2000</v>
      </c>
      <c r="S28" s="44">
        <v>2000</v>
      </c>
      <c r="T28" s="113"/>
      <c r="U28" s="113">
        <f t="shared" si="8"/>
        <v>0</v>
      </c>
      <c r="V28" s="113"/>
      <c r="W28" s="109"/>
      <c r="X28" s="113"/>
      <c r="Y28" s="40"/>
      <c r="Z28" s="27"/>
    </row>
    <row r="29" spans="1:26" ht="41.25" customHeight="1">
      <c r="A29" s="37" t="s">
        <v>122</v>
      </c>
      <c r="B29" s="49" t="s">
        <v>204</v>
      </c>
      <c r="C29" s="614"/>
      <c r="D29" s="40" t="s">
        <v>137</v>
      </c>
      <c r="E29" s="40"/>
      <c r="F29" s="40"/>
      <c r="G29" s="50">
        <v>2023</v>
      </c>
      <c r="H29" s="51"/>
      <c r="I29" s="44">
        <f t="shared" si="4"/>
        <v>2200</v>
      </c>
      <c r="J29" s="44">
        <v>2000</v>
      </c>
      <c r="K29" s="45"/>
      <c r="L29" s="45"/>
      <c r="M29" s="44">
        <f t="shared" si="5"/>
        <v>2200</v>
      </c>
      <c r="N29" s="44">
        <v>2000</v>
      </c>
      <c r="O29" s="45"/>
      <c r="P29" s="45"/>
      <c r="Q29" s="44">
        <f t="shared" si="6"/>
        <v>2200</v>
      </c>
      <c r="R29" s="44">
        <f t="shared" si="7"/>
        <v>2000</v>
      </c>
      <c r="S29" s="44">
        <v>2000</v>
      </c>
      <c r="T29" s="113"/>
      <c r="U29" s="113">
        <f t="shared" si="8"/>
        <v>0</v>
      </c>
      <c r="V29" s="113"/>
      <c r="W29" s="109"/>
      <c r="X29" s="113"/>
      <c r="Y29" s="40"/>
      <c r="Z29" s="27"/>
    </row>
    <row r="30" spans="1:26" ht="45" customHeight="1">
      <c r="A30" s="37" t="s">
        <v>125</v>
      </c>
      <c r="B30" s="49" t="s">
        <v>202</v>
      </c>
      <c r="C30" s="612" t="s">
        <v>136</v>
      </c>
      <c r="D30" s="40" t="s">
        <v>137</v>
      </c>
      <c r="E30" s="40"/>
      <c r="F30" s="40"/>
      <c r="G30" s="50">
        <v>2023</v>
      </c>
      <c r="H30" s="51"/>
      <c r="I30" s="44">
        <f t="shared" ref="I30" si="9">J30*10%+J30</f>
        <v>880</v>
      </c>
      <c r="J30" s="44">
        <v>800</v>
      </c>
      <c r="K30" s="45"/>
      <c r="L30" s="45"/>
      <c r="M30" s="44">
        <f t="shared" ref="M30" si="10">N30*10%+N30</f>
        <v>880</v>
      </c>
      <c r="N30" s="44">
        <v>800</v>
      </c>
      <c r="O30" s="45"/>
      <c r="P30" s="45"/>
      <c r="Q30" s="44">
        <f t="shared" ref="Q30" si="11">R30*10%+R30</f>
        <v>880</v>
      </c>
      <c r="R30" s="44">
        <f t="shared" si="7"/>
        <v>800</v>
      </c>
      <c r="S30" s="44">
        <v>800</v>
      </c>
      <c r="T30" s="113"/>
      <c r="U30" s="113">
        <f t="shared" si="8"/>
        <v>0</v>
      </c>
      <c r="V30" s="113"/>
      <c r="W30" s="109"/>
      <c r="X30" s="113"/>
      <c r="Y30" s="40"/>
      <c r="Z30" s="27"/>
    </row>
    <row r="31" spans="1:26" ht="22.5" customHeight="1">
      <c r="A31" s="37" t="s">
        <v>126</v>
      </c>
      <c r="B31" s="49" t="s">
        <v>205</v>
      </c>
      <c r="C31" s="614"/>
      <c r="D31" s="40" t="s">
        <v>137</v>
      </c>
      <c r="E31" s="40"/>
      <c r="F31" s="40"/>
      <c r="G31" s="50">
        <v>2023</v>
      </c>
      <c r="H31" s="51"/>
      <c r="I31" s="44">
        <f t="shared" si="4"/>
        <v>55</v>
      </c>
      <c r="J31" s="44">
        <v>50</v>
      </c>
      <c r="K31" s="45"/>
      <c r="L31" s="45"/>
      <c r="M31" s="44">
        <f t="shared" si="5"/>
        <v>55</v>
      </c>
      <c r="N31" s="44">
        <v>50</v>
      </c>
      <c r="O31" s="45"/>
      <c r="P31" s="45"/>
      <c r="Q31" s="44">
        <f t="shared" si="6"/>
        <v>55</v>
      </c>
      <c r="R31" s="44">
        <f t="shared" si="7"/>
        <v>50</v>
      </c>
      <c r="S31" s="44">
        <v>50</v>
      </c>
      <c r="T31" s="113"/>
      <c r="U31" s="113">
        <f t="shared" si="8"/>
        <v>0</v>
      </c>
      <c r="V31" s="113"/>
      <c r="W31" s="109"/>
      <c r="X31" s="113"/>
      <c r="Y31" s="40"/>
      <c r="Z31" s="27"/>
    </row>
    <row r="32" spans="1:26" ht="21.75" customHeight="1">
      <c r="A32" s="115" t="s">
        <v>5</v>
      </c>
      <c r="B32" s="116" t="s">
        <v>206</v>
      </c>
      <c r="C32" s="117"/>
      <c r="D32" s="115"/>
      <c r="E32" s="115"/>
      <c r="F32" s="115"/>
      <c r="G32" s="117"/>
      <c r="H32" s="118"/>
      <c r="I32" s="119">
        <f>I33+I40</f>
        <v>73261</v>
      </c>
      <c r="J32" s="119">
        <f t="shared" ref="J32:R32" si="12">J33+J40</f>
        <v>61278</v>
      </c>
      <c r="K32" s="119">
        <f t="shared" si="12"/>
        <v>25277</v>
      </c>
      <c r="L32" s="119">
        <f t="shared" si="12"/>
        <v>14654</v>
      </c>
      <c r="M32" s="119">
        <f t="shared" si="12"/>
        <v>73261</v>
      </c>
      <c r="N32" s="119">
        <f t="shared" si="12"/>
        <v>61278</v>
      </c>
      <c r="O32" s="119">
        <f t="shared" si="12"/>
        <v>0</v>
      </c>
      <c r="P32" s="119">
        <f t="shared" si="12"/>
        <v>0</v>
      </c>
      <c r="Q32" s="119">
        <f t="shared" si="12"/>
        <v>51181.5</v>
      </c>
      <c r="R32" s="119">
        <f t="shared" si="12"/>
        <v>42218</v>
      </c>
      <c r="S32" s="119">
        <f>S33+S40</f>
        <v>42218</v>
      </c>
      <c r="T32" s="119">
        <f t="shared" ref="T32:W32" si="13">T33+T40</f>
        <v>0</v>
      </c>
      <c r="U32" s="119">
        <f t="shared" si="13"/>
        <v>3793.636</v>
      </c>
      <c r="V32" s="120">
        <f t="shared" si="13"/>
        <v>3793.636</v>
      </c>
      <c r="W32" s="500">
        <f t="shared" si="13"/>
        <v>0</v>
      </c>
      <c r="X32" s="120">
        <f t="shared" ref="X32:X40" si="14">U32/R32*100</f>
        <v>8.9858259510161549</v>
      </c>
      <c r="Y32" s="119">
        <f>R32-42218</f>
        <v>0</v>
      </c>
      <c r="Z32" s="30"/>
    </row>
    <row r="33" spans="1:26">
      <c r="A33" s="48">
        <v>1</v>
      </c>
      <c r="B33" s="52" t="s">
        <v>207</v>
      </c>
      <c r="C33" s="53"/>
      <c r="D33" s="48"/>
      <c r="E33" s="48"/>
      <c r="F33" s="48"/>
      <c r="G33" s="53"/>
      <c r="H33" s="54"/>
      <c r="I33" s="55">
        <f>SUM(I34:I38)</f>
        <v>25277</v>
      </c>
      <c r="J33" s="55">
        <f t="shared" ref="J33:P33" si="15">SUM(J34:J38)</f>
        <v>22925</v>
      </c>
      <c r="K33" s="55">
        <f t="shared" si="15"/>
        <v>25277</v>
      </c>
      <c r="L33" s="55">
        <f t="shared" si="15"/>
        <v>14654</v>
      </c>
      <c r="M33" s="55">
        <f t="shared" si="15"/>
        <v>25277</v>
      </c>
      <c r="N33" s="55">
        <f t="shared" si="15"/>
        <v>22925</v>
      </c>
      <c r="O33" s="55">
        <f t="shared" si="15"/>
        <v>0</v>
      </c>
      <c r="P33" s="55">
        <f t="shared" si="15"/>
        <v>0</v>
      </c>
      <c r="Q33" s="55">
        <f>SUM(Q34:Q39)</f>
        <v>9371</v>
      </c>
      <c r="R33" s="55">
        <f>SUM(R34:R39)</f>
        <v>9371</v>
      </c>
      <c r="S33" s="55">
        <f>SUM(S34:S39)</f>
        <v>9371</v>
      </c>
      <c r="T33" s="55">
        <f t="shared" ref="T33:W33" si="16">SUM(T34:T39)</f>
        <v>0</v>
      </c>
      <c r="U33" s="55">
        <f t="shared" si="16"/>
        <v>0</v>
      </c>
      <c r="V33" s="82">
        <f t="shared" si="16"/>
        <v>0</v>
      </c>
      <c r="W33" s="502">
        <f t="shared" si="16"/>
        <v>0</v>
      </c>
      <c r="X33" s="114">
        <f t="shared" si="14"/>
        <v>0</v>
      </c>
      <c r="Y33" s="55"/>
      <c r="Z33" s="30"/>
    </row>
    <row r="34" spans="1:26" ht="36">
      <c r="A34" s="37" t="s">
        <v>74</v>
      </c>
      <c r="B34" s="56" t="s">
        <v>54</v>
      </c>
      <c r="C34" s="602" t="s">
        <v>67</v>
      </c>
      <c r="D34" s="58" t="s">
        <v>63</v>
      </c>
      <c r="E34" s="59">
        <v>8002505</v>
      </c>
      <c r="F34" s="59" t="s">
        <v>208</v>
      </c>
      <c r="G34" s="39" t="s">
        <v>90</v>
      </c>
      <c r="H34" s="43" t="s">
        <v>209</v>
      </c>
      <c r="I34" s="60">
        <v>4389</v>
      </c>
      <c r="J34" s="60">
        <v>3990</v>
      </c>
      <c r="K34" s="60">
        <v>4389</v>
      </c>
      <c r="L34" s="60">
        <v>2240</v>
      </c>
      <c r="M34" s="60">
        <v>4389</v>
      </c>
      <c r="N34" s="60">
        <v>3990</v>
      </c>
      <c r="O34" s="45"/>
      <c r="P34" s="45"/>
      <c r="Q34" s="60">
        <f>R34</f>
        <v>1750</v>
      </c>
      <c r="R34" s="44">
        <f>S34+T34</f>
        <v>1750</v>
      </c>
      <c r="S34" s="60">
        <v>1750</v>
      </c>
      <c r="T34" s="113"/>
      <c r="U34" s="113">
        <f t="shared" ref="U34:U97" si="17">V34+W34</f>
        <v>0</v>
      </c>
      <c r="V34" s="113"/>
      <c r="W34" s="109"/>
      <c r="X34" s="114">
        <f t="shared" si="14"/>
        <v>0</v>
      </c>
      <c r="Y34" s="45"/>
      <c r="Z34" s="27"/>
    </row>
    <row r="35" spans="1:26" ht="36">
      <c r="A35" s="37" t="s">
        <v>80</v>
      </c>
      <c r="B35" s="56" t="s">
        <v>118</v>
      </c>
      <c r="C35" s="611"/>
      <c r="D35" s="58" t="s">
        <v>63</v>
      </c>
      <c r="E35" s="59">
        <v>8003893</v>
      </c>
      <c r="F35" s="59" t="s">
        <v>208</v>
      </c>
      <c r="G35" s="39" t="s">
        <v>90</v>
      </c>
      <c r="H35" s="43" t="s">
        <v>210</v>
      </c>
      <c r="I35" s="60">
        <v>7158</v>
      </c>
      <c r="J35" s="60">
        <v>6422</v>
      </c>
      <c r="K35" s="60">
        <v>7158</v>
      </c>
      <c r="L35" s="60">
        <v>1460</v>
      </c>
      <c r="M35" s="60">
        <v>7158</v>
      </c>
      <c r="N35" s="60">
        <v>6422</v>
      </c>
      <c r="O35" s="45"/>
      <c r="P35" s="45"/>
      <c r="Q35" s="60">
        <f t="shared" ref="Q35:Q39" si="18">R35</f>
        <v>4962</v>
      </c>
      <c r="R35" s="44">
        <f t="shared" ref="R35:R61" si="19">S35+T35</f>
        <v>4962</v>
      </c>
      <c r="S35" s="60">
        <v>4962</v>
      </c>
      <c r="T35" s="113"/>
      <c r="U35" s="113">
        <f t="shared" si="17"/>
        <v>0</v>
      </c>
      <c r="V35" s="113"/>
      <c r="W35" s="109"/>
      <c r="X35" s="114">
        <f t="shared" si="14"/>
        <v>0</v>
      </c>
      <c r="Y35" s="45"/>
      <c r="Z35" s="27"/>
    </row>
    <row r="36" spans="1:26" ht="36">
      <c r="A36" s="37" t="s">
        <v>211</v>
      </c>
      <c r="B36" s="56" t="s">
        <v>56</v>
      </c>
      <c r="C36" s="611"/>
      <c r="D36" s="63" t="s">
        <v>20</v>
      </c>
      <c r="E36" s="59">
        <v>7972586</v>
      </c>
      <c r="F36" s="61" t="s">
        <v>194</v>
      </c>
      <c r="G36" s="39" t="s">
        <v>90</v>
      </c>
      <c r="H36" s="43" t="s">
        <v>212</v>
      </c>
      <c r="I36" s="60">
        <v>1430</v>
      </c>
      <c r="J36" s="60">
        <v>1300</v>
      </c>
      <c r="K36" s="60">
        <v>1430</v>
      </c>
      <c r="L36" s="60">
        <v>1100</v>
      </c>
      <c r="M36" s="60">
        <v>1430</v>
      </c>
      <c r="N36" s="60">
        <v>1300</v>
      </c>
      <c r="O36" s="47"/>
      <c r="P36" s="47"/>
      <c r="Q36" s="60">
        <f t="shared" si="18"/>
        <v>200</v>
      </c>
      <c r="R36" s="44">
        <f t="shared" si="19"/>
        <v>200</v>
      </c>
      <c r="S36" s="60">
        <v>200</v>
      </c>
      <c r="T36" s="100"/>
      <c r="U36" s="113">
        <f t="shared" si="17"/>
        <v>0</v>
      </c>
      <c r="V36" s="100"/>
      <c r="W36" s="501"/>
      <c r="X36" s="114">
        <f t="shared" si="14"/>
        <v>0</v>
      </c>
      <c r="Y36" s="47"/>
      <c r="Z36" s="30"/>
    </row>
    <row r="37" spans="1:26" ht="36">
      <c r="A37" s="37" t="s">
        <v>84</v>
      </c>
      <c r="B37" s="56" t="s">
        <v>55</v>
      </c>
      <c r="C37" s="611"/>
      <c r="D37" s="63" t="s">
        <v>130</v>
      </c>
      <c r="E37" s="59">
        <v>7972271</v>
      </c>
      <c r="F37" s="61" t="s">
        <v>194</v>
      </c>
      <c r="G37" s="39" t="s">
        <v>90</v>
      </c>
      <c r="H37" s="43" t="s">
        <v>213</v>
      </c>
      <c r="I37" s="60">
        <v>7900</v>
      </c>
      <c r="J37" s="60">
        <v>7213</v>
      </c>
      <c r="K37" s="60">
        <v>7900</v>
      </c>
      <c r="L37" s="60">
        <v>6354</v>
      </c>
      <c r="M37" s="60">
        <v>7900</v>
      </c>
      <c r="N37" s="60">
        <v>7213</v>
      </c>
      <c r="O37" s="45"/>
      <c r="P37" s="45"/>
      <c r="Q37" s="60">
        <f t="shared" si="18"/>
        <v>859</v>
      </c>
      <c r="R37" s="44">
        <f t="shared" si="19"/>
        <v>859</v>
      </c>
      <c r="S37" s="60">
        <v>859</v>
      </c>
      <c r="T37" s="113"/>
      <c r="U37" s="113">
        <f t="shared" si="17"/>
        <v>0</v>
      </c>
      <c r="V37" s="113"/>
      <c r="W37" s="109"/>
      <c r="X37" s="114">
        <f t="shared" si="14"/>
        <v>0</v>
      </c>
      <c r="Y37" s="45"/>
      <c r="Z37" s="27"/>
    </row>
    <row r="38" spans="1:26" ht="36">
      <c r="A38" s="37" t="s">
        <v>214</v>
      </c>
      <c r="B38" s="62" t="s">
        <v>53</v>
      </c>
      <c r="C38" s="603"/>
      <c r="D38" s="58" t="s">
        <v>66</v>
      </c>
      <c r="E38" s="59">
        <v>7970452</v>
      </c>
      <c r="F38" s="59" t="s">
        <v>194</v>
      </c>
      <c r="G38" s="39" t="s">
        <v>90</v>
      </c>
      <c r="H38" s="43" t="s">
        <v>215</v>
      </c>
      <c r="I38" s="60">
        <v>4400</v>
      </c>
      <c r="J38" s="60">
        <v>4000</v>
      </c>
      <c r="K38" s="60">
        <v>4400</v>
      </c>
      <c r="L38" s="60">
        <v>3500</v>
      </c>
      <c r="M38" s="60">
        <v>4400</v>
      </c>
      <c r="N38" s="60">
        <v>4000</v>
      </c>
      <c r="O38" s="45"/>
      <c r="P38" s="45"/>
      <c r="Q38" s="60">
        <f t="shared" si="18"/>
        <v>500</v>
      </c>
      <c r="R38" s="44">
        <f t="shared" si="19"/>
        <v>500</v>
      </c>
      <c r="S38" s="60">
        <v>500</v>
      </c>
      <c r="T38" s="113"/>
      <c r="U38" s="113">
        <f t="shared" si="17"/>
        <v>0</v>
      </c>
      <c r="V38" s="113"/>
      <c r="W38" s="109"/>
      <c r="X38" s="114">
        <f t="shared" si="14"/>
        <v>0</v>
      </c>
      <c r="Y38" s="45"/>
      <c r="Z38" s="27"/>
    </row>
    <row r="39" spans="1:26" ht="45">
      <c r="A39" s="37" t="s">
        <v>216</v>
      </c>
      <c r="B39" s="62" t="s">
        <v>61</v>
      </c>
      <c r="C39" s="57" t="s">
        <v>129</v>
      </c>
      <c r="D39" s="63" t="s">
        <v>130</v>
      </c>
      <c r="E39" s="63">
        <v>7983410</v>
      </c>
      <c r="F39" s="63">
        <v>280.29199999999997</v>
      </c>
      <c r="G39" s="57" t="s">
        <v>94</v>
      </c>
      <c r="H39" s="64" t="s">
        <v>217</v>
      </c>
      <c r="I39" s="65">
        <v>4978.7999999999993</v>
      </c>
      <c r="J39" s="65">
        <v>4149</v>
      </c>
      <c r="K39" s="65">
        <v>4978.7999999999993</v>
      </c>
      <c r="L39" s="65">
        <v>1072</v>
      </c>
      <c r="M39" s="65">
        <v>4978.7999999999993</v>
      </c>
      <c r="N39" s="65">
        <v>4149</v>
      </c>
      <c r="O39" s="45"/>
      <c r="P39" s="45"/>
      <c r="Q39" s="60">
        <f t="shared" si="18"/>
        <v>1100</v>
      </c>
      <c r="R39" s="44">
        <f t="shared" si="19"/>
        <v>1100</v>
      </c>
      <c r="S39" s="65">
        <v>1100</v>
      </c>
      <c r="T39" s="113"/>
      <c r="U39" s="113">
        <f t="shared" si="17"/>
        <v>0</v>
      </c>
      <c r="V39" s="113"/>
      <c r="W39" s="109"/>
      <c r="X39" s="114">
        <f t="shared" si="14"/>
        <v>0</v>
      </c>
      <c r="Y39" s="45"/>
      <c r="Z39" s="27"/>
    </row>
    <row r="40" spans="1:26">
      <c r="A40" s="66">
        <v>2</v>
      </c>
      <c r="B40" s="67" t="s">
        <v>218</v>
      </c>
      <c r="C40" s="68"/>
      <c r="D40" s="69"/>
      <c r="E40" s="69"/>
      <c r="F40" s="69"/>
      <c r="G40" s="68"/>
      <c r="H40" s="54"/>
      <c r="I40" s="70">
        <f>SUM(I41:I61)</f>
        <v>47984</v>
      </c>
      <c r="J40" s="70">
        <f t="shared" ref="J40:P40" si="20">SUM(J41:J61)</f>
        <v>38353</v>
      </c>
      <c r="K40" s="70">
        <f t="shared" si="20"/>
        <v>0</v>
      </c>
      <c r="L40" s="70">
        <f t="shared" si="20"/>
        <v>0</v>
      </c>
      <c r="M40" s="70">
        <f t="shared" si="20"/>
        <v>47984</v>
      </c>
      <c r="N40" s="70">
        <f t="shared" si="20"/>
        <v>38353</v>
      </c>
      <c r="O40" s="70">
        <f t="shared" si="20"/>
        <v>0</v>
      </c>
      <c r="P40" s="70">
        <f t="shared" si="20"/>
        <v>0</v>
      </c>
      <c r="Q40" s="70">
        <f>SUM(Q41:Q61)</f>
        <v>41810.5</v>
      </c>
      <c r="R40" s="70">
        <f>SUM(R41:R61)</f>
        <v>32847</v>
      </c>
      <c r="S40" s="70">
        <f>SUM(S41:S61)</f>
        <v>32847</v>
      </c>
      <c r="T40" s="512">
        <f t="shared" ref="T40:W40" si="21">SUM(T41:T61)</f>
        <v>0</v>
      </c>
      <c r="U40" s="512">
        <f>SUM(U41:U61)</f>
        <v>3793.636</v>
      </c>
      <c r="V40" s="513">
        <f t="shared" si="21"/>
        <v>3793.636</v>
      </c>
      <c r="W40" s="514">
        <f t="shared" si="21"/>
        <v>0</v>
      </c>
      <c r="X40" s="114">
        <f t="shared" si="14"/>
        <v>11.549413949523549</v>
      </c>
      <c r="Y40" s="48"/>
      <c r="Z40" s="71"/>
    </row>
    <row r="41" spans="1:26" ht="21" customHeight="1">
      <c r="A41" s="37" t="s">
        <v>91</v>
      </c>
      <c r="B41" s="72" t="s">
        <v>219</v>
      </c>
      <c r="C41" s="602" t="s">
        <v>67</v>
      </c>
      <c r="D41" s="63" t="s">
        <v>52</v>
      </c>
      <c r="E41" s="61">
        <v>8002502</v>
      </c>
      <c r="F41" s="61" t="s">
        <v>200</v>
      </c>
      <c r="G41" s="39">
        <v>2023</v>
      </c>
      <c r="H41" s="43" t="s">
        <v>220</v>
      </c>
      <c r="I41" s="60">
        <v>2640</v>
      </c>
      <c r="J41" s="60">
        <v>2400</v>
      </c>
      <c r="K41" s="45"/>
      <c r="L41" s="45"/>
      <c r="M41" s="60">
        <v>2640</v>
      </c>
      <c r="N41" s="60">
        <v>2400</v>
      </c>
      <c r="O41" s="45"/>
      <c r="P41" s="45"/>
      <c r="Q41" s="60">
        <v>2640</v>
      </c>
      <c r="R41" s="44">
        <f t="shared" si="19"/>
        <v>2400</v>
      </c>
      <c r="S41" s="60">
        <v>2400</v>
      </c>
      <c r="T41" s="515"/>
      <c r="U41" s="515">
        <f>V41+W41</f>
        <v>912.47699999999998</v>
      </c>
      <c r="V41" s="515">
        <v>912.47699999999998</v>
      </c>
      <c r="W41" s="516"/>
      <c r="X41" s="114">
        <f t="shared" ref="X41" si="22">U41/R41*100</f>
        <v>38.019874999999999</v>
      </c>
      <c r="Y41" s="40"/>
      <c r="Z41" s="27"/>
    </row>
    <row r="42" spans="1:26" ht="21" customHeight="1">
      <c r="A42" s="37" t="s">
        <v>92</v>
      </c>
      <c r="B42" s="72" t="s">
        <v>221</v>
      </c>
      <c r="C42" s="611"/>
      <c r="D42" s="58" t="s">
        <v>65</v>
      </c>
      <c r="E42" s="59">
        <v>8002504</v>
      </c>
      <c r="F42" s="61" t="s">
        <v>208</v>
      </c>
      <c r="G42" s="39">
        <v>2023</v>
      </c>
      <c r="H42" s="43" t="s">
        <v>222</v>
      </c>
      <c r="I42" s="60">
        <v>3157</v>
      </c>
      <c r="J42" s="60">
        <v>2870</v>
      </c>
      <c r="K42" s="47"/>
      <c r="L42" s="47"/>
      <c r="M42" s="60">
        <v>3157</v>
      </c>
      <c r="N42" s="60">
        <v>2870</v>
      </c>
      <c r="O42" s="47"/>
      <c r="P42" s="47"/>
      <c r="Q42" s="60">
        <v>3157</v>
      </c>
      <c r="R42" s="44">
        <f t="shared" si="19"/>
        <v>2870</v>
      </c>
      <c r="S42" s="60">
        <v>2870</v>
      </c>
      <c r="T42" s="179"/>
      <c r="U42" s="515">
        <f t="shared" si="17"/>
        <v>0</v>
      </c>
      <c r="V42" s="179"/>
      <c r="W42" s="517"/>
      <c r="X42" s="100"/>
      <c r="Y42" s="48"/>
      <c r="Z42" s="30"/>
    </row>
    <row r="43" spans="1:26" ht="21" customHeight="1">
      <c r="A43" s="37" t="s">
        <v>95</v>
      </c>
      <c r="B43" s="62" t="s">
        <v>223</v>
      </c>
      <c r="C43" s="611"/>
      <c r="D43" s="58" t="s">
        <v>66</v>
      </c>
      <c r="E43" s="59">
        <v>8002506</v>
      </c>
      <c r="F43" s="61" t="s">
        <v>194</v>
      </c>
      <c r="G43" s="39">
        <v>2023</v>
      </c>
      <c r="H43" s="43" t="s">
        <v>224</v>
      </c>
      <c r="I43" s="60">
        <v>5670</v>
      </c>
      <c r="J43" s="60">
        <v>5153</v>
      </c>
      <c r="K43" s="45"/>
      <c r="L43" s="45"/>
      <c r="M43" s="60">
        <v>5670</v>
      </c>
      <c r="N43" s="60">
        <v>5153</v>
      </c>
      <c r="O43" s="45"/>
      <c r="P43" s="45"/>
      <c r="Q43" s="60">
        <f>R43+(R43*10%)</f>
        <v>821.7</v>
      </c>
      <c r="R43" s="44">
        <f t="shared" si="19"/>
        <v>747</v>
      </c>
      <c r="S43" s="60">
        <f>5153-4406</f>
        <v>747</v>
      </c>
      <c r="T43" s="515"/>
      <c r="U43" s="515">
        <f t="shared" si="17"/>
        <v>609.75</v>
      </c>
      <c r="V43" s="515">
        <v>609.75</v>
      </c>
      <c r="W43" s="516"/>
      <c r="X43" s="114">
        <f t="shared" ref="X43:X49" si="23">U43/R43*100</f>
        <v>81.626506024096386</v>
      </c>
      <c r="Y43" s="40"/>
      <c r="Z43" s="27"/>
    </row>
    <row r="44" spans="1:26" ht="21" customHeight="1">
      <c r="A44" s="37" t="s">
        <v>225</v>
      </c>
      <c r="B44" s="72" t="s">
        <v>226</v>
      </c>
      <c r="C44" s="611"/>
      <c r="D44" s="63" t="s">
        <v>42</v>
      </c>
      <c r="E44" s="59">
        <v>8002501</v>
      </c>
      <c r="F44" s="61" t="s">
        <v>208</v>
      </c>
      <c r="G44" s="39">
        <v>2023</v>
      </c>
      <c r="H44" s="43" t="s">
        <v>227</v>
      </c>
      <c r="I44" s="60">
        <v>2310</v>
      </c>
      <c r="J44" s="60">
        <v>2100</v>
      </c>
      <c r="K44" s="45"/>
      <c r="L44" s="45"/>
      <c r="M44" s="60">
        <v>2310</v>
      </c>
      <c r="N44" s="60">
        <v>2100</v>
      </c>
      <c r="O44" s="45"/>
      <c r="P44" s="45"/>
      <c r="Q44" s="60">
        <v>2310</v>
      </c>
      <c r="R44" s="44">
        <f t="shared" si="19"/>
        <v>2100</v>
      </c>
      <c r="S44" s="60">
        <v>2100</v>
      </c>
      <c r="T44" s="515"/>
      <c r="U44" s="515">
        <f t="shared" si="17"/>
        <v>0</v>
      </c>
      <c r="V44" s="515"/>
      <c r="W44" s="516"/>
      <c r="X44" s="114">
        <f t="shared" si="23"/>
        <v>0</v>
      </c>
      <c r="Y44" s="40"/>
      <c r="Z44" s="27"/>
    </row>
    <row r="45" spans="1:26" ht="21" customHeight="1">
      <c r="A45" s="37" t="s">
        <v>228</v>
      </c>
      <c r="B45" s="73" t="s">
        <v>229</v>
      </c>
      <c r="C45" s="611"/>
      <c r="D45" s="63" t="s">
        <v>63</v>
      </c>
      <c r="E45" s="59">
        <v>8002499</v>
      </c>
      <c r="F45" s="61" t="s">
        <v>230</v>
      </c>
      <c r="G45" s="39">
        <v>2023</v>
      </c>
      <c r="H45" s="43" t="s">
        <v>231</v>
      </c>
      <c r="I45" s="60">
        <v>3837</v>
      </c>
      <c r="J45" s="60">
        <v>3488</v>
      </c>
      <c r="K45" s="45"/>
      <c r="L45" s="45"/>
      <c r="M45" s="60">
        <v>3837</v>
      </c>
      <c r="N45" s="60">
        <v>3488</v>
      </c>
      <c r="O45" s="45"/>
      <c r="P45" s="45"/>
      <c r="Q45" s="60">
        <f>R45+(R45*10%)</f>
        <v>3286.8</v>
      </c>
      <c r="R45" s="44">
        <f t="shared" si="19"/>
        <v>2988</v>
      </c>
      <c r="S45" s="60">
        <f>3488-500</f>
        <v>2988</v>
      </c>
      <c r="T45" s="515"/>
      <c r="U45" s="515">
        <f t="shared" si="17"/>
        <v>0</v>
      </c>
      <c r="V45" s="515"/>
      <c r="W45" s="516"/>
      <c r="X45" s="114">
        <f t="shared" si="23"/>
        <v>0</v>
      </c>
      <c r="Y45" s="40"/>
      <c r="Z45" s="27"/>
    </row>
    <row r="46" spans="1:26" ht="21" customHeight="1">
      <c r="A46" s="37" t="s">
        <v>232</v>
      </c>
      <c r="B46" s="74" t="s">
        <v>233</v>
      </c>
      <c r="C46" s="603"/>
      <c r="D46" s="63" t="s">
        <v>63</v>
      </c>
      <c r="E46" s="59">
        <v>8003898</v>
      </c>
      <c r="F46" s="61" t="s">
        <v>234</v>
      </c>
      <c r="G46" s="39">
        <v>2023</v>
      </c>
      <c r="H46" s="43" t="s">
        <v>235</v>
      </c>
      <c r="I46" s="60">
        <v>1210</v>
      </c>
      <c r="J46" s="60">
        <v>1100</v>
      </c>
      <c r="K46" s="45"/>
      <c r="L46" s="45"/>
      <c r="M46" s="60">
        <v>1210</v>
      </c>
      <c r="N46" s="60">
        <v>1100</v>
      </c>
      <c r="O46" s="45"/>
      <c r="P46" s="45"/>
      <c r="Q46" s="60">
        <v>1210</v>
      </c>
      <c r="R46" s="44">
        <f t="shared" si="19"/>
        <v>1100</v>
      </c>
      <c r="S46" s="60">
        <v>1100</v>
      </c>
      <c r="T46" s="515"/>
      <c r="U46" s="515">
        <f t="shared" si="17"/>
        <v>0</v>
      </c>
      <c r="V46" s="515"/>
      <c r="W46" s="516"/>
      <c r="X46" s="114">
        <f t="shared" si="23"/>
        <v>0</v>
      </c>
      <c r="Y46" s="40"/>
      <c r="Z46" s="27"/>
    </row>
    <row r="47" spans="1:26" ht="36">
      <c r="A47" s="680" t="s">
        <v>236</v>
      </c>
      <c r="B47" s="681" t="s">
        <v>237</v>
      </c>
      <c r="C47" s="682" t="s">
        <v>238</v>
      </c>
      <c r="D47" s="683" t="s">
        <v>132</v>
      </c>
      <c r="E47" s="683">
        <v>8002815</v>
      </c>
      <c r="F47" s="683" t="s">
        <v>239</v>
      </c>
      <c r="G47" s="682">
        <v>2023</v>
      </c>
      <c r="H47" s="684" t="s">
        <v>240</v>
      </c>
      <c r="I47" s="76">
        <v>1874</v>
      </c>
      <c r="J47" s="76">
        <v>1704</v>
      </c>
      <c r="K47" s="685"/>
      <c r="L47" s="685"/>
      <c r="M47" s="76">
        <v>1874</v>
      </c>
      <c r="N47" s="76">
        <v>1704</v>
      </c>
      <c r="O47" s="685"/>
      <c r="P47" s="685"/>
      <c r="Q47" s="76">
        <v>1874</v>
      </c>
      <c r="R47" s="44">
        <f t="shared" si="19"/>
        <v>1704</v>
      </c>
      <c r="S47" s="76">
        <v>1704</v>
      </c>
      <c r="T47" s="515"/>
      <c r="U47" s="515">
        <f t="shared" si="17"/>
        <v>105.758</v>
      </c>
      <c r="V47" s="515">
        <v>105.758</v>
      </c>
      <c r="W47" s="516"/>
      <c r="X47" s="180">
        <f t="shared" si="23"/>
        <v>6.2064553990610323</v>
      </c>
      <c r="Y47" s="686"/>
    </row>
    <row r="48" spans="1:26" ht="25.5" customHeight="1">
      <c r="A48" s="680" t="s">
        <v>241</v>
      </c>
      <c r="B48" s="687" t="s">
        <v>242</v>
      </c>
      <c r="C48" s="591" t="s">
        <v>123</v>
      </c>
      <c r="D48" s="688" t="s">
        <v>124</v>
      </c>
      <c r="E48" s="686">
        <v>7999838</v>
      </c>
      <c r="F48" s="686">
        <v>280.29199999999997</v>
      </c>
      <c r="G48" s="689">
        <v>2023</v>
      </c>
      <c r="H48" s="684" t="s">
        <v>243</v>
      </c>
      <c r="I48" s="76">
        <v>660</v>
      </c>
      <c r="J48" s="76">
        <v>550</v>
      </c>
      <c r="K48" s="685"/>
      <c r="L48" s="685"/>
      <c r="M48" s="76">
        <v>660</v>
      </c>
      <c r="N48" s="76">
        <v>550</v>
      </c>
      <c r="O48" s="685"/>
      <c r="P48" s="685"/>
      <c r="Q48" s="76">
        <v>660</v>
      </c>
      <c r="R48" s="44">
        <f t="shared" si="19"/>
        <v>550</v>
      </c>
      <c r="S48" s="76">
        <v>550</v>
      </c>
      <c r="T48" s="515"/>
      <c r="U48" s="515">
        <f t="shared" si="17"/>
        <v>0</v>
      </c>
      <c r="V48" s="515"/>
      <c r="W48" s="516"/>
      <c r="X48" s="180">
        <f t="shared" si="23"/>
        <v>0</v>
      </c>
      <c r="Y48" s="686"/>
    </row>
    <row r="49" spans="1:26" ht="36">
      <c r="A49" s="680" t="s">
        <v>244</v>
      </c>
      <c r="B49" s="687" t="s">
        <v>245</v>
      </c>
      <c r="C49" s="592"/>
      <c r="D49" s="690"/>
      <c r="E49" s="686">
        <v>7999837</v>
      </c>
      <c r="F49" s="686">
        <v>280.29199999999997</v>
      </c>
      <c r="G49" s="689">
        <v>2023</v>
      </c>
      <c r="H49" s="684" t="s">
        <v>246</v>
      </c>
      <c r="I49" s="76">
        <v>1086</v>
      </c>
      <c r="J49" s="76">
        <v>905</v>
      </c>
      <c r="K49" s="685"/>
      <c r="L49" s="685"/>
      <c r="M49" s="76">
        <v>1086</v>
      </c>
      <c r="N49" s="76">
        <v>905</v>
      </c>
      <c r="O49" s="685"/>
      <c r="P49" s="685"/>
      <c r="Q49" s="76">
        <v>1086</v>
      </c>
      <c r="R49" s="44">
        <f t="shared" si="19"/>
        <v>905</v>
      </c>
      <c r="S49" s="76">
        <v>905</v>
      </c>
      <c r="T49" s="515"/>
      <c r="U49" s="515">
        <f t="shared" si="17"/>
        <v>0</v>
      </c>
      <c r="V49" s="515"/>
      <c r="W49" s="516"/>
      <c r="X49" s="180">
        <f t="shared" si="23"/>
        <v>0</v>
      </c>
      <c r="Y49" s="686"/>
    </row>
    <row r="50" spans="1:26" ht="45">
      <c r="A50" s="680" t="s">
        <v>247</v>
      </c>
      <c r="B50" s="687" t="s">
        <v>248</v>
      </c>
      <c r="C50" s="682" t="s">
        <v>127</v>
      </c>
      <c r="D50" s="691" t="s">
        <v>128</v>
      </c>
      <c r="E50" s="692" t="s">
        <v>249</v>
      </c>
      <c r="F50" s="686">
        <v>280.29199999999997</v>
      </c>
      <c r="G50" s="682">
        <v>2023</v>
      </c>
      <c r="H50" s="684" t="s">
        <v>250</v>
      </c>
      <c r="I50" s="76">
        <v>1800</v>
      </c>
      <c r="J50" s="76">
        <v>1500</v>
      </c>
      <c r="K50" s="685"/>
      <c r="L50" s="685"/>
      <c r="M50" s="76">
        <v>1800</v>
      </c>
      <c r="N50" s="76">
        <v>1500</v>
      </c>
      <c r="O50" s="685"/>
      <c r="P50" s="685"/>
      <c r="Q50" s="76">
        <v>1800</v>
      </c>
      <c r="R50" s="44">
        <f t="shared" si="19"/>
        <v>1500</v>
      </c>
      <c r="S50" s="76">
        <v>1500</v>
      </c>
      <c r="T50" s="515"/>
      <c r="U50" s="515">
        <f t="shared" si="17"/>
        <v>1499.242</v>
      </c>
      <c r="V50" s="515">
        <v>1499.242</v>
      </c>
      <c r="W50" s="516"/>
      <c r="X50" s="180">
        <f t="shared" ref="X50:X58" si="24">U50/R50*100</f>
        <v>99.949466666666666</v>
      </c>
      <c r="Y50" s="686"/>
    </row>
    <row r="51" spans="1:26" ht="24" customHeight="1">
      <c r="A51" s="680" t="s">
        <v>251</v>
      </c>
      <c r="B51" s="693" t="s">
        <v>252</v>
      </c>
      <c r="C51" s="682" t="s">
        <v>253</v>
      </c>
      <c r="D51" s="694" t="s">
        <v>132</v>
      </c>
      <c r="E51" s="694">
        <v>8003900</v>
      </c>
      <c r="F51" s="694" t="s">
        <v>254</v>
      </c>
      <c r="G51" s="682">
        <v>2023</v>
      </c>
      <c r="H51" s="684" t="s">
        <v>255</v>
      </c>
      <c r="I51" s="76">
        <v>2300</v>
      </c>
      <c r="J51" s="76">
        <v>1150</v>
      </c>
      <c r="K51" s="685"/>
      <c r="L51" s="685"/>
      <c r="M51" s="76">
        <v>2300</v>
      </c>
      <c r="N51" s="76">
        <v>1150</v>
      </c>
      <c r="O51" s="685"/>
      <c r="P51" s="685"/>
      <c r="Q51" s="76">
        <v>2300</v>
      </c>
      <c r="R51" s="44">
        <f t="shared" si="19"/>
        <v>1150</v>
      </c>
      <c r="S51" s="76">
        <v>1150</v>
      </c>
      <c r="T51" s="515"/>
      <c r="U51" s="515">
        <f t="shared" si="17"/>
        <v>0</v>
      </c>
      <c r="V51" s="515"/>
      <c r="W51" s="516"/>
      <c r="X51" s="180">
        <f t="shared" si="24"/>
        <v>0</v>
      </c>
      <c r="Y51" s="686"/>
    </row>
    <row r="52" spans="1:26" ht="45">
      <c r="A52" s="680" t="s">
        <v>256</v>
      </c>
      <c r="B52" s="687" t="s">
        <v>257</v>
      </c>
      <c r="C52" s="682" t="s">
        <v>133</v>
      </c>
      <c r="D52" s="695" t="s">
        <v>134</v>
      </c>
      <c r="E52" s="694">
        <v>8000946</v>
      </c>
      <c r="F52" s="696" t="s">
        <v>194</v>
      </c>
      <c r="G52" s="682">
        <v>2023</v>
      </c>
      <c r="H52" s="684" t="s">
        <v>258</v>
      </c>
      <c r="I52" s="76">
        <v>1080</v>
      </c>
      <c r="J52" s="76">
        <v>900</v>
      </c>
      <c r="K52" s="685"/>
      <c r="L52" s="685"/>
      <c r="M52" s="76">
        <v>1080</v>
      </c>
      <c r="N52" s="76">
        <v>900</v>
      </c>
      <c r="O52" s="685"/>
      <c r="P52" s="685"/>
      <c r="Q52" s="76">
        <v>1080</v>
      </c>
      <c r="R52" s="44">
        <f t="shared" si="19"/>
        <v>900</v>
      </c>
      <c r="S52" s="76">
        <v>900</v>
      </c>
      <c r="T52" s="515"/>
      <c r="U52" s="515">
        <f t="shared" si="17"/>
        <v>0</v>
      </c>
      <c r="V52" s="515"/>
      <c r="W52" s="516"/>
      <c r="X52" s="180">
        <f t="shared" si="24"/>
        <v>0</v>
      </c>
      <c r="Y52" s="686"/>
    </row>
    <row r="53" spans="1:26" ht="24" customHeight="1">
      <c r="A53" s="680" t="s">
        <v>259</v>
      </c>
      <c r="B53" s="697" t="s">
        <v>260</v>
      </c>
      <c r="C53" s="682" t="s">
        <v>261</v>
      </c>
      <c r="D53" s="694" t="s">
        <v>135</v>
      </c>
      <c r="E53" s="694">
        <v>8006210</v>
      </c>
      <c r="F53" s="694" t="s">
        <v>254</v>
      </c>
      <c r="G53" s="682" t="s">
        <v>262</v>
      </c>
      <c r="H53" s="684" t="s">
        <v>263</v>
      </c>
      <c r="I53" s="76">
        <v>2300</v>
      </c>
      <c r="J53" s="76">
        <v>1150</v>
      </c>
      <c r="K53" s="685"/>
      <c r="L53" s="685"/>
      <c r="M53" s="76">
        <v>2300</v>
      </c>
      <c r="N53" s="76">
        <v>1150</v>
      </c>
      <c r="O53" s="685"/>
      <c r="P53" s="685"/>
      <c r="Q53" s="76">
        <v>2300</v>
      </c>
      <c r="R53" s="44">
        <f t="shared" si="19"/>
        <v>1150</v>
      </c>
      <c r="S53" s="76">
        <v>1150</v>
      </c>
      <c r="T53" s="515"/>
      <c r="U53" s="515">
        <f t="shared" si="17"/>
        <v>0</v>
      </c>
      <c r="V53" s="515"/>
      <c r="W53" s="516"/>
      <c r="X53" s="180">
        <f t="shared" si="24"/>
        <v>0</v>
      </c>
      <c r="Y53" s="686"/>
    </row>
    <row r="54" spans="1:26" ht="22.5" customHeight="1">
      <c r="A54" s="680" t="s">
        <v>264</v>
      </c>
      <c r="B54" s="687" t="s">
        <v>265</v>
      </c>
      <c r="C54" s="682" t="s">
        <v>151</v>
      </c>
      <c r="D54" s="691" t="s">
        <v>137</v>
      </c>
      <c r="E54" s="691"/>
      <c r="F54" s="691"/>
      <c r="G54" s="682">
        <v>2023</v>
      </c>
      <c r="H54" s="684"/>
      <c r="I54" s="76">
        <v>1200</v>
      </c>
      <c r="J54" s="76">
        <v>1000</v>
      </c>
      <c r="K54" s="698"/>
      <c r="L54" s="698"/>
      <c r="M54" s="76">
        <v>1200</v>
      </c>
      <c r="N54" s="76">
        <v>1000</v>
      </c>
      <c r="O54" s="698"/>
      <c r="P54" s="698"/>
      <c r="Q54" s="76">
        <v>1200</v>
      </c>
      <c r="R54" s="44">
        <f t="shared" si="19"/>
        <v>1000</v>
      </c>
      <c r="S54" s="76">
        <v>1000</v>
      </c>
      <c r="T54" s="179"/>
      <c r="U54" s="515">
        <f t="shared" si="17"/>
        <v>0</v>
      </c>
      <c r="V54" s="179"/>
      <c r="W54" s="517"/>
      <c r="X54" s="180">
        <f t="shared" si="24"/>
        <v>0</v>
      </c>
      <c r="Y54" s="699"/>
      <c r="Z54" s="171"/>
    </row>
    <row r="55" spans="1:26" ht="45">
      <c r="A55" s="680" t="s">
        <v>266</v>
      </c>
      <c r="B55" s="687" t="s">
        <v>267</v>
      </c>
      <c r="C55" s="682" t="s">
        <v>136</v>
      </c>
      <c r="D55" s="691" t="s">
        <v>137</v>
      </c>
      <c r="E55" s="694">
        <v>8007124</v>
      </c>
      <c r="F55" s="686">
        <v>280.29199999999997</v>
      </c>
      <c r="G55" s="682">
        <v>2023</v>
      </c>
      <c r="H55" s="684" t="s">
        <v>268</v>
      </c>
      <c r="I55" s="76">
        <v>1380</v>
      </c>
      <c r="J55" s="76">
        <v>1150</v>
      </c>
      <c r="K55" s="698"/>
      <c r="L55" s="698"/>
      <c r="M55" s="76">
        <v>1380</v>
      </c>
      <c r="N55" s="76">
        <v>1150</v>
      </c>
      <c r="O55" s="698"/>
      <c r="P55" s="698"/>
      <c r="Q55" s="76">
        <f>R55+(R55*10%)</f>
        <v>605</v>
      </c>
      <c r="R55" s="44">
        <f t="shared" si="19"/>
        <v>550</v>
      </c>
      <c r="S55" s="76">
        <v>550</v>
      </c>
      <c r="T55" s="179"/>
      <c r="U55" s="515">
        <f t="shared" si="17"/>
        <v>0</v>
      </c>
      <c r="V55" s="179"/>
      <c r="W55" s="517"/>
      <c r="X55" s="180">
        <f t="shared" si="24"/>
        <v>0</v>
      </c>
      <c r="Y55" s="699"/>
      <c r="Z55" s="171"/>
    </row>
    <row r="56" spans="1:26" ht="21.75" customHeight="1">
      <c r="A56" s="680" t="s">
        <v>269</v>
      </c>
      <c r="B56" s="687" t="s">
        <v>270</v>
      </c>
      <c r="C56" s="682" t="s">
        <v>271</v>
      </c>
      <c r="D56" s="691" t="s">
        <v>138</v>
      </c>
      <c r="E56" s="694">
        <v>8005323</v>
      </c>
      <c r="F56" s="694" t="s">
        <v>254</v>
      </c>
      <c r="G56" s="682" t="s">
        <v>262</v>
      </c>
      <c r="H56" s="684" t="s">
        <v>272</v>
      </c>
      <c r="I56" s="76">
        <v>2300</v>
      </c>
      <c r="J56" s="76">
        <v>1164</v>
      </c>
      <c r="K56" s="685"/>
      <c r="L56" s="685"/>
      <c r="M56" s="76">
        <v>2300</v>
      </c>
      <c r="N56" s="76">
        <v>1164</v>
      </c>
      <c r="O56" s="685"/>
      <c r="P56" s="685"/>
      <c r="Q56" s="76">
        <v>2300</v>
      </c>
      <c r="R56" s="44">
        <f t="shared" si="19"/>
        <v>1164</v>
      </c>
      <c r="S56" s="76">
        <v>1164</v>
      </c>
      <c r="T56" s="515"/>
      <c r="U56" s="515">
        <f t="shared" si="17"/>
        <v>0</v>
      </c>
      <c r="V56" s="515"/>
      <c r="W56" s="516"/>
      <c r="X56" s="180">
        <f t="shared" si="24"/>
        <v>0</v>
      </c>
      <c r="Y56" s="686"/>
    </row>
    <row r="57" spans="1:26" ht="21.75" customHeight="1">
      <c r="A57" s="680" t="s">
        <v>273</v>
      </c>
      <c r="B57" s="687" t="s">
        <v>274</v>
      </c>
      <c r="C57" s="682" t="s">
        <v>275</v>
      </c>
      <c r="D57" s="691" t="s">
        <v>139</v>
      </c>
      <c r="E57" s="694">
        <v>8006197</v>
      </c>
      <c r="F57" s="691" t="s">
        <v>276</v>
      </c>
      <c r="G57" s="682">
        <v>2023</v>
      </c>
      <c r="H57" s="684" t="s">
        <v>277</v>
      </c>
      <c r="I57" s="76">
        <v>1265</v>
      </c>
      <c r="J57" s="76">
        <v>1150</v>
      </c>
      <c r="K57" s="685"/>
      <c r="L57" s="685"/>
      <c r="M57" s="76">
        <v>1265</v>
      </c>
      <c r="N57" s="76">
        <v>1150</v>
      </c>
      <c r="O57" s="685"/>
      <c r="P57" s="685"/>
      <c r="Q57" s="76">
        <v>1265</v>
      </c>
      <c r="R57" s="44">
        <f t="shared" si="19"/>
        <v>1150</v>
      </c>
      <c r="S57" s="76">
        <v>1150</v>
      </c>
      <c r="T57" s="515"/>
      <c r="U57" s="515">
        <f t="shared" si="17"/>
        <v>0</v>
      </c>
      <c r="V57" s="515"/>
      <c r="W57" s="516"/>
      <c r="X57" s="180">
        <f t="shared" si="24"/>
        <v>0</v>
      </c>
      <c r="Y57" s="686"/>
    </row>
    <row r="58" spans="1:26" ht="21.75" customHeight="1">
      <c r="A58" s="680" t="s">
        <v>278</v>
      </c>
      <c r="B58" s="697" t="s">
        <v>279</v>
      </c>
      <c r="C58" s="682" t="s">
        <v>150</v>
      </c>
      <c r="D58" s="683" t="s">
        <v>140</v>
      </c>
      <c r="E58" s="683">
        <v>8006187</v>
      </c>
      <c r="F58" s="694" t="s">
        <v>254</v>
      </c>
      <c r="G58" s="682" t="s">
        <v>262</v>
      </c>
      <c r="H58" s="684" t="s">
        <v>280</v>
      </c>
      <c r="I58" s="76">
        <v>2300</v>
      </c>
      <c r="J58" s="76">
        <v>1164</v>
      </c>
      <c r="K58" s="685"/>
      <c r="L58" s="685"/>
      <c r="M58" s="76">
        <v>2300</v>
      </c>
      <c r="N58" s="76">
        <v>1164</v>
      </c>
      <c r="O58" s="685"/>
      <c r="P58" s="685"/>
      <c r="Q58" s="76">
        <v>2300</v>
      </c>
      <c r="R58" s="44">
        <f t="shared" si="19"/>
        <v>1164</v>
      </c>
      <c r="S58" s="76">
        <v>1164</v>
      </c>
      <c r="T58" s="515"/>
      <c r="U58" s="515">
        <f t="shared" si="17"/>
        <v>0</v>
      </c>
      <c r="V58" s="515"/>
      <c r="W58" s="516"/>
      <c r="X58" s="180">
        <f t="shared" si="24"/>
        <v>0</v>
      </c>
      <c r="Y58" s="686"/>
    </row>
    <row r="59" spans="1:26" ht="21.75" customHeight="1">
      <c r="A59" s="680" t="s">
        <v>281</v>
      </c>
      <c r="B59" s="697" t="s">
        <v>282</v>
      </c>
      <c r="C59" s="682" t="s">
        <v>283</v>
      </c>
      <c r="D59" s="683" t="s">
        <v>141</v>
      </c>
      <c r="E59" s="694">
        <v>8006206</v>
      </c>
      <c r="F59" s="694" t="s">
        <v>254</v>
      </c>
      <c r="G59" s="682" t="s">
        <v>262</v>
      </c>
      <c r="H59" s="684" t="s">
        <v>284</v>
      </c>
      <c r="I59" s="76">
        <v>2300</v>
      </c>
      <c r="J59" s="76">
        <v>1150</v>
      </c>
      <c r="K59" s="685"/>
      <c r="L59" s="685"/>
      <c r="M59" s="76">
        <v>2300</v>
      </c>
      <c r="N59" s="76">
        <v>1150</v>
      </c>
      <c r="O59" s="685"/>
      <c r="P59" s="685"/>
      <c r="Q59" s="76">
        <v>2300</v>
      </c>
      <c r="R59" s="44">
        <f t="shared" si="19"/>
        <v>1150</v>
      </c>
      <c r="S59" s="76">
        <v>1150</v>
      </c>
      <c r="T59" s="515"/>
      <c r="U59" s="515">
        <f t="shared" si="17"/>
        <v>0</v>
      </c>
      <c r="V59" s="515"/>
      <c r="W59" s="516"/>
      <c r="X59" s="180">
        <f t="shared" ref="X59:X87" si="25">U59/R59*100</f>
        <v>0</v>
      </c>
      <c r="Y59" s="686"/>
    </row>
    <row r="60" spans="1:26" ht="26.25" customHeight="1">
      <c r="A60" s="680" t="s">
        <v>285</v>
      </c>
      <c r="B60" s="700" t="s">
        <v>286</v>
      </c>
      <c r="C60" s="591" t="s">
        <v>67</v>
      </c>
      <c r="D60" s="691" t="s">
        <v>287</v>
      </c>
      <c r="E60" s="694">
        <v>8002500</v>
      </c>
      <c r="F60" s="691" t="s">
        <v>208</v>
      </c>
      <c r="G60" s="701">
        <v>2023</v>
      </c>
      <c r="H60" s="702" t="s">
        <v>288</v>
      </c>
      <c r="I60" s="703">
        <v>4620</v>
      </c>
      <c r="J60" s="703">
        <v>4200</v>
      </c>
      <c r="K60" s="698"/>
      <c r="L60" s="698"/>
      <c r="M60" s="703">
        <v>4620</v>
      </c>
      <c r="N60" s="703">
        <v>4200</v>
      </c>
      <c r="O60" s="698"/>
      <c r="P60" s="698"/>
      <c r="Q60" s="703">
        <v>4620</v>
      </c>
      <c r="R60" s="44">
        <f t="shared" si="19"/>
        <v>4200</v>
      </c>
      <c r="S60" s="703">
        <v>4200</v>
      </c>
      <c r="T60" s="179"/>
      <c r="U60" s="515">
        <f t="shared" si="17"/>
        <v>0</v>
      </c>
      <c r="V60" s="179"/>
      <c r="W60" s="517"/>
      <c r="X60" s="179"/>
      <c r="Y60" s="699"/>
      <c r="Z60" s="171"/>
    </row>
    <row r="61" spans="1:26" ht="26.25" customHeight="1">
      <c r="A61" s="680" t="s">
        <v>289</v>
      </c>
      <c r="B61" s="693" t="s">
        <v>290</v>
      </c>
      <c r="C61" s="592"/>
      <c r="D61" s="695" t="s">
        <v>45</v>
      </c>
      <c r="E61" s="694">
        <v>8002499</v>
      </c>
      <c r="F61" s="691" t="s">
        <v>208</v>
      </c>
      <c r="G61" s="682">
        <v>2023</v>
      </c>
      <c r="H61" s="702" t="s">
        <v>291</v>
      </c>
      <c r="I61" s="703">
        <v>2695</v>
      </c>
      <c r="J61" s="703">
        <v>2405</v>
      </c>
      <c r="K61" s="685"/>
      <c r="L61" s="685"/>
      <c r="M61" s="703">
        <v>2695</v>
      </c>
      <c r="N61" s="703">
        <v>2405</v>
      </c>
      <c r="O61" s="685"/>
      <c r="P61" s="685"/>
      <c r="Q61" s="703">
        <v>2695</v>
      </c>
      <c r="R61" s="44">
        <f t="shared" si="19"/>
        <v>2405</v>
      </c>
      <c r="S61" s="703">
        <v>2405</v>
      </c>
      <c r="T61" s="515"/>
      <c r="U61" s="515">
        <f t="shared" si="17"/>
        <v>666.40899999999999</v>
      </c>
      <c r="V61" s="515">
        <v>666.40899999999999</v>
      </c>
      <c r="W61" s="516"/>
      <c r="X61" s="180">
        <f t="shared" si="25"/>
        <v>27.709313929313929</v>
      </c>
      <c r="Y61" s="686"/>
    </row>
    <row r="62" spans="1:26" ht="48" customHeight="1">
      <c r="A62" s="115" t="s">
        <v>13</v>
      </c>
      <c r="B62" s="116" t="s">
        <v>73</v>
      </c>
      <c r="C62" s="117"/>
      <c r="D62" s="115"/>
      <c r="E62" s="115"/>
      <c r="F62" s="115"/>
      <c r="G62" s="117"/>
      <c r="H62" s="118"/>
      <c r="I62" s="119">
        <f t="shared" ref="I62:S62" si="26">I63+I87+I90+I106+I114+I128</f>
        <v>207677.52273319691</v>
      </c>
      <c r="J62" s="119">
        <f t="shared" si="26"/>
        <v>188804.02248472444</v>
      </c>
      <c r="K62" s="119">
        <f t="shared" si="26"/>
        <v>166337.81085328889</v>
      </c>
      <c r="L62" s="119">
        <f t="shared" si="26"/>
        <v>49295.191699999996</v>
      </c>
      <c r="M62" s="119">
        <f t="shared" si="26"/>
        <v>207677.52273319691</v>
      </c>
      <c r="N62" s="119">
        <f t="shared" si="26"/>
        <v>188804.02248472444</v>
      </c>
      <c r="O62" s="119">
        <f t="shared" si="26"/>
        <v>0</v>
      </c>
      <c r="P62" s="119">
        <f t="shared" si="26"/>
        <v>0</v>
      </c>
      <c r="Q62" s="119">
        <f t="shared" si="26"/>
        <v>73655.327038311108</v>
      </c>
      <c r="R62" s="119">
        <f t="shared" si="26"/>
        <v>72673.998793777777</v>
      </c>
      <c r="S62" s="119">
        <f t="shared" si="26"/>
        <v>72673.998793777777</v>
      </c>
      <c r="T62" s="119">
        <f t="shared" ref="T62:W62" si="27">T63+T87+T90+T106+T114+T128</f>
        <v>0</v>
      </c>
      <c r="U62" s="119">
        <f>U63+U87+U90+U106+U114+U128</f>
        <v>34072.498620999999</v>
      </c>
      <c r="V62" s="120">
        <f t="shared" si="27"/>
        <v>34072.498620999999</v>
      </c>
      <c r="W62" s="500">
        <f t="shared" si="27"/>
        <v>0</v>
      </c>
      <c r="X62" s="120">
        <f>U62/R62*100</f>
        <v>46.884028932665842</v>
      </c>
      <c r="Y62" s="119"/>
      <c r="Z62" s="71"/>
    </row>
    <row r="63" spans="1:26">
      <c r="A63" s="52">
        <v>1</v>
      </c>
      <c r="B63" s="83" t="s">
        <v>37</v>
      </c>
      <c r="C63" s="53"/>
      <c r="D63" s="48"/>
      <c r="E63" s="47"/>
      <c r="F63" s="47"/>
      <c r="G63" s="84"/>
      <c r="H63" s="85"/>
      <c r="I63" s="81">
        <f t="shared" ref="I63:R63" si="28">I64+I67+I71+I80</f>
        <v>17615.3766622</v>
      </c>
      <c r="J63" s="81">
        <f t="shared" si="28"/>
        <v>16013.980602</v>
      </c>
      <c r="K63" s="81">
        <f t="shared" si="28"/>
        <v>6909.8482899999999</v>
      </c>
      <c r="L63" s="81">
        <f t="shared" si="28"/>
        <v>4263.4076999999997</v>
      </c>
      <c r="M63" s="81">
        <f t="shared" si="28"/>
        <v>17615.3766622</v>
      </c>
      <c r="N63" s="81">
        <f t="shared" si="28"/>
        <v>16013.980602</v>
      </c>
      <c r="O63" s="81">
        <f t="shared" si="28"/>
        <v>0</v>
      </c>
      <c r="P63" s="81">
        <f t="shared" si="28"/>
        <v>0</v>
      </c>
      <c r="Q63" s="81">
        <f t="shared" si="28"/>
        <v>6110.9241999999995</v>
      </c>
      <c r="R63" s="82">
        <f t="shared" si="28"/>
        <v>5844.9961999999996</v>
      </c>
      <c r="S63" s="82">
        <f>S64+S67+S71+S80</f>
        <v>5844.9961999999996</v>
      </c>
      <c r="T63" s="82">
        <f t="shared" ref="T63:W63" si="29">T64+T67+T71+T80</f>
        <v>0</v>
      </c>
      <c r="U63" s="82">
        <f>U64+U67+U71+U80</f>
        <v>3156.72</v>
      </c>
      <c r="V63" s="82">
        <f t="shared" si="29"/>
        <v>3156.72</v>
      </c>
      <c r="W63" s="503">
        <f t="shared" si="29"/>
        <v>0</v>
      </c>
      <c r="X63" s="114">
        <f t="shared" si="25"/>
        <v>54.007220740365923</v>
      </c>
      <c r="Y63" s="82"/>
      <c r="Z63" s="30"/>
    </row>
    <row r="64" spans="1:26">
      <c r="A64" s="87" t="s">
        <v>74</v>
      </c>
      <c r="B64" s="83" t="s">
        <v>75</v>
      </c>
      <c r="C64" s="50"/>
      <c r="D64" s="40"/>
      <c r="E64" s="45"/>
      <c r="F64" s="45"/>
      <c r="G64" s="88"/>
      <c r="H64" s="51"/>
      <c r="I64" s="89">
        <f>I65+I66</f>
        <v>611.19070319999992</v>
      </c>
      <c r="J64" s="89">
        <f t="shared" ref="J64:Q64" si="30">J65+J66</f>
        <v>555.62791199999992</v>
      </c>
      <c r="K64" s="89">
        <f t="shared" si="30"/>
        <v>162.94647000000001</v>
      </c>
      <c r="L64" s="89">
        <f t="shared" si="30"/>
        <v>158.9777</v>
      </c>
      <c r="M64" s="89">
        <f t="shared" si="30"/>
        <v>611.19070319999992</v>
      </c>
      <c r="N64" s="89">
        <f t="shared" si="30"/>
        <v>555.62791199999992</v>
      </c>
      <c r="O64" s="89">
        <f t="shared" si="30"/>
        <v>0</v>
      </c>
      <c r="P64" s="89">
        <f t="shared" si="30"/>
        <v>0</v>
      </c>
      <c r="Q64" s="89">
        <f t="shared" si="30"/>
        <v>119.07</v>
      </c>
      <c r="R64" s="89">
        <f>R65+R66</f>
        <v>119.07</v>
      </c>
      <c r="S64" s="89">
        <f>S65+S66</f>
        <v>119.07</v>
      </c>
      <c r="T64" s="113"/>
      <c r="U64" s="113">
        <f t="shared" si="17"/>
        <v>0</v>
      </c>
      <c r="V64" s="113"/>
      <c r="W64" s="109"/>
      <c r="X64" s="114">
        <f t="shared" si="25"/>
        <v>0</v>
      </c>
      <c r="Y64" s="604" t="s">
        <v>849</v>
      </c>
      <c r="Z64" s="27"/>
    </row>
    <row r="65" spans="1:26">
      <c r="A65" s="90" t="s">
        <v>76</v>
      </c>
      <c r="B65" s="56" t="s">
        <v>65</v>
      </c>
      <c r="C65" s="50" t="s">
        <v>275</v>
      </c>
      <c r="D65" s="40" t="s">
        <v>65</v>
      </c>
      <c r="E65" s="45"/>
      <c r="F65" s="45"/>
      <c r="G65" s="88" t="s">
        <v>78</v>
      </c>
      <c r="H65" s="51"/>
      <c r="I65" s="91">
        <v>174.62591519999998</v>
      </c>
      <c r="J65" s="91">
        <v>158.75083199999997</v>
      </c>
      <c r="K65" s="91">
        <v>43.656469999999999</v>
      </c>
      <c r="L65" s="91">
        <v>39.6877</v>
      </c>
      <c r="M65" s="91">
        <v>174.62591519999998</v>
      </c>
      <c r="N65" s="91">
        <v>158.75083199999997</v>
      </c>
      <c r="O65" s="45"/>
      <c r="P65" s="45"/>
      <c r="Q65" s="91">
        <v>39.69</v>
      </c>
      <c r="R65" s="91">
        <v>39.69</v>
      </c>
      <c r="S65" s="91">
        <v>39.69</v>
      </c>
      <c r="T65" s="113"/>
      <c r="U65" s="113">
        <f t="shared" si="17"/>
        <v>0</v>
      </c>
      <c r="V65" s="113"/>
      <c r="W65" s="109"/>
      <c r="X65" s="114">
        <f t="shared" si="25"/>
        <v>0</v>
      </c>
      <c r="Y65" s="630"/>
      <c r="Z65" s="27"/>
    </row>
    <row r="66" spans="1:26">
      <c r="A66" s="90" t="s">
        <v>79</v>
      </c>
      <c r="B66" s="56" t="s">
        <v>66</v>
      </c>
      <c r="C66" s="50" t="s">
        <v>150</v>
      </c>
      <c r="D66" s="40" t="s">
        <v>66</v>
      </c>
      <c r="E66" s="45"/>
      <c r="F66" s="45"/>
      <c r="G66" s="88" t="s">
        <v>78</v>
      </c>
      <c r="H66" s="51"/>
      <c r="I66" s="91">
        <v>436.56478799999991</v>
      </c>
      <c r="J66" s="91">
        <v>396.87707999999992</v>
      </c>
      <c r="K66" s="45">
        <v>119.29</v>
      </c>
      <c r="L66" s="45">
        <v>119.29</v>
      </c>
      <c r="M66" s="91">
        <v>436.56478799999991</v>
      </c>
      <c r="N66" s="91">
        <v>396.87707999999992</v>
      </c>
      <c r="O66" s="45"/>
      <c r="P66" s="45"/>
      <c r="Q66" s="91">
        <v>79.38</v>
      </c>
      <c r="R66" s="91">
        <v>79.38</v>
      </c>
      <c r="S66" s="91">
        <v>79.38</v>
      </c>
      <c r="T66" s="113"/>
      <c r="U66" s="113">
        <f t="shared" si="17"/>
        <v>0</v>
      </c>
      <c r="V66" s="113"/>
      <c r="W66" s="109"/>
      <c r="X66" s="114">
        <f t="shared" si="25"/>
        <v>0</v>
      </c>
      <c r="Y66" s="630"/>
      <c r="Z66" s="27"/>
    </row>
    <row r="67" spans="1:26">
      <c r="A67" s="87" t="s">
        <v>80</v>
      </c>
      <c r="B67" s="83" t="s">
        <v>81</v>
      </c>
      <c r="C67" s="53"/>
      <c r="D67" s="48"/>
      <c r="E67" s="47"/>
      <c r="F67" s="47"/>
      <c r="G67" s="84"/>
      <c r="H67" s="85"/>
      <c r="I67" s="89">
        <f t="shared" ref="I67:R67" si="31">SUM(I68:I70)</f>
        <v>960.43</v>
      </c>
      <c r="J67" s="89">
        <f t="shared" si="31"/>
        <v>873.12</v>
      </c>
      <c r="K67" s="89">
        <f t="shared" si="31"/>
        <v>198.43</v>
      </c>
      <c r="L67" s="89">
        <f t="shared" si="31"/>
        <v>198.43</v>
      </c>
      <c r="M67" s="89">
        <f t="shared" si="31"/>
        <v>960.43</v>
      </c>
      <c r="N67" s="89">
        <f t="shared" si="31"/>
        <v>873.12</v>
      </c>
      <c r="O67" s="89">
        <f t="shared" si="31"/>
        <v>0</v>
      </c>
      <c r="P67" s="89">
        <f t="shared" si="31"/>
        <v>0</v>
      </c>
      <c r="Q67" s="89">
        <f t="shared" si="31"/>
        <v>238.14</v>
      </c>
      <c r="R67" s="89">
        <f t="shared" si="31"/>
        <v>238.14</v>
      </c>
      <c r="S67" s="89">
        <f t="shared" ref="S67" si="32">SUM(S68:S70)</f>
        <v>238.14</v>
      </c>
      <c r="T67" s="100"/>
      <c r="U67" s="113">
        <f t="shared" si="17"/>
        <v>0</v>
      </c>
      <c r="V67" s="100"/>
      <c r="W67" s="501"/>
      <c r="X67" s="114">
        <f t="shared" si="25"/>
        <v>0</v>
      </c>
      <c r="Y67" s="630"/>
      <c r="Z67" s="30"/>
    </row>
    <row r="68" spans="1:26">
      <c r="A68" s="90" t="s">
        <v>82</v>
      </c>
      <c r="B68" s="56" t="s">
        <v>65</v>
      </c>
      <c r="C68" s="50" t="s">
        <v>275</v>
      </c>
      <c r="D68" s="40" t="s">
        <v>65</v>
      </c>
      <c r="E68" s="45"/>
      <c r="F68" s="45"/>
      <c r="G68" s="88" t="s">
        <v>78</v>
      </c>
      <c r="H68" s="51"/>
      <c r="I68" s="91">
        <v>392.9</v>
      </c>
      <c r="J68" s="91">
        <v>357.19</v>
      </c>
      <c r="K68" s="45"/>
      <c r="L68" s="45"/>
      <c r="M68" s="91">
        <v>392.9</v>
      </c>
      <c r="N68" s="91">
        <v>357.19</v>
      </c>
      <c r="O68" s="45"/>
      <c r="P68" s="45"/>
      <c r="Q68" s="91">
        <v>39.69</v>
      </c>
      <c r="R68" s="91">
        <v>39.69</v>
      </c>
      <c r="S68" s="91">
        <v>39.69</v>
      </c>
      <c r="T68" s="113"/>
      <c r="U68" s="113">
        <f t="shared" si="17"/>
        <v>0</v>
      </c>
      <c r="V68" s="113"/>
      <c r="W68" s="109"/>
      <c r="X68" s="114">
        <f t="shared" si="25"/>
        <v>0</v>
      </c>
      <c r="Y68" s="630"/>
      <c r="Z68" s="27"/>
    </row>
    <row r="69" spans="1:26">
      <c r="A69" s="90" t="s">
        <v>83</v>
      </c>
      <c r="B69" s="56" t="s">
        <v>66</v>
      </c>
      <c r="C69" s="50" t="s">
        <v>150</v>
      </c>
      <c r="D69" s="40" t="s">
        <v>66</v>
      </c>
      <c r="E69" s="45"/>
      <c r="F69" s="45"/>
      <c r="G69" s="88" t="s">
        <v>78</v>
      </c>
      <c r="H69" s="51"/>
      <c r="I69" s="91">
        <v>218.28</v>
      </c>
      <c r="J69" s="91">
        <v>198.43</v>
      </c>
      <c r="K69" s="45">
        <v>79.37</v>
      </c>
      <c r="L69" s="45">
        <v>79.37</v>
      </c>
      <c r="M69" s="91">
        <v>218.28</v>
      </c>
      <c r="N69" s="91">
        <v>198.43</v>
      </c>
      <c r="O69" s="45"/>
      <c r="P69" s="45"/>
      <c r="Q69" s="91">
        <f>R69</f>
        <v>119.06</v>
      </c>
      <c r="R69" s="91">
        <f>N69-L69</f>
        <v>119.06</v>
      </c>
      <c r="S69" s="91">
        <f>R69</f>
        <v>119.06</v>
      </c>
      <c r="T69" s="113"/>
      <c r="U69" s="113">
        <f t="shared" si="17"/>
        <v>0</v>
      </c>
      <c r="V69" s="113"/>
      <c r="W69" s="109"/>
      <c r="X69" s="114">
        <f t="shared" si="25"/>
        <v>0</v>
      </c>
      <c r="Y69" s="630"/>
      <c r="Z69" s="27"/>
    </row>
    <row r="70" spans="1:26">
      <c r="A70" s="90" t="s">
        <v>292</v>
      </c>
      <c r="B70" s="56" t="s">
        <v>77</v>
      </c>
      <c r="C70" s="112" t="s">
        <v>293</v>
      </c>
      <c r="D70" s="40" t="s">
        <v>294</v>
      </c>
      <c r="E70" s="45"/>
      <c r="F70" s="45"/>
      <c r="G70" s="88" t="s">
        <v>78</v>
      </c>
      <c r="H70" s="51"/>
      <c r="I70" s="91">
        <v>349.25</v>
      </c>
      <c r="J70" s="91">
        <v>317.5</v>
      </c>
      <c r="K70" s="45">
        <v>119.06</v>
      </c>
      <c r="L70" s="45">
        <v>119.06</v>
      </c>
      <c r="M70" s="91">
        <v>349.25</v>
      </c>
      <c r="N70" s="91">
        <v>317.5</v>
      </c>
      <c r="O70" s="45"/>
      <c r="P70" s="45"/>
      <c r="Q70" s="91">
        <f>R70</f>
        <v>79.39</v>
      </c>
      <c r="R70" s="91">
        <f>N70-L70-119.05</f>
        <v>79.39</v>
      </c>
      <c r="S70" s="91">
        <f>R70</f>
        <v>79.39</v>
      </c>
      <c r="T70" s="113"/>
      <c r="U70" s="113">
        <f t="shared" si="17"/>
        <v>0</v>
      </c>
      <c r="V70" s="113"/>
      <c r="W70" s="109"/>
      <c r="X70" s="114">
        <f t="shared" si="25"/>
        <v>0</v>
      </c>
      <c r="Y70" s="630"/>
      <c r="Z70" s="27"/>
    </row>
    <row r="71" spans="1:26">
      <c r="A71" s="87" t="s">
        <v>211</v>
      </c>
      <c r="B71" s="94" t="s">
        <v>295</v>
      </c>
      <c r="C71" s="50"/>
      <c r="D71" s="40"/>
      <c r="E71" s="45"/>
      <c r="F71" s="45"/>
      <c r="G71" s="88"/>
      <c r="H71" s="51"/>
      <c r="I71" s="89">
        <f>SUM(I72:I79)</f>
        <v>2946.8123190000001</v>
      </c>
      <c r="J71" s="89">
        <f t="shared" ref="J71:R71" si="33">SUM(J72:J79)</f>
        <v>2678.92029</v>
      </c>
      <c r="K71" s="89">
        <f t="shared" si="33"/>
        <v>0</v>
      </c>
      <c r="L71" s="89">
        <f t="shared" si="33"/>
        <v>0</v>
      </c>
      <c r="M71" s="89">
        <f t="shared" si="33"/>
        <v>2946.8123190000001</v>
      </c>
      <c r="N71" s="89">
        <f t="shared" si="33"/>
        <v>2678.92029</v>
      </c>
      <c r="O71" s="89">
        <f t="shared" si="33"/>
        <v>0</v>
      </c>
      <c r="P71" s="89">
        <f t="shared" si="33"/>
        <v>0</v>
      </c>
      <c r="Q71" s="89">
        <f t="shared" si="33"/>
        <v>781.35</v>
      </c>
      <c r="R71" s="89">
        <f t="shared" si="33"/>
        <v>781.35</v>
      </c>
      <c r="S71" s="89">
        <f t="shared" ref="S71" si="34">SUM(S72:S79)</f>
        <v>781.35</v>
      </c>
      <c r="T71" s="113"/>
      <c r="U71" s="113">
        <f t="shared" si="17"/>
        <v>0</v>
      </c>
      <c r="V71" s="113"/>
      <c r="W71" s="109"/>
      <c r="X71" s="114">
        <f t="shared" si="25"/>
        <v>0</v>
      </c>
      <c r="Y71" s="630"/>
      <c r="Z71" s="27"/>
    </row>
    <row r="72" spans="1:26">
      <c r="A72" s="90" t="s">
        <v>296</v>
      </c>
      <c r="B72" s="93" t="s">
        <v>77</v>
      </c>
      <c r="C72" s="112" t="s">
        <v>293</v>
      </c>
      <c r="D72" s="112" t="s">
        <v>77</v>
      </c>
      <c r="E72" s="93"/>
      <c r="F72" s="93"/>
      <c r="G72" s="88" t="s">
        <v>78</v>
      </c>
      <c r="H72" s="51"/>
      <c r="I72" s="91">
        <v>442.02184784999997</v>
      </c>
      <c r="J72" s="91">
        <v>401.83804349999997</v>
      </c>
      <c r="K72" s="45"/>
      <c r="L72" s="45"/>
      <c r="M72" s="91">
        <v>442.02184784999997</v>
      </c>
      <c r="N72" s="91">
        <v>401.83804349999997</v>
      </c>
      <c r="O72" s="45"/>
      <c r="P72" s="45"/>
      <c r="Q72" s="91">
        <v>89.3</v>
      </c>
      <c r="R72" s="91">
        <v>89.3</v>
      </c>
      <c r="S72" s="91">
        <f>R72</f>
        <v>89.3</v>
      </c>
      <c r="T72" s="113"/>
      <c r="U72" s="113">
        <f t="shared" si="17"/>
        <v>0</v>
      </c>
      <c r="V72" s="113"/>
      <c r="W72" s="109"/>
      <c r="X72" s="114">
        <f t="shared" si="25"/>
        <v>0</v>
      </c>
      <c r="Y72" s="630"/>
      <c r="Z72" s="27"/>
    </row>
    <row r="73" spans="1:26">
      <c r="A73" s="90" t="s">
        <v>297</v>
      </c>
      <c r="B73" s="93" t="s">
        <v>23</v>
      </c>
      <c r="C73" s="112" t="s">
        <v>150</v>
      </c>
      <c r="D73" s="112" t="s">
        <v>23</v>
      </c>
      <c r="E73" s="93"/>
      <c r="F73" s="93"/>
      <c r="G73" s="88" t="s">
        <v>78</v>
      </c>
      <c r="H73" s="51"/>
      <c r="I73" s="91">
        <v>171.897385275</v>
      </c>
      <c r="J73" s="91">
        <v>156.27035025000001</v>
      </c>
      <c r="K73" s="45"/>
      <c r="L73" s="45"/>
      <c r="M73" s="91">
        <v>171.897385275</v>
      </c>
      <c r="N73" s="91">
        <v>156.27035025000001</v>
      </c>
      <c r="O73" s="45"/>
      <c r="P73" s="45"/>
      <c r="Q73" s="91">
        <v>66.97</v>
      </c>
      <c r="R73" s="91">
        <v>66.97</v>
      </c>
      <c r="S73" s="91">
        <v>66.97</v>
      </c>
      <c r="T73" s="113"/>
      <c r="U73" s="113">
        <f t="shared" si="17"/>
        <v>0</v>
      </c>
      <c r="V73" s="113"/>
      <c r="W73" s="109"/>
      <c r="X73" s="114">
        <f t="shared" si="25"/>
        <v>0</v>
      </c>
      <c r="Y73" s="630"/>
      <c r="Z73" s="27"/>
    </row>
    <row r="74" spans="1:26">
      <c r="A74" s="90" t="s">
        <v>298</v>
      </c>
      <c r="B74" s="93" t="s">
        <v>299</v>
      </c>
      <c r="C74" s="112" t="s">
        <v>271</v>
      </c>
      <c r="D74" s="112" t="s">
        <v>299</v>
      </c>
      <c r="E74" s="93"/>
      <c r="F74" s="93"/>
      <c r="G74" s="88" t="s">
        <v>78</v>
      </c>
      <c r="H74" s="51"/>
      <c r="I74" s="91">
        <v>73.670307975</v>
      </c>
      <c r="J74" s="91">
        <v>66.973007249999995</v>
      </c>
      <c r="K74" s="45"/>
      <c r="L74" s="45"/>
      <c r="M74" s="91">
        <v>73.670307975</v>
      </c>
      <c r="N74" s="91">
        <v>66.973007249999995</v>
      </c>
      <c r="O74" s="45"/>
      <c r="P74" s="45"/>
      <c r="Q74" s="91">
        <v>22.32</v>
      </c>
      <c r="R74" s="91">
        <v>22.32</v>
      </c>
      <c r="S74" s="91">
        <v>22.32</v>
      </c>
      <c r="T74" s="113"/>
      <c r="U74" s="113">
        <f t="shared" si="17"/>
        <v>0</v>
      </c>
      <c r="V74" s="113"/>
      <c r="W74" s="109"/>
      <c r="X74" s="114">
        <f t="shared" si="25"/>
        <v>0</v>
      </c>
      <c r="Y74" s="630"/>
      <c r="Z74" s="27"/>
    </row>
    <row r="75" spans="1:26">
      <c r="A75" s="90" t="s">
        <v>300</v>
      </c>
      <c r="B75" s="93" t="s">
        <v>18</v>
      </c>
      <c r="C75" s="112" t="s">
        <v>301</v>
      </c>
      <c r="D75" s="112" t="s">
        <v>18</v>
      </c>
      <c r="E75" s="93"/>
      <c r="F75" s="93"/>
      <c r="G75" s="88" t="s">
        <v>78</v>
      </c>
      <c r="H75" s="51"/>
      <c r="I75" s="91">
        <v>761.25984907499992</v>
      </c>
      <c r="J75" s="91">
        <v>692.05440824999994</v>
      </c>
      <c r="K75" s="45"/>
      <c r="L75" s="45"/>
      <c r="M75" s="91">
        <v>761.25984907499992</v>
      </c>
      <c r="N75" s="91">
        <v>692.05440824999994</v>
      </c>
      <c r="O75" s="45"/>
      <c r="P75" s="45"/>
      <c r="Q75" s="91">
        <v>133.94999999999999</v>
      </c>
      <c r="R75" s="91">
        <v>133.94999999999999</v>
      </c>
      <c r="S75" s="91">
        <v>133.94999999999999</v>
      </c>
      <c r="T75" s="113"/>
      <c r="U75" s="113">
        <f t="shared" si="17"/>
        <v>0</v>
      </c>
      <c r="V75" s="113"/>
      <c r="W75" s="109"/>
      <c r="X75" s="114">
        <f t="shared" si="25"/>
        <v>0</v>
      </c>
      <c r="Y75" s="630"/>
      <c r="Z75" s="27"/>
    </row>
    <row r="76" spans="1:26">
      <c r="A76" s="90" t="s">
        <v>302</v>
      </c>
      <c r="B76" s="93" t="s">
        <v>100</v>
      </c>
      <c r="C76" s="112" t="s">
        <v>303</v>
      </c>
      <c r="D76" s="112" t="s">
        <v>100</v>
      </c>
      <c r="E76" s="93"/>
      <c r="F76" s="93"/>
      <c r="G76" s="88" t="s">
        <v>78</v>
      </c>
      <c r="H76" s="51"/>
      <c r="I76" s="91">
        <v>270.124462575</v>
      </c>
      <c r="J76" s="91">
        <v>245.56769324999999</v>
      </c>
      <c r="K76" s="45"/>
      <c r="L76" s="45"/>
      <c r="M76" s="91">
        <v>270.124462575</v>
      </c>
      <c r="N76" s="91">
        <v>245.56769324999999</v>
      </c>
      <c r="O76" s="45"/>
      <c r="P76" s="45"/>
      <c r="Q76" s="91">
        <v>89.3</v>
      </c>
      <c r="R76" s="91">
        <v>89.3</v>
      </c>
      <c r="S76" s="91">
        <v>89.3</v>
      </c>
      <c r="T76" s="113"/>
      <c r="U76" s="113">
        <f t="shared" si="17"/>
        <v>0</v>
      </c>
      <c r="V76" s="113"/>
      <c r="W76" s="109"/>
      <c r="X76" s="114">
        <f t="shared" si="25"/>
        <v>0</v>
      </c>
      <c r="Y76" s="630"/>
      <c r="Z76" s="27"/>
    </row>
    <row r="77" spans="1:26">
      <c r="A77" s="90" t="s">
        <v>304</v>
      </c>
      <c r="B77" s="93" t="s">
        <v>101</v>
      </c>
      <c r="C77" s="112" t="s">
        <v>305</v>
      </c>
      <c r="D77" s="112" t="s">
        <v>101</v>
      </c>
      <c r="E77" s="93"/>
      <c r="F77" s="93"/>
      <c r="G77" s="88" t="s">
        <v>78</v>
      </c>
      <c r="H77" s="51"/>
      <c r="I77" s="91">
        <v>663.03277177500001</v>
      </c>
      <c r="J77" s="91">
        <v>602.75706524999998</v>
      </c>
      <c r="K77" s="45"/>
      <c r="L77" s="45"/>
      <c r="M77" s="91">
        <v>663.03277177500001</v>
      </c>
      <c r="N77" s="91">
        <v>602.75706524999998</v>
      </c>
      <c r="O77" s="45"/>
      <c r="P77" s="45"/>
      <c r="Q77" s="91">
        <v>133.94999999999999</v>
      </c>
      <c r="R77" s="91">
        <v>133.94999999999999</v>
      </c>
      <c r="S77" s="91">
        <v>133.94999999999999</v>
      </c>
      <c r="T77" s="113"/>
      <c r="U77" s="113">
        <f t="shared" si="17"/>
        <v>0</v>
      </c>
      <c r="V77" s="113"/>
      <c r="W77" s="109"/>
      <c r="X77" s="114">
        <f t="shared" si="25"/>
        <v>0</v>
      </c>
      <c r="Y77" s="630"/>
      <c r="Z77" s="27"/>
    </row>
    <row r="78" spans="1:26">
      <c r="A78" s="90" t="s">
        <v>306</v>
      </c>
      <c r="B78" s="93" t="s">
        <v>307</v>
      </c>
      <c r="C78" s="112" t="s">
        <v>308</v>
      </c>
      <c r="D78" s="112" t="s">
        <v>307</v>
      </c>
      <c r="E78" s="93"/>
      <c r="F78" s="93"/>
      <c r="G78" s="88" t="s">
        <v>78</v>
      </c>
      <c r="H78" s="51"/>
      <c r="I78" s="91">
        <v>196.45415459999998</v>
      </c>
      <c r="J78" s="91">
        <v>178.594686</v>
      </c>
      <c r="K78" s="45"/>
      <c r="L78" s="45"/>
      <c r="M78" s="91">
        <v>196.45415459999998</v>
      </c>
      <c r="N78" s="91">
        <v>178.594686</v>
      </c>
      <c r="O78" s="45"/>
      <c r="P78" s="45"/>
      <c r="Q78" s="91">
        <v>66.97</v>
      </c>
      <c r="R78" s="91">
        <v>66.97</v>
      </c>
      <c r="S78" s="91">
        <v>66.97</v>
      </c>
      <c r="T78" s="113"/>
      <c r="U78" s="515">
        <f t="shared" si="17"/>
        <v>0</v>
      </c>
      <c r="V78" s="515"/>
      <c r="W78" s="516"/>
      <c r="X78" s="114">
        <f t="shared" si="25"/>
        <v>0</v>
      </c>
      <c r="Y78" s="630"/>
      <c r="Z78" s="27"/>
    </row>
    <row r="79" spans="1:26">
      <c r="A79" s="90" t="s">
        <v>309</v>
      </c>
      <c r="B79" s="93" t="s">
        <v>21</v>
      </c>
      <c r="C79" s="112" t="s">
        <v>310</v>
      </c>
      <c r="D79" s="112" t="s">
        <v>21</v>
      </c>
      <c r="E79" s="93"/>
      <c r="F79" s="93"/>
      <c r="G79" s="88" t="s">
        <v>78</v>
      </c>
      <c r="H79" s="51"/>
      <c r="I79" s="91">
        <v>368.35153987500001</v>
      </c>
      <c r="J79" s="91">
        <v>334.86503625</v>
      </c>
      <c r="K79" s="45"/>
      <c r="L79" s="45"/>
      <c r="M79" s="91">
        <v>368.35153987500001</v>
      </c>
      <c r="N79" s="91">
        <v>334.86503625</v>
      </c>
      <c r="O79" s="45"/>
      <c r="P79" s="45"/>
      <c r="Q79" s="91">
        <v>178.59</v>
      </c>
      <c r="R79" s="91">
        <v>178.59</v>
      </c>
      <c r="S79" s="91">
        <v>178.59</v>
      </c>
      <c r="T79" s="113"/>
      <c r="U79" s="515">
        <f t="shared" si="17"/>
        <v>0</v>
      </c>
      <c r="V79" s="515"/>
      <c r="W79" s="516"/>
      <c r="X79" s="114">
        <f t="shared" si="25"/>
        <v>0</v>
      </c>
      <c r="Y79" s="631"/>
      <c r="Z79" s="27"/>
    </row>
    <row r="80" spans="1:26">
      <c r="A80" s="87" t="s">
        <v>84</v>
      </c>
      <c r="B80" s="52" t="s">
        <v>85</v>
      </c>
      <c r="C80" s="53"/>
      <c r="D80" s="48"/>
      <c r="E80" s="48"/>
      <c r="F80" s="48"/>
      <c r="G80" s="53"/>
      <c r="H80" s="54"/>
      <c r="I80" s="81">
        <f>I81+I84</f>
        <v>13096.94364</v>
      </c>
      <c r="J80" s="81">
        <f t="shared" ref="J80:Q80" si="35">J81+J84</f>
        <v>11906.312399999999</v>
      </c>
      <c r="K80" s="81">
        <f t="shared" si="35"/>
        <v>6548.4718199999998</v>
      </c>
      <c r="L80" s="81">
        <f t="shared" si="35"/>
        <v>3906</v>
      </c>
      <c r="M80" s="81">
        <f t="shared" si="35"/>
        <v>13096.94364</v>
      </c>
      <c r="N80" s="81">
        <f t="shared" si="35"/>
        <v>11906.312399999999</v>
      </c>
      <c r="O80" s="81">
        <f t="shared" si="35"/>
        <v>0</v>
      </c>
      <c r="P80" s="81">
        <f t="shared" si="35"/>
        <v>0</v>
      </c>
      <c r="Q80" s="81">
        <f t="shared" si="35"/>
        <v>4972.3641999999991</v>
      </c>
      <c r="R80" s="82">
        <f>R81+R84</f>
        <v>4706.4361999999992</v>
      </c>
      <c r="S80" s="82">
        <f>S81+S84</f>
        <v>4706.4361999999992</v>
      </c>
      <c r="T80" s="82">
        <f t="shared" ref="T80:W80" si="36">T81+T84</f>
        <v>0</v>
      </c>
      <c r="U80" s="518">
        <f>U81+U84</f>
        <v>3156.72</v>
      </c>
      <c r="V80" s="518">
        <f>V81+V84</f>
        <v>3156.72</v>
      </c>
      <c r="W80" s="544">
        <f t="shared" si="36"/>
        <v>0</v>
      </c>
      <c r="X80" s="114">
        <f t="shared" si="25"/>
        <v>67.07240608084733</v>
      </c>
      <c r="Y80" s="48"/>
      <c r="Z80" s="71"/>
    </row>
    <row r="81" spans="1:26">
      <c r="A81" s="48" t="s">
        <v>86</v>
      </c>
      <c r="B81" s="48" t="s">
        <v>207</v>
      </c>
      <c r="C81" s="53"/>
      <c r="D81" s="48"/>
      <c r="E81" s="48"/>
      <c r="F81" s="48"/>
      <c r="G81" s="53"/>
      <c r="H81" s="54"/>
      <c r="I81" s="81">
        <f>I82+I83</f>
        <v>6548.4718199999998</v>
      </c>
      <c r="J81" s="81">
        <f t="shared" ref="J81:Q81" si="37">J82+J83</f>
        <v>5953.1561999999994</v>
      </c>
      <c r="K81" s="81">
        <f t="shared" si="37"/>
        <v>6548.4718199999998</v>
      </c>
      <c r="L81" s="81">
        <f>L82+L83</f>
        <v>3906</v>
      </c>
      <c r="M81" s="81">
        <f t="shared" si="37"/>
        <v>6548.4718199999998</v>
      </c>
      <c r="N81" s="81">
        <f t="shared" si="37"/>
        <v>5953.1561999999994</v>
      </c>
      <c r="O81" s="81">
        <f t="shared" si="37"/>
        <v>0</v>
      </c>
      <c r="P81" s="81">
        <f t="shared" si="37"/>
        <v>0</v>
      </c>
      <c r="Q81" s="81">
        <f t="shared" si="37"/>
        <v>2047.1561999999994</v>
      </c>
      <c r="R81" s="82">
        <f>R82+R83</f>
        <v>2047.1561999999994</v>
      </c>
      <c r="S81" s="82">
        <f>S82+S83</f>
        <v>2047.1561999999994</v>
      </c>
      <c r="T81" s="82">
        <f t="shared" ref="T81:W81" si="38">T82+T83</f>
        <v>0</v>
      </c>
      <c r="U81" s="518">
        <f t="shared" si="38"/>
        <v>937.70699999999999</v>
      </c>
      <c r="V81" s="518">
        <f t="shared" si="38"/>
        <v>937.70699999999999</v>
      </c>
      <c r="W81" s="544">
        <f t="shared" si="38"/>
        <v>0</v>
      </c>
      <c r="X81" s="114">
        <f t="shared" si="25"/>
        <v>45.805346949099452</v>
      </c>
      <c r="Y81" s="48"/>
      <c r="Z81" s="71"/>
    </row>
    <row r="82" spans="1:26" ht="36">
      <c r="A82" s="680" t="s">
        <v>311</v>
      </c>
      <c r="B82" s="681" t="s">
        <v>87</v>
      </c>
      <c r="C82" s="704" t="s">
        <v>67</v>
      </c>
      <c r="D82" s="683" t="s">
        <v>141</v>
      </c>
      <c r="E82" s="683">
        <v>7985610</v>
      </c>
      <c r="F82" s="696" t="s">
        <v>234</v>
      </c>
      <c r="G82" s="689" t="s">
        <v>90</v>
      </c>
      <c r="H82" s="705" t="s">
        <v>312</v>
      </c>
      <c r="I82" s="706">
        <v>3274.2359099999999</v>
      </c>
      <c r="J82" s="706">
        <v>2976.5780999999997</v>
      </c>
      <c r="K82" s="706">
        <v>3274.2359099999999</v>
      </c>
      <c r="L82" s="706">
        <v>2000</v>
      </c>
      <c r="M82" s="706">
        <v>3274.2359099999999</v>
      </c>
      <c r="N82" s="706">
        <v>2976.5780999999997</v>
      </c>
      <c r="O82" s="686"/>
      <c r="P82" s="686"/>
      <c r="Q82" s="523">
        <f>R82</f>
        <v>976.57809999999972</v>
      </c>
      <c r="R82" s="521">
        <f>N82-L82</f>
        <v>976.57809999999972</v>
      </c>
      <c r="S82" s="521">
        <f>R82</f>
        <v>976.57809999999972</v>
      </c>
      <c r="T82" s="521"/>
      <c r="U82" s="515">
        <f>V82+W82</f>
        <v>937.70699999999999</v>
      </c>
      <c r="V82" s="521">
        <v>937.70699999999999</v>
      </c>
      <c r="W82" s="523"/>
      <c r="X82" s="180">
        <f t="shared" si="25"/>
        <v>96.0196629434963</v>
      </c>
      <c r="Y82" s="686"/>
      <c r="Z82" s="707"/>
    </row>
    <row r="83" spans="1:26" ht="22.5" customHeight="1">
      <c r="A83" s="680" t="s">
        <v>313</v>
      </c>
      <c r="B83" s="708" t="s">
        <v>89</v>
      </c>
      <c r="C83" s="592"/>
      <c r="D83" s="691" t="s">
        <v>137</v>
      </c>
      <c r="E83" s="683">
        <v>7987877</v>
      </c>
      <c r="F83" s="696" t="s">
        <v>234</v>
      </c>
      <c r="G83" s="689" t="s">
        <v>90</v>
      </c>
      <c r="H83" s="705" t="s">
        <v>314</v>
      </c>
      <c r="I83" s="706">
        <v>3274.2359099999999</v>
      </c>
      <c r="J83" s="706">
        <v>2976.5780999999997</v>
      </c>
      <c r="K83" s="706">
        <v>3274.2359099999999</v>
      </c>
      <c r="L83" s="706">
        <v>1906</v>
      </c>
      <c r="M83" s="706">
        <v>3274.2359099999999</v>
      </c>
      <c r="N83" s="706">
        <v>2976.5780999999997</v>
      </c>
      <c r="O83" s="699"/>
      <c r="P83" s="699"/>
      <c r="Q83" s="523">
        <f>R83</f>
        <v>1070.5780999999997</v>
      </c>
      <c r="R83" s="521">
        <f>N83-L83</f>
        <v>1070.5780999999997</v>
      </c>
      <c r="S83" s="521">
        <f>R83</f>
        <v>1070.5780999999997</v>
      </c>
      <c r="T83" s="518"/>
      <c r="U83" s="515">
        <f t="shared" si="17"/>
        <v>0</v>
      </c>
      <c r="V83" s="518"/>
      <c r="W83" s="519"/>
      <c r="X83" s="180">
        <f t="shared" si="25"/>
        <v>0</v>
      </c>
      <c r="Y83" s="699"/>
      <c r="Z83" s="554"/>
    </row>
    <row r="84" spans="1:26">
      <c r="A84" s="699" t="s">
        <v>88</v>
      </c>
      <c r="B84" s="709" t="s">
        <v>315</v>
      </c>
      <c r="C84" s="710"/>
      <c r="D84" s="699"/>
      <c r="E84" s="699"/>
      <c r="F84" s="699"/>
      <c r="G84" s="710"/>
      <c r="H84" s="711"/>
      <c r="I84" s="520">
        <f>SUM(I85:I86)</f>
        <v>6548.4718199999998</v>
      </c>
      <c r="J84" s="520">
        <f t="shared" ref="J84:R84" si="39">SUM(J85:J86)</f>
        <v>5953.1561999999994</v>
      </c>
      <c r="K84" s="520">
        <f t="shared" si="39"/>
        <v>0</v>
      </c>
      <c r="L84" s="520">
        <f t="shared" si="39"/>
        <v>0</v>
      </c>
      <c r="M84" s="520">
        <f t="shared" si="39"/>
        <v>6548.4718199999998</v>
      </c>
      <c r="N84" s="520">
        <f t="shared" si="39"/>
        <v>5953.1561999999994</v>
      </c>
      <c r="O84" s="520">
        <f t="shared" si="39"/>
        <v>0</v>
      </c>
      <c r="P84" s="520">
        <f t="shared" si="39"/>
        <v>0</v>
      </c>
      <c r="Q84" s="520">
        <f t="shared" si="39"/>
        <v>2925.2079999999996</v>
      </c>
      <c r="R84" s="520">
        <f t="shared" si="39"/>
        <v>2659.2799999999997</v>
      </c>
      <c r="S84" s="520">
        <f t="shared" ref="S84:W84" si="40">SUM(S85:S86)</f>
        <v>2659.2799999999997</v>
      </c>
      <c r="T84" s="520">
        <f t="shared" si="40"/>
        <v>0</v>
      </c>
      <c r="U84" s="518">
        <f>SUM(U85:U86)</f>
        <v>2219.0129999999999</v>
      </c>
      <c r="V84" s="518">
        <f>SUM(V85:V86)</f>
        <v>2219.0129999999999</v>
      </c>
      <c r="W84" s="519">
        <f t="shared" si="40"/>
        <v>0</v>
      </c>
      <c r="X84" s="180">
        <f t="shared" si="25"/>
        <v>83.444127733822697</v>
      </c>
      <c r="Y84" s="699"/>
      <c r="Z84" s="554"/>
    </row>
    <row r="85" spans="1:26" ht="20.25" customHeight="1">
      <c r="A85" s="680" t="s">
        <v>316</v>
      </c>
      <c r="B85" s="681" t="s">
        <v>317</v>
      </c>
      <c r="C85" s="704" t="s">
        <v>67</v>
      </c>
      <c r="D85" s="683" t="s">
        <v>52</v>
      </c>
      <c r="E85" s="683">
        <v>8006209</v>
      </c>
      <c r="F85" s="696" t="s">
        <v>234</v>
      </c>
      <c r="G85" s="689" t="s">
        <v>318</v>
      </c>
      <c r="H85" s="712" t="s">
        <v>319</v>
      </c>
      <c r="I85" s="21">
        <v>3274.2359099999999</v>
      </c>
      <c r="J85" s="21">
        <v>2976.5780999999997</v>
      </c>
      <c r="K85" s="686"/>
      <c r="L85" s="686"/>
      <c r="M85" s="21">
        <v>3274.2359099999999</v>
      </c>
      <c r="N85" s="21">
        <v>2976.5780999999997</v>
      </c>
      <c r="O85" s="686"/>
      <c r="P85" s="686"/>
      <c r="Q85" s="21">
        <f>R85+(R85*10%)</f>
        <v>1563.1</v>
      </c>
      <c r="R85" s="21">
        <v>1421</v>
      </c>
      <c r="S85" s="21">
        <v>1421</v>
      </c>
      <c r="T85" s="521"/>
      <c r="U85" s="515">
        <f t="shared" si="17"/>
        <v>1079.4749999999999</v>
      </c>
      <c r="V85" s="522">
        <v>1079.4749999999999</v>
      </c>
      <c r="W85" s="523"/>
      <c r="X85" s="180">
        <f t="shared" si="25"/>
        <v>75.965869106263185</v>
      </c>
      <c r="Y85" s="686"/>
      <c r="Z85" s="707"/>
    </row>
    <row r="86" spans="1:26" ht="36">
      <c r="A86" s="680" t="s">
        <v>320</v>
      </c>
      <c r="B86" s="681" t="s">
        <v>321</v>
      </c>
      <c r="C86" s="592"/>
      <c r="D86" s="683" t="s">
        <v>52</v>
      </c>
      <c r="E86" s="683">
        <v>8006208</v>
      </c>
      <c r="F86" s="696" t="s">
        <v>234</v>
      </c>
      <c r="G86" s="689" t="s">
        <v>322</v>
      </c>
      <c r="H86" s="712" t="s">
        <v>323</v>
      </c>
      <c r="I86" s="21">
        <v>3274.2359099999999</v>
      </c>
      <c r="J86" s="21">
        <v>2976.5780999999997</v>
      </c>
      <c r="K86" s="686"/>
      <c r="L86" s="686"/>
      <c r="M86" s="21">
        <v>3274.2359099999999</v>
      </c>
      <c r="N86" s="21">
        <v>2976.5780999999997</v>
      </c>
      <c r="O86" s="686"/>
      <c r="P86" s="686"/>
      <c r="Q86" s="21">
        <f>R86+(R86*10%)</f>
        <v>1362.1079999999999</v>
      </c>
      <c r="R86" s="22">
        <f>1421.44-183.5+0.34</f>
        <v>1238.28</v>
      </c>
      <c r="S86" s="22">
        <f>1421.44-183.5+0.34</f>
        <v>1238.28</v>
      </c>
      <c r="T86" s="521"/>
      <c r="U86" s="515">
        <f t="shared" si="17"/>
        <v>1139.538</v>
      </c>
      <c r="V86" s="522">
        <v>1139.538</v>
      </c>
      <c r="W86" s="523"/>
      <c r="X86" s="180">
        <f t="shared" si="25"/>
        <v>92.025874600251967</v>
      </c>
      <c r="Y86" s="686"/>
      <c r="Z86" s="707"/>
    </row>
    <row r="87" spans="1:26">
      <c r="A87" s="713">
        <v>2</v>
      </c>
      <c r="B87" s="714" t="s">
        <v>324</v>
      </c>
      <c r="C87" s="710"/>
      <c r="D87" s="699"/>
      <c r="E87" s="698"/>
      <c r="F87" s="698"/>
      <c r="G87" s="715"/>
      <c r="H87" s="716"/>
      <c r="I87" s="526">
        <f>SUM(I88:I89)</f>
        <v>59310.9</v>
      </c>
      <c r="J87" s="526">
        <f t="shared" ref="J87:Q87" si="41">SUM(J88:J89)</f>
        <v>53919</v>
      </c>
      <c r="K87" s="526">
        <f t="shared" si="41"/>
        <v>59310.9</v>
      </c>
      <c r="L87" s="526">
        <f t="shared" si="41"/>
        <v>10167</v>
      </c>
      <c r="M87" s="526">
        <f t="shared" si="41"/>
        <v>59310.9</v>
      </c>
      <c r="N87" s="526">
        <f t="shared" si="41"/>
        <v>53919</v>
      </c>
      <c r="O87" s="526">
        <f t="shared" si="41"/>
        <v>0</v>
      </c>
      <c r="P87" s="526">
        <f t="shared" si="41"/>
        <v>0</v>
      </c>
      <c r="Q87" s="526">
        <f t="shared" si="41"/>
        <v>16848</v>
      </c>
      <c r="R87" s="526">
        <f>SUM(R88:R89)</f>
        <v>16848</v>
      </c>
      <c r="S87" s="526">
        <f>SUM(S88:S89)</f>
        <v>16848</v>
      </c>
      <c r="T87" s="179">
        <f t="shared" ref="T87:W87" si="42">SUM(T88:T89)</f>
        <v>0</v>
      </c>
      <c r="U87" s="179">
        <f>SUM(U88:U89)</f>
        <v>10368.994999999999</v>
      </c>
      <c r="V87" s="179">
        <f t="shared" si="42"/>
        <v>10368.994999999999</v>
      </c>
      <c r="W87" s="517">
        <f t="shared" si="42"/>
        <v>0</v>
      </c>
      <c r="X87" s="180">
        <f t="shared" si="25"/>
        <v>61.544367283950606</v>
      </c>
      <c r="Y87" s="698"/>
      <c r="Z87" s="171"/>
    </row>
    <row r="88" spans="1:26" ht="36.75" customHeight="1">
      <c r="A88" s="717" t="s">
        <v>91</v>
      </c>
      <c r="B88" s="718" t="s">
        <v>93</v>
      </c>
      <c r="C88" s="704" t="s">
        <v>67</v>
      </c>
      <c r="D88" s="719" t="s">
        <v>63</v>
      </c>
      <c r="E88" s="719">
        <v>7998160</v>
      </c>
      <c r="F88" s="696" t="s">
        <v>325</v>
      </c>
      <c r="G88" s="682" t="s">
        <v>94</v>
      </c>
      <c r="H88" s="705" t="s">
        <v>326</v>
      </c>
      <c r="I88" s="21">
        <v>37310.9</v>
      </c>
      <c r="J88" s="21">
        <v>33919</v>
      </c>
      <c r="K88" s="21">
        <v>37310.9</v>
      </c>
      <c r="L88" s="21">
        <v>6567</v>
      </c>
      <c r="M88" s="21">
        <v>37310.9</v>
      </c>
      <c r="N88" s="21">
        <v>33919</v>
      </c>
      <c r="O88" s="685"/>
      <c r="P88" s="685"/>
      <c r="Q88" s="720">
        <f>R88</f>
        <v>10348</v>
      </c>
      <c r="R88" s="21">
        <v>10348</v>
      </c>
      <c r="S88" s="21">
        <v>10348</v>
      </c>
      <c r="T88" s="515"/>
      <c r="U88" s="515">
        <f t="shared" si="17"/>
        <v>7813.4059999999999</v>
      </c>
      <c r="V88" s="180">
        <f>7000+165.585+647.821</f>
        <v>7813.4059999999999</v>
      </c>
      <c r="W88" s="524">
        <v>0</v>
      </c>
      <c r="X88" s="180">
        <f>U88/R88*100</f>
        <v>75.506436026285272</v>
      </c>
      <c r="Y88" s="721"/>
    </row>
    <row r="89" spans="1:26" ht="36">
      <c r="A89" s="717" t="s">
        <v>92</v>
      </c>
      <c r="B89" s="722" t="s">
        <v>96</v>
      </c>
      <c r="C89" s="592"/>
      <c r="D89" s="683" t="s">
        <v>77</v>
      </c>
      <c r="E89" s="683">
        <v>7989024</v>
      </c>
      <c r="F89" s="696" t="s">
        <v>325</v>
      </c>
      <c r="G89" s="682" t="s">
        <v>94</v>
      </c>
      <c r="H89" s="684" t="s">
        <v>327</v>
      </c>
      <c r="I89" s="21">
        <v>22000</v>
      </c>
      <c r="J89" s="21">
        <v>20000</v>
      </c>
      <c r="K89" s="21">
        <v>22000</v>
      </c>
      <c r="L89" s="21">
        <v>3600</v>
      </c>
      <c r="M89" s="21">
        <v>22000</v>
      </c>
      <c r="N89" s="21">
        <v>20000</v>
      </c>
      <c r="O89" s="685"/>
      <c r="P89" s="685"/>
      <c r="Q89" s="720">
        <f>R89</f>
        <v>6500</v>
      </c>
      <c r="R89" s="21">
        <v>6500</v>
      </c>
      <c r="S89" s="21">
        <v>6500</v>
      </c>
      <c r="T89" s="515"/>
      <c r="U89" s="515">
        <f t="shared" si="17"/>
        <v>2555.5889999999999</v>
      </c>
      <c r="V89" s="515">
        <v>2555.5889999999999</v>
      </c>
      <c r="W89" s="524"/>
      <c r="X89" s="180">
        <f>U89/R89*100</f>
        <v>39.316753846153844</v>
      </c>
      <c r="Y89" s="721"/>
    </row>
    <row r="90" spans="1:26" s="171" customFormat="1">
      <c r="A90" s="87">
        <v>3</v>
      </c>
      <c r="B90" s="94" t="s">
        <v>33</v>
      </c>
      <c r="C90" s="53"/>
      <c r="D90" s="48"/>
      <c r="E90" s="47"/>
      <c r="F90" s="47"/>
      <c r="G90" s="84"/>
      <c r="H90" s="85"/>
      <c r="I90" s="86">
        <f>I91+I103</f>
        <v>84723.257368507999</v>
      </c>
      <c r="J90" s="86">
        <f t="shared" ref="J90:R90" si="43">J91+J103</f>
        <v>77021.143062279996</v>
      </c>
      <c r="K90" s="86">
        <f t="shared" si="43"/>
        <v>60500</v>
      </c>
      <c r="L90" s="86">
        <f t="shared" si="43"/>
        <v>25314</v>
      </c>
      <c r="M90" s="86">
        <f t="shared" si="43"/>
        <v>84723.257368507999</v>
      </c>
      <c r="N90" s="86">
        <f t="shared" si="43"/>
        <v>77021.143062279996</v>
      </c>
      <c r="O90" s="86">
        <f t="shared" si="43"/>
        <v>0</v>
      </c>
      <c r="P90" s="86">
        <f t="shared" si="43"/>
        <v>0</v>
      </c>
      <c r="Q90" s="86">
        <f t="shared" si="43"/>
        <v>35773.399999999994</v>
      </c>
      <c r="R90" s="100">
        <f t="shared" si="43"/>
        <v>35219.999999999993</v>
      </c>
      <c r="S90" s="100">
        <f>S91+S103</f>
        <v>35219.999999999993</v>
      </c>
      <c r="T90" s="179">
        <f t="shared" ref="T90:W90" si="44">T91+T103</f>
        <v>0</v>
      </c>
      <c r="U90" s="179">
        <f>U91+U103</f>
        <v>19751.688621000001</v>
      </c>
      <c r="V90" s="179">
        <f t="shared" si="44"/>
        <v>19751.688621000001</v>
      </c>
      <c r="W90" s="525">
        <f t="shared" si="44"/>
        <v>0</v>
      </c>
      <c r="X90" s="114">
        <f>U90/R90*100</f>
        <v>56.08088762350939</v>
      </c>
      <c r="Y90" s="47"/>
      <c r="Z90" s="30"/>
    </row>
    <row r="91" spans="1:26">
      <c r="A91" s="66" t="s">
        <v>97</v>
      </c>
      <c r="B91" s="47" t="s">
        <v>207</v>
      </c>
      <c r="C91" s="53"/>
      <c r="D91" s="48"/>
      <c r="E91" s="47"/>
      <c r="F91" s="47"/>
      <c r="G91" s="84"/>
      <c r="H91" s="85"/>
      <c r="I91" s="86">
        <f>SUM(I92:I102)</f>
        <v>60500</v>
      </c>
      <c r="J91" s="86">
        <f t="shared" ref="J91:Q91" si="45">SUM(J92:J102)</f>
        <v>55000</v>
      </c>
      <c r="K91" s="86">
        <f t="shared" si="45"/>
        <v>60500</v>
      </c>
      <c r="L91" s="86">
        <f t="shared" si="45"/>
        <v>25314</v>
      </c>
      <c r="M91" s="86">
        <f t="shared" si="45"/>
        <v>60500</v>
      </c>
      <c r="N91" s="86">
        <f t="shared" si="45"/>
        <v>55000</v>
      </c>
      <c r="O91" s="86">
        <f t="shared" si="45"/>
        <v>0</v>
      </c>
      <c r="P91" s="86">
        <f t="shared" si="45"/>
        <v>0</v>
      </c>
      <c r="Q91" s="86">
        <f t="shared" si="45"/>
        <v>29685.999999999993</v>
      </c>
      <c r="R91" s="100">
        <f>SUM(R92:R102)</f>
        <v>29685.999999999993</v>
      </c>
      <c r="S91" s="100">
        <f>SUM(S92:S102)</f>
        <v>29685.999999999993</v>
      </c>
      <c r="T91" s="179">
        <f t="shared" ref="T91:W91" si="46">SUM(T92:T102)</f>
        <v>0</v>
      </c>
      <c r="U91" s="179">
        <f>SUM(U92:U102)</f>
        <v>17983.495621000002</v>
      </c>
      <c r="V91" s="179">
        <f t="shared" si="46"/>
        <v>17983.495621000002</v>
      </c>
      <c r="W91" s="525">
        <f t="shared" si="46"/>
        <v>0</v>
      </c>
      <c r="X91" s="100"/>
      <c r="Y91" s="47"/>
      <c r="Z91" s="30"/>
    </row>
    <row r="92" spans="1:26" ht="36">
      <c r="A92" s="75" t="s">
        <v>328</v>
      </c>
      <c r="B92" s="101" t="s">
        <v>329</v>
      </c>
      <c r="C92" s="39" t="s">
        <v>330</v>
      </c>
      <c r="D92" s="61" t="s">
        <v>42</v>
      </c>
      <c r="E92" s="79">
        <v>7986338</v>
      </c>
      <c r="F92" s="79" t="s">
        <v>331</v>
      </c>
      <c r="G92" s="102" t="s">
        <v>90</v>
      </c>
      <c r="H92" s="80" t="s">
        <v>332</v>
      </c>
      <c r="I92" s="21">
        <v>5500</v>
      </c>
      <c r="J92" s="21">
        <v>5000</v>
      </c>
      <c r="K92" s="21">
        <v>5500</v>
      </c>
      <c r="L92" s="22">
        <v>2215.4</v>
      </c>
      <c r="M92" s="21">
        <v>5500</v>
      </c>
      <c r="N92" s="21">
        <v>5000</v>
      </c>
      <c r="O92" s="77"/>
      <c r="P92" s="77"/>
      <c r="Q92" s="103">
        <f>R92</f>
        <v>2784.6</v>
      </c>
      <c r="R92" s="103">
        <f>N92-L92</f>
        <v>2784.6</v>
      </c>
      <c r="S92" s="103">
        <f>R92</f>
        <v>2784.6</v>
      </c>
      <c r="T92" s="515"/>
      <c r="U92" s="515">
        <f t="shared" si="17"/>
        <v>1158.8340000000001</v>
      </c>
      <c r="V92" s="515">
        <v>1158.8340000000001</v>
      </c>
      <c r="W92" s="516"/>
      <c r="X92" s="114">
        <f>U92/R92*100</f>
        <v>41.615815556992032</v>
      </c>
      <c r="Y92" s="77"/>
      <c r="Z92" s="78"/>
    </row>
    <row r="93" spans="1:26" ht="36">
      <c r="A93" s="37" t="s">
        <v>333</v>
      </c>
      <c r="B93" s="98" t="s">
        <v>334</v>
      </c>
      <c r="C93" s="57" t="s">
        <v>335</v>
      </c>
      <c r="D93" s="63" t="s">
        <v>63</v>
      </c>
      <c r="E93" s="56">
        <v>7986345</v>
      </c>
      <c r="F93" s="79" t="s">
        <v>331</v>
      </c>
      <c r="G93" s="50" t="s">
        <v>90</v>
      </c>
      <c r="H93" s="96" t="s">
        <v>336</v>
      </c>
      <c r="I93" s="97">
        <v>5500</v>
      </c>
      <c r="J93" s="97">
        <v>5000</v>
      </c>
      <c r="K93" s="97">
        <v>5500</v>
      </c>
      <c r="L93" s="91">
        <v>2190</v>
      </c>
      <c r="M93" s="97">
        <v>5500</v>
      </c>
      <c r="N93" s="97">
        <v>5000</v>
      </c>
      <c r="O93" s="45"/>
      <c r="P93" s="45"/>
      <c r="Q93" s="103">
        <f t="shared" ref="Q93:Q102" si="47">R93</f>
        <v>2810</v>
      </c>
      <c r="R93" s="92">
        <f t="shared" ref="R93:R102" si="48">N93-L93</f>
        <v>2810</v>
      </c>
      <c r="S93" s="103">
        <f t="shared" ref="S93:S102" si="49">R93</f>
        <v>2810</v>
      </c>
      <c r="T93" s="515"/>
      <c r="U93" s="515">
        <f t="shared" si="17"/>
        <v>0</v>
      </c>
      <c r="V93" s="179"/>
      <c r="W93" s="516"/>
      <c r="X93" s="114">
        <f t="shared" ref="X93:X104" si="50">U93/R93*100</f>
        <v>0</v>
      </c>
      <c r="Y93" s="45"/>
      <c r="Z93" s="27"/>
    </row>
    <row r="94" spans="1:26" ht="36">
      <c r="A94" s="37" t="s">
        <v>337</v>
      </c>
      <c r="B94" s="98" t="s">
        <v>338</v>
      </c>
      <c r="C94" s="176" t="s">
        <v>339</v>
      </c>
      <c r="D94" s="90" t="s">
        <v>44</v>
      </c>
      <c r="E94" s="98">
        <v>7985612</v>
      </c>
      <c r="F94" s="79" t="s">
        <v>331</v>
      </c>
      <c r="G94" s="50" t="s">
        <v>90</v>
      </c>
      <c r="H94" s="96" t="s">
        <v>340</v>
      </c>
      <c r="I94" s="97">
        <v>5500</v>
      </c>
      <c r="J94" s="97">
        <v>5000</v>
      </c>
      <c r="K94" s="97">
        <v>5500</v>
      </c>
      <c r="L94" s="91">
        <v>2289.0500000000002</v>
      </c>
      <c r="M94" s="97">
        <v>5500</v>
      </c>
      <c r="N94" s="97">
        <v>5000</v>
      </c>
      <c r="O94" s="47"/>
      <c r="P94" s="47"/>
      <c r="Q94" s="103">
        <f t="shared" si="47"/>
        <v>2710.95</v>
      </c>
      <c r="R94" s="92">
        <f t="shared" si="48"/>
        <v>2710.95</v>
      </c>
      <c r="S94" s="103">
        <f t="shared" si="49"/>
        <v>2710.95</v>
      </c>
      <c r="T94" s="179"/>
      <c r="U94" s="515">
        <f t="shared" si="17"/>
        <v>0</v>
      </c>
      <c r="V94" s="179"/>
      <c r="W94" s="517"/>
      <c r="X94" s="114">
        <f t="shared" si="50"/>
        <v>0</v>
      </c>
      <c r="Y94" s="47"/>
      <c r="Z94" s="30"/>
    </row>
    <row r="95" spans="1:26" ht="36">
      <c r="A95" s="37" t="s">
        <v>341</v>
      </c>
      <c r="B95" s="98" t="s">
        <v>342</v>
      </c>
      <c r="C95" s="176" t="s">
        <v>343</v>
      </c>
      <c r="D95" s="90" t="s">
        <v>52</v>
      </c>
      <c r="E95" s="98">
        <v>7985611</v>
      </c>
      <c r="F95" s="79" t="s">
        <v>331</v>
      </c>
      <c r="G95" s="50" t="s">
        <v>90</v>
      </c>
      <c r="H95" s="96" t="s">
        <v>344</v>
      </c>
      <c r="I95" s="97">
        <v>5500</v>
      </c>
      <c r="J95" s="97">
        <v>5000</v>
      </c>
      <c r="K95" s="97">
        <v>5500</v>
      </c>
      <c r="L95" s="91">
        <v>2286.12</v>
      </c>
      <c r="M95" s="97">
        <v>5500</v>
      </c>
      <c r="N95" s="97">
        <v>5000</v>
      </c>
      <c r="O95" s="45"/>
      <c r="P95" s="45"/>
      <c r="Q95" s="103">
        <f t="shared" si="47"/>
        <v>2713.88</v>
      </c>
      <c r="R95" s="92">
        <f t="shared" si="48"/>
        <v>2713.88</v>
      </c>
      <c r="S95" s="103">
        <f t="shared" si="49"/>
        <v>2713.88</v>
      </c>
      <c r="T95" s="515"/>
      <c r="U95" s="515">
        <f t="shared" si="17"/>
        <v>2545.2199999999998</v>
      </c>
      <c r="V95" s="515">
        <v>2545.2199999999998</v>
      </c>
      <c r="W95" s="516"/>
      <c r="X95" s="114">
        <f t="shared" si="50"/>
        <v>93.78528158945862</v>
      </c>
      <c r="Y95" s="45"/>
      <c r="Z95" s="27"/>
    </row>
    <row r="96" spans="1:26" ht="36">
      <c r="A96" s="37" t="s">
        <v>345</v>
      </c>
      <c r="B96" s="98" t="s">
        <v>346</v>
      </c>
      <c r="C96" s="176" t="s">
        <v>347</v>
      </c>
      <c r="D96" s="90" t="s">
        <v>51</v>
      </c>
      <c r="E96" s="98">
        <v>7983751</v>
      </c>
      <c r="F96" s="79" t="s">
        <v>331</v>
      </c>
      <c r="G96" s="50" t="s">
        <v>90</v>
      </c>
      <c r="H96" s="96" t="s">
        <v>348</v>
      </c>
      <c r="I96" s="97">
        <v>5500</v>
      </c>
      <c r="J96" s="97">
        <v>5000</v>
      </c>
      <c r="K96" s="97">
        <v>5500</v>
      </c>
      <c r="L96" s="91">
        <v>2400.64</v>
      </c>
      <c r="M96" s="97">
        <v>5500</v>
      </c>
      <c r="N96" s="97">
        <v>5000</v>
      </c>
      <c r="O96" s="47"/>
      <c r="P96" s="47"/>
      <c r="Q96" s="103">
        <f t="shared" si="47"/>
        <v>2599.36</v>
      </c>
      <c r="R96" s="92">
        <f t="shared" si="48"/>
        <v>2599.36</v>
      </c>
      <c r="S96" s="103">
        <f t="shared" si="49"/>
        <v>2599.36</v>
      </c>
      <c r="T96" s="179"/>
      <c r="U96" s="515">
        <f t="shared" si="17"/>
        <v>2488.5</v>
      </c>
      <c r="V96" s="515">
        <v>2488.5</v>
      </c>
      <c r="W96" s="517"/>
      <c r="X96" s="114">
        <f t="shared" si="50"/>
        <v>95.735104025606304</v>
      </c>
      <c r="Y96" s="47"/>
      <c r="Z96" s="30"/>
    </row>
    <row r="97" spans="1:26" ht="36">
      <c r="A97" s="37" t="s">
        <v>349</v>
      </c>
      <c r="B97" s="98" t="s">
        <v>350</v>
      </c>
      <c r="C97" s="176" t="s">
        <v>351</v>
      </c>
      <c r="D97" s="90" t="s">
        <v>45</v>
      </c>
      <c r="E97" s="101">
        <v>7983753</v>
      </c>
      <c r="F97" s="79" t="s">
        <v>331</v>
      </c>
      <c r="G97" s="50" t="s">
        <v>90</v>
      </c>
      <c r="H97" s="96" t="s">
        <v>352</v>
      </c>
      <c r="I97" s="97">
        <v>5500</v>
      </c>
      <c r="J97" s="97">
        <v>5000</v>
      </c>
      <c r="K97" s="97">
        <v>5500</v>
      </c>
      <c r="L97" s="91">
        <v>2428.04</v>
      </c>
      <c r="M97" s="97">
        <v>5500</v>
      </c>
      <c r="N97" s="97">
        <v>5000</v>
      </c>
      <c r="O97" s="47"/>
      <c r="P97" s="47"/>
      <c r="Q97" s="103">
        <f t="shared" si="47"/>
        <v>2571.96</v>
      </c>
      <c r="R97" s="92">
        <f t="shared" si="48"/>
        <v>2571.96</v>
      </c>
      <c r="S97" s="103">
        <f t="shared" si="49"/>
        <v>2571.96</v>
      </c>
      <c r="T97" s="179"/>
      <c r="U97" s="515">
        <f t="shared" si="17"/>
        <v>2399.745621</v>
      </c>
      <c r="V97" s="515">
        <f>2269.35914+95.9902+17.198+17.198281</f>
        <v>2399.745621</v>
      </c>
      <c r="W97" s="517"/>
      <c r="X97" s="114">
        <f t="shared" si="50"/>
        <v>93.304157957355486</v>
      </c>
      <c r="Y97" s="47"/>
      <c r="Z97" s="30"/>
    </row>
    <row r="98" spans="1:26" ht="36">
      <c r="A98" s="37" t="s">
        <v>353</v>
      </c>
      <c r="B98" s="98" t="s">
        <v>354</v>
      </c>
      <c r="C98" s="176" t="s">
        <v>355</v>
      </c>
      <c r="D98" s="90" t="s">
        <v>46</v>
      </c>
      <c r="E98" s="98">
        <v>7983752</v>
      </c>
      <c r="F98" s="79" t="s">
        <v>331</v>
      </c>
      <c r="G98" s="50" t="s">
        <v>90</v>
      </c>
      <c r="H98" s="96" t="s">
        <v>356</v>
      </c>
      <c r="I98" s="97">
        <v>5500</v>
      </c>
      <c r="J98" s="97">
        <v>5000</v>
      </c>
      <c r="K98" s="97">
        <v>5500</v>
      </c>
      <c r="L98" s="91">
        <v>2448.7600000000002</v>
      </c>
      <c r="M98" s="97">
        <v>5500</v>
      </c>
      <c r="N98" s="97">
        <v>5000</v>
      </c>
      <c r="O98" s="47"/>
      <c r="P98" s="47"/>
      <c r="Q98" s="103">
        <f t="shared" si="47"/>
        <v>2551.2399999999998</v>
      </c>
      <c r="R98" s="92">
        <f t="shared" si="48"/>
        <v>2551.2399999999998</v>
      </c>
      <c r="S98" s="103">
        <f t="shared" si="49"/>
        <v>2551.2399999999998</v>
      </c>
      <c r="T98" s="179"/>
      <c r="U98" s="515">
        <f t="shared" ref="U98:U129" si="51">V98+W98</f>
        <v>2410.915</v>
      </c>
      <c r="V98" s="515">
        <v>2410.915</v>
      </c>
      <c r="W98" s="517"/>
      <c r="X98" s="114">
        <f t="shared" si="50"/>
        <v>94.49973346294351</v>
      </c>
      <c r="Y98" s="47"/>
      <c r="Z98" s="30"/>
    </row>
    <row r="99" spans="1:26" ht="36">
      <c r="A99" s="680" t="s">
        <v>357</v>
      </c>
      <c r="B99" s="718" t="s">
        <v>358</v>
      </c>
      <c r="C99" s="701" t="s">
        <v>359</v>
      </c>
      <c r="D99" s="717" t="s">
        <v>64</v>
      </c>
      <c r="E99" s="718">
        <v>7986339</v>
      </c>
      <c r="F99" s="696" t="s">
        <v>331</v>
      </c>
      <c r="G99" s="689" t="s">
        <v>90</v>
      </c>
      <c r="H99" s="712" t="s">
        <v>360</v>
      </c>
      <c r="I99" s="21">
        <v>5500</v>
      </c>
      <c r="J99" s="21">
        <v>5000</v>
      </c>
      <c r="K99" s="21">
        <v>5500</v>
      </c>
      <c r="L99" s="22">
        <v>2272.61</v>
      </c>
      <c r="M99" s="21">
        <v>5500</v>
      </c>
      <c r="N99" s="21">
        <v>5000</v>
      </c>
      <c r="O99" s="685"/>
      <c r="P99" s="685"/>
      <c r="Q99" s="723">
        <f t="shared" si="47"/>
        <v>2727.39</v>
      </c>
      <c r="R99" s="723">
        <f t="shared" si="48"/>
        <v>2727.39</v>
      </c>
      <c r="S99" s="723">
        <f t="shared" si="49"/>
        <v>2727.39</v>
      </c>
      <c r="T99" s="515"/>
      <c r="U99" s="515">
        <f t="shared" si="51"/>
        <v>2052.38</v>
      </c>
      <c r="V99" s="515">
        <v>2052.38</v>
      </c>
      <c r="W99" s="516"/>
      <c r="X99" s="180">
        <f t="shared" si="50"/>
        <v>75.250697553338554</v>
      </c>
      <c r="Y99" s="685"/>
    </row>
    <row r="100" spans="1:26" ht="36">
      <c r="A100" s="37" t="s">
        <v>361</v>
      </c>
      <c r="B100" s="98" t="s">
        <v>362</v>
      </c>
      <c r="C100" s="176" t="s">
        <v>363</v>
      </c>
      <c r="D100" s="90" t="s">
        <v>62</v>
      </c>
      <c r="E100" s="101">
        <v>7985613</v>
      </c>
      <c r="F100" s="79" t="s">
        <v>331</v>
      </c>
      <c r="G100" s="42" t="s">
        <v>90</v>
      </c>
      <c r="H100" s="105" t="s">
        <v>364</v>
      </c>
      <c r="I100" s="97">
        <v>5500</v>
      </c>
      <c r="J100" s="97">
        <v>5000</v>
      </c>
      <c r="K100" s="97">
        <v>5500</v>
      </c>
      <c r="L100" s="91">
        <v>2202.5100000000002</v>
      </c>
      <c r="M100" s="97">
        <v>5500</v>
      </c>
      <c r="N100" s="97">
        <v>5000</v>
      </c>
      <c r="O100" s="45"/>
      <c r="P100" s="45"/>
      <c r="Q100" s="103">
        <f t="shared" si="47"/>
        <v>2797.49</v>
      </c>
      <c r="R100" s="92">
        <f t="shared" si="48"/>
        <v>2797.49</v>
      </c>
      <c r="S100" s="103">
        <f t="shared" si="49"/>
        <v>2797.49</v>
      </c>
      <c r="T100" s="515"/>
      <c r="U100" s="515">
        <f t="shared" si="51"/>
        <v>2506.59</v>
      </c>
      <c r="V100" s="515">
        <v>2506.59</v>
      </c>
      <c r="W100" s="516"/>
      <c r="X100" s="114">
        <f t="shared" si="50"/>
        <v>89.601392677006899</v>
      </c>
      <c r="Y100" s="45"/>
      <c r="Z100" s="27"/>
    </row>
    <row r="101" spans="1:26" ht="36">
      <c r="A101" s="37" t="s">
        <v>365</v>
      </c>
      <c r="B101" s="98" t="s">
        <v>366</v>
      </c>
      <c r="C101" s="176" t="s">
        <v>367</v>
      </c>
      <c r="D101" s="90" t="s">
        <v>65</v>
      </c>
      <c r="E101" s="98">
        <v>7985605</v>
      </c>
      <c r="F101" s="79" t="s">
        <v>331</v>
      </c>
      <c r="G101" s="50" t="s">
        <v>90</v>
      </c>
      <c r="H101" s="96" t="s">
        <v>368</v>
      </c>
      <c r="I101" s="97">
        <v>5500</v>
      </c>
      <c r="J101" s="97">
        <v>5000</v>
      </c>
      <c r="K101" s="97">
        <v>5500</v>
      </c>
      <c r="L101" s="91">
        <v>2299.81</v>
      </c>
      <c r="M101" s="97">
        <v>5500</v>
      </c>
      <c r="N101" s="97">
        <v>5000</v>
      </c>
      <c r="O101" s="45"/>
      <c r="P101" s="45"/>
      <c r="Q101" s="103">
        <f t="shared" si="47"/>
        <v>2700.19</v>
      </c>
      <c r="R101" s="92">
        <f t="shared" si="48"/>
        <v>2700.19</v>
      </c>
      <c r="S101" s="103">
        <f t="shared" si="49"/>
        <v>2700.19</v>
      </c>
      <c r="T101" s="515"/>
      <c r="U101" s="515">
        <f t="shared" si="51"/>
        <v>0</v>
      </c>
      <c r="V101" s="515"/>
      <c r="W101" s="516"/>
      <c r="X101" s="114">
        <f t="shared" si="50"/>
        <v>0</v>
      </c>
      <c r="Y101" s="45"/>
      <c r="Z101" s="27"/>
    </row>
    <row r="102" spans="1:26" ht="36">
      <c r="A102" s="37" t="s">
        <v>369</v>
      </c>
      <c r="B102" s="98" t="s">
        <v>370</v>
      </c>
      <c r="C102" s="176" t="s">
        <v>371</v>
      </c>
      <c r="D102" s="90" t="s">
        <v>66</v>
      </c>
      <c r="E102" s="98">
        <v>7986347</v>
      </c>
      <c r="F102" s="79" t="s">
        <v>331</v>
      </c>
      <c r="G102" s="50" t="s">
        <v>90</v>
      </c>
      <c r="H102" s="96" t="s">
        <v>372</v>
      </c>
      <c r="I102" s="97">
        <v>5500</v>
      </c>
      <c r="J102" s="97">
        <v>5000</v>
      </c>
      <c r="K102" s="97">
        <v>5500</v>
      </c>
      <c r="L102" s="91">
        <v>2281.06</v>
      </c>
      <c r="M102" s="97">
        <v>5500</v>
      </c>
      <c r="N102" s="97">
        <v>5000</v>
      </c>
      <c r="O102" s="45"/>
      <c r="P102" s="45"/>
      <c r="Q102" s="103">
        <f t="shared" si="47"/>
        <v>2718.94</v>
      </c>
      <c r="R102" s="92">
        <f t="shared" si="48"/>
        <v>2718.94</v>
      </c>
      <c r="S102" s="103">
        <f t="shared" si="49"/>
        <v>2718.94</v>
      </c>
      <c r="T102" s="515"/>
      <c r="U102" s="515">
        <f t="shared" si="51"/>
        <v>2421.3110000000001</v>
      </c>
      <c r="V102" s="515">
        <v>2421.3110000000001</v>
      </c>
      <c r="W102" s="516"/>
      <c r="X102" s="114">
        <f t="shared" si="50"/>
        <v>89.053491434161842</v>
      </c>
      <c r="Y102" s="45"/>
      <c r="Z102" s="27"/>
    </row>
    <row r="103" spans="1:26" s="171" customFormat="1">
      <c r="A103" s="106" t="s">
        <v>98</v>
      </c>
      <c r="B103" s="47" t="s">
        <v>315</v>
      </c>
      <c r="C103" s="53"/>
      <c r="D103" s="48"/>
      <c r="E103" s="47"/>
      <c r="F103" s="47"/>
      <c r="G103" s="84"/>
      <c r="H103" s="85"/>
      <c r="I103" s="86">
        <f>SUM(I104:I105)</f>
        <v>24223.257368507999</v>
      </c>
      <c r="J103" s="86">
        <f t="shared" ref="J103:Q103" si="52">SUM(J104:J105)</f>
        <v>22021.14306228</v>
      </c>
      <c r="K103" s="86">
        <f t="shared" si="52"/>
        <v>0</v>
      </c>
      <c r="L103" s="86">
        <f t="shared" si="52"/>
        <v>0</v>
      </c>
      <c r="M103" s="86">
        <f t="shared" si="52"/>
        <v>24223.257368507999</v>
      </c>
      <c r="N103" s="86">
        <f t="shared" si="52"/>
        <v>22021.14306228</v>
      </c>
      <c r="O103" s="86">
        <f t="shared" si="52"/>
        <v>0</v>
      </c>
      <c r="P103" s="86">
        <f t="shared" si="52"/>
        <v>0</v>
      </c>
      <c r="Q103" s="86">
        <f t="shared" si="52"/>
        <v>6087.4000000000005</v>
      </c>
      <c r="R103" s="86">
        <f>SUM(R104:R105)</f>
        <v>5534</v>
      </c>
      <c r="S103" s="86">
        <f>SUM(S104:S105)</f>
        <v>5534</v>
      </c>
      <c r="T103" s="526">
        <f t="shared" ref="T103:W103" si="53">SUM(T104:T105)</f>
        <v>0</v>
      </c>
      <c r="U103" s="179">
        <f>SUM(U104:U105)</f>
        <v>1768.193</v>
      </c>
      <c r="V103" s="179">
        <f>SUM(V104:V105)</f>
        <v>1768.193</v>
      </c>
      <c r="W103" s="517">
        <f t="shared" si="53"/>
        <v>0</v>
      </c>
      <c r="X103" s="537">
        <f t="shared" si="50"/>
        <v>31.951445608962775</v>
      </c>
      <c r="Y103" s="47"/>
      <c r="Z103" s="30"/>
    </row>
    <row r="104" spans="1:26" ht="30">
      <c r="A104" s="107" t="s">
        <v>373</v>
      </c>
      <c r="B104" s="56" t="s">
        <v>374</v>
      </c>
      <c r="C104" s="57" t="s">
        <v>67</v>
      </c>
      <c r="D104" s="63" t="s">
        <v>51</v>
      </c>
      <c r="E104" s="63"/>
      <c r="F104" s="63"/>
      <c r="G104" s="50" t="s">
        <v>322</v>
      </c>
      <c r="H104" s="51"/>
      <c r="I104" s="97">
        <v>4516.2005263319998</v>
      </c>
      <c r="J104" s="97">
        <v>4105.6368421199995</v>
      </c>
      <c r="K104" s="45"/>
      <c r="L104" s="45"/>
      <c r="M104" s="97">
        <v>4516.2005263319998</v>
      </c>
      <c r="N104" s="97">
        <v>4105.6368421199995</v>
      </c>
      <c r="O104" s="45"/>
      <c r="P104" s="45"/>
      <c r="Q104" s="97">
        <f>R104+(R104*10%)</f>
        <v>666.6</v>
      </c>
      <c r="R104" s="97">
        <v>606</v>
      </c>
      <c r="S104" s="97">
        <v>606</v>
      </c>
      <c r="T104" s="515"/>
      <c r="U104" s="515">
        <f t="shared" si="51"/>
        <v>0</v>
      </c>
      <c r="V104" s="515"/>
      <c r="W104" s="516"/>
      <c r="X104" s="114">
        <f t="shared" si="50"/>
        <v>0</v>
      </c>
      <c r="Y104" s="45"/>
      <c r="Z104" s="555"/>
    </row>
    <row r="105" spans="1:26" ht="36">
      <c r="A105" s="107" t="s">
        <v>375</v>
      </c>
      <c r="B105" s="56" t="s">
        <v>376</v>
      </c>
      <c r="C105" s="57" t="s">
        <v>67</v>
      </c>
      <c r="D105" s="63" t="s">
        <v>377</v>
      </c>
      <c r="E105" s="61">
        <v>7994274</v>
      </c>
      <c r="F105" s="61" t="s">
        <v>194</v>
      </c>
      <c r="G105" s="42" t="s">
        <v>322</v>
      </c>
      <c r="H105" s="43" t="s">
        <v>378</v>
      </c>
      <c r="I105" s="97">
        <v>19707.056842176</v>
      </c>
      <c r="J105" s="97">
        <v>17915.506220160001</v>
      </c>
      <c r="K105" s="45"/>
      <c r="L105" s="45"/>
      <c r="M105" s="97">
        <v>19707.056842176</v>
      </c>
      <c r="N105" s="97">
        <v>17915.506220160001</v>
      </c>
      <c r="O105" s="45"/>
      <c r="P105" s="45"/>
      <c r="Q105" s="97">
        <f>R105+(R105*10%)</f>
        <v>5420.8</v>
      </c>
      <c r="R105" s="97">
        <v>4928</v>
      </c>
      <c r="S105" s="97">
        <v>4928</v>
      </c>
      <c r="T105" s="515"/>
      <c r="U105" s="515">
        <f t="shared" si="51"/>
        <v>1768.193</v>
      </c>
      <c r="V105" s="515">
        <v>1768.193</v>
      </c>
      <c r="W105" s="516"/>
      <c r="X105" s="114">
        <f>U105/R105*100</f>
        <v>35.880539772727275</v>
      </c>
      <c r="Y105" s="45"/>
      <c r="Z105" s="555"/>
    </row>
    <row r="106" spans="1:26">
      <c r="A106" s="87">
        <v>4</v>
      </c>
      <c r="B106" s="94" t="s">
        <v>379</v>
      </c>
      <c r="C106" s="50"/>
      <c r="D106" s="40"/>
      <c r="E106" s="45"/>
      <c r="F106" s="45"/>
      <c r="G106" s="88"/>
      <c r="H106" s="51"/>
      <c r="I106" s="86">
        <f>SUM(I107:I113)</f>
        <v>35038</v>
      </c>
      <c r="J106" s="86">
        <f t="shared" ref="J106:R106" si="54">SUM(J107:J113)</f>
        <v>31859</v>
      </c>
      <c r="K106" s="86">
        <f t="shared" si="54"/>
        <v>35038</v>
      </c>
      <c r="L106" s="86">
        <f t="shared" si="54"/>
        <v>8678</v>
      </c>
      <c r="M106" s="86">
        <f t="shared" si="54"/>
        <v>35038</v>
      </c>
      <c r="N106" s="86">
        <f t="shared" si="54"/>
        <v>31859</v>
      </c>
      <c r="O106" s="86">
        <f t="shared" si="54"/>
        <v>0</v>
      </c>
      <c r="P106" s="86">
        <f t="shared" si="54"/>
        <v>0</v>
      </c>
      <c r="Q106" s="86">
        <f t="shared" si="54"/>
        <v>11633</v>
      </c>
      <c r="R106" s="86">
        <f t="shared" si="54"/>
        <v>11633</v>
      </c>
      <c r="S106" s="86">
        <f t="shared" ref="S106" si="55">SUM(S107:S113)</f>
        <v>11633</v>
      </c>
      <c r="T106" s="515"/>
      <c r="U106" s="515">
        <f>V106+W106</f>
        <v>0</v>
      </c>
      <c r="V106" s="515"/>
      <c r="W106" s="516"/>
      <c r="X106" s="113"/>
      <c r="Y106" s="45"/>
      <c r="Z106" s="490"/>
    </row>
    <row r="107" spans="1:26" ht="34.5" customHeight="1">
      <c r="A107" s="90" t="s">
        <v>99</v>
      </c>
      <c r="B107" s="98" t="s">
        <v>380</v>
      </c>
      <c r="C107" s="610" t="s">
        <v>67</v>
      </c>
      <c r="D107" s="63" t="s">
        <v>22</v>
      </c>
      <c r="E107" s="63">
        <v>7970456</v>
      </c>
      <c r="F107" s="63" t="s">
        <v>381</v>
      </c>
      <c r="G107" s="57" t="s">
        <v>94</v>
      </c>
      <c r="H107" s="64" t="s">
        <v>382</v>
      </c>
      <c r="I107" s="97">
        <f>1229+765+765+2556</f>
        <v>5315</v>
      </c>
      <c r="J107" s="97">
        <f>1117+696+696+2324</f>
        <v>4833</v>
      </c>
      <c r="K107" s="97">
        <f>1229+765+765+2556</f>
        <v>5315</v>
      </c>
      <c r="L107" s="97">
        <f>670+696</f>
        <v>1366</v>
      </c>
      <c r="M107" s="97">
        <f>1229+765+765+2556</f>
        <v>5315</v>
      </c>
      <c r="N107" s="97">
        <f>1117+696+696+2324</f>
        <v>4833</v>
      </c>
      <c r="O107" s="45"/>
      <c r="P107" s="45"/>
      <c r="Q107" s="99">
        <f>R107</f>
        <v>1437</v>
      </c>
      <c r="R107" s="97">
        <v>1437</v>
      </c>
      <c r="S107" s="97">
        <v>1437</v>
      </c>
      <c r="T107" s="515"/>
      <c r="U107" s="515">
        <f t="shared" si="51"/>
        <v>0</v>
      </c>
      <c r="V107" s="515"/>
      <c r="W107" s="516"/>
      <c r="X107" s="114">
        <f>U107/R107*100</f>
        <v>0</v>
      </c>
      <c r="Y107" s="45"/>
      <c r="Z107" s="555"/>
    </row>
    <row r="108" spans="1:26" ht="34.5" customHeight="1">
      <c r="A108" s="90" t="s">
        <v>102</v>
      </c>
      <c r="B108" s="98" t="s">
        <v>383</v>
      </c>
      <c r="C108" s="611"/>
      <c r="D108" s="63" t="s">
        <v>21</v>
      </c>
      <c r="E108" s="63">
        <v>7974807</v>
      </c>
      <c r="F108" s="63" t="s">
        <v>381</v>
      </c>
      <c r="G108" s="57" t="s">
        <v>94</v>
      </c>
      <c r="H108" s="64" t="s">
        <v>384</v>
      </c>
      <c r="I108" s="97">
        <f>983+765+1917</f>
        <v>3665</v>
      </c>
      <c r="J108" s="97">
        <f>894+696+1743</f>
        <v>3333</v>
      </c>
      <c r="K108" s="97">
        <f>983+765+1917</f>
        <v>3665</v>
      </c>
      <c r="L108" s="97">
        <f>696</f>
        <v>696</v>
      </c>
      <c r="M108" s="97">
        <f>983+765+1917</f>
        <v>3665</v>
      </c>
      <c r="N108" s="97">
        <f>894+696+1743</f>
        <v>3333</v>
      </c>
      <c r="O108" s="45"/>
      <c r="P108" s="45"/>
      <c r="Q108" s="99">
        <f t="shared" ref="Q108:Q113" si="56">R108</f>
        <v>1637</v>
      </c>
      <c r="R108" s="97">
        <v>1637</v>
      </c>
      <c r="S108" s="97">
        <v>1637</v>
      </c>
      <c r="T108" s="515"/>
      <c r="U108" s="515">
        <f t="shared" si="51"/>
        <v>0</v>
      </c>
      <c r="V108" s="515"/>
      <c r="W108" s="516"/>
      <c r="X108" s="114">
        <f t="shared" ref="X108:X170" si="57">U108/R108*100</f>
        <v>0</v>
      </c>
      <c r="Y108" s="45"/>
      <c r="Z108" s="555"/>
    </row>
    <row r="109" spans="1:26" ht="34.5" customHeight="1">
      <c r="A109" s="90" t="s">
        <v>103</v>
      </c>
      <c r="B109" s="98" t="s">
        <v>385</v>
      </c>
      <c r="C109" s="611"/>
      <c r="D109" s="63" t="s">
        <v>19</v>
      </c>
      <c r="E109" s="63">
        <v>7971598</v>
      </c>
      <c r="F109" s="63" t="s">
        <v>381</v>
      </c>
      <c r="G109" s="57" t="s">
        <v>94</v>
      </c>
      <c r="H109" s="64" t="s">
        <v>386</v>
      </c>
      <c r="I109" s="97">
        <f>4179+1530+765+2556</f>
        <v>9030</v>
      </c>
      <c r="J109" s="97">
        <f>3799+1391+696+2324</f>
        <v>8210</v>
      </c>
      <c r="K109" s="97">
        <f>4179+1530+765+2556</f>
        <v>9030</v>
      </c>
      <c r="L109" s="97">
        <v>1391</v>
      </c>
      <c r="M109" s="97">
        <f>4179+1530+765+2556</f>
        <v>9030</v>
      </c>
      <c r="N109" s="97">
        <f>3799+1391+696+2324</f>
        <v>8210</v>
      </c>
      <c r="O109" s="45"/>
      <c r="P109" s="45"/>
      <c r="Q109" s="99">
        <f t="shared" si="56"/>
        <v>3105</v>
      </c>
      <c r="R109" s="97">
        <v>3105</v>
      </c>
      <c r="S109" s="97">
        <v>3105</v>
      </c>
      <c r="T109" s="113"/>
      <c r="U109" s="113">
        <f t="shared" si="51"/>
        <v>0</v>
      </c>
      <c r="V109" s="113"/>
      <c r="W109" s="109"/>
      <c r="X109" s="114">
        <f t="shared" si="57"/>
        <v>0</v>
      </c>
      <c r="Y109" s="45"/>
      <c r="Z109" s="555"/>
    </row>
    <row r="110" spans="1:26" ht="34.5" customHeight="1">
      <c r="A110" s="90" t="s">
        <v>104</v>
      </c>
      <c r="B110" s="98" t="s">
        <v>387</v>
      </c>
      <c r="C110" s="611"/>
      <c r="D110" s="63" t="s">
        <v>23</v>
      </c>
      <c r="E110" s="63">
        <v>7970457</v>
      </c>
      <c r="F110" s="63" t="s">
        <v>381</v>
      </c>
      <c r="G110" s="57" t="s">
        <v>94</v>
      </c>
      <c r="H110" s="64" t="s">
        <v>388</v>
      </c>
      <c r="I110" s="97">
        <f>246+765+765+1917</f>
        <v>3693</v>
      </c>
      <c r="J110" s="97">
        <f>223+696+696+1743</f>
        <v>3358</v>
      </c>
      <c r="K110" s="97">
        <f>246+765+765+1917</f>
        <v>3693</v>
      </c>
      <c r="L110" s="97">
        <f>223+696</f>
        <v>919</v>
      </c>
      <c r="M110" s="97">
        <f>246+765+765+1917</f>
        <v>3693</v>
      </c>
      <c r="N110" s="97">
        <f>223+696+696+1743</f>
        <v>3358</v>
      </c>
      <c r="O110" s="45"/>
      <c r="P110" s="45"/>
      <c r="Q110" s="99">
        <f t="shared" si="56"/>
        <v>1135</v>
      </c>
      <c r="R110" s="97">
        <v>1135</v>
      </c>
      <c r="S110" s="97">
        <v>1135</v>
      </c>
      <c r="T110" s="113"/>
      <c r="U110" s="113">
        <f t="shared" si="51"/>
        <v>0</v>
      </c>
      <c r="V110" s="113"/>
      <c r="W110" s="109"/>
      <c r="X110" s="114">
        <f t="shared" si="57"/>
        <v>0</v>
      </c>
      <c r="Y110" s="45"/>
      <c r="Z110" s="555"/>
    </row>
    <row r="111" spans="1:26" ht="34.5" customHeight="1">
      <c r="A111" s="90" t="s">
        <v>389</v>
      </c>
      <c r="B111" s="98" t="s">
        <v>390</v>
      </c>
      <c r="C111" s="611"/>
      <c r="D111" s="63" t="s">
        <v>391</v>
      </c>
      <c r="E111" s="63">
        <v>7974808</v>
      </c>
      <c r="F111" s="63" t="s">
        <v>381</v>
      </c>
      <c r="G111" s="57" t="s">
        <v>94</v>
      </c>
      <c r="H111" s="64" t="s">
        <v>392</v>
      </c>
      <c r="I111" s="97">
        <f>492+765+765+1917</f>
        <v>3939</v>
      </c>
      <c r="J111" s="97">
        <f>447+696+696+1743</f>
        <v>3582</v>
      </c>
      <c r="K111" s="97">
        <f>492+765+765+1917</f>
        <v>3939</v>
      </c>
      <c r="L111" s="97">
        <f>696</f>
        <v>696</v>
      </c>
      <c r="M111" s="97">
        <f>492+765+765+1917</f>
        <v>3939</v>
      </c>
      <c r="N111" s="97">
        <f>447+696+696+1743</f>
        <v>3582</v>
      </c>
      <c r="O111" s="45"/>
      <c r="P111" s="45"/>
      <c r="Q111" s="99">
        <f t="shared" si="56"/>
        <v>1386</v>
      </c>
      <c r="R111" s="97">
        <v>1386</v>
      </c>
      <c r="S111" s="97">
        <v>1386</v>
      </c>
      <c r="T111" s="113"/>
      <c r="U111" s="113">
        <f t="shared" si="51"/>
        <v>0</v>
      </c>
      <c r="V111" s="113"/>
      <c r="W111" s="109"/>
      <c r="X111" s="114">
        <f t="shared" si="57"/>
        <v>0</v>
      </c>
      <c r="Y111" s="45"/>
      <c r="Z111" s="555"/>
    </row>
    <row r="112" spans="1:26" ht="34.5" customHeight="1">
      <c r="A112" s="90" t="s">
        <v>393</v>
      </c>
      <c r="B112" s="98" t="s">
        <v>394</v>
      </c>
      <c r="C112" s="611"/>
      <c r="D112" s="63" t="s">
        <v>101</v>
      </c>
      <c r="E112" s="63">
        <v>7974806</v>
      </c>
      <c r="F112" s="63" t="s">
        <v>381</v>
      </c>
      <c r="G112" s="57" t="s">
        <v>94</v>
      </c>
      <c r="H112" s="64" t="s">
        <v>395</v>
      </c>
      <c r="I112" s="97">
        <f>492+765+765+1917</f>
        <v>3939</v>
      </c>
      <c r="J112" s="97">
        <f>447+696+696+1743</f>
        <v>3582</v>
      </c>
      <c r="K112" s="97">
        <f>492+765+765+1917</f>
        <v>3939</v>
      </c>
      <c r="L112" s="97">
        <f>447+696</f>
        <v>1143</v>
      </c>
      <c r="M112" s="97">
        <f>492+765+765+1917</f>
        <v>3939</v>
      </c>
      <c r="N112" s="97">
        <f>447+696+696+1743</f>
        <v>3582</v>
      </c>
      <c r="O112" s="45"/>
      <c r="P112" s="45"/>
      <c r="Q112" s="99">
        <f t="shared" si="56"/>
        <v>1439</v>
      </c>
      <c r="R112" s="97">
        <v>1439</v>
      </c>
      <c r="S112" s="97">
        <v>1439</v>
      </c>
      <c r="T112" s="113"/>
      <c r="U112" s="113">
        <f t="shared" si="51"/>
        <v>0</v>
      </c>
      <c r="V112" s="113"/>
      <c r="W112" s="109"/>
      <c r="X112" s="114">
        <f t="shared" si="57"/>
        <v>0</v>
      </c>
      <c r="Y112" s="45"/>
      <c r="Z112" s="555"/>
    </row>
    <row r="113" spans="1:26" ht="34.5" customHeight="1">
      <c r="A113" s="90" t="s">
        <v>396</v>
      </c>
      <c r="B113" s="98" t="s">
        <v>397</v>
      </c>
      <c r="C113" s="603"/>
      <c r="D113" s="63" t="s">
        <v>19</v>
      </c>
      <c r="E113" s="63">
        <v>7982837</v>
      </c>
      <c r="F113" s="63" t="s">
        <v>398</v>
      </c>
      <c r="G113" s="57" t="s">
        <v>94</v>
      </c>
      <c r="H113" s="64" t="s">
        <v>399</v>
      </c>
      <c r="I113" s="97">
        <f>983+4474</f>
        <v>5457</v>
      </c>
      <c r="J113" s="97">
        <f>894+4067</f>
        <v>4961</v>
      </c>
      <c r="K113" s="97">
        <f>983+4474</f>
        <v>5457</v>
      </c>
      <c r="L113" s="97">
        <v>2467</v>
      </c>
      <c r="M113" s="97">
        <f>983+4474</f>
        <v>5457</v>
      </c>
      <c r="N113" s="97">
        <f>894+4067</f>
        <v>4961</v>
      </c>
      <c r="O113" s="45"/>
      <c r="P113" s="45"/>
      <c r="Q113" s="99">
        <f t="shared" si="56"/>
        <v>1494</v>
      </c>
      <c r="R113" s="97">
        <v>1494</v>
      </c>
      <c r="S113" s="97">
        <v>1494</v>
      </c>
      <c r="T113" s="113"/>
      <c r="U113" s="113">
        <f t="shared" si="51"/>
        <v>0</v>
      </c>
      <c r="V113" s="113"/>
      <c r="W113" s="109"/>
      <c r="X113" s="114">
        <f t="shared" si="57"/>
        <v>0</v>
      </c>
      <c r="Y113" s="45"/>
      <c r="Z113" s="27"/>
    </row>
    <row r="114" spans="1:26">
      <c r="A114" s="87">
        <v>5</v>
      </c>
      <c r="B114" s="94" t="s">
        <v>38</v>
      </c>
      <c r="C114" s="178"/>
      <c r="D114" s="52"/>
      <c r="E114" s="83"/>
      <c r="F114" s="83"/>
      <c r="G114" s="108"/>
      <c r="H114" s="51"/>
      <c r="I114" s="81">
        <f>I115+I117</f>
        <v>6767.0887024888889</v>
      </c>
      <c r="J114" s="81">
        <f t="shared" ref="J114:R114" si="58">J115+J117</f>
        <v>6151.8988204444449</v>
      </c>
      <c r="K114" s="81">
        <f t="shared" si="58"/>
        <v>356.16256328888886</v>
      </c>
      <c r="L114" s="81">
        <f t="shared" si="58"/>
        <v>181.78399999999999</v>
      </c>
      <c r="M114" s="81">
        <f t="shared" si="58"/>
        <v>6767.0887024888889</v>
      </c>
      <c r="N114" s="81">
        <f t="shared" si="58"/>
        <v>6151.8988204444449</v>
      </c>
      <c r="O114" s="81">
        <f t="shared" si="58"/>
        <v>0</v>
      </c>
      <c r="P114" s="81">
        <f t="shared" si="58"/>
        <v>0</v>
      </c>
      <c r="Q114" s="81">
        <f t="shared" si="58"/>
        <v>1924.0028383111112</v>
      </c>
      <c r="R114" s="82">
        <f t="shared" si="58"/>
        <v>1762.0025937777777</v>
      </c>
      <c r="S114" s="82">
        <f t="shared" ref="S114:W114" si="59">S115+S117</f>
        <v>1762.0025937777777</v>
      </c>
      <c r="T114" s="82">
        <f t="shared" si="59"/>
        <v>0</v>
      </c>
      <c r="U114" s="82">
        <f>U115+U117</f>
        <v>795.09500000000003</v>
      </c>
      <c r="V114" s="82">
        <f t="shared" si="59"/>
        <v>795.09500000000003</v>
      </c>
      <c r="W114" s="503">
        <f t="shared" si="59"/>
        <v>0</v>
      </c>
      <c r="X114" s="113"/>
      <c r="Y114" s="45"/>
      <c r="Z114" s="27"/>
    </row>
    <row r="115" spans="1:26">
      <c r="A115" s="87" t="s">
        <v>105</v>
      </c>
      <c r="B115" s="94" t="s">
        <v>400</v>
      </c>
      <c r="C115" s="178"/>
      <c r="D115" s="52"/>
      <c r="E115" s="83"/>
      <c r="F115" s="83"/>
      <c r="G115" s="108"/>
      <c r="H115" s="51"/>
      <c r="I115" s="86">
        <f>I116</f>
        <v>5342.4384493333337</v>
      </c>
      <c r="J115" s="86">
        <f t="shared" ref="J115:W115" si="60">J116</f>
        <v>4856.7622266666667</v>
      </c>
      <c r="K115" s="86">
        <f t="shared" si="60"/>
        <v>0</v>
      </c>
      <c r="L115" s="86">
        <f t="shared" si="60"/>
        <v>0</v>
      </c>
      <c r="M115" s="86">
        <f t="shared" si="60"/>
        <v>5342.4384493333337</v>
      </c>
      <c r="N115" s="86">
        <f t="shared" si="60"/>
        <v>4856.7622266666667</v>
      </c>
      <c r="O115" s="86">
        <f t="shared" si="60"/>
        <v>0</v>
      </c>
      <c r="P115" s="86">
        <f t="shared" si="60"/>
        <v>0</v>
      </c>
      <c r="Q115" s="86">
        <f t="shared" si="60"/>
        <v>713.51499999999999</v>
      </c>
      <c r="R115" s="100">
        <f t="shared" si="60"/>
        <v>648.65</v>
      </c>
      <c r="S115" s="100">
        <f t="shared" si="60"/>
        <v>648.65</v>
      </c>
      <c r="T115" s="100">
        <f t="shared" si="60"/>
        <v>0</v>
      </c>
      <c r="U115" s="100">
        <f t="shared" si="60"/>
        <v>0</v>
      </c>
      <c r="V115" s="100">
        <f t="shared" si="60"/>
        <v>0</v>
      </c>
      <c r="W115" s="504">
        <f t="shared" si="60"/>
        <v>0</v>
      </c>
      <c r="X115" s="114">
        <f t="shared" si="57"/>
        <v>0</v>
      </c>
      <c r="Y115" s="45"/>
      <c r="Z115" s="27"/>
    </row>
    <row r="116" spans="1:26" ht="32.25" customHeight="1">
      <c r="A116" s="90" t="s">
        <v>29</v>
      </c>
      <c r="B116" s="98" t="s">
        <v>401</v>
      </c>
      <c r="C116" s="176" t="s">
        <v>843</v>
      </c>
      <c r="D116" s="63" t="s">
        <v>24</v>
      </c>
      <c r="E116" s="63"/>
      <c r="F116" s="63"/>
      <c r="G116" s="57" t="s">
        <v>322</v>
      </c>
      <c r="H116" s="51"/>
      <c r="I116" s="97">
        <v>5342.4384493333337</v>
      </c>
      <c r="J116" s="97">
        <v>4856.7622266666667</v>
      </c>
      <c r="K116" s="45"/>
      <c r="L116" s="45"/>
      <c r="M116" s="97">
        <v>5342.4384493333337</v>
      </c>
      <c r="N116" s="97">
        <v>4856.7622266666667</v>
      </c>
      <c r="O116" s="45"/>
      <c r="P116" s="45"/>
      <c r="Q116" s="97">
        <f>R116+(R116*10%)</f>
        <v>713.51499999999999</v>
      </c>
      <c r="R116" s="91">
        <v>648.65</v>
      </c>
      <c r="S116" s="91">
        <v>648.65</v>
      </c>
      <c r="T116" s="113"/>
      <c r="U116" s="113">
        <f t="shared" si="51"/>
        <v>0</v>
      </c>
      <c r="V116" s="113"/>
      <c r="W116" s="109"/>
      <c r="X116" s="114">
        <f t="shared" si="57"/>
        <v>0</v>
      </c>
      <c r="Y116" s="45"/>
      <c r="Z116" s="27"/>
    </row>
    <row r="117" spans="1:26">
      <c r="A117" s="87" t="s">
        <v>402</v>
      </c>
      <c r="B117" s="94" t="s">
        <v>107</v>
      </c>
      <c r="C117" s="50"/>
      <c r="D117" s="40"/>
      <c r="E117" s="45"/>
      <c r="F117" s="45"/>
      <c r="G117" s="88"/>
      <c r="H117" s="51"/>
      <c r="I117" s="86">
        <f>I118+I121</f>
        <v>1424.6502531555554</v>
      </c>
      <c r="J117" s="86">
        <f t="shared" ref="J117:R117" si="61">J118+J121</f>
        <v>1295.1365937777778</v>
      </c>
      <c r="K117" s="86">
        <f t="shared" si="61"/>
        <v>356.16256328888886</v>
      </c>
      <c r="L117" s="86">
        <f t="shared" si="61"/>
        <v>181.78399999999999</v>
      </c>
      <c r="M117" s="86">
        <f t="shared" si="61"/>
        <v>1424.6502531555554</v>
      </c>
      <c r="N117" s="86">
        <f t="shared" si="61"/>
        <v>1295.1365937777778</v>
      </c>
      <c r="O117" s="86">
        <f t="shared" si="61"/>
        <v>0</v>
      </c>
      <c r="P117" s="86">
        <f t="shared" si="61"/>
        <v>0</v>
      </c>
      <c r="Q117" s="86">
        <f t="shared" si="61"/>
        <v>1210.4878383111111</v>
      </c>
      <c r="R117" s="100">
        <f t="shared" si="61"/>
        <v>1113.3525937777777</v>
      </c>
      <c r="S117" s="100">
        <f t="shared" ref="S117:U117" si="62">S118+S121</f>
        <v>1113.3525937777777</v>
      </c>
      <c r="T117" s="100">
        <f t="shared" si="62"/>
        <v>0</v>
      </c>
      <c r="U117" s="100">
        <f t="shared" si="62"/>
        <v>795.09500000000003</v>
      </c>
      <c r="V117" s="100">
        <f>V118+V121</f>
        <v>795.09500000000003</v>
      </c>
      <c r="W117" s="109"/>
      <c r="X117" s="114">
        <f t="shared" si="57"/>
        <v>71.414483106570898</v>
      </c>
      <c r="Y117" s="45"/>
      <c r="Z117" s="27"/>
    </row>
    <row r="118" spans="1:26">
      <c r="A118" s="47" t="s">
        <v>403</v>
      </c>
      <c r="B118" s="47" t="s">
        <v>207</v>
      </c>
      <c r="C118" s="53"/>
      <c r="D118" s="48"/>
      <c r="E118" s="47"/>
      <c r="F118" s="47"/>
      <c r="G118" s="84"/>
      <c r="H118" s="85"/>
      <c r="I118" s="86">
        <f>SUM(I119:I120)</f>
        <v>356.16256328888886</v>
      </c>
      <c r="J118" s="86">
        <f t="shared" ref="J118:R118" si="63">SUM(J119:J120)</f>
        <v>323.78414844444444</v>
      </c>
      <c r="K118" s="86">
        <f t="shared" si="63"/>
        <v>356.16256328888886</v>
      </c>
      <c r="L118" s="86">
        <f t="shared" si="63"/>
        <v>181.78399999999999</v>
      </c>
      <c r="M118" s="86">
        <f t="shared" si="63"/>
        <v>356.16256328888886</v>
      </c>
      <c r="N118" s="86">
        <f t="shared" si="63"/>
        <v>323.78414844444444</v>
      </c>
      <c r="O118" s="86">
        <f t="shared" si="63"/>
        <v>0</v>
      </c>
      <c r="P118" s="86">
        <f t="shared" si="63"/>
        <v>0</v>
      </c>
      <c r="Q118" s="86">
        <f t="shared" si="63"/>
        <v>142.00014844444445</v>
      </c>
      <c r="R118" s="100">
        <f t="shared" si="63"/>
        <v>142.00014844444445</v>
      </c>
      <c r="S118" s="100">
        <f t="shared" ref="S118:T118" si="64">SUM(S119:S120)</f>
        <v>142.00014844444445</v>
      </c>
      <c r="T118" s="100">
        <f t="shared" si="64"/>
        <v>0</v>
      </c>
      <c r="U118" s="100">
        <f>SUM(U119:U120)</f>
        <v>130.12700000000001</v>
      </c>
      <c r="V118" s="100">
        <f>SUM(V119:V120)</f>
        <v>130.12700000000001</v>
      </c>
      <c r="W118" s="501"/>
      <c r="X118" s="114">
        <f t="shared" si="57"/>
        <v>91.638636596855633</v>
      </c>
      <c r="Y118" s="47"/>
      <c r="Z118" s="30"/>
    </row>
    <row r="119" spans="1:26" ht="38.25" customHeight="1">
      <c r="A119" s="107" t="s">
        <v>404</v>
      </c>
      <c r="B119" s="98" t="s">
        <v>405</v>
      </c>
      <c r="C119" s="607" t="s">
        <v>106</v>
      </c>
      <c r="D119" s="63" t="s">
        <v>101</v>
      </c>
      <c r="E119" s="63">
        <v>8006188</v>
      </c>
      <c r="F119" s="79">
        <v>160.161</v>
      </c>
      <c r="G119" s="57" t="s">
        <v>90</v>
      </c>
      <c r="H119" s="64" t="s">
        <v>406</v>
      </c>
      <c r="I119" s="97">
        <v>178.08128164444443</v>
      </c>
      <c r="J119" s="91">
        <v>161.89207422222222</v>
      </c>
      <c r="K119" s="97">
        <v>178.08128164444443</v>
      </c>
      <c r="L119" s="91">
        <v>90.891999999999996</v>
      </c>
      <c r="M119" s="97">
        <v>178.08128164444443</v>
      </c>
      <c r="N119" s="91">
        <v>161.89207422222222</v>
      </c>
      <c r="O119" s="45"/>
      <c r="P119" s="45"/>
      <c r="Q119" s="109">
        <f>R119</f>
        <v>71.000074222222224</v>
      </c>
      <c r="R119" s="91">
        <f>N119-L119</f>
        <v>71.000074222222224</v>
      </c>
      <c r="S119" s="91">
        <f>R119</f>
        <v>71.000074222222224</v>
      </c>
      <c r="T119" s="113"/>
      <c r="U119" s="113">
        <f t="shared" si="51"/>
        <v>71</v>
      </c>
      <c r="V119" s="494">
        <v>71</v>
      </c>
      <c r="W119" s="109"/>
      <c r="X119" s="114">
        <f t="shared" si="57"/>
        <v>99.999895461768119</v>
      </c>
      <c r="Y119" s="45"/>
      <c r="Z119" s="555"/>
    </row>
    <row r="120" spans="1:26" ht="36">
      <c r="A120" s="107" t="s">
        <v>407</v>
      </c>
      <c r="B120" s="98" t="s">
        <v>408</v>
      </c>
      <c r="C120" s="609"/>
      <c r="D120" s="63" t="s">
        <v>17</v>
      </c>
      <c r="E120" s="63">
        <v>8006200</v>
      </c>
      <c r="F120" s="79">
        <v>160.161</v>
      </c>
      <c r="G120" s="57" t="s">
        <v>90</v>
      </c>
      <c r="H120" s="64" t="s">
        <v>409</v>
      </c>
      <c r="I120" s="97">
        <v>178.08128164444443</v>
      </c>
      <c r="J120" s="91">
        <v>161.89207422222222</v>
      </c>
      <c r="K120" s="97">
        <v>178.08128164444443</v>
      </c>
      <c r="L120" s="91">
        <v>90.891999999999996</v>
      </c>
      <c r="M120" s="97">
        <v>178.08128164444443</v>
      </c>
      <c r="N120" s="91">
        <v>161.89207422222222</v>
      </c>
      <c r="O120" s="45"/>
      <c r="P120" s="45"/>
      <c r="Q120" s="109">
        <f>R120</f>
        <v>71.000074222222224</v>
      </c>
      <c r="R120" s="91">
        <f>N120-L120</f>
        <v>71.000074222222224</v>
      </c>
      <c r="S120" s="91">
        <f>R120</f>
        <v>71.000074222222224</v>
      </c>
      <c r="T120" s="113"/>
      <c r="U120" s="113">
        <f t="shared" si="51"/>
        <v>59.127000000000002</v>
      </c>
      <c r="V120" s="494">
        <v>59.127000000000002</v>
      </c>
      <c r="W120" s="109"/>
      <c r="X120" s="114">
        <f t="shared" si="57"/>
        <v>83.277377731943162</v>
      </c>
      <c r="Y120" s="45"/>
      <c r="Z120" s="555"/>
    </row>
    <row r="121" spans="1:26">
      <c r="A121" s="47" t="s">
        <v>410</v>
      </c>
      <c r="B121" s="47" t="s">
        <v>315</v>
      </c>
      <c r="C121" s="53"/>
      <c r="D121" s="48"/>
      <c r="E121" s="47"/>
      <c r="F121" s="47"/>
      <c r="G121" s="84"/>
      <c r="H121" s="85"/>
      <c r="I121" s="86">
        <f>SUM(I122:I127)</f>
        <v>1068.4876898666666</v>
      </c>
      <c r="J121" s="86">
        <f t="shared" ref="J121:R121" si="65">SUM(J122:J127)</f>
        <v>971.35244533333321</v>
      </c>
      <c r="K121" s="86">
        <f t="shared" si="65"/>
        <v>0</v>
      </c>
      <c r="L121" s="86">
        <f t="shared" si="65"/>
        <v>0</v>
      </c>
      <c r="M121" s="86">
        <f t="shared" si="65"/>
        <v>1068.4876898666666</v>
      </c>
      <c r="N121" s="86">
        <f t="shared" si="65"/>
        <v>971.35244533333321</v>
      </c>
      <c r="O121" s="86">
        <f t="shared" si="65"/>
        <v>0</v>
      </c>
      <c r="P121" s="86">
        <f t="shared" si="65"/>
        <v>0</v>
      </c>
      <c r="Q121" s="86">
        <f t="shared" si="65"/>
        <v>1068.4876898666666</v>
      </c>
      <c r="R121" s="100">
        <f t="shared" si="65"/>
        <v>971.35244533333321</v>
      </c>
      <c r="S121" s="100">
        <f t="shared" ref="S121" si="66">SUM(S122:S127)</f>
        <v>971.35244533333321</v>
      </c>
      <c r="T121" s="100"/>
      <c r="U121" s="100">
        <f t="shared" si="51"/>
        <v>664.96799999999996</v>
      </c>
      <c r="V121" s="490">
        <f>SUM(V122:V127)</f>
        <v>664.96799999999996</v>
      </c>
      <c r="W121" s="501"/>
      <c r="X121" s="114">
        <f t="shared" si="57"/>
        <v>68.457952949488572</v>
      </c>
      <c r="Y121" s="47"/>
      <c r="Z121" s="490"/>
    </row>
    <row r="122" spans="1:26" ht="35.25" customHeight="1">
      <c r="A122" s="107" t="s">
        <v>411</v>
      </c>
      <c r="B122" s="98" t="s">
        <v>412</v>
      </c>
      <c r="C122" s="607" t="s">
        <v>106</v>
      </c>
      <c r="D122" s="63" t="s">
        <v>17</v>
      </c>
      <c r="E122" s="63">
        <v>8006205</v>
      </c>
      <c r="F122" s="79">
        <v>160.161</v>
      </c>
      <c r="G122" s="57">
        <v>2023</v>
      </c>
      <c r="H122" s="64" t="s">
        <v>413</v>
      </c>
      <c r="I122" s="97">
        <v>178.08128164444443</v>
      </c>
      <c r="J122" s="91">
        <v>161.89207422222222</v>
      </c>
      <c r="K122" s="45"/>
      <c r="L122" s="45"/>
      <c r="M122" s="97">
        <v>178.08128164444443</v>
      </c>
      <c r="N122" s="91">
        <v>161.89207422222222</v>
      </c>
      <c r="O122" s="45"/>
      <c r="P122" s="45"/>
      <c r="Q122" s="97">
        <v>178.08128164444443</v>
      </c>
      <c r="R122" s="91">
        <v>161.89207422222222</v>
      </c>
      <c r="S122" s="91">
        <v>161.89207422222222</v>
      </c>
      <c r="T122" s="113"/>
      <c r="U122" s="113">
        <f t="shared" si="51"/>
        <v>116.792</v>
      </c>
      <c r="V122" s="555">
        <f>24+92.792</f>
        <v>116.792</v>
      </c>
      <c r="W122" s="109"/>
      <c r="X122" s="114">
        <f t="shared" si="57"/>
        <v>72.141888700298381</v>
      </c>
      <c r="Y122" s="45"/>
      <c r="Z122" s="555"/>
    </row>
    <row r="123" spans="1:26" ht="36">
      <c r="A123" s="107" t="s">
        <v>414</v>
      </c>
      <c r="B123" s="98" t="s">
        <v>415</v>
      </c>
      <c r="C123" s="608"/>
      <c r="D123" s="63" t="s">
        <v>299</v>
      </c>
      <c r="E123" s="63">
        <v>8006189</v>
      </c>
      <c r="F123" s="79">
        <v>160.161</v>
      </c>
      <c r="G123" s="57">
        <v>2023</v>
      </c>
      <c r="H123" s="64" t="s">
        <v>416</v>
      </c>
      <c r="I123" s="97">
        <v>178.08128164444443</v>
      </c>
      <c r="J123" s="91">
        <v>161.89207422222222</v>
      </c>
      <c r="K123" s="45"/>
      <c r="L123" s="45"/>
      <c r="M123" s="97">
        <v>178.08128164444443</v>
      </c>
      <c r="N123" s="91">
        <v>161.89207422222222</v>
      </c>
      <c r="O123" s="45"/>
      <c r="P123" s="45"/>
      <c r="Q123" s="97">
        <v>178.08128164444443</v>
      </c>
      <c r="R123" s="91">
        <v>161.89207422222222</v>
      </c>
      <c r="S123" s="91">
        <v>161.89207422222222</v>
      </c>
      <c r="T123" s="113"/>
      <c r="U123" s="113">
        <f t="shared" si="51"/>
        <v>109.127</v>
      </c>
      <c r="V123" s="555">
        <v>109.127</v>
      </c>
      <c r="W123" s="109"/>
      <c r="X123" s="114">
        <f t="shared" si="57"/>
        <v>67.40725296422238</v>
      </c>
      <c r="Y123" s="45"/>
      <c r="Z123" s="555"/>
    </row>
    <row r="124" spans="1:26" ht="36">
      <c r="A124" s="107" t="s">
        <v>417</v>
      </c>
      <c r="B124" s="98" t="s">
        <v>418</v>
      </c>
      <c r="C124" s="608"/>
      <c r="D124" s="63" t="s">
        <v>19</v>
      </c>
      <c r="E124" s="63">
        <v>8006198</v>
      </c>
      <c r="F124" s="79">
        <v>160.161</v>
      </c>
      <c r="G124" s="57">
        <v>2023</v>
      </c>
      <c r="H124" s="64" t="s">
        <v>419</v>
      </c>
      <c r="I124" s="97">
        <v>178.08128164444443</v>
      </c>
      <c r="J124" s="91">
        <v>161.89207422222222</v>
      </c>
      <c r="K124" s="45"/>
      <c r="L124" s="45"/>
      <c r="M124" s="97">
        <v>178.08128164444443</v>
      </c>
      <c r="N124" s="91">
        <v>161.89207422222222</v>
      </c>
      <c r="O124" s="45"/>
      <c r="P124" s="45"/>
      <c r="Q124" s="97">
        <v>178.08128164444443</v>
      </c>
      <c r="R124" s="91">
        <v>161.89207422222222</v>
      </c>
      <c r="S124" s="91">
        <v>161.89207422222222</v>
      </c>
      <c r="T124" s="113"/>
      <c r="U124" s="113">
        <f t="shared" si="51"/>
        <v>70.74799999999999</v>
      </c>
      <c r="V124" s="555">
        <f>34.4+3.752+32.596</f>
        <v>70.74799999999999</v>
      </c>
      <c r="W124" s="109"/>
      <c r="X124" s="114">
        <f t="shared" si="57"/>
        <v>43.700718728754616</v>
      </c>
      <c r="Y124" s="45"/>
      <c r="Z124" s="555"/>
    </row>
    <row r="125" spans="1:26" ht="36">
      <c r="A125" s="107" t="s">
        <v>420</v>
      </c>
      <c r="B125" s="98" t="s">
        <v>421</v>
      </c>
      <c r="C125" s="608"/>
      <c r="D125" s="63" t="s">
        <v>19</v>
      </c>
      <c r="E125" s="63">
        <v>8006199</v>
      </c>
      <c r="F125" s="79">
        <v>160.161</v>
      </c>
      <c r="G125" s="57">
        <v>2023</v>
      </c>
      <c r="H125" s="64" t="s">
        <v>422</v>
      </c>
      <c r="I125" s="97">
        <v>178.08128164444443</v>
      </c>
      <c r="J125" s="91">
        <v>161.89207422222222</v>
      </c>
      <c r="K125" s="45"/>
      <c r="L125" s="45"/>
      <c r="M125" s="97">
        <v>178.08128164444443</v>
      </c>
      <c r="N125" s="91">
        <v>161.89207422222222</v>
      </c>
      <c r="O125" s="45"/>
      <c r="P125" s="45"/>
      <c r="Q125" s="97">
        <v>178.08128164444443</v>
      </c>
      <c r="R125" s="91">
        <v>161.89207422222222</v>
      </c>
      <c r="S125" s="91">
        <v>161.89207422222222</v>
      </c>
      <c r="T125" s="113"/>
      <c r="U125" s="113">
        <f t="shared" si="51"/>
        <v>95.12700000000001</v>
      </c>
      <c r="V125" s="555">
        <f>59.127+36</f>
        <v>95.12700000000001</v>
      </c>
      <c r="W125" s="109"/>
      <c r="X125" s="114">
        <f t="shared" si="57"/>
        <v>58.759516459974016</v>
      </c>
      <c r="Y125" s="45"/>
      <c r="Z125" s="555"/>
    </row>
    <row r="126" spans="1:26" ht="36">
      <c r="A126" s="107" t="s">
        <v>423</v>
      </c>
      <c r="B126" s="98" t="s">
        <v>424</v>
      </c>
      <c r="C126" s="608"/>
      <c r="D126" s="63" t="s">
        <v>23</v>
      </c>
      <c r="E126" s="63">
        <v>8006202</v>
      </c>
      <c r="F126" s="79">
        <v>160.161</v>
      </c>
      <c r="G126" s="57">
        <v>2023</v>
      </c>
      <c r="H126" s="64" t="s">
        <v>425</v>
      </c>
      <c r="I126" s="97">
        <v>178.08128164444443</v>
      </c>
      <c r="J126" s="91">
        <v>161.89207422222222</v>
      </c>
      <c r="K126" s="45"/>
      <c r="L126" s="45"/>
      <c r="M126" s="97">
        <v>178.08128164444443</v>
      </c>
      <c r="N126" s="91">
        <v>161.89207422222222</v>
      </c>
      <c r="O126" s="45"/>
      <c r="P126" s="45"/>
      <c r="Q126" s="97">
        <v>178.08128164444443</v>
      </c>
      <c r="R126" s="91">
        <v>161.89207422222222</v>
      </c>
      <c r="S126" s="91">
        <v>161.89207422222222</v>
      </c>
      <c r="T126" s="113"/>
      <c r="U126" s="113">
        <f t="shared" si="51"/>
        <v>126.38200000000001</v>
      </c>
      <c r="V126" s="555">
        <v>126.38200000000001</v>
      </c>
      <c r="W126" s="109"/>
      <c r="X126" s="114">
        <f t="shared" si="57"/>
        <v>78.065588205708522</v>
      </c>
      <c r="Y126" s="45"/>
      <c r="Z126" s="555"/>
    </row>
    <row r="127" spans="1:26" ht="36">
      <c r="A127" s="107" t="s">
        <v>426</v>
      </c>
      <c r="B127" s="98" t="s">
        <v>427</v>
      </c>
      <c r="C127" s="609"/>
      <c r="D127" s="63" t="s">
        <v>100</v>
      </c>
      <c r="E127" s="63">
        <v>8006203</v>
      </c>
      <c r="F127" s="79">
        <v>160.161</v>
      </c>
      <c r="G127" s="57">
        <v>2023</v>
      </c>
      <c r="H127" s="64" t="s">
        <v>428</v>
      </c>
      <c r="I127" s="97">
        <v>178.08128164444443</v>
      </c>
      <c r="J127" s="91">
        <v>161.89207422222222</v>
      </c>
      <c r="K127" s="45"/>
      <c r="L127" s="45"/>
      <c r="M127" s="97">
        <v>178.08128164444443</v>
      </c>
      <c r="N127" s="91">
        <v>161.89207422222222</v>
      </c>
      <c r="O127" s="45"/>
      <c r="P127" s="45"/>
      <c r="Q127" s="97">
        <v>178.08128164444443</v>
      </c>
      <c r="R127" s="91">
        <v>161.89207422222222</v>
      </c>
      <c r="S127" s="91">
        <v>161.89207422222222</v>
      </c>
      <c r="T127" s="113"/>
      <c r="U127" s="113">
        <f t="shared" si="51"/>
        <v>146.792</v>
      </c>
      <c r="V127" s="555">
        <v>146.792</v>
      </c>
      <c r="W127" s="109"/>
      <c r="X127" s="114">
        <f t="shared" si="57"/>
        <v>90.672752637973502</v>
      </c>
      <c r="Y127" s="45"/>
      <c r="Z127" s="555"/>
    </row>
    <row r="128" spans="1:26">
      <c r="A128" s="87">
        <v>6</v>
      </c>
      <c r="B128" s="94" t="s">
        <v>39</v>
      </c>
      <c r="C128" s="178"/>
      <c r="D128" s="52"/>
      <c r="E128" s="83"/>
      <c r="F128" s="83"/>
      <c r="G128" s="108"/>
      <c r="H128" s="51"/>
      <c r="I128" s="86">
        <f>I129</f>
        <v>4222.8999999999996</v>
      </c>
      <c r="J128" s="86">
        <f t="shared" ref="J128:S128" si="67">J129</f>
        <v>3839</v>
      </c>
      <c r="K128" s="86">
        <f t="shared" si="67"/>
        <v>4222.8999999999996</v>
      </c>
      <c r="L128" s="86">
        <f t="shared" si="67"/>
        <v>691</v>
      </c>
      <c r="M128" s="86">
        <f t="shared" si="67"/>
        <v>4222.8999999999996</v>
      </c>
      <c r="N128" s="86">
        <f t="shared" si="67"/>
        <v>3839</v>
      </c>
      <c r="O128" s="86">
        <f t="shared" si="67"/>
        <v>0</v>
      </c>
      <c r="P128" s="86">
        <f t="shared" si="67"/>
        <v>0</v>
      </c>
      <c r="Q128" s="86">
        <f t="shared" si="67"/>
        <v>1366</v>
      </c>
      <c r="R128" s="86">
        <f t="shared" si="67"/>
        <v>1366</v>
      </c>
      <c r="S128" s="86">
        <f t="shared" si="67"/>
        <v>1366</v>
      </c>
      <c r="T128" s="113"/>
      <c r="U128" s="113">
        <f t="shared" si="51"/>
        <v>0</v>
      </c>
      <c r="V128" s="494"/>
      <c r="W128" s="109"/>
      <c r="X128" s="114">
        <f t="shared" si="57"/>
        <v>0</v>
      </c>
      <c r="Y128" s="45"/>
      <c r="Z128" s="27"/>
    </row>
    <row r="129" spans="1:26" ht="48.75" customHeight="1">
      <c r="A129" s="90" t="s">
        <v>29</v>
      </c>
      <c r="B129" s="98" t="s">
        <v>108</v>
      </c>
      <c r="C129" s="176" t="s">
        <v>843</v>
      </c>
      <c r="D129" s="63" t="s">
        <v>109</v>
      </c>
      <c r="E129" s="56">
        <v>7993434</v>
      </c>
      <c r="F129" s="79" t="s">
        <v>429</v>
      </c>
      <c r="G129" s="104" t="s">
        <v>94</v>
      </c>
      <c r="H129" s="64" t="s">
        <v>430</v>
      </c>
      <c r="I129" s="97">
        <v>4222.8999999999996</v>
      </c>
      <c r="J129" s="97">
        <v>3839</v>
      </c>
      <c r="K129" s="97">
        <v>4222.8999999999996</v>
      </c>
      <c r="L129" s="97">
        <v>691</v>
      </c>
      <c r="M129" s="97">
        <v>4222.8999999999996</v>
      </c>
      <c r="N129" s="97">
        <v>3839</v>
      </c>
      <c r="O129" s="45"/>
      <c r="P129" s="45"/>
      <c r="Q129" s="97">
        <f>R129</f>
        <v>1366</v>
      </c>
      <c r="R129" s="97">
        <v>1366</v>
      </c>
      <c r="S129" s="97">
        <v>1366</v>
      </c>
      <c r="T129" s="113"/>
      <c r="U129" s="113">
        <f t="shared" si="51"/>
        <v>0</v>
      </c>
      <c r="V129" s="113"/>
      <c r="W129" s="109"/>
      <c r="X129" s="114">
        <f t="shared" si="57"/>
        <v>0</v>
      </c>
      <c r="Y129" s="45"/>
      <c r="Z129" s="27"/>
    </row>
    <row r="130" spans="1:26" ht="35.25" customHeight="1">
      <c r="A130" s="456" t="s">
        <v>146</v>
      </c>
      <c r="B130" s="224" t="s">
        <v>760</v>
      </c>
      <c r="C130" s="456"/>
      <c r="D130" s="456"/>
      <c r="E130" s="456"/>
      <c r="F130" s="456"/>
      <c r="G130" s="456"/>
      <c r="H130" s="456"/>
      <c r="I130" s="456"/>
      <c r="J130" s="456"/>
      <c r="K130" s="456"/>
      <c r="L130" s="456"/>
      <c r="M130" s="456"/>
      <c r="N130" s="456"/>
      <c r="O130" s="456"/>
      <c r="P130" s="456"/>
      <c r="Q130" s="456"/>
      <c r="R130" s="457">
        <f>R131+R173+R215</f>
        <v>52012.327264000014</v>
      </c>
      <c r="S130" s="457">
        <f t="shared" ref="S130" si="68">S131+S173+S215</f>
        <v>0</v>
      </c>
      <c r="T130" s="457">
        <f>T131+T173+T215</f>
        <v>52012.327264000014</v>
      </c>
      <c r="U130" s="457">
        <f>U131+U173+U215</f>
        <v>24953.790999999997</v>
      </c>
      <c r="V130" s="495">
        <f t="shared" ref="V130:Y130" si="69">V131+V173+V215</f>
        <v>0</v>
      </c>
      <c r="W130" s="505">
        <f>W131+W173+W215</f>
        <v>24953.790999999997</v>
      </c>
      <c r="X130" s="457">
        <f t="shared" si="57"/>
        <v>47.97668612931227</v>
      </c>
      <c r="Y130" s="457">
        <f t="shared" si="69"/>
        <v>0</v>
      </c>
      <c r="Z130" s="2"/>
    </row>
    <row r="131" spans="1:26" s="171" customFormat="1" ht="42.75" customHeight="1">
      <c r="A131" s="297" t="s">
        <v>3</v>
      </c>
      <c r="B131" s="297" t="s">
        <v>73</v>
      </c>
      <c r="C131" s="297"/>
      <c r="D131" s="297"/>
      <c r="E131" s="298"/>
      <c r="F131" s="299"/>
      <c r="G131" s="299"/>
      <c r="H131" s="299"/>
      <c r="I131" s="300"/>
      <c r="J131" s="300"/>
      <c r="K131" s="300"/>
      <c r="L131" s="300"/>
      <c r="M131" s="300"/>
      <c r="N131" s="299"/>
      <c r="O131" s="299"/>
      <c r="P131" s="299"/>
      <c r="Q131" s="299"/>
      <c r="R131" s="303">
        <f>R132+R135+R138+R149+R160+R171</f>
        <v>20370.206064000002</v>
      </c>
      <c r="S131" s="303">
        <f t="shared" ref="S131" si="70">S132+S135+S138+S149+S160+S171</f>
        <v>0</v>
      </c>
      <c r="T131" s="303">
        <f>T132+T135+T138+T149+T160+T171</f>
        <v>20370.206064000002</v>
      </c>
      <c r="U131" s="303">
        <f t="shared" ref="U131:Y131" si="71">U132+U135+U138+U149+U160+U171</f>
        <v>6945.795000000001</v>
      </c>
      <c r="V131" s="300">
        <f t="shared" si="71"/>
        <v>0</v>
      </c>
      <c r="W131" s="301">
        <f>W132+W135+W138+W149+W160+W171</f>
        <v>6945.795000000001</v>
      </c>
      <c r="X131" s="303">
        <f t="shared" si="57"/>
        <v>34.097814122141912</v>
      </c>
      <c r="Y131" s="303">
        <f t="shared" si="71"/>
        <v>0</v>
      </c>
    </row>
    <row r="132" spans="1:26" s="171" customFormat="1" ht="22.5" customHeight="1">
      <c r="A132" s="231">
        <v>1</v>
      </c>
      <c r="B132" s="226" t="s">
        <v>37</v>
      </c>
      <c r="C132" s="231"/>
      <c r="D132" s="231"/>
      <c r="E132" s="226"/>
      <c r="F132" s="227"/>
      <c r="G132" s="227"/>
      <c r="H132" s="227"/>
      <c r="I132" s="282"/>
      <c r="J132" s="282"/>
      <c r="K132" s="282"/>
      <c r="L132" s="282"/>
      <c r="M132" s="282"/>
      <c r="N132" s="283"/>
      <c r="O132" s="283"/>
      <c r="P132" s="283"/>
      <c r="Q132" s="283"/>
      <c r="R132" s="291">
        <f>T132</f>
        <v>873.50299999999993</v>
      </c>
      <c r="S132" s="284"/>
      <c r="T132" s="282">
        <f>SUM(T133:T134)</f>
        <v>873.50299999999993</v>
      </c>
      <c r="U132" s="282">
        <f t="shared" ref="U132:V132" si="72">SUM(U133:U134)</f>
        <v>14.643000000000001</v>
      </c>
      <c r="V132" s="282">
        <f t="shared" si="72"/>
        <v>0</v>
      </c>
      <c r="W132" s="506">
        <f>SUM(W133:W134)</f>
        <v>14.643000000000001</v>
      </c>
      <c r="X132" s="114">
        <f t="shared" si="57"/>
        <v>1.6763537160147133</v>
      </c>
      <c r="Y132" s="283"/>
    </row>
    <row r="133" spans="1:26" ht="30">
      <c r="A133" s="285" t="s">
        <v>74</v>
      </c>
      <c r="B133" s="234" t="s">
        <v>87</v>
      </c>
      <c r="C133" s="605" t="s">
        <v>67</v>
      </c>
      <c r="D133" s="236" t="s">
        <v>44</v>
      </c>
      <c r="E133" s="237" t="s">
        <v>495</v>
      </c>
      <c r="F133" s="227"/>
      <c r="G133" s="227"/>
      <c r="H133" s="227"/>
      <c r="I133" s="278"/>
      <c r="J133" s="278"/>
      <c r="K133" s="278"/>
      <c r="L133" s="278"/>
      <c r="M133" s="278"/>
      <c r="N133" s="277"/>
      <c r="O133" s="277"/>
      <c r="P133" s="277"/>
      <c r="Q133" s="277"/>
      <c r="R133" s="290">
        <f t="shared" ref="R133:R191" si="73">T133</f>
        <v>589.26199999999994</v>
      </c>
      <c r="S133" s="279"/>
      <c r="T133" s="278">
        <f>Sheet1!H8</f>
        <v>589.26199999999994</v>
      </c>
      <c r="U133" s="278">
        <f>V133+W133</f>
        <v>7.423</v>
      </c>
      <c r="V133" s="278"/>
      <c r="W133" s="290">
        <v>7.423</v>
      </c>
      <c r="X133" s="114">
        <f t="shared" si="57"/>
        <v>1.2597112998971598</v>
      </c>
      <c r="Y133" s="277"/>
    </row>
    <row r="134" spans="1:26" ht="33" customHeight="1">
      <c r="A134" s="285" t="s">
        <v>80</v>
      </c>
      <c r="B134" s="238" t="s">
        <v>89</v>
      </c>
      <c r="C134" s="605"/>
      <c r="D134" s="236" t="s">
        <v>46</v>
      </c>
      <c r="E134" s="237" t="s">
        <v>496</v>
      </c>
      <c r="F134" s="235"/>
      <c r="G134" s="235"/>
      <c r="H134" s="235"/>
      <c r="I134" s="278"/>
      <c r="J134" s="278"/>
      <c r="K134" s="278"/>
      <c r="L134" s="278"/>
      <c r="M134" s="278"/>
      <c r="N134" s="277"/>
      <c r="O134" s="277"/>
      <c r="P134" s="277"/>
      <c r="Q134" s="277"/>
      <c r="R134" s="290">
        <f t="shared" si="73"/>
        <v>284.24099999999999</v>
      </c>
      <c r="S134" s="279"/>
      <c r="T134" s="290">
        <f>Sheet1!H9</f>
        <v>284.24099999999999</v>
      </c>
      <c r="U134" s="290">
        <f>V134+W134</f>
        <v>7.22</v>
      </c>
      <c r="V134" s="278"/>
      <c r="W134" s="290">
        <v>7.22</v>
      </c>
      <c r="X134" s="290">
        <f t="shared" si="57"/>
        <v>2.5400980154164952</v>
      </c>
      <c r="Y134" s="277"/>
    </row>
    <row r="135" spans="1:26" s="171" customFormat="1">
      <c r="A135" s="232">
        <v>2</v>
      </c>
      <c r="B135" s="239" t="s">
        <v>497</v>
      </c>
      <c r="C135" s="231"/>
      <c r="D135" s="231"/>
      <c r="E135" s="226"/>
      <c r="F135" s="227"/>
      <c r="G135" s="227"/>
      <c r="H135" s="227"/>
      <c r="I135" s="282"/>
      <c r="J135" s="282"/>
      <c r="K135" s="282"/>
      <c r="L135" s="282"/>
      <c r="M135" s="282"/>
      <c r="N135" s="283"/>
      <c r="O135" s="283"/>
      <c r="P135" s="283"/>
      <c r="Q135" s="283"/>
      <c r="R135" s="291">
        <f t="shared" si="73"/>
        <v>6241.6959999999999</v>
      </c>
      <c r="S135" s="284"/>
      <c r="T135" s="282">
        <f>T136+T137</f>
        <v>6241.6959999999999</v>
      </c>
      <c r="U135" s="282">
        <f>U136+U137</f>
        <v>633.45600000000002</v>
      </c>
      <c r="V135" s="282">
        <f>V136+V137</f>
        <v>0</v>
      </c>
      <c r="W135" s="282">
        <f>W136+W137</f>
        <v>633.45600000000002</v>
      </c>
      <c r="X135" s="180">
        <f t="shared" si="57"/>
        <v>10.14878007515906</v>
      </c>
      <c r="Y135" s="283"/>
    </row>
    <row r="136" spans="1:26" ht="30">
      <c r="A136" s="552" t="s">
        <v>91</v>
      </c>
      <c r="B136" s="238" t="s">
        <v>93</v>
      </c>
      <c r="C136" s="591" t="s">
        <v>67</v>
      </c>
      <c r="D136" s="551" t="s">
        <v>63</v>
      </c>
      <c r="E136" s="237" t="s">
        <v>499</v>
      </c>
      <c r="F136" s="277"/>
      <c r="G136" s="277"/>
      <c r="H136" s="277"/>
      <c r="I136" s="278"/>
      <c r="J136" s="278"/>
      <c r="K136" s="278"/>
      <c r="L136" s="278"/>
      <c r="M136" s="278"/>
      <c r="N136" s="277"/>
      <c r="O136" s="277"/>
      <c r="P136" s="277"/>
      <c r="Q136" s="277"/>
      <c r="R136" s="290">
        <f t="shared" si="73"/>
        <v>5678.1040000000003</v>
      </c>
      <c r="S136" s="279"/>
      <c r="T136" s="278">
        <f>Sheet1!H11</f>
        <v>5678.1040000000003</v>
      </c>
      <c r="U136" s="278">
        <f t="shared" ref="U136:U172" si="74">V136+W136</f>
        <v>69.864000000000004</v>
      </c>
      <c r="V136" s="278"/>
      <c r="W136" s="290">
        <v>69.864000000000004</v>
      </c>
      <c r="X136" s="180">
        <f t="shared" si="57"/>
        <v>1.2304107145624668</v>
      </c>
      <c r="Y136" s="277"/>
    </row>
    <row r="137" spans="1:26" ht="30">
      <c r="A137" s="553" t="s">
        <v>92</v>
      </c>
      <c r="B137" s="234" t="s">
        <v>96</v>
      </c>
      <c r="C137" s="592"/>
      <c r="D137" s="553" t="s">
        <v>77</v>
      </c>
      <c r="E137" s="237" t="s">
        <v>500</v>
      </c>
      <c r="F137" s="227"/>
      <c r="G137" s="227"/>
      <c r="H137" s="227"/>
      <c r="I137" s="278"/>
      <c r="J137" s="278"/>
      <c r="K137" s="278"/>
      <c r="L137" s="278"/>
      <c r="M137" s="278"/>
      <c r="N137" s="277"/>
      <c r="O137" s="277"/>
      <c r="P137" s="277"/>
      <c r="Q137" s="277"/>
      <c r="R137" s="290">
        <f t="shared" si="73"/>
        <v>563.5920000000001</v>
      </c>
      <c r="S137" s="279"/>
      <c r="T137" s="278">
        <f>Sheet1!H12</f>
        <v>563.5920000000001</v>
      </c>
      <c r="U137" s="278">
        <f t="shared" si="74"/>
        <v>563.59199999999998</v>
      </c>
      <c r="V137" s="278"/>
      <c r="W137" s="290">
        <v>563.59199999999998</v>
      </c>
      <c r="X137" s="180">
        <f t="shared" si="57"/>
        <v>99.999999999999972</v>
      </c>
      <c r="Y137" s="277"/>
    </row>
    <row r="138" spans="1:26" s="171" customFormat="1">
      <c r="A138" s="232">
        <v>3</v>
      </c>
      <c r="B138" s="239" t="s">
        <v>33</v>
      </c>
      <c r="C138" s="231"/>
      <c r="D138" s="231"/>
      <c r="E138" s="226"/>
      <c r="F138" s="227"/>
      <c r="G138" s="227"/>
      <c r="H138" s="227"/>
      <c r="I138" s="282"/>
      <c r="J138" s="282"/>
      <c r="K138" s="282"/>
      <c r="L138" s="282"/>
      <c r="M138" s="282"/>
      <c r="N138" s="283"/>
      <c r="O138" s="283"/>
      <c r="P138" s="283"/>
      <c r="Q138" s="283"/>
      <c r="R138" s="291">
        <f t="shared" si="73"/>
        <v>8387.3981160000003</v>
      </c>
      <c r="S138" s="284"/>
      <c r="T138" s="282">
        <f>SUM(T139:T148)</f>
        <v>8387.3981160000003</v>
      </c>
      <c r="U138" s="282">
        <f>SUM(U139:U148)</f>
        <v>5218.5470000000005</v>
      </c>
      <c r="V138" s="282">
        <f t="shared" ref="V138:W138" si="75">SUM(V139:V148)</f>
        <v>0</v>
      </c>
      <c r="W138" s="506">
        <f t="shared" si="75"/>
        <v>5218.5470000000005</v>
      </c>
      <c r="X138" s="180">
        <f t="shared" si="57"/>
        <v>62.218901831367411</v>
      </c>
      <c r="Y138" s="283"/>
    </row>
    <row r="139" spans="1:26" ht="30">
      <c r="A139" s="553" t="s">
        <v>97</v>
      </c>
      <c r="B139" s="234" t="s">
        <v>501</v>
      </c>
      <c r="C139" s="553" t="s">
        <v>42</v>
      </c>
      <c r="D139" s="553" t="s">
        <v>42</v>
      </c>
      <c r="E139" s="552" t="s">
        <v>502</v>
      </c>
      <c r="F139" s="235"/>
      <c r="G139" s="235"/>
      <c r="H139" s="235"/>
      <c r="I139" s="278"/>
      <c r="J139" s="278"/>
      <c r="K139" s="278"/>
      <c r="L139" s="278"/>
      <c r="M139" s="278"/>
      <c r="N139" s="277"/>
      <c r="O139" s="277"/>
      <c r="P139" s="277"/>
      <c r="Q139" s="277"/>
      <c r="R139" s="290">
        <f t="shared" si="73"/>
        <v>947.33450000000016</v>
      </c>
      <c r="S139" s="279"/>
      <c r="T139" s="278">
        <f>Sheet1!H14</f>
        <v>947.33450000000016</v>
      </c>
      <c r="U139" s="278">
        <f t="shared" si="74"/>
        <v>0</v>
      </c>
      <c r="V139" s="278"/>
      <c r="W139" s="290"/>
      <c r="X139" s="180">
        <f t="shared" si="57"/>
        <v>0</v>
      </c>
      <c r="Y139" s="277"/>
    </row>
    <row r="140" spans="1:26" ht="30">
      <c r="A140" s="553" t="s">
        <v>98</v>
      </c>
      <c r="B140" s="234" t="s">
        <v>503</v>
      </c>
      <c r="C140" s="553" t="s">
        <v>63</v>
      </c>
      <c r="D140" s="553" t="s">
        <v>63</v>
      </c>
      <c r="E140" s="552" t="s">
        <v>504</v>
      </c>
      <c r="F140" s="235"/>
      <c r="G140" s="235"/>
      <c r="H140" s="235"/>
      <c r="I140" s="278"/>
      <c r="J140" s="278"/>
      <c r="K140" s="278"/>
      <c r="L140" s="278"/>
      <c r="M140" s="278"/>
      <c r="N140" s="277"/>
      <c r="O140" s="277"/>
      <c r="P140" s="277"/>
      <c r="Q140" s="277"/>
      <c r="R140" s="290">
        <f t="shared" si="73"/>
        <v>956.06899999999996</v>
      </c>
      <c r="S140" s="279"/>
      <c r="T140" s="278">
        <f>Sheet1!H15</f>
        <v>956.06899999999996</v>
      </c>
      <c r="U140" s="278">
        <f t="shared" si="74"/>
        <v>0</v>
      </c>
      <c r="V140" s="278"/>
      <c r="W140" s="290"/>
      <c r="X140" s="180">
        <f t="shared" si="57"/>
        <v>0</v>
      </c>
      <c r="Y140" s="277"/>
    </row>
    <row r="141" spans="1:26" ht="30" customHeight="1">
      <c r="A141" s="553" t="s">
        <v>505</v>
      </c>
      <c r="B141" s="234" t="s">
        <v>506</v>
      </c>
      <c r="C141" s="552" t="s">
        <v>44</v>
      </c>
      <c r="D141" s="553" t="s">
        <v>44</v>
      </c>
      <c r="E141" s="552" t="s">
        <v>507</v>
      </c>
      <c r="F141" s="235"/>
      <c r="G141" s="235"/>
      <c r="H141" s="235"/>
      <c r="I141" s="278"/>
      <c r="J141" s="278"/>
      <c r="K141" s="278"/>
      <c r="L141" s="278"/>
      <c r="M141" s="278"/>
      <c r="N141" s="277"/>
      <c r="O141" s="277"/>
      <c r="P141" s="277"/>
      <c r="Q141" s="277"/>
      <c r="R141" s="290">
        <f t="shared" si="73"/>
        <v>1062.9390000000001</v>
      </c>
      <c r="S141" s="279"/>
      <c r="T141" s="278">
        <f>Sheet1!H16</f>
        <v>1062.9390000000001</v>
      </c>
      <c r="U141" s="278">
        <f t="shared" si="74"/>
        <v>0</v>
      </c>
      <c r="V141" s="278"/>
      <c r="W141" s="290"/>
      <c r="X141" s="180">
        <f t="shared" si="57"/>
        <v>0</v>
      </c>
      <c r="Y141" s="277"/>
    </row>
    <row r="142" spans="1:26" ht="30">
      <c r="A142" s="553" t="s">
        <v>508</v>
      </c>
      <c r="B142" s="234" t="s">
        <v>509</v>
      </c>
      <c r="C142" s="552" t="s">
        <v>52</v>
      </c>
      <c r="D142" s="553" t="s">
        <v>52</v>
      </c>
      <c r="E142" s="552" t="s">
        <v>510</v>
      </c>
      <c r="F142" s="235"/>
      <c r="G142" s="235"/>
      <c r="H142" s="235"/>
      <c r="I142" s="278"/>
      <c r="J142" s="278"/>
      <c r="K142" s="278"/>
      <c r="L142" s="278"/>
      <c r="M142" s="278"/>
      <c r="N142" s="277"/>
      <c r="O142" s="277"/>
      <c r="P142" s="277"/>
      <c r="Q142" s="277"/>
      <c r="R142" s="290">
        <f t="shared" si="73"/>
        <v>1060.6602019999998</v>
      </c>
      <c r="S142" s="279"/>
      <c r="T142" s="278">
        <f>Sheet1!H17</f>
        <v>1060.6602019999998</v>
      </c>
      <c r="U142" s="278">
        <f t="shared" si="74"/>
        <v>1060.6600000000001</v>
      </c>
      <c r="V142" s="278"/>
      <c r="W142" s="290">
        <v>1060.6600000000001</v>
      </c>
      <c r="X142" s="180">
        <f t="shared" si="57"/>
        <v>99.999980955257925</v>
      </c>
      <c r="Y142" s="277"/>
    </row>
    <row r="143" spans="1:26" ht="30">
      <c r="A143" s="553" t="s">
        <v>511</v>
      </c>
      <c r="B143" s="234" t="s">
        <v>512</v>
      </c>
      <c r="C143" s="552" t="s">
        <v>51</v>
      </c>
      <c r="D143" s="553" t="s">
        <v>51</v>
      </c>
      <c r="E143" s="552" t="s">
        <v>513</v>
      </c>
      <c r="F143" s="235"/>
      <c r="G143" s="235"/>
      <c r="H143" s="235"/>
      <c r="I143" s="278"/>
      <c r="J143" s="278"/>
      <c r="K143" s="278"/>
      <c r="L143" s="278"/>
      <c r="M143" s="278"/>
      <c r="N143" s="277"/>
      <c r="O143" s="277"/>
      <c r="P143" s="277"/>
      <c r="Q143" s="277"/>
      <c r="R143" s="290">
        <f t="shared" si="73"/>
        <v>51.193182999999863</v>
      </c>
      <c r="S143" s="279"/>
      <c r="T143" s="278">
        <f>Sheet1!H18</f>
        <v>51.193182999999863</v>
      </c>
      <c r="U143" s="278">
        <f t="shared" si="74"/>
        <v>0</v>
      </c>
      <c r="V143" s="278"/>
      <c r="W143" s="290"/>
      <c r="X143" s="180">
        <f t="shared" si="57"/>
        <v>0</v>
      </c>
      <c r="Y143" s="277"/>
    </row>
    <row r="144" spans="1:26" ht="30">
      <c r="A144" s="553" t="s">
        <v>514</v>
      </c>
      <c r="B144" s="234" t="s">
        <v>515</v>
      </c>
      <c r="C144" s="552" t="s">
        <v>46</v>
      </c>
      <c r="D144" s="553" t="s">
        <v>46</v>
      </c>
      <c r="E144" s="552" t="s">
        <v>516</v>
      </c>
      <c r="F144" s="235"/>
      <c r="G144" s="235"/>
      <c r="H144" s="235"/>
      <c r="I144" s="278"/>
      <c r="J144" s="278"/>
      <c r="K144" s="278"/>
      <c r="L144" s="278"/>
      <c r="M144" s="278"/>
      <c r="N144" s="277"/>
      <c r="O144" s="277"/>
      <c r="P144" s="277"/>
      <c r="Q144" s="277"/>
      <c r="R144" s="290">
        <f t="shared" si="73"/>
        <v>112.57851100000062</v>
      </c>
      <c r="S144" s="279"/>
      <c r="T144" s="278">
        <f>Sheet1!H19</f>
        <v>112.57851100000062</v>
      </c>
      <c r="U144" s="278">
        <f t="shared" si="74"/>
        <v>96.153999999999996</v>
      </c>
      <c r="V144" s="278"/>
      <c r="W144" s="290">
        <v>96.153999999999996</v>
      </c>
      <c r="X144" s="180">
        <f t="shared" si="57"/>
        <v>85.410616240962241</v>
      </c>
      <c r="Y144" s="277"/>
    </row>
    <row r="145" spans="1:25" ht="27.75" customHeight="1">
      <c r="A145" s="553" t="s">
        <v>517</v>
      </c>
      <c r="B145" s="234" t="s">
        <v>518</v>
      </c>
      <c r="C145" s="552" t="s">
        <v>64</v>
      </c>
      <c r="D145" s="553" t="s">
        <v>64</v>
      </c>
      <c r="E145" s="552" t="s">
        <v>519</v>
      </c>
      <c r="F145" s="235"/>
      <c r="G145" s="235"/>
      <c r="H145" s="235"/>
      <c r="I145" s="278"/>
      <c r="J145" s="278"/>
      <c r="K145" s="278"/>
      <c r="L145" s="278"/>
      <c r="M145" s="278"/>
      <c r="N145" s="277"/>
      <c r="O145" s="277"/>
      <c r="P145" s="277"/>
      <c r="Q145" s="277"/>
      <c r="R145" s="290">
        <f t="shared" si="73"/>
        <v>1041.8610000000001</v>
      </c>
      <c r="S145" s="279"/>
      <c r="T145" s="278">
        <f>Sheet1!H20</f>
        <v>1041.8610000000001</v>
      </c>
      <c r="U145" s="278">
        <f t="shared" si="74"/>
        <v>1041.8610000000001</v>
      </c>
      <c r="V145" s="278"/>
      <c r="W145" s="290">
        <v>1041.8610000000001</v>
      </c>
      <c r="X145" s="180">
        <f t="shared" si="57"/>
        <v>100</v>
      </c>
      <c r="Y145" s="277"/>
    </row>
    <row r="146" spans="1:25" ht="30">
      <c r="A146" s="553" t="s">
        <v>520</v>
      </c>
      <c r="B146" s="234" t="s">
        <v>521</v>
      </c>
      <c r="C146" s="552" t="s">
        <v>62</v>
      </c>
      <c r="D146" s="553" t="s">
        <v>62</v>
      </c>
      <c r="E146" s="552" t="s">
        <v>522</v>
      </c>
      <c r="F146" s="235"/>
      <c r="G146" s="235"/>
      <c r="H146" s="235"/>
      <c r="I146" s="278"/>
      <c r="J146" s="278"/>
      <c r="K146" s="278"/>
      <c r="L146" s="278"/>
      <c r="M146" s="278"/>
      <c r="N146" s="277"/>
      <c r="O146" s="277"/>
      <c r="P146" s="277"/>
      <c r="Q146" s="277"/>
      <c r="R146" s="290">
        <f t="shared" si="73"/>
        <v>983.59600000000023</v>
      </c>
      <c r="S146" s="279"/>
      <c r="T146" s="278">
        <f>Sheet1!H21</f>
        <v>983.59600000000023</v>
      </c>
      <c r="U146" s="278">
        <f t="shared" si="74"/>
        <v>983.6</v>
      </c>
      <c r="V146" s="278"/>
      <c r="W146" s="290">
        <v>983.6</v>
      </c>
      <c r="X146" s="180">
        <f t="shared" si="57"/>
        <v>100.00040667103158</v>
      </c>
      <c r="Y146" s="277"/>
    </row>
    <row r="147" spans="1:25" ht="30">
      <c r="A147" s="553" t="s">
        <v>523</v>
      </c>
      <c r="B147" s="234" t="s">
        <v>524</v>
      </c>
      <c r="C147" s="552" t="s">
        <v>65</v>
      </c>
      <c r="D147" s="553" t="s">
        <v>65</v>
      </c>
      <c r="E147" s="552" t="s">
        <v>525</v>
      </c>
      <c r="F147" s="235"/>
      <c r="G147" s="235"/>
      <c r="H147" s="235"/>
      <c r="I147" s="278"/>
      <c r="J147" s="278"/>
      <c r="K147" s="278"/>
      <c r="L147" s="278"/>
      <c r="M147" s="278"/>
      <c r="N147" s="277"/>
      <c r="O147" s="277"/>
      <c r="P147" s="277"/>
      <c r="Q147" s="277"/>
      <c r="R147" s="290">
        <f t="shared" si="73"/>
        <v>1124.89456</v>
      </c>
      <c r="S147" s="279"/>
      <c r="T147" s="278">
        <f>Sheet1!H22</f>
        <v>1124.89456</v>
      </c>
      <c r="U147" s="278">
        <f t="shared" si="74"/>
        <v>0</v>
      </c>
      <c r="V147" s="278"/>
      <c r="W147" s="290"/>
      <c r="X147" s="180">
        <f t="shared" si="57"/>
        <v>0</v>
      </c>
      <c r="Y147" s="277"/>
    </row>
    <row r="148" spans="1:25" ht="30">
      <c r="A148" s="553" t="s">
        <v>526</v>
      </c>
      <c r="B148" s="234" t="s">
        <v>527</v>
      </c>
      <c r="C148" s="552" t="s">
        <v>66</v>
      </c>
      <c r="D148" s="553" t="s">
        <v>66</v>
      </c>
      <c r="E148" s="552" t="s">
        <v>528</v>
      </c>
      <c r="F148" s="277"/>
      <c r="G148" s="277"/>
      <c r="H148" s="277"/>
      <c r="I148" s="278"/>
      <c r="J148" s="278"/>
      <c r="K148" s="278"/>
      <c r="L148" s="278"/>
      <c r="M148" s="278"/>
      <c r="N148" s="277"/>
      <c r="O148" s="277"/>
      <c r="P148" s="277"/>
      <c r="Q148" s="277"/>
      <c r="R148" s="290">
        <f>T148</f>
        <v>1046.27216</v>
      </c>
      <c r="S148" s="279"/>
      <c r="T148" s="527">
        <f>Sheet1!H23</f>
        <v>1046.27216</v>
      </c>
      <c r="U148" s="278">
        <f>V148+W148</f>
        <v>2036.2719999999999</v>
      </c>
      <c r="V148" s="278"/>
      <c r="W148" s="528">
        <v>2036.2719999999999</v>
      </c>
      <c r="X148" s="180">
        <f t="shared" si="57"/>
        <v>194.62163649656893</v>
      </c>
      <c r="Y148" s="277"/>
    </row>
    <row r="149" spans="1:25" s="171" customFormat="1">
      <c r="A149" s="232">
        <v>4</v>
      </c>
      <c r="B149" s="239" t="s">
        <v>529</v>
      </c>
      <c r="C149" s="231"/>
      <c r="D149" s="231"/>
      <c r="E149" s="226"/>
      <c r="F149" s="227"/>
      <c r="G149" s="227"/>
      <c r="H149" s="227"/>
      <c r="I149" s="282"/>
      <c r="J149" s="282"/>
      <c r="K149" s="282"/>
      <c r="L149" s="282"/>
      <c r="M149" s="282"/>
      <c r="N149" s="283"/>
      <c r="O149" s="283"/>
      <c r="P149" s="283"/>
      <c r="Q149" s="283"/>
      <c r="R149" s="291">
        <f t="shared" si="73"/>
        <v>3418.2290000000003</v>
      </c>
      <c r="S149" s="284"/>
      <c r="T149" s="282">
        <f>SUM(T150:T159)</f>
        <v>3418.2290000000003</v>
      </c>
      <c r="U149" s="282">
        <f>SUM(U150:U159)</f>
        <v>66.585999999999999</v>
      </c>
      <c r="V149" s="282">
        <f t="shared" ref="V149:W149" si="76">SUM(V150:V159)</f>
        <v>0</v>
      </c>
      <c r="W149" s="506">
        <f t="shared" si="76"/>
        <v>66.585999999999999</v>
      </c>
      <c r="X149" s="180">
        <f t="shared" si="57"/>
        <v>1.9479677926786061</v>
      </c>
      <c r="Y149" s="283"/>
    </row>
    <row r="150" spans="1:25" ht="15" customHeight="1">
      <c r="A150" s="552" t="s">
        <v>99</v>
      </c>
      <c r="B150" s="250" t="s">
        <v>531</v>
      </c>
      <c r="C150" s="588" t="s">
        <v>67</v>
      </c>
      <c r="D150" s="551" t="s">
        <v>23</v>
      </c>
      <c r="E150" s="237" t="s">
        <v>532</v>
      </c>
      <c r="F150" s="277"/>
      <c r="G150" s="277"/>
      <c r="H150" s="277"/>
      <c r="I150" s="278"/>
      <c r="J150" s="278"/>
      <c r="K150" s="278"/>
      <c r="L150" s="278"/>
      <c r="M150" s="278"/>
      <c r="N150" s="277"/>
      <c r="O150" s="277"/>
      <c r="P150" s="277"/>
      <c r="Q150" s="277"/>
      <c r="R150" s="290">
        <f t="shared" si="73"/>
        <v>140.559</v>
      </c>
      <c r="S150" s="279"/>
      <c r="T150" s="278">
        <f>Sheet1!H25</f>
        <v>140.559</v>
      </c>
      <c r="U150" s="278">
        <f t="shared" si="74"/>
        <v>0</v>
      </c>
      <c r="V150" s="278"/>
      <c r="W150" s="290"/>
      <c r="X150" s="180">
        <f t="shared" si="57"/>
        <v>0</v>
      </c>
      <c r="Y150" s="277"/>
    </row>
    <row r="151" spans="1:25">
      <c r="A151" s="552" t="s">
        <v>102</v>
      </c>
      <c r="B151" s="250" t="s">
        <v>534</v>
      </c>
      <c r="C151" s="589"/>
      <c r="D151" s="551" t="s">
        <v>22</v>
      </c>
      <c r="E151" s="237" t="s">
        <v>535</v>
      </c>
      <c r="F151" s="277"/>
      <c r="G151" s="277"/>
      <c r="H151" s="277"/>
      <c r="I151" s="278"/>
      <c r="J151" s="278"/>
      <c r="K151" s="278"/>
      <c r="L151" s="278"/>
      <c r="M151" s="278"/>
      <c r="N151" s="277"/>
      <c r="O151" s="277"/>
      <c r="P151" s="277"/>
      <c r="Q151" s="277"/>
      <c r="R151" s="290">
        <f t="shared" si="73"/>
        <v>274.56799999999998</v>
      </c>
      <c r="S151" s="279"/>
      <c r="T151" s="278">
        <f>Sheet1!H26</f>
        <v>274.56799999999998</v>
      </c>
      <c r="U151" s="278">
        <f t="shared" si="74"/>
        <v>0</v>
      </c>
      <c r="V151" s="278"/>
      <c r="W151" s="290"/>
      <c r="X151" s="180">
        <f t="shared" si="57"/>
        <v>0</v>
      </c>
      <c r="Y151" s="277"/>
    </row>
    <row r="152" spans="1:25">
      <c r="A152" s="552" t="s">
        <v>103</v>
      </c>
      <c r="B152" s="250" t="s">
        <v>537</v>
      </c>
      <c r="C152" s="589"/>
      <c r="D152" s="551" t="s">
        <v>101</v>
      </c>
      <c r="E152" s="237" t="s">
        <v>538</v>
      </c>
      <c r="F152" s="277"/>
      <c r="G152" s="277"/>
      <c r="H152" s="277"/>
      <c r="I152" s="278"/>
      <c r="J152" s="278"/>
      <c r="K152" s="278"/>
      <c r="L152" s="278"/>
      <c r="M152" s="278"/>
      <c r="N152" s="277"/>
      <c r="O152" s="277"/>
      <c r="P152" s="277"/>
      <c r="Q152" s="277"/>
      <c r="R152" s="290">
        <f t="shared" si="73"/>
        <v>286.221</v>
      </c>
      <c r="S152" s="279"/>
      <c r="T152" s="278">
        <f>Sheet1!H27</f>
        <v>286.221</v>
      </c>
      <c r="U152" s="278">
        <f t="shared" si="74"/>
        <v>0</v>
      </c>
      <c r="V152" s="278"/>
      <c r="W152" s="290"/>
      <c r="X152" s="180">
        <f t="shared" si="57"/>
        <v>0</v>
      </c>
      <c r="Y152" s="277"/>
    </row>
    <row r="153" spans="1:25">
      <c r="A153" s="552" t="s">
        <v>104</v>
      </c>
      <c r="B153" s="250" t="s">
        <v>540</v>
      </c>
      <c r="C153" s="589"/>
      <c r="D153" s="551" t="s">
        <v>19</v>
      </c>
      <c r="E153" s="237" t="s">
        <v>541</v>
      </c>
      <c r="F153" s="277"/>
      <c r="G153" s="277"/>
      <c r="H153" s="277"/>
      <c r="I153" s="278"/>
      <c r="J153" s="278"/>
      <c r="K153" s="278"/>
      <c r="L153" s="278"/>
      <c r="M153" s="278"/>
      <c r="N153" s="277"/>
      <c r="O153" s="277"/>
      <c r="P153" s="277"/>
      <c r="Q153" s="277"/>
      <c r="R153" s="290">
        <f t="shared" si="73"/>
        <v>64.825000000000045</v>
      </c>
      <c r="S153" s="279"/>
      <c r="T153" s="278">
        <f>Sheet1!H28</f>
        <v>64.825000000000045</v>
      </c>
      <c r="U153" s="278">
        <f t="shared" si="74"/>
        <v>46.826000000000001</v>
      </c>
      <c r="V153" s="278"/>
      <c r="W153" s="290">
        <v>46.826000000000001</v>
      </c>
      <c r="X153" s="180">
        <f t="shared" si="57"/>
        <v>72.234477439259493</v>
      </c>
      <c r="Y153" s="277"/>
    </row>
    <row r="154" spans="1:25">
      <c r="A154" s="285" t="s">
        <v>389</v>
      </c>
      <c r="B154" s="250" t="s">
        <v>543</v>
      </c>
      <c r="C154" s="589"/>
      <c r="D154" s="236" t="s">
        <v>22</v>
      </c>
      <c r="E154" s="237" t="s">
        <v>544</v>
      </c>
      <c r="F154" s="277"/>
      <c r="G154" s="277"/>
      <c r="H154" s="277"/>
      <c r="I154" s="278"/>
      <c r="J154" s="278"/>
      <c r="K154" s="278"/>
      <c r="L154" s="278"/>
      <c r="M154" s="278"/>
      <c r="N154" s="277"/>
      <c r="O154" s="277"/>
      <c r="P154" s="277"/>
      <c r="Q154" s="277"/>
      <c r="R154" s="290">
        <f t="shared" si="73"/>
        <v>447.65300000000002</v>
      </c>
      <c r="S154" s="279"/>
      <c r="T154" s="278">
        <f>Sheet1!H29</f>
        <v>447.65300000000002</v>
      </c>
      <c r="U154" s="278">
        <f t="shared" si="74"/>
        <v>0</v>
      </c>
      <c r="V154" s="278"/>
      <c r="W154" s="290"/>
      <c r="X154" s="114">
        <f t="shared" si="57"/>
        <v>0</v>
      </c>
      <c r="Y154" s="277"/>
    </row>
    <row r="155" spans="1:25">
      <c r="A155" s="285" t="s">
        <v>393</v>
      </c>
      <c r="B155" s="250" t="s">
        <v>546</v>
      </c>
      <c r="C155" s="589"/>
      <c r="D155" s="236" t="s">
        <v>100</v>
      </c>
      <c r="E155" s="237" t="s">
        <v>547</v>
      </c>
      <c r="F155" s="277"/>
      <c r="G155" s="277"/>
      <c r="H155" s="277"/>
      <c r="I155" s="278"/>
      <c r="J155" s="278"/>
      <c r="K155" s="278"/>
      <c r="L155" s="278"/>
      <c r="M155" s="278"/>
      <c r="N155" s="277"/>
      <c r="O155" s="277"/>
      <c r="P155" s="277"/>
      <c r="Q155" s="277"/>
      <c r="R155" s="290">
        <f t="shared" si="73"/>
        <v>447.50299999999999</v>
      </c>
      <c r="S155" s="279"/>
      <c r="T155" s="278">
        <f>Sheet1!H30</f>
        <v>447.50299999999999</v>
      </c>
      <c r="U155" s="278">
        <f t="shared" si="74"/>
        <v>0</v>
      </c>
      <c r="V155" s="278"/>
      <c r="W155" s="290"/>
      <c r="X155" s="114">
        <f t="shared" si="57"/>
        <v>0</v>
      </c>
      <c r="Y155" s="277"/>
    </row>
    <row r="156" spans="1:25">
      <c r="A156" s="285" t="s">
        <v>396</v>
      </c>
      <c r="B156" s="250" t="s">
        <v>549</v>
      </c>
      <c r="C156" s="589"/>
      <c r="D156" s="236" t="s">
        <v>23</v>
      </c>
      <c r="E156" s="237" t="s">
        <v>550</v>
      </c>
      <c r="F156" s="277"/>
      <c r="G156" s="277"/>
      <c r="H156" s="277"/>
      <c r="I156" s="278"/>
      <c r="J156" s="278"/>
      <c r="K156" s="278"/>
      <c r="L156" s="278"/>
      <c r="M156" s="278"/>
      <c r="N156" s="277"/>
      <c r="O156" s="277"/>
      <c r="P156" s="277"/>
      <c r="Q156" s="277"/>
      <c r="R156" s="290">
        <f t="shared" si="73"/>
        <v>6.6779999999999973</v>
      </c>
      <c r="S156" s="279"/>
      <c r="T156" s="278">
        <f>Sheet1!H31</f>
        <v>6.6779999999999973</v>
      </c>
      <c r="U156" s="278">
        <f t="shared" si="74"/>
        <v>0</v>
      </c>
      <c r="V156" s="278"/>
      <c r="W156" s="290"/>
      <c r="X156" s="114">
        <f t="shared" si="57"/>
        <v>0</v>
      </c>
      <c r="Y156" s="277"/>
    </row>
    <row r="157" spans="1:25">
      <c r="A157" s="285" t="s">
        <v>761</v>
      </c>
      <c r="B157" s="238" t="s">
        <v>537</v>
      </c>
      <c r="C157" s="589"/>
      <c r="D157" s="241" t="s">
        <v>101</v>
      </c>
      <c r="E157" s="233" t="s">
        <v>552</v>
      </c>
      <c r="F157" s="277"/>
      <c r="G157" s="277"/>
      <c r="H157" s="277"/>
      <c r="I157" s="278"/>
      <c r="J157" s="278"/>
      <c r="K157" s="278"/>
      <c r="L157" s="278"/>
      <c r="M157" s="278"/>
      <c r="N157" s="277"/>
      <c r="O157" s="277"/>
      <c r="P157" s="277"/>
      <c r="Q157" s="277"/>
      <c r="R157" s="290">
        <f t="shared" si="73"/>
        <v>447.59899999999999</v>
      </c>
      <c r="S157" s="279"/>
      <c r="T157" s="278">
        <f>Sheet1!H32</f>
        <v>447.59899999999999</v>
      </c>
      <c r="U157" s="278">
        <f t="shared" si="74"/>
        <v>0</v>
      </c>
      <c r="V157" s="278"/>
      <c r="W157" s="290"/>
      <c r="X157" s="114">
        <f t="shared" si="57"/>
        <v>0</v>
      </c>
      <c r="Y157" s="277"/>
    </row>
    <row r="158" spans="1:25">
      <c r="A158" s="285" t="s">
        <v>762</v>
      </c>
      <c r="B158" s="238" t="s">
        <v>554</v>
      </c>
      <c r="C158" s="589"/>
      <c r="D158" s="241" t="s">
        <v>21</v>
      </c>
      <c r="E158" s="233" t="s">
        <v>555</v>
      </c>
      <c r="F158" s="277"/>
      <c r="G158" s="277"/>
      <c r="H158" s="277"/>
      <c r="I158" s="278"/>
      <c r="J158" s="278"/>
      <c r="K158" s="278"/>
      <c r="L158" s="278"/>
      <c r="M158" s="278"/>
      <c r="N158" s="277"/>
      <c r="O158" s="277"/>
      <c r="P158" s="277"/>
      <c r="Q158" s="277"/>
      <c r="R158" s="290">
        <f t="shared" si="73"/>
        <v>447.46899999999999</v>
      </c>
      <c r="S158" s="279"/>
      <c r="T158" s="278">
        <f>Sheet1!H33</f>
        <v>447.46899999999999</v>
      </c>
      <c r="U158" s="278">
        <f t="shared" si="74"/>
        <v>0</v>
      </c>
      <c r="V158" s="278"/>
      <c r="W158" s="290"/>
      <c r="X158" s="114">
        <f t="shared" si="57"/>
        <v>0</v>
      </c>
      <c r="Y158" s="277"/>
    </row>
    <row r="159" spans="1:25">
      <c r="A159" s="285" t="s">
        <v>763</v>
      </c>
      <c r="B159" s="238" t="s">
        <v>557</v>
      </c>
      <c r="C159" s="590"/>
      <c r="D159" s="241" t="s">
        <v>19</v>
      </c>
      <c r="E159" s="233" t="s">
        <v>558</v>
      </c>
      <c r="F159" s="277"/>
      <c r="G159" s="277"/>
      <c r="H159" s="277"/>
      <c r="I159" s="278"/>
      <c r="J159" s="278"/>
      <c r="K159" s="278"/>
      <c r="L159" s="278"/>
      <c r="M159" s="278"/>
      <c r="N159" s="277"/>
      <c r="O159" s="277"/>
      <c r="P159" s="277"/>
      <c r="Q159" s="277"/>
      <c r="R159" s="290">
        <f t="shared" si="73"/>
        <v>855.154</v>
      </c>
      <c r="S159" s="279"/>
      <c r="T159" s="278">
        <f>Sheet1!H34</f>
        <v>855.154</v>
      </c>
      <c r="U159" s="278">
        <f t="shared" si="74"/>
        <v>19.760000000000002</v>
      </c>
      <c r="V159" s="278"/>
      <c r="W159" s="290">
        <v>19.760000000000002</v>
      </c>
      <c r="X159" s="114">
        <f t="shared" si="57"/>
        <v>2.3106949157695573</v>
      </c>
      <c r="Y159" s="277"/>
    </row>
    <row r="160" spans="1:25" s="171" customFormat="1">
      <c r="A160" s="232">
        <v>5</v>
      </c>
      <c r="B160" s="239" t="s">
        <v>38</v>
      </c>
      <c r="C160" s="231"/>
      <c r="D160" s="231"/>
      <c r="E160" s="226"/>
      <c r="F160" s="227"/>
      <c r="G160" s="227"/>
      <c r="H160" s="227"/>
      <c r="I160" s="282"/>
      <c r="J160" s="282"/>
      <c r="K160" s="282"/>
      <c r="L160" s="282"/>
      <c r="M160" s="282"/>
      <c r="N160" s="283"/>
      <c r="O160" s="283"/>
      <c r="P160" s="283"/>
      <c r="Q160" s="283"/>
      <c r="R160" s="291">
        <f t="shared" si="73"/>
        <v>1315.0280000000002</v>
      </c>
      <c r="S160" s="284"/>
      <c r="T160" s="282">
        <f>T161</f>
        <v>1315.0280000000002</v>
      </c>
      <c r="U160" s="282">
        <f t="shared" ref="U160:W160" si="77">U161</f>
        <v>1012.5630000000001</v>
      </c>
      <c r="V160" s="282">
        <f t="shared" si="77"/>
        <v>0</v>
      </c>
      <c r="W160" s="506">
        <f t="shared" si="77"/>
        <v>1012.5630000000001</v>
      </c>
      <c r="X160" s="114">
        <f t="shared" si="57"/>
        <v>76.999349063289898</v>
      </c>
      <c r="Y160" s="283"/>
    </row>
    <row r="161" spans="1:26" s="171" customFormat="1">
      <c r="A161" s="232"/>
      <c r="B161" s="239" t="s">
        <v>107</v>
      </c>
      <c r="C161" s="231"/>
      <c r="D161" s="231"/>
      <c r="E161" s="226"/>
      <c r="F161" s="227"/>
      <c r="G161" s="227"/>
      <c r="H161" s="227"/>
      <c r="I161" s="282"/>
      <c r="J161" s="282"/>
      <c r="K161" s="282"/>
      <c r="L161" s="282"/>
      <c r="M161" s="282"/>
      <c r="N161" s="283"/>
      <c r="O161" s="283"/>
      <c r="P161" s="283"/>
      <c r="Q161" s="283"/>
      <c r="R161" s="291">
        <f t="shared" si="73"/>
        <v>1315.0280000000002</v>
      </c>
      <c r="S161" s="284"/>
      <c r="T161" s="282">
        <f>SUM(T162:T170)</f>
        <v>1315.0280000000002</v>
      </c>
      <c r="U161" s="282">
        <f t="shared" ref="U161:W161" si="78">SUM(U162:U170)</f>
        <v>1012.5630000000001</v>
      </c>
      <c r="V161" s="282">
        <f t="shared" si="78"/>
        <v>0</v>
      </c>
      <c r="W161" s="506">
        <f t="shared" si="78"/>
        <v>1012.5630000000001</v>
      </c>
      <c r="X161" s="114">
        <f t="shared" si="57"/>
        <v>76.999349063289898</v>
      </c>
      <c r="Y161" s="283"/>
    </row>
    <row r="162" spans="1:26">
      <c r="A162" s="285" t="s">
        <v>105</v>
      </c>
      <c r="B162" s="238" t="s">
        <v>560</v>
      </c>
      <c r="C162" s="606" t="s">
        <v>561</v>
      </c>
      <c r="D162" s="241" t="s">
        <v>24</v>
      </c>
      <c r="E162" s="254" t="s">
        <v>562</v>
      </c>
      <c r="F162" s="277"/>
      <c r="G162" s="277"/>
      <c r="H162" s="277"/>
      <c r="I162" s="278"/>
      <c r="J162" s="278"/>
      <c r="K162" s="278"/>
      <c r="L162" s="278"/>
      <c r="M162" s="278"/>
      <c r="N162" s="277"/>
      <c r="O162" s="277"/>
      <c r="P162" s="277"/>
      <c r="Q162" s="277"/>
      <c r="R162" s="290">
        <f t="shared" si="73"/>
        <v>161.892</v>
      </c>
      <c r="S162" s="279"/>
      <c r="T162" s="278">
        <f>Sheet1!H37</f>
        <v>161.892</v>
      </c>
      <c r="U162" s="278">
        <f t="shared" si="74"/>
        <v>133.12700000000001</v>
      </c>
      <c r="V162" s="278"/>
      <c r="W162" s="555">
        <f>50+24+59.127</f>
        <v>133.12700000000001</v>
      </c>
      <c r="X162" s="114">
        <f>U162/R162*100</f>
        <v>82.231981815037187</v>
      </c>
      <c r="Y162" s="277"/>
      <c r="Z162" s="555"/>
    </row>
    <row r="163" spans="1:26">
      <c r="A163" s="285" t="s">
        <v>402</v>
      </c>
      <c r="B163" s="238" t="s">
        <v>564</v>
      </c>
      <c r="C163" s="606"/>
      <c r="D163" s="241" t="s">
        <v>21</v>
      </c>
      <c r="E163" s="254" t="s">
        <v>565</v>
      </c>
      <c r="F163" s="277"/>
      <c r="G163" s="277"/>
      <c r="H163" s="277"/>
      <c r="I163" s="278"/>
      <c r="J163" s="278"/>
      <c r="K163" s="278"/>
      <c r="L163" s="278"/>
      <c r="M163" s="278"/>
      <c r="N163" s="277"/>
      <c r="O163" s="277"/>
      <c r="P163" s="277"/>
      <c r="Q163" s="277"/>
      <c r="R163" s="290">
        <f t="shared" si="73"/>
        <v>161.892</v>
      </c>
      <c r="S163" s="279"/>
      <c r="T163" s="278">
        <f>Sheet1!H38</f>
        <v>161.892</v>
      </c>
      <c r="U163" s="278">
        <f t="shared" si="74"/>
        <v>124.944</v>
      </c>
      <c r="V163" s="278"/>
      <c r="W163" s="555">
        <f>59.127+15.2+50+0.617</f>
        <v>124.944</v>
      </c>
      <c r="X163" s="114">
        <f t="shared" si="57"/>
        <v>77.177377510933226</v>
      </c>
      <c r="Y163" s="277"/>
      <c r="Z163" s="555"/>
    </row>
    <row r="164" spans="1:26">
      <c r="A164" s="285" t="s">
        <v>764</v>
      </c>
      <c r="B164" s="238" t="s">
        <v>567</v>
      </c>
      <c r="C164" s="606"/>
      <c r="D164" s="241" t="s">
        <v>21</v>
      </c>
      <c r="E164" s="254" t="s">
        <v>568</v>
      </c>
      <c r="F164" s="277"/>
      <c r="G164" s="277"/>
      <c r="H164" s="277"/>
      <c r="I164" s="278"/>
      <c r="J164" s="278"/>
      <c r="K164" s="278"/>
      <c r="L164" s="278"/>
      <c r="M164" s="278"/>
      <c r="N164" s="277"/>
      <c r="O164" s="277"/>
      <c r="P164" s="277"/>
      <c r="Q164" s="277"/>
      <c r="R164" s="290">
        <f t="shared" si="73"/>
        <v>161.892</v>
      </c>
      <c r="S164" s="279"/>
      <c r="T164" s="278">
        <f>Sheet1!H39</f>
        <v>161.892</v>
      </c>
      <c r="U164" s="278">
        <f t="shared" si="74"/>
        <v>124.73200000000001</v>
      </c>
      <c r="V164" s="278"/>
      <c r="W164" s="555">
        <f>50+14.4+59.127+1.205</f>
        <v>124.73200000000001</v>
      </c>
      <c r="X164" s="114">
        <f t="shared" si="57"/>
        <v>77.046426012403344</v>
      </c>
      <c r="Y164" s="277"/>
      <c r="Z164" s="555"/>
    </row>
    <row r="165" spans="1:26">
      <c r="A165" s="285" t="s">
        <v>765</v>
      </c>
      <c r="B165" s="238" t="s">
        <v>570</v>
      </c>
      <c r="C165" s="606"/>
      <c r="D165" s="241" t="s">
        <v>20</v>
      </c>
      <c r="E165" s="254" t="s">
        <v>571</v>
      </c>
      <c r="F165" s="277"/>
      <c r="G165" s="277"/>
      <c r="H165" s="277"/>
      <c r="I165" s="278"/>
      <c r="J165" s="278"/>
      <c r="K165" s="278"/>
      <c r="L165" s="278"/>
      <c r="M165" s="278"/>
      <c r="N165" s="277"/>
      <c r="O165" s="277"/>
      <c r="P165" s="277"/>
      <c r="Q165" s="277"/>
      <c r="R165" s="290">
        <f t="shared" si="73"/>
        <v>161.892</v>
      </c>
      <c r="S165" s="279"/>
      <c r="T165" s="278">
        <f>Sheet1!H40</f>
        <v>161.892</v>
      </c>
      <c r="U165" s="278">
        <f t="shared" si="74"/>
        <v>95.820000000000007</v>
      </c>
      <c r="V165" s="278"/>
      <c r="W165" s="555">
        <f>15.588+28.8+50+1.432</f>
        <v>95.820000000000007</v>
      </c>
      <c r="X165" s="114">
        <f t="shared" si="57"/>
        <v>59.187606552516506</v>
      </c>
      <c r="Y165" s="277"/>
      <c r="Z165" s="555"/>
    </row>
    <row r="166" spans="1:26">
      <c r="A166" s="285" t="s">
        <v>766</v>
      </c>
      <c r="B166" s="238" t="s">
        <v>573</v>
      </c>
      <c r="C166" s="606"/>
      <c r="D166" s="241" t="s">
        <v>22</v>
      </c>
      <c r="E166" s="254" t="s">
        <v>574</v>
      </c>
      <c r="F166" s="277"/>
      <c r="G166" s="277"/>
      <c r="H166" s="277"/>
      <c r="I166" s="278"/>
      <c r="J166" s="278"/>
      <c r="K166" s="278"/>
      <c r="L166" s="278"/>
      <c r="M166" s="278"/>
      <c r="N166" s="277"/>
      <c r="O166" s="277"/>
      <c r="P166" s="277"/>
      <c r="Q166" s="277"/>
      <c r="R166" s="290">
        <f t="shared" si="73"/>
        <v>161.892</v>
      </c>
      <c r="S166" s="279"/>
      <c r="T166" s="278">
        <f>Sheet1!H41</f>
        <v>161.892</v>
      </c>
      <c r="U166" s="278">
        <f t="shared" si="74"/>
        <v>94.704000000000008</v>
      </c>
      <c r="V166" s="278"/>
      <c r="W166" s="555">
        <f>24+20.704+50</f>
        <v>94.704000000000008</v>
      </c>
      <c r="X166" s="114">
        <f t="shared" si="57"/>
        <v>58.498258097991261</v>
      </c>
      <c r="Y166" s="277"/>
      <c r="Z166" s="555"/>
    </row>
    <row r="167" spans="1:26">
      <c r="A167" s="285" t="s">
        <v>767</v>
      </c>
      <c r="B167" s="238" t="s">
        <v>576</v>
      </c>
      <c r="C167" s="606"/>
      <c r="D167" s="241" t="s">
        <v>18</v>
      </c>
      <c r="E167" s="254" t="s">
        <v>577</v>
      </c>
      <c r="F167" s="277"/>
      <c r="G167" s="277"/>
      <c r="H167" s="277"/>
      <c r="I167" s="278"/>
      <c r="J167" s="278"/>
      <c r="K167" s="278"/>
      <c r="L167" s="278"/>
      <c r="M167" s="278"/>
      <c r="N167" s="277"/>
      <c r="O167" s="277"/>
      <c r="P167" s="277"/>
      <c r="Q167" s="277"/>
      <c r="R167" s="290">
        <f t="shared" si="73"/>
        <v>161.892</v>
      </c>
      <c r="S167" s="279"/>
      <c r="T167" s="278">
        <f>Sheet1!H42</f>
        <v>161.892</v>
      </c>
      <c r="U167" s="278">
        <f t="shared" si="74"/>
        <v>148.036</v>
      </c>
      <c r="V167" s="278"/>
      <c r="W167" s="555">
        <f>27.524+24+92.792+3.72</f>
        <v>148.036</v>
      </c>
      <c r="X167" s="114">
        <f t="shared" si="57"/>
        <v>91.441207718726076</v>
      </c>
      <c r="Y167" s="277"/>
      <c r="Z167" s="555"/>
    </row>
    <row r="168" spans="1:26">
      <c r="A168" s="285" t="s">
        <v>768</v>
      </c>
      <c r="B168" s="238" t="s">
        <v>579</v>
      </c>
      <c r="C168" s="606"/>
      <c r="D168" s="241" t="s">
        <v>101</v>
      </c>
      <c r="E168" s="233" t="s">
        <v>580</v>
      </c>
      <c r="F168" s="277"/>
      <c r="G168" s="277"/>
      <c r="H168" s="277"/>
      <c r="I168" s="278"/>
      <c r="J168" s="278"/>
      <c r="K168" s="278"/>
      <c r="L168" s="278"/>
      <c r="M168" s="278"/>
      <c r="N168" s="277"/>
      <c r="O168" s="277"/>
      <c r="P168" s="277"/>
      <c r="Q168" s="277"/>
      <c r="R168" s="290">
        <f t="shared" si="73"/>
        <v>161.892</v>
      </c>
      <c r="S168" s="279"/>
      <c r="T168" s="278">
        <f>Sheet1!H43</f>
        <v>161.892</v>
      </c>
      <c r="U168" s="278">
        <f t="shared" si="74"/>
        <v>148.1</v>
      </c>
      <c r="V168" s="278"/>
      <c r="W168" s="555">
        <f>92.792+24+29.988+1.32</f>
        <v>148.1</v>
      </c>
      <c r="X168" s="114">
        <f t="shared" si="57"/>
        <v>91.480740246584148</v>
      </c>
      <c r="Y168" s="277"/>
      <c r="Z168" s="555"/>
    </row>
    <row r="169" spans="1:26">
      <c r="A169" s="285" t="s">
        <v>769</v>
      </c>
      <c r="B169" s="238" t="s">
        <v>582</v>
      </c>
      <c r="C169" s="606"/>
      <c r="D169" s="241" t="s">
        <v>101</v>
      </c>
      <c r="E169" s="233" t="s">
        <v>583</v>
      </c>
      <c r="F169" s="277"/>
      <c r="G169" s="277"/>
      <c r="H169" s="277"/>
      <c r="I169" s="278"/>
      <c r="J169" s="278"/>
      <c r="K169" s="278"/>
      <c r="L169" s="278"/>
      <c r="M169" s="278"/>
      <c r="N169" s="277"/>
      <c r="O169" s="277"/>
      <c r="P169" s="277"/>
      <c r="Q169" s="277"/>
      <c r="R169" s="290">
        <f t="shared" si="73"/>
        <v>90.891999999999996</v>
      </c>
      <c r="S169" s="279"/>
      <c r="T169" s="278">
        <f>Sheet1!H44</f>
        <v>90.891999999999996</v>
      </c>
      <c r="U169" s="278">
        <f t="shared" si="74"/>
        <v>77.099999999999994</v>
      </c>
      <c r="V169" s="278"/>
      <c r="W169" s="555">
        <f>24+29.988+21.792+1.32</f>
        <v>77.099999999999994</v>
      </c>
      <c r="X169" s="114">
        <f t="shared" si="57"/>
        <v>84.825947278088279</v>
      </c>
      <c r="Y169" s="277"/>
      <c r="Z169" s="555"/>
    </row>
    <row r="170" spans="1:26">
      <c r="A170" s="285" t="s">
        <v>770</v>
      </c>
      <c r="B170" s="238" t="s">
        <v>585</v>
      </c>
      <c r="C170" s="606"/>
      <c r="D170" s="241" t="s">
        <v>17</v>
      </c>
      <c r="E170" s="233" t="s">
        <v>586</v>
      </c>
      <c r="F170" s="277"/>
      <c r="G170" s="277"/>
      <c r="H170" s="277"/>
      <c r="I170" s="278"/>
      <c r="J170" s="278"/>
      <c r="K170" s="278"/>
      <c r="L170" s="278"/>
      <c r="M170" s="278"/>
      <c r="N170" s="277"/>
      <c r="O170" s="277"/>
      <c r="P170" s="277"/>
      <c r="Q170" s="277"/>
      <c r="R170" s="290">
        <f t="shared" si="73"/>
        <v>90.891999999999996</v>
      </c>
      <c r="S170" s="279"/>
      <c r="T170" s="278">
        <f>Sheet1!H45</f>
        <v>90.891999999999996</v>
      </c>
      <c r="U170" s="278">
        <f t="shared" si="74"/>
        <v>66</v>
      </c>
      <c r="V170" s="278"/>
      <c r="W170" s="555">
        <f>50+16</f>
        <v>66</v>
      </c>
      <c r="X170" s="114">
        <f t="shared" si="57"/>
        <v>72.613651366456907</v>
      </c>
      <c r="Y170" s="277"/>
      <c r="Z170" s="555"/>
    </row>
    <row r="171" spans="1:26" s="171" customFormat="1">
      <c r="A171" s="232">
        <v>6</v>
      </c>
      <c r="B171" s="239" t="s">
        <v>39</v>
      </c>
      <c r="C171" s="231"/>
      <c r="D171" s="231"/>
      <c r="E171" s="226"/>
      <c r="F171" s="227"/>
      <c r="G171" s="227"/>
      <c r="H171" s="227"/>
      <c r="I171" s="282"/>
      <c r="J171" s="282"/>
      <c r="K171" s="282"/>
      <c r="L171" s="282"/>
      <c r="M171" s="282"/>
      <c r="N171" s="283"/>
      <c r="O171" s="283"/>
      <c r="P171" s="283"/>
      <c r="Q171" s="283"/>
      <c r="R171" s="291">
        <f t="shared" si="73"/>
        <v>134.35194799999999</v>
      </c>
      <c r="S171" s="284"/>
      <c r="T171" s="282">
        <f>Sheet1!H46</f>
        <v>134.35194799999999</v>
      </c>
      <c r="U171" s="278">
        <f t="shared" si="74"/>
        <v>0</v>
      </c>
      <c r="V171" s="282"/>
      <c r="W171" s="291"/>
      <c r="X171" s="114">
        <f t="shared" ref="X171:X234" si="79">U171/R171*100</f>
        <v>0</v>
      </c>
      <c r="Y171" s="283"/>
    </row>
    <row r="172" spans="1:26" ht="30">
      <c r="A172" s="233" t="s">
        <v>29</v>
      </c>
      <c r="B172" s="238" t="s">
        <v>108</v>
      </c>
      <c r="C172" s="233" t="s">
        <v>561</v>
      </c>
      <c r="D172" s="241" t="s">
        <v>109</v>
      </c>
      <c r="E172" s="254" t="s">
        <v>587</v>
      </c>
      <c r="F172" s="277"/>
      <c r="G172" s="277"/>
      <c r="H172" s="277"/>
      <c r="I172" s="278"/>
      <c r="J172" s="278"/>
      <c r="K172" s="278"/>
      <c r="L172" s="278"/>
      <c r="M172" s="278"/>
      <c r="N172" s="277"/>
      <c r="O172" s="277"/>
      <c r="P172" s="277"/>
      <c r="Q172" s="277"/>
      <c r="R172" s="290">
        <f t="shared" si="73"/>
        <v>134.35194799999999</v>
      </c>
      <c r="S172" s="279"/>
      <c r="T172" s="278">
        <f>Sheet1!H47</f>
        <v>134.35194799999999</v>
      </c>
      <c r="U172" s="278">
        <f t="shared" si="74"/>
        <v>0</v>
      </c>
      <c r="V172" s="278"/>
      <c r="W172" s="290"/>
      <c r="X172" s="114">
        <f t="shared" si="79"/>
        <v>0</v>
      </c>
      <c r="Y172" s="277"/>
    </row>
    <row r="173" spans="1:26" s="171" customFormat="1" ht="27.75" customHeight="1">
      <c r="A173" s="297" t="s">
        <v>588</v>
      </c>
      <c r="B173" s="297" t="s">
        <v>30</v>
      </c>
      <c r="C173" s="297"/>
      <c r="D173" s="297"/>
      <c r="E173" s="298"/>
      <c r="F173" s="303"/>
      <c r="G173" s="299"/>
      <c r="H173" s="299"/>
      <c r="I173" s="300"/>
      <c r="J173" s="300"/>
      <c r="K173" s="300"/>
      <c r="L173" s="300"/>
      <c r="M173" s="300"/>
      <c r="N173" s="299"/>
      <c r="O173" s="299"/>
      <c r="P173" s="299"/>
      <c r="Q173" s="299"/>
      <c r="R173" s="301">
        <f>T173</f>
        <v>22921.552700000007</v>
      </c>
      <c r="S173" s="302"/>
      <c r="T173" s="300">
        <f>Sheet1!H48</f>
        <v>22921.552700000007</v>
      </c>
      <c r="U173" s="300">
        <f>U174</f>
        <v>12890.612999999996</v>
      </c>
      <c r="V173" s="300">
        <f t="shared" ref="V173:Y173" si="80">V174</f>
        <v>0</v>
      </c>
      <c r="W173" s="507">
        <f>W174</f>
        <v>12890.612999999996</v>
      </c>
      <c r="X173" s="300">
        <f t="shared" si="79"/>
        <v>56.237957213081778</v>
      </c>
      <c r="Y173" s="300">
        <f t="shared" si="80"/>
        <v>0</v>
      </c>
    </row>
    <row r="174" spans="1:26" s="171" customFormat="1">
      <c r="A174" s="232">
        <v>1</v>
      </c>
      <c r="B174" s="239" t="s">
        <v>37</v>
      </c>
      <c r="C174" s="231"/>
      <c r="D174" s="231"/>
      <c r="E174" s="226"/>
      <c r="F174" s="227"/>
      <c r="G174" s="227"/>
      <c r="H174" s="227"/>
      <c r="I174" s="282"/>
      <c r="J174" s="282"/>
      <c r="K174" s="282"/>
      <c r="L174" s="282"/>
      <c r="M174" s="282"/>
      <c r="N174" s="283"/>
      <c r="O174" s="283"/>
      <c r="P174" s="283"/>
      <c r="Q174" s="283"/>
      <c r="R174" s="291">
        <f t="shared" si="73"/>
        <v>22921.552700000007</v>
      </c>
      <c r="S174" s="284"/>
      <c r="T174" s="282">
        <f>Sheet1!H49</f>
        <v>22921.552700000007</v>
      </c>
      <c r="U174" s="282">
        <f>SUM(U176:U214)</f>
        <v>12890.612999999996</v>
      </c>
      <c r="V174" s="282">
        <f t="shared" ref="V174:Y174" si="81">SUM(V176:V214)</f>
        <v>0</v>
      </c>
      <c r="W174" s="506">
        <f>SUM(W176:W214)</f>
        <v>12890.612999999996</v>
      </c>
      <c r="X174" s="282">
        <f>U174/R174*100</f>
        <v>56.237957213081778</v>
      </c>
      <c r="Y174" s="282">
        <f t="shared" si="81"/>
        <v>0</v>
      </c>
    </row>
    <row r="175" spans="1:26" s="171" customFormat="1" hidden="1">
      <c r="A175" s="232" t="s">
        <v>74</v>
      </c>
      <c r="B175" s="239" t="s">
        <v>484</v>
      </c>
      <c r="C175" s="231"/>
      <c r="D175" s="231"/>
      <c r="E175" s="226"/>
      <c r="F175" s="227"/>
      <c r="G175" s="227"/>
      <c r="H175" s="227"/>
      <c r="I175" s="282"/>
      <c r="J175" s="282"/>
      <c r="K175" s="282"/>
      <c r="L175" s="282"/>
      <c r="M175" s="282"/>
      <c r="N175" s="283"/>
      <c r="O175" s="283"/>
      <c r="P175" s="283"/>
      <c r="Q175" s="283"/>
      <c r="R175" s="291">
        <f t="shared" si="73"/>
        <v>16613.176199999998</v>
      </c>
      <c r="S175" s="284"/>
      <c r="T175" s="282">
        <f>SUM(T176:T191)</f>
        <v>16613.176199999998</v>
      </c>
      <c r="U175" s="282"/>
      <c r="V175" s="282"/>
      <c r="W175" s="291"/>
      <c r="X175" s="114">
        <f t="shared" si="79"/>
        <v>0</v>
      </c>
      <c r="Y175" s="283"/>
    </row>
    <row r="176" spans="1:26">
      <c r="A176" s="255" t="s">
        <v>36</v>
      </c>
      <c r="B176" s="256" t="s">
        <v>589</v>
      </c>
      <c r="C176" s="587" t="s">
        <v>67</v>
      </c>
      <c r="D176" s="257" t="s">
        <v>62</v>
      </c>
      <c r="E176" s="254" t="s">
        <v>590</v>
      </c>
      <c r="F176" s="277"/>
      <c r="G176" s="277"/>
      <c r="H176" s="277"/>
      <c r="I176" s="278"/>
      <c r="J176" s="278"/>
      <c r="K176" s="278"/>
      <c r="L176" s="278"/>
      <c r="M176" s="278"/>
      <c r="N176" s="277"/>
      <c r="O176" s="277"/>
      <c r="P176" s="277"/>
      <c r="Q176" s="277"/>
      <c r="R176" s="290">
        <f t="shared" si="73"/>
        <v>1218.3000000000002</v>
      </c>
      <c r="S176" s="279"/>
      <c r="T176" s="278">
        <f>Sheet1!H51</f>
        <v>1218.3000000000002</v>
      </c>
      <c r="U176" s="278">
        <f>V176+W176</f>
        <v>1088.096</v>
      </c>
      <c r="V176" s="278"/>
      <c r="W176" s="290">
        <v>1088.096</v>
      </c>
      <c r="X176" s="278">
        <f t="shared" si="79"/>
        <v>89.312648772880237</v>
      </c>
      <c r="Y176" s="277"/>
    </row>
    <row r="177" spans="1:25" ht="15.75" customHeight="1">
      <c r="A177" s="255" t="s">
        <v>57</v>
      </c>
      <c r="B177" s="258" t="s">
        <v>591</v>
      </c>
      <c r="C177" s="587"/>
      <c r="D177" s="593" t="s">
        <v>65</v>
      </c>
      <c r="E177" s="254" t="s">
        <v>592</v>
      </c>
      <c r="F177" s="277"/>
      <c r="G177" s="277"/>
      <c r="H177" s="277"/>
      <c r="I177" s="278"/>
      <c r="J177" s="278"/>
      <c r="K177" s="278"/>
      <c r="L177" s="278"/>
      <c r="M177" s="278"/>
      <c r="N177" s="277"/>
      <c r="O177" s="277"/>
      <c r="P177" s="277"/>
      <c r="Q177" s="277"/>
      <c r="R177" s="290">
        <f t="shared" si="73"/>
        <v>1977.0619999999999</v>
      </c>
      <c r="S177" s="279"/>
      <c r="T177" s="278">
        <f>Sheet1!H52</f>
        <v>1977.0619999999999</v>
      </c>
      <c r="U177" s="278">
        <f t="shared" ref="U177:U214" si="82">V177+W177</f>
        <v>1359.6020000000001</v>
      </c>
      <c r="V177" s="278"/>
      <c r="W177" s="290">
        <v>1359.6020000000001</v>
      </c>
      <c r="X177" s="278">
        <f t="shared" si="79"/>
        <v>68.768809475878868</v>
      </c>
      <c r="Y177" s="277"/>
    </row>
    <row r="178" spans="1:25">
      <c r="A178" s="255" t="s">
        <v>58</v>
      </c>
      <c r="B178" s="258" t="s">
        <v>593</v>
      </c>
      <c r="C178" s="587"/>
      <c r="D178" s="595"/>
      <c r="E178" s="254" t="s">
        <v>594</v>
      </c>
      <c r="F178" s="277"/>
      <c r="G178" s="277"/>
      <c r="H178" s="277"/>
      <c r="I178" s="278"/>
      <c r="J178" s="278"/>
      <c r="K178" s="278"/>
      <c r="L178" s="278"/>
      <c r="M178" s="278"/>
      <c r="N178" s="277"/>
      <c r="O178" s="277"/>
      <c r="P178" s="277"/>
      <c r="Q178" s="277"/>
      <c r="R178" s="290">
        <f t="shared" si="73"/>
        <v>1165.2350000000001</v>
      </c>
      <c r="S178" s="279"/>
      <c r="T178" s="278">
        <f>Sheet1!H53</f>
        <v>1165.2350000000001</v>
      </c>
      <c r="U178" s="278">
        <f t="shared" si="82"/>
        <v>1.5469999999999999</v>
      </c>
      <c r="V178" s="278"/>
      <c r="W178" s="290">
        <v>1.5469999999999999</v>
      </c>
      <c r="X178" s="278">
        <f t="shared" si="79"/>
        <v>0.1327629190678275</v>
      </c>
      <c r="Y178" s="277"/>
    </row>
    <row r="179" spans="1:25">
      <c r="A179" s="255" t="s">
        <v>59</v>
      </c>
      <c r="B179" s="258" t="s">
        <v>53</v>
      </c>
      <c r="C179" s="587"/>
      <c r="D179" s="593" t="s">
        <v>66</v>
      </c>
      <c r="E179" s="254" t="s">
        <v>595</v>
      </c>
      <c r="F179" s="277"/>
      <c r="G179" s="277"/>
      <c r="H179" s="277"/>
      <c r="I179" s="278"/>
      <c r="J179" s="278"/>
      <c r="K179" s="278"/>
      <c r="L179" s="278"/>
      <c r="M179" s="278"/>
      <c r="N179" s="277"/>
      <c r="O179" s="277"/>
      <c r="P179" s="277"/>
      <c r="Q179" s="277"/>
      <c r="R179" s="290">
        <f t="shared" si="73"/>
        <v>2160.835</v>
      </c>
      <c r="S179" s="279"/>
      <c r="T179" s="278">
        <f>Sheet1!H54</f>
        <v>2160.835</v>
      </c>
      <c r="U179" s="278">
        <f t="shared" si="82"/>
        <v>1051.4459999999999</v>
      </c>
      <c r="V179" s="278"/>
      <c r="W179" s="290">
        <v>1051.4459999999999</v>
      </c>
      <c r="X179" s="278">
        <f t="shared" si="79"/>
        <v>48.659245152915418</v>
      </c>
      <c r="Y179" s="277"/>
    </row>
    <row r="180" spans="1:25" ht="30">
      <c r="A180" s="255" t="s">
        <v>60</v>
      </c>
      <c r="B180" s="258" t="s">
        <v>596</v>
      </c>
      <c r="C180" s="587"/>
      <c r="D180" s="595"/>
      <c r="E180" s="254" t="s">
        <v>597</v>
      </c>
      <c r="F180" s="277"/>
      <c r="G180" s="277"/>
      <c r="H180" s="277"/>
      <c r="I180" s="278"/>
      <c r="J180" s="278"/>
      <c r="K180" s="278"/>
      <c r="L180" s="278"/>
      <c r="M180" s="278"/>
      <c r="N180" s="277"/>
      <c r="O180" s="277"/>
      <c r="P180" s="277"/>
      <c r="Q180" s="277"/>
      <c r="R180" s="290">
        <f t="shared" si="73"/>
        <v>55.705999999999904</v>
      </c>
      <c r="S180" s="279"/>
      <c r="T180" s="278">
        <f>Sheet1!H55</f>
        <v>55.705999999999904</v>
      </c>
      <c r="U180" s="278">
        <f t="shared" si="82"/>
        <v>0</v>
      </c>
      <c r="V180" s="278"/>
      <c r="W180" s="290"/>
      <c r="X180" s="278">
        <f t="shared" si="79"/>
        <v>0</v>
      </c>
      <c r="Y180" s="277"/>
    </row>
    <row r="181" spans="1:25" ht="30">
      <c r="A181" s="255" t="s">
        <v>110</v>
      </c>
      <c r="B181" s="258" t="s">
        <v>55</v>
      </c>
      <c r="C181" s="587"/>
      <c r="D181" s="259" t="s">
        <v>42</v>
      </c>
      <c r="E181" s="254" t="s">
        <v>598</v>
      </c>
      <c r="F181" s="277"/>
      <c r="G181" s="277"/>
      <c r="H181" s="277"/>
      <c r="I181" s="278"/>
      <c r="J181" s="278"/>
      <c r="K181" s="278"/>
      <c r="L181" s="278"/>
      <c r="M181" s="278"/>
      <c r="N181" s="277"/>
      <c r="O181" s="277"/>
      <c r="P181" s="277"/>
      <c r="Q181" s="277"/>
      <c r="R181" s="290">
        <f t="shared" si="73"/>
        <v>4149.41</v>
      </c>
      <c r="S181" s="279"/>
      <c r="T181" s="278">
        <f>Sheet1!H56</f>
        <v>4149.41</v>
      </c>
      <c r="U181" s="278">
        <f t="shared" si="82"/>
        <v>1886.867</v>
      </c>
      <c r="V181" s="278"/>
      <c r="W181" s="290">
        <v>1886.867</v>
      </c>
      <c r="X181" s="278">
        <f t="shared" si="79"/>
        <v>45.473139554780076</v>
      </c>
      <c r="Y181" s="277"/>
    </row>
    <row r="182" spans="1:25">
      <c r="A182" s="255" t="s">
        <v>111</v>
      </c>
      <c r="B182" s="258" t="s">
        <v>56</v>
      </c>
      <c r="C182" s="587"/>
      <c r="D182" s="593" t="s">
        <v>45</v>
      </c>
      <c r="E182" s="254" t="s">
        <v>599</v>
      </c>
      <c r="F182" s="277"/>
      <c r="G182" s="277"/>
      <c r="H182" s="277"/>
      <c r="I182" s="278"/>
      <c r="J182" s="278"/>
      <c r="K182" s="278"/>
      <c r="L182" s="278"/>
      <c r="M182" s="278"/>
      <c r="N182" s="277"/>
      <c r="O182" s="277"/>
      <c r="P182" s="277"/>
      <c r="Q182" s="277"/>
      <c r="R182" s="290">
        <f t="shared" si="73"/>
        <v>436.44299999999998</v>
      </c>
      <c r="S182" s="279"/>
      <c r="T182" s="278">
        <f>Sheet1!H57</f>
        <v>436.44299999999998</v>
      </c>
      <c r="U182" s="278">
        <f t="shared" si="82"/>
        <v>50.423000000000002</v>
      </c>
      <c r="V182" s="278"/>
      <c r="W182" s="290">
        <v>50.423000000000002</v>
      </c>
      <c r="X182" s="278">
        <f t="shared" si="79"/>
        <v>11.553169600612224</v>
      </c>
      <c r="Y182" s="277"/>
    </row>
    <row r="183" spans="1:25" ht="38.25" customHeight="1">
      <c r="A183" s="255" t="s">
        <v>112</v>
      </c>
      <c r="B183" s="258" t="s">
        <v>600</v>
      </c>
      <c r="C183" s="587"/>
      <c r="D183" s="595"/>
      <c r="E183" s="254" t="s">
        <v>601</v>
      </c>
      <c r="F183" s="277"/>
      <c r="G183" s="277"/>
      <c r="H183" s="277"/>
      <c r="I183" s="278"/>
      <c r="J183" s="278"/>
      <c r="K183" s="278"/>
      <c r="L183" s="278"/>
      <c r="M183" s="278"/>
      <c r="N183" s="277"/>
      <c r="O183" s="277"/>
      <c r="P183" s="277"/>
      <c r="Q183" s="277"/>
      <c r="R183" s="290">
        <f t="shared" si="73"/>
        <v>45.824999999999818</v>
      </c>
      <c r="S183" s="279"/>
      <c r="T183" s="278">
        <f>Sheet1!H58</f>
        <v>45.824999999999818</v>
      </c>
      <c r="U183" s="278">
        <f t="shared" si="82"/>
        <v>0</v>
      </c>
      <c r="V183" s="278"/>
      <c r="W183" s="290"/>
      <c r="X183" s="278">
        <f t="shared" si="79"/>
        <v>0</v>
      </c>
      <c r="Y183" s="277"/>
    </row>
    <row r="184" spans="1:25" ht="30">
      <c r="A184" s="255" t="s">
        <v>113</v>
      </c>
      <c r="B184" s="260" t="s">
        <v>602</v>
      </c>
      <c r="C184" s="587"/>
      <c r="D184" s="257" t="s">
        <v>44</v>
      </c>
      <c r="E184" s="254" t="s">
        <v>603</v>
      </c>
      <c r="F184" s="277"/>
      <c r="G184" s="277"/>
      <c r="H184" s="277"/>
      <c r="I184" s="278"/>
      <c r="J184" s="278"/>
      <c r="K184" s="278"/>
      <c r="L184" s="278"/>
      <c r="M184" s="278"/>
      <c r="N184" s="277"/>
      <c r="O184" s="277"/>
      <c r="P184" s="277"/>
      <c r="Q184" s="277"/>
      <c r="R184" s="290">
        <f t="shared" si="73"/>
        <v>381.18200000000002</v>
      </c>
      <c r="S184" s="279"/>
      <c r="T184" s="278">
        <f>Sheet1!H59</f>
        <v>381.18200000000002</v>
      </c>
      <c r="U184" s="278">
        <f t="shared" si="82"/>
        <v>359.36900000000003</v>
      </c>
      <c r="V184" s="278"/>
      <c r="W184" s="290">
        <v>359.36900000000003</v>
      </c>
      <c r="X184" s="278">
        <f t="shared" si="79"/>
        <v>94.277536714745196</v>
      </c>
      <c r="Y184" s="277"/>
    </row>
    <row r="185" spans="1:25">
      <c r="A185" s="255" t="s">
        <v>114</v>
      </c>
      <c r="B185" s="258" t="s">
        <v>604</v>
      </c>
      <c r="C185" s="587"/>
      <c r="D185" s="550" t="s">
        <v>605</v>
      </c>
      <c r="E185" s="254" t="s">
        <v>606</v>
      </c>
      <c r="F185" s="277"/>
      <c r="G185" s="277"/>
      <c r="H185" s="277"/>
      <c r="I185" s="278"/>
      <c r="J185" s="278"/>
      <c r="K185" s="278"/>
      <c r="L185" s="278"/>
      <c r="M185" s="278"/>
      <c r="N185" s="277"/>
      <c r="O185" s="277"/>
      <c r="P185" s="277"/>
      <c r="Q185" s="277"/>
      <c r="R185" s="290">
        <f t="shared" si="73"/>
        <v>744.30200000000013</v>
      </c>
      <c r="S185" s="279"/>
      <c r="T185" s="278">
        <f>Sheet1!H60</f>
        <v>744.30200000000013</v>
      </c>
      <c r="U185" s="278">
        <f t="shared" si="82"/>
        <v>744.30200000000002</v>
      </c>
      <c r="V185" s="278"/>
      <c r="W185" s="290">
        <v>744.30200000000002</v>
      </c>
      <c r="X185" s="180">
        <f t="shared" si="79"/>
        <v>99.999999999999986</v>
      </c>
      <c r="Y185" s="277"/>
    </row>
    <row r="186" spans="1:25">
      <c r="A186" s="255" t="s">
        <v>115</v>
      </c>
      <c r="B186" s="258" t="s">
        <v>607</v>
      </c>
      <c r="C186" s="587"/>
      <c r="D186" s="550" t="s">
        <v>848</v>
      </c>
      <c r="E186" s="254" t="s">
        <v>608</v>
      </c>
      <c r="F186" s="277"/>
      <c r="G186" s="277"/>
      <c r="H186" s="277"/>
      <c r="I186" s="278"/>
      <c r="J186" s="278"/>
      <c r="K186" s="278"/>
      <c r="L186" s="278"/>
      <c r="M186" s="278"/>
      <c r="N186" s="277"/>
      <c r="O186" s="277"/>
      <c r="P186" s="277"/>
      <c r="Q186" s="277"/>
      <c r="R186" s="290">
        <f t="shared" si="73"/>
        <v>551.45299999999997</v>
      </c>
      <c r="S186" s="279"/>
      <c r="T186" s="278">
        <f>Sheet1!H61</f>
        <v>551.45299999999997</v>
      </c>
      <c r="U186" s="278">
        <f t="shared" si="82"/>
        <v>465.96</v>
      </c>
      <c r="V186" s="278"/>
      <c r="W186" s="290">
        <v>465.96</v>
      </c>
      <c r="X186" s="180">
        <f t="shared" si="79"/>
        <v>84.496774883806964</v>
      </c>
      <c r="Y186" s="277"/>
    </row>
    <row r="187" spans="1:25">
      <c r="A187" s="255" t="s">
        <v>116</v>
      </c>
      <c r="B187" s="258" t="s">
        <v>609</v>
      </c>
      <c r="C187" s="587"/>
      <c r="D187" s="593" t="s">
        <v>63</v>
      </c>
      <c r="E187" s="254" t="s">
        <v>610</v>
      </c>
      <c r="F187" s="277"/>
      <c r="G187" s="277"/>
      <c r="H187" s="277"/>
      <c r="I187" s="278"/>
      <c r="J187" s="278"/>
      <c r="K187" s="278"/>
      <c r="L187" s="278"/>
      <c r="M187" s="278"/>
      <c r="N187" s="277"/>
      <c r="O187" s="277"/>
      <c r="P187" s="277"/>
      <c r="Q187" s="277"/>
      <c r="R187" s="290">
        <f t="shared" si="73"/>
        <v>32.412199999999757</v>
      </c>
      <c r="S187" s="279"/>
      <c r="T187" s="278">
        <f>Sheet1!H62</f>
        <v>32.412199999999757</v>
      </c>
      <c r="U187" s="278">
        <f t="shared" si="82"/>
        <v>32</v>
      </c>
      <c r="V187" s="278"/>
      <c r="W187" s="290">
        <v>32</v>
      </c>
      <c r="X187" s="180">
        <f t="shared" si="79"/>
        <v>98.72825664410388</v>
      </c>
      <c r="Y187" s="277"/>
    </row>
    <row r="188" spans="1:25">
      <c r="A188" s="255" t="s">
        <v>117</v>
      </c>
      <c r="B188" s="261" t="s">
        <v>118</v>
      </c>
      <c r="C188" s="587"/>
      <c r="D188" s="595"/>
      <c r="E188" s="254" t="s">
        <v>611</v>
      </c>
      <c r="F188" s="277"/>
      <c r="G188" s="277"/>
      <c r="H188" s="277"/>
      <c r="I188" s="278"/>
      <c r="J188" s="278"/>
      <c r="K188" s="278"/>
      <c r="L188" s="278"/>
      <c r="M188" s="278"/>
      <c r="N188" s="277"/>
      <c r="O188" s="277"/>
      <c r="P188" s="277"/>
      <c r="Q188" s="277"/>
      <c r="R188" s="290">
        <f t="shared" si="73"/>
        <v>1182.579</v>
      </c>
      <c r="S188" s="279"/>
      <c r="T188" s="278">
        <f>Sheet1!H63</f>
        <v>1182.579</v>
      </c>
      <c r="U188" s="278">
        <f t="shared" si="82"/>
        <v>0</v>
      </c>
      <c r="V188" s="278"/>
      <c r="W188" s="290"/>
      <c r="X188" s="180">
        <f t="shared" si="79"/>
        <v>0</v>
      </c>
      <c r="Y188" s="277"/>
    </row>
    <row r="189" spans="1:25" ht="18.75" customHeight="1">
      <c r="A189" s="255" t="s">
        <v>119</v>
      </c>
      <c r="B189" s="256" t="s">
        <v>54</v>
      </c>
      <c r="C189" s="587"/>
      <c r="D189" s="598" t="s">
        <v>63</v>
      </c>
      <c r="E189" s="254" t="s">
        <v>612</v>
      </c>
      <c r="F189" s="277"/>
      <c r="G189" s="277"/>
      <c r="H189" s="277"/>
      <c r="I189" s="278"/>
      <c r="J189" s="278"/>
      <c r="K189" s="278"/>
      <c r="L189" s="278"/>
      <c r="M189" s="278"/>
      <c r="N189" s="277"/>
      <c r="O189" s="277"/>
      <c r="P189" s="277"/>
      <c r="Q189" s="277"/>
      <c r="R189" s="290">
        <f t="shared" si="73"/>
        <v>989.79</v>
      </c>
      <c r="S189" s="279"/>
      <c r="T189" s="278">
        <f>Sheet1!H64</f>
        <v>989.79</v>
      </c>
      <c r="U189" s="278">
        <f t="shared" si="82"/>
        <v>945.42499999999995</v>
      </c>
      <c r="V189" s="278"/>
      <c r="W189" s="290">
        <v>945.42499999999995</v>
      </c>
      <c r="X189" s="180">
        <f t="shared" si="79"/>
        <v>95.517736085432261</v>
      </c>
      <c r="Y189" s="277"/>
    </row>
    <row r="190" spans="1:25" ht="18.75" customHeight="1">
      <c r="A190" s="255" t="s">
        <v>120</v>
      </c>
      <c r="B190" s="258" t="s">
        <v>613</v>
      </c>
      <c r="C190" s="587"/>
      <c r="D190" s="601"/>
      <c r="E190" s="254" t="s">
        <v>614</v>
      </c>
      <c r="F190" s="277"/>
      <c r="G190" s="277"/>
      <c r="H190" s="277"/>
      <c r="I190" s="278"/>
      <c r="J190" s="278"/>
      <c r="K190" s="278"/>
      <c r="L190" s="278"/>
      <c r="M190" s="278"/>
      <c r="N190" s="277"/>
      <c r="O190" s="277"/>
      <c r="P190" s="277"/>
      <c r="Q190" s="277"/>
      <c r="R190" s="290">
        <f t="shared" si="73"/>
        <v>402.572</v>
      </c>
      <c r="S190" s="279"/>
      <c r="T190" s="278">
        <f>Sheet1!H65</f>
        <v>402.572</v>
      </c>
      <c r="U190" s="278">
        <f t="shared" si="82"/>
        <v>399.84</v>
      </c>
      <c r="V190" s="278"/>
      <c r="W190" s="290">
        <v>399.84</v>
      </c>
      <c r="X190" s="180">
        <f t="shared" si="79"/>
        <v>99.32136363184722</v>
      </c>
      <c r="Y190" s="277"/>
    </row>
    <row r="191" spans="1:25" ht="18.75" customHeight="1">
      <c r="A191" s="255" t="s">
        <v>121</v>
      </c>
      <c r="B191" s="258" t="s">
        <v>615</v>
      </c>
      <c r="C191" s="587"/>
      <c r="D191" s="599"/>
      <c r="E191" s="262" t="s">
        <v>616</v>
      </c>
      <c r="F191" s="277"/>
      <c r="G191" s="277"/>
      <c r="H191" s="277"/>
      <c r="I191" s="278"/>
      <c r="J191" s="278"/>
      <c r="K191" s="278"/>
      <c r="L191" s="278"/>
      <c r="M191" s="278"/>
      <c r="N191" s="277"/>
      <c r="O191" s="277"/>
      <c r="P191" s="277"/>
      <c r="Q191" s="277"/>
      <c r="R191" s="290">
        <f t="shared" si="73"/>
        <v>1120.0699999999997</v>
      </c>
      <c r="S191" s="279"/>
      <c r="T191" s="278">
        <f>Sheet1!H66</f>
        <v>1120.0699999999997</v>
      </c>
      <c r="U191" s="278">
        <f t="shared" si="82"/>
        <v>20.013999999999999</v>
      </c>
      <c r="V191" s="278"/>
      <c r="W191" s="290">
        <v>20.013999999999999</v>
      </c>
      <c r="X191" s="180">
        <f t="shared" si="79"/>
        <v>1.786852607426322</v>
      </c>
      <c r="Y191" s="277"/>
    </row>
    <row r="192" spans="1:25" ht="30">
      <c r="A192" s="255" t="s">
        <v>126</v>
      </c>
      <c r="B192" s="263" t="s">
        <v>618</v>
      </c>
      <c r="C192" s="553" t="s">
        <v>746</v>
      </c>
      <c r="D192" s="591" t="s">
        <v>124</v>
      </c>
      <c r="E192" s="552" t="s">
        <v>619</v>
      </c>
      <c r="F192" s="277"/>
      <c r="G192" s="277"/>
      <c r="H192" s="277"/>
      <c r="I192" s="278"/>
      <c r="J192" s="278"/>
      <c r="K192" s="278"/>
      <c r="L192" s="278"/>
      <c r="M192" s="278"/>
      <c r="N192" s="277"/>
      <c r="O192" s="277"/>
      <c r="P192" s="277"/>
      <c r="Q192" s="277"/>
      <c r="R192" s="290">
        <f t="shared" ref="R192:R236" si="83">T192</f>
        <v>4.0120000000000005</v>
      </c>
      <c r="S192" s="279"/>
      <c r="T192" s="278">
        <f>Sheet1!H67</f>
        <v>4.0120000000000005</v>
      </c>
      <c r="U192" s="278">
        <f t="shared" si="82"/>
        <v>4.01</v>
      </c>
      <c r="V192" s="278"/>
      <c r="W192" s="290">
        <v>4.01</v>
      </c>
      <c r="X192" s="180">
        <f t="shared" si="79"/>
        <v>99.950149551345945</v>
      </c>
      <c r="Y192" s="277"/>
    </row>
    <row r="193" spans="1:25">
      <c r="A193" s="255" t="s">
        <v>620</v>
      </c>
      <c r="B193" s="263" t="s">
        <v>621</v>
      </c>
      <c r="C193" s="587" t="s">
        <v>622</v>
      </c>
      <c r="D193" s="600"/>
      <c r="E193" s="552" t="s">
        <v>623</v>
      </c>
      <c r="F193" s="277"/>
      <c r="G193" s="277"/>
      <c r="H193" s="277"/>
      <c r="I193" s="278"/>
      <c r="J193" s="278"/>
      <c r="K193" s="278"/>
      <c r="L193" s="278"/>
      <c r="M193" s="278"/>
      <c r="N193" s="277"/>
      <c r="O193" s="277"/>
      <c r="P193" s="277"/>
      <c r="Q193" s="277"/>
      <c r="R193" s="290">
        <f t="shared" si="83"/>
        <v>38.817999999999984</v>
      </c>
      <c r="S193" s="279"/>
      <c r="T193" s="278">
        <f>Sheet1!H68</f>
        <v>38.817999999999984</v>
      </c>
      <c r="U193" s="278">
        <f t="shared" si="82"/>
        <v>35.46</v>
      </c>
      <c r="V193" s="278"/>
      <c r="W193" s="290">
        <v>35.46</v>
      </c>
      <c r="X193" s="180">
        <f t="shared" si="79"/>
        <v>91.349374001751798</v>
      </c>
      <c r="Y193" s="277"/>
    </row>
    <row r="194" spans="1:25">
      <c r="A194" s="255" t="s">
        <v>624</v>
      </c>
      <c r="B194" s="263" t="s">
        <v>625</v>
      </c>
      <c r="C194" s="587"/>
      <c r="D194" s="592"/>
      <c r="E194" s="233" t="s">
        <v>626</v>
      </c>
      <c r="F194" s="277"/>
      <c r="G194" s="277"/>
      <c r="H194" s="277"/>
      <c r="I194" s="278"/>
      <c r="J194" s="278"/>
      <c r="K194" s="278"/>
      <c r="L194" s="278"/>
      <c r="M194" s="278"/>
      <c r="N194" s="277"/>
      <c r="O194" s="277"/>
      <c r="P194" s="277"/>
      <c r="Q194" s="277"/>
      <c r="R194" s="290">
        <f t="shared" si="83"/>
        <v>20.293999999999983</v>
      </c>
      <c r="S194" s="279"/>
      <c r="T194" s="278">
        <f>Sheet1!H69</f>
        <v>20.293999999999983</v>
      </c>
      <c r="U194" s="278">
        <f t="shared" si="82"/>
        <v>15.49</v>
      </c>
      <c r="V194" s="278"/>
      <c r="W194" s="290">
        <v>15.49</v>
      </c>
      <c r="X194" s="180">
        <f t="shared" si="79"/>
        <v>76.327978712920142</v>
      </c>
      <c r="Y194" s="277"/>
    </row>
    <row r="195" spans="1:25">
      <c r="A195" s="255" t="s">
        <v>627</v>
      </c>
      <c r="B195" s="263" t="s">
        <v>628</v>
      </c>
      <c r="C195" s="587" t="s">
        <v>747</v>
      </c>
      <c r="D195" s="598" t="s">
        <v>128</v>
      </c>
      <c r="E195" s="254" t="s">
        <v>630</v>
      </c>
      <c r="F195" s="277"/>
      <c r="G195" s="277"/>
      <c r="H195" s="277"/>
      <c r="I195" s="278"/>
      <c r="J195" s="278"/>
      <c r="K195" s="278"/>
      <c r="L195" s="278"/>
      <c r="M195" s="278"/>
      <c r="N195" s="277"/>
      <c r="O195" s="277"/>
      <c r="P195" s="277"/>
      <c r="Q195" s="277"/>
      <c r="R195" s="290">
        <f t="shared" si="83"/>
        <v>2.9900000000000091</v>
      </c>
      <c r="S195" s="279"/>
      <c r="T195" s="278">
        <f>Sheet1!H70</f>
        <v>2.9900000000000091</v>
      </c>
      <c r="U195" s="278">
        <f t="shared" si="82"/>
        <v>0</v>
      </c>
      <c r="V195" s="278"/>
      <c r="W195" s="290"/>
      <c r="X195" s="180">
        <f t="shared" si="79"/>
        <v>0</v>
      </c>
      <c r="Y195" s="277"/>
    </row>
    <row r="196" spans="1:25">
      <c r="A196" s="255" t="s">
        <v>631</v>
      </c>
      <c r="B196" s="263" t="s">
        <v>632</v>
      </c>
      <c r="C196" s="587"/>
      <c r="D196" s="601"/>
      <c r="E196" s="254" t="s">
        <v>633</v>
      </c>
      <c r="F196" s="277"/>
      <c r="G196" s="277"/>
      <c r="H196" s="277"/>
      <c r="I196" s="278"/>
      <c r="J196" s="278"/>
      <c r="K196" s="278"/>
      <c r="L196" s="278"/>
      <c r="M196" s="278"/>
      <c r="N196" s="277"/>
      <c r="O196" s="277"/>
      <c r="P196" s="277"/>
      <c r="Q196" s="277"/>
      <c r="R196" s="290">
        <f t="shared" si="83"/>
        <v>0.68200000000001637</v>
      </c>
      <c r="S196" s="279"/>
      <c r="T196" s="278">
        <f>Sheet1!H71</f>
        <v>0.68200000000001637</v>
      </c>
      <c r="U196" s="278">
        <f t="shared" si="82"/>
        <v>0</v>
      </c>
      <c r="V196" s="278"/>
      <c r="W196" s="290"/>
      <c r="X196" s="180">
        <f t="shared" si="79"/>
        <v>0</v>
      </c>
      <c r="Y196" s="277"/>
    </row>
    <row r="197" spans="1:25" ht="27" customHeight="1">
      <c r="A197" s="255" t="s">
        <v>634</v>
      </c>
      <c r="B197" s="263" t="s">
        <v>635</v>
      </c>
      <c r="C197" s="587"/>
      <c r="D197" s="599"/>
      <c r="E197" s="254" t="s">
        <v>636</v>
      </c>
      <c r="F197" s="277"/>
      <c r="G197" s="277"/>
      <c r="H197" s="277"/>
      <c r="I197" s="278"/>
      <c r="J197" s="278"/>
      <c r="K197" s="278"/>
      <c r="L197" s="278"/>
      <c r="M197" s="278"/>
      <c r="N197" s="277"/>
      <c r="O197" s="277"/>
      <c r="P197" s="277"/>
      <c r="Q197" s="277"/>
      <c r="R197" s="290">
        <f t="shared" si="83"/>
        <v>0.81200000000001182</v>
      </c>
      <c r="S197" s="279"/>
      <c r="T197" s="278">
        <f>Sheet1!H72</f>
        <v>0.81200000000001182</v>
      </c>
      <c r="U197" s="278">
        <f t="shared" si="82"/>
        <v>0</v>
      </c>
      <c r="V197" s="278"/>
      <c r="W197" s="290"/>
      <c r="X197" s="180">
        <f t="shared" si="79"/>
        <v>0</v>
      </c>
      <c r="Y197" s="277"/>
    </row>
    <row r="198" spans="1:25" ht="30">
      <c r="A198" s="255" t="s">
        <v>637</v>
      </c>
      <c r="B198" s="256" t="s">
        <v>61</v>
      </c>
      <c r="C198" s="241" t="s">
        <v>748</v>
      </c>
      <c r="D198" s="241" t="s">
        <v>130</v>
      </c>
      <c r="E198" s="254" t="s">
        <v>639</v>
      </c>
      <c r="F198" s="277"/>
      <c r="G198" s="277"/>
      <c r="H198" s="277"/>
      <c r="I198" s="278"/>
      <c r="J198" s="278"/>
      <c r="K198" s="278"/>
      <c r="L198" s="278"/>
      <c r="M198" s="278"/>
      <c r="N198" s="277"/>
      <c r="O198" s="277"/>
      <c r="P198" s="277"/>
      <c r="Q198" s="277"/>
      <c r="R198" s="290">
        <f t="shared" si="83"/>
        <v>38.5474999999999</v>
      </c>
      <c r="S198" s="279"/>
      <c r="T198" s="278">
        <f>Sheet1!H73</f>
        <v>38.5474999999999</v>
      </c>
      <c r="U198" s="278">
        <f t="shared" si="82"/>
        <v>0</v>
      </c>
      <c r="V198" s="278"/>
      <c r="W198" s="290"/>
      <c r="X198" s="180">
        <f t="shared" si="79"/>
        <v>0</v>
      </c>
      <c r="Y198" s="277"/>
    </row>
    <row r="199" spans="1:25" ht="30">
      <c r="A199" s="255" t="s">
        <v>640</v>
      </c>
      <c r="B199" s="264" t="s">
        <v>641</v>
      </c>
      <c r="C199" s="241" t="s">
        <v>749</v>
      </c>
      <c r="D199" s="593" t="s">
        <v>132</v>
      </c>
      <c r="E199" s="262" t="s">
        <v>642</v>
      </c>
      <c r="F199" s="277"/>
      <c r="G199" s="277"/>
      <c r="H199" s="277"/>
      <c r="I199" s="278"/>
      <c r="J199" s="278"/>
      <c r="K199" s="278"/>
      <c r="L199" s="278"/>
      <c r="M199" s="278"/>
      <c r="N199" s="277"/>
      <c r="O199" s="277"/>
      <c r="P199" s="277"/>
      <c r="Q199" s="277"/>
      <c r="R199" s="290">
        <f>T199</f>
        <v>130</v>
      </c>
      <c r="S199" s="279"/>
      <c r="T199" s="278">
        <f>Sheet1!H74</f>
        <v>130</v>
      </c>
      <c r="U199" s="278">
        <f t="shared" si="82"/>
        <v>130</v>
      </c>
      <c r="V199" s="278"/>
      <c r="W199" s="290">
        <v>130</v>
      </c>
      <c r="X199" s="180">
        <f t="shared" si="79"/>
        <v>100</v>
      </c>
      <c r="Y199" s="277"/>
    </row>
    <row r="200" spans="1:25" ht="30">
      <c r="A200" s="255" t="s">
        <v>643</v>
      </c>
      <c r="B200" s="264" t="s">
        <v>644</v>
      </c>
      <c r="C200" s="241" t="s">
        <v>749</v>
      </c>
      <c r="D200" s="594"/>
      <c r="E200" s="262" t="s">
        <v>645</v>
      </c>
      <c r="F200" s="277"/>
      <c r="G200" s="277"/>
      <c r="H200" s="277"/>
      <c r="I200" s="278"/>
      <c r="J200" s="278"/>
      <c r="K200" s="278"/>
      <c r="L200" s="278"/>
      <c r="M200" s="278"/>
      <c r="N200" s="277"/>
      <c r="O200" s="277"/>
      <c r="P200" s="277"/>
      <c r="Q200" s="277"/>
      <c r="R200" s="290">
        <f t="shared" si="83"/>
        <v>500</v>
      </c>
      <c r="S200" s="279"/>
      <c r="T200" s="278">
        <f>Sheet1!H75</f>
        <v>500</v>
      </c>
      <c r="U200" s="278">
        <f t="shared" si="82"/>
        <v>500</v>
      </c>
      <c r="V200" s="278"/>
      <c r="W200" s="290">
        <v>500</v>
      </c>
      <c r="X200" s="180">
        <f t="shared" si="79"/>
        <v>100</v>
      </c>
      <c r="Y200" s="277"/>
    </row>
    <row r="201" spans="1:25" ht="30">
      <c r="A201" s="255" t="s">
        <v>646</v>
      </c>
      <c r="B201" s="264" t="s">
        <v>647</v>
      </c>
      <c r="C201" s="241" t="s">
        <v>749</v>
      </c>
      <c r="D201" s="595"/>
      <c r="E201" s="262" t="s">
        <v>648</v>
      </c>
      <c r="F201" s="277"/>
      <c r="G201" s="277"/>
      <c r="H201" s="277"/>
      <c r="I201" s="278"/>
      <c r="J201" s="278"/>
      <c r="K201" s="278"/>
      <c r="L201" s="278"/>
      <c r="M201" s="278"/>
      <c r="N201" s="277"/>
      <c r="O201" s="277"/>
      <c r="P201" s="277"/>
      <c r="Q201" s="277"/>
      <c r="R201" s="290">
        <f t="shared" si="83"/>
        <v>800</v>
      </c>
      <c r="S201" s="279"/>
      <c r="T201" s="278">
        <f>Sheet1!H76</f>
        <v>800</v>
      </c>
      <c r="U201" s="278">
        <f t="shared" si="82"/>
        <v>800</v>
      </c>
      <c r="V201" s="278"/>
      <c r="W201" s="290">
        <v>800</v>
      </c>
      <c r="X201" s="180">
        <f t="shared" si="79"/>
        <v>100</v>
      </c>
      <c r="Y201" s="277"/>
    </row>
    <row r="202" spans="1:25">
      <c r="A202" s="255" t="s">
        <v>649</v>
      </c>
      <c r="B202" s="263" t="s">
        <v>650</v>
      </c>
      <c r="C202" s="587" t="s">
        <v>750</v>
      </c>
      <c r="D202" s="596" t="s">
        <v>134</v>
      </c>
      <c r="E202" s="262" t="s">
        <v>652</v>
      </c>
      <c r="F202" s="277"/>
      <c r="G202" s="277"/>
      <c r="H202" s="277"/>
      <c r="I202" s="278"/>
      <c r="J202" s="278"/>
      <c r="K202" s="278"/>
      <c r="L202" s="278"/>
      <c r="M202" s="278"/>
      <c r="N202" s="277"/>
      <c r="O202" s="277"/>
      <c r="P202" s="277"/>
      <c r="Q202" s="277"/>
      <c r="R202" s="290">
        <f t="shared" si="83"/>
        <v>600</v>
      </c>
      <c r="S202" s="279"/>
      <c r="T202" s="278">
        <f>Sheet1!H77</f>
        <v>600</v>
      </c>
      <c r="U202" s="278">
        <f t="shared" si="82"/>
        <v>600</v>
      </c>
      <c r="V202" s="278"/>
      <c r="W202" s="290">
        <v>600</v>
      </c>
      <c r="X202" s="180">
        <f t="shared" si="79"/>
        <v>100</v>
      </c>
      <c r="Y202" s="277"/>
    </row>
    <row r="203" spans="1:25" ht="30">
      <c r="A203" s="255" t="s">
        <v>653</v>
      </c>
      <c r="B203" s="263" t="s">
        <v>654</v>
      </c>
      <c r="C203" s="587"/>
      <c r="D203" s="597"/>
      <c r="E203" s="262" t="s">
        <v>655</v>
      </c>
      <c r="F203" s="277"/>
      <c r="G203" s="277"/>
      <c r="H203" s="277"/>
      <c r="I203" s="278"/>
      <c r="J203" s="278"/>
      <c r="K203" s="278"/>
      <c r="L203" s="278"/>
      <c r="M203" s="278"/>
      <c r="N203" s="277"/>
      <c r="O203" s="277"/>
      <c r="P203" s="277"/>
      <c r="Q203" s="277"/>
      <c r="R203" s="290">
        <f t="shared" si="83"/>
        <v>500</v>
      </c>
      <c r="S203" s="279"/>
      <c r="T203" s="278">
        <f>Sheet1!H78</f>
        <v>500</v>
      </c>
      <c r="U203" s="278">
        <f t="shared" si="82"/>
        <v>0</v>
      </c>
      <c r="V203" s="278"/>
      <c r="W203" s="290"/>
      <c r="X203" s="180">
        <f t="shared" si="79"/>
        <v>0</v>
      </c>
      <c r="Y203" s="277"/>
    </row>
    <row r="204" spans="1:25">
      <c r="A204" s="255" t="s">
        <v>656</v>
      </c>
      <c r="B204" s="263" t="s">
        <v>657</v>
      </c>
      <c r="C204" s="587" t="s">
        <v>753</v>
      </c>
      <c r="D204" s="593" t="s">
        <v>135</v>
      </c>
      <c r="E204" s="262" t="s">
        <v>659</v>
      </c>
      <c r="F204" s="277"/>
      <c r="G204" s="277"/>
      <c r="H204" s="277"/>
      <c r="I204" s="278"/>
      <c r="J204" s="278"/>
      <c r="K204" s="278"/>
      <c r="L204" s="278"/>
      <c r="M204" s="278"/>
      <c r="N204" s="277"/>
      <c r="O204" s="277"/>
      <c r="P204" s="277"/>
      <c r="Q204" s="277"/>
      <c r="R204" s="290">
        <f t="shared" si="83"/>
        <v>600</v>
      </c>
      <c r="S204" s="279"/>
      <c r="T204" s="278">
        <f>Sheet1!H79</f>
        <v>600</v>
      </c>
      <c r="U204" s="278">
        <f t="shared" si="82"/>
        <v>595.09900000000005</v>
      </c>
      <c r="V204" s="278"/>
      <c r="W204" s="290">
        <v>595.09900000000005</v>
      </c>
      <c r="X204" s="180">
        <f t="shared" si="79"/>
        <v>99.183166666666679</v>
      </c>
      <c r="Y204" s="277"/>
    </row>
    <row r="205" spans="1:25">
      <c r="A205" s="255" t="s">
        <v>660</v>
      </c>
      <c r="B205" s="263" t="s">
        <v>661</v>
      </c>
      <c r="C205" s="587"/>
      <c r="D205" s="595"/>
      <c r="E205" s="262" t="s">
        <v>662</v>
      </c>
      <c r="F205" s="277"/>
      <c r="G205" s="277"/>
      <c r="H205" s="277"/>
      <c r="I205" s="278"/>
      <c r="J205" s="278"/>
      <c r="K205" s="278"/>
      <c r="L205" s="278"/>
      <c r="M205" s="278"/>
      <c r="N205" s="277"/>
      <c r="O205" s="277"/>
      <c r="P205" s="277"/>
      <c r="Q205" s="277"/>
      <c r="R205" s="290">
        <f t="shared" si="83"/>
        <v>600</v>
      </c>
      <c r="S205" s="279"/>
      <c r="T205" s="278">
        <f>Sheet1!H80</f>
        <v>600</v>
      </c>
      <c r="U205" s="278">
        <f t="shared" si="82"/>
        <v>0</v>
      </c>
      <c r="V205" s="278"/>
      <c r="W205" s="290"/>
      <c r="X205" s="180">
        <f t="shared" si="79"/>
        <v>0</v>
      </c>
      <c r="Y205" s="277"/>
    </row>
    <row r="206" spans="1:25" ht="30">
      <c r="A206" s="255" t="s">
        <v>663</v>
      </c>
      <c r="B206" s="263" t="s">
        <v>664</v>
      </c>
      <c r="C206" s="241" t="s">
        <v>752</v>
      </c>
      <c r="D206" s="598" t="s">
        <v>137</v>
      </c>
      <c r="E206" s="262" t="s">
        <v>666</v>
      </c>
      <c r="F206" s="277"/>
      <c r="G206" s="277"/>
      <c r="H206" s="277"/>
      <c r="I206" s="278"/>
      <c r="J206" s="278"/>
      <c r="K206" s="278"/>
      <c r="L206" s="278"/>
      <c r="M206" s="278"/>
      <c r="N206" s="277"/>
      <c r="O206" s="277"/>
      <c r="P206" s="277"/>
      <c r="Q206" s="277"/>
      <c r="R206" s="290">
        <f t="shared" si="83"/>
        <v>800</v>
      </c>
      <c r="S206" s="279"/>
      <c r="T206" s="278">
        <f>Sheet1!H81</f>
        <v>800</v>
      </c>
      <c r="U206" s="278">
        <f t="shared" si="82"/>
        <v>797.85299999999995</v>
      </c>
      <c r="V206" s="278"/>
      <c r="W206" s="290">
        <v>797.85299999999995</v>
      </c>
      <c r="X206" s="180">
        <f t="shared" si="79"/>
        <v>99.731624999999994</v>
      </c>
      <c r="Y206" s="277"/>
    </row>
    <row r="207" spans="1:25" ht="30">
      <c r="A207" s="255" t="s">
        <v>667</v>
      </c>
      <c r="B207" s="263" t="s">
        <v>668</v>
      </c>
      <c r="C207" s="553" t="s">
        <v>151</v>
      </c>
      <c r="D207" s="599"/>
      <c r="E207" s="254" t="s">
        <v>669</v>
      </c>
      <c r="F207" s="277"/>
      <c r="G207" s="277"/>
      <c r="H207" s="277"/>
      <c r="I207" s="278"/>
      <c r="J207" s="278"/>
      <c r="K207" s="278"/>
      <c r="L207" s="278"/>
      <c r="M207" s="278"/>
      <c r="N207" s="277"/>
      <c r="O207" s="277"/>
      <c r="P207" s="277"/>
      <c r="Q207" s="277"/>
      <c r="R207" s="290">
        <f t="shared" si="83"/>
        <v>58.615000000000009</v>
      </c>
      <c r="S207" s="279"/>
      <c r="T207" s="278">
        <f>Sheet1!H82</f>
        <v>58.615000000000009</v>
      </c>
      <c r="U207" s="278">
        <f t="shared" si="82"/>
        <v>0</v>
      </c>
      <c r="V207" s="278"/>
      <c r="W207" s="290"/>
      <c r="X207" s="180">
        <f t="shared" si="79"/>
        <v>0</v>
      </c>
      <c r="Y207" s="277"/>
    </row>
    <row r="208" spans="1:25" ht="30" customHeight="1">
      <c r="A208" s="255" t="s">
        <v>670</v>
      </c>
      <c r="B208" s="263" t="s">
        <v>679</v>
      </c>
      <c r="C208" s="591" t="s">
        <v>751</v>
      </c>
      <c r="D208" s="598" t="s">
        <v>138</v>
      </c>
      <c r="E208" s="254" t="s">
        <v>680</v>
      </c>
      <c r="F208" s="277"/>
      <c r="G208" s="277"/>
      <c r="H208" s="277"/>
      <c r="I208" s="278"/>
      <c r="J208" s="278"/>
      <c r="K208" s="278"/>
      <c r="L208" s="278"/>
      <c r="M208" s="278"/>
      <c r="N208" s="277"/>
      <c r="O208" s="277"/>
      <c r="P208" s="277"/>
      <c r="Q208" s="277"/>
      <c r="R208" s="290">
        <f t="shared" si="83"/>
        <v>140</v>
      </c>
      <c r="S208" s="279"/>
      <c r="T208" s="278">
        <f>Sheet1!H83</f>
        <v>140</v>
      </c>
      <c r="U208" s="278">
        <f t="shared" si="82"/>
        <v>140</v>
      </c>
      <c r="V208" s="278"/>
      <c r="W208" s="290">
        <v>140</v>
      </c>
      <c r="X208" s="180">
        <f t="shared" si="79"/>
        <v>100</v>
      </c>
      <c r="Y208" s="277"/>
    </row>
    <row r="209" spans="1:25">
      <c r="A209" s="255" t="s">
        <v>672</v>
      </c>
      <c r="B209" s="263" t="s">
        <v>682</v>
      </c>
      <c r="C209" s="592"/>
      <c r="D209" s="599"/>
      <c r="E209" s="254" t="s">
        <v>683</v>
      </c>
      <c r="F209" s="277"/>
      <c r="G209" s="277"/>
      <c r="H209" s="277"/>
      <c r="I209" s="278"/>
      <c r="J209" s="278"/>
      <c r="K209" s="278"/>
      <c r="L209" s="278"/>
      <c r="M209" s="278"/>
      <c r="N209" s="277"/>
      <c r="O209" s="277"/>
      <c r="P209" s="277"/>
      <c r="Q209" s="277"/>
      <c r="R209" s="290">
        <f t="shared" si="83"/>
        <v>535</v>
      </c>
      <c r="S209" s="279"/>
      <c r="T209" s="278">
        <f>Sheet1!H84</f>
        <v>535</v>
      </c>
      <c r="U209" s="278">
        <f t="shared" si="82"/>
        <v>535</v>
      </c>
      <c r="V209" s="278"/>
      <c r="W209" s="290">
        <v>535</v>
      </c>
      <c r="X209" s="180">
        <f t="shared" si="79"/>
        <v>100</v>
      </c>
      <c r="Y209" s="277"/>
    </row>
    <row r="210" spans="1:25">
      <c r="A210" s="255" t="s">
        <v>673</v>
      </c>
      <c r="B210" s="263" t="s">
        <v>685</v>
      </c>
      <c r="C210" s="587" t="s">
        <v>754</v>
      </c>
      <c r="D210" s="598" t="s">
        <v>139</v>
      </c>
      <c r="E210" s="254" t="s">
        <v>687</v>
      </c>
      <c r="F210" s="277"/>
      <c r="G210" s="277"/>
      <c r="H210" s="277"/>
      <c r="I210" s="278"/>
      <c r="J210" s="278"/>
      <c r="K210" s="278"/>
      <c r="L210" s="278"/>
      <c r="M210" s="278"/>
      <c r="N210" s="277"/>
      <c r="O210" s="277"/>
      <c r="P210" s="277"/>
      <c r="Q210" s="277"/>
      <c r="R210" s="290">
        <f t="shared" si="83"/>
        <v>1.7000000000000455</v>
      </c>
      <c r="S210" s="279"/>
      <c r="T210" s="278">
        <f>Sheet1!H85</f>
        <v>1.7000000000000455</v>
      </c>
      <c r="U210" s="278">
        <f t="shared" si="82"/>
        <v>0</v>
      </c>
      <c r="V210" s="278"/>
      <c r="W210" s="290"/>
      <c r="X210" s="180">
        <f t="shared" si="79"/>
        <v>0</v>
      </c>
      <c r="Y210" s="277"/>
    </row>
    <row r="211" spans="1:25">
      <c r="A211" s="255" t="s">
        <v>674</v>
      </c>
      <c r="B211" s="263" t="s">
        <v>689</v>
      </c>
      <c r="C211" s="587"/>
      <c r="D211" s="599"/>
      <c r="E211" s="254" t="s">
        <v>690</v>
      </c>
      <c r="F211" s="277"/>
      <c r="G211" s="277"/>
      <c r="H211" s="277"/>
      <c r="I211" s="278"/>
      <c r="J211" s="278"/>
      <c r="K211" s="278"/>
      <c r="L211" s="278"/>
      <c r="M211" s="278"/>
      <c r="N211" s="277"/>
      <c r="O211" s="277"/>
      <c r="P211" s="277"/>
      <c r="Q211" s="277"/>
      <c r="R211" s="290">
        <f t="shared" si="83"/>
        <v>1.8450000000000273</v>
      </c>
      <c r="S211" s="279"/>
      <c r="T211" s="278">
        <f>Sheet1!H86</f>
        <v>1.8450000000000273</v>
      </c>
      <c r="U211" s="278">
        <f t="shared" si="82"/>
        <v>0</v>
      </c>
      <c r="V211" s="278"/>
      <c r="W211" s="290"/>
      <c r="X211" s="114">
        <f t="shared" si="79"/>
        <v>0</v>
      </c>
      <c r="Y211" s="277"/>
    </row>
    <row r="212" spans="1:25" ht="30">
      <c r="A212" s="255" t="s">
        <v>675</v>
      </c>
      <c r="B212" s="263" t="s">
        <v>692</v>
      </c>
      <c r="C212" s="241" t="s">
        <v>150</v>
      </c>
      <c r="D212" s="241" t="s">
        <v>140</v>
      </c>
      <c r="E212" s="233" t="s">
        <v>693</v>
      </c>
      <c r="F212" s="277"/>
      <c r="G212" s="277"/>
      <c r="H212" s="277"/>
      <c r="I212" s="278"/>
      <c r="J212" s="278"/>
      <c r="K212" s="278"/>
      <c r="L212" s="278"/>
      <c r="M212" s="278"/>
      <c r="N212" s="277"/>
      <c r="O212" s="277"/>
      <c r="P212" s="277"/>
      <c r="Q212" s="277"/>
      <c r="R212" s="290">
        <f>T212</f>
        <v>35.060999999999922</v>
      </c>
      <c r="S212" s="279"/>
      <c r="T212" s="278">
        <f>Sheet1!H87</f>
        <v>35.060999999999922</v>
      </c>
      <c r="U212" s="278">
        <f t="shared" si="82"/>
        <v>35.06</v>
      </c>
      <c r="V212" s="278"/>
      <c r="W212" s="290">
        <v>35.06</v>
      </c>
      <c r="X212" s="114">
        <f t="shared" si="79"/>
        <v>99.997147828071306</v>
      </c>
      <c r="Y212" s="277"/>
    </row>
    <row r="213" spans="1:25" ht="30">
      <c r="A213" s="255" t="s">
        <v>676</v>
      </c>
      <c r="B213" s="263" t="s">
        <v>695</v>
      </c>
      <c r="C213" s="591" t="s">
        <v>755</v>
      </c>
      <c r="D213" s="591" t="s">
        <v>141</v>
      </c>
      <c r="E213" s="233" t="s">
        <v>697</v>
      </c>
      <c r="F213" s="277"/>
      <c r="G213" s="277"/>
      <c r="H213" s="277"/>
      <c r="I213" s="278"/>
      <c r="J213" s="278"/>
      <c r="K213" s="278"/>
      <c r="L213" s="278"/>
      <c r="M213" s="278"/>
      <c r="N213" s="277"/>
      <c r="O213" s="277"/>
      <c r="P213" s="277"/>
      <c r="Q213" s="277"/>
      <c r="R213" s="290">
        <f t="shared" si="83"/>
        <v>300</v>
      </c>
      <c r="S213" s="279"/>
      <c r="T213" s="278">
        <f>Sheet1!H88</f>
        <v>300</v>
      </c>
      <c r="U213" s="278">
        <f t="shared" si="82"/>
        <v>297.75</v>
      </c>
      <c r="V213" s="278"/>
      <c r="W213" s="290">
        <v>297.75</v>
      </c>
      <c r="X213" s="114">
        <f t="shared" si="79"/>
        <v>99.25</v>
      </c>
      <c r="Y213" s="277"/>
    </row>
    <row r="214" spans="1:25" ht="30">
      <c r="A214" s="255" t="s">
        <v>677</v>
      </c>
      <c r="B214" s="263" t="s">
        <v>699</v>
      </c>
      <c r="C214" s="592"/>
      <c r="D214" s="592"/>
      <c r="E214" s="233" t="s">
        <v>700</v>
      </c>
      <c r="F214" s="277"/>
      <c r="G214" s="277"/>
      <c r="H214" s="277"/>
      <c r="I214" s="278"/>
      <c r="J214" s="278"/>
      <c r="K214" s="278"/>
      <c r="L214" s="278"/>
      <c r="M214" s="278"/>
      <c r="N214" s="277"/>
      <c r="O214" s="277"/>
      <c r="P214" s="277"/>
      <c r="Q214" s="277"/>
      <c r="R214" s="290">
        <f t="shared" si="83"/>
        <v>600</v>
      </c>
      <c r="S214" s="279"/>
      <c r="T214" s="278">
        <f>Sheet1!H89</f>
        <v>600</v>
      </c>
      <c r="U214" s="278">
        <f t="shared" si="82"/>
        <v>0</v>
      </c>
      <c r="V214" s="278"/>
      <c r="W214" s="290"/>
      <c r="X214" s="114">
        <f t="shared" si="79"/>
        <v>0</v>
      </c>
      <c r="Y214" s="277"/>
    </row>
    <row r="215" spans="1:25" s="171" customFormat="1" ht="34.5" customHeight="1">
      <c r="A215" s="297" t="s">
        <v>13</v>
      </c>
      <c r="B215" s="297" t="s">
        <v>31</v>
      </c>
      <c r="C215" s="297"/>
      <c r="D215" s="297"/>
      <c r="E215" s="298"/>
      <c r="F215" s="299"/>
      <c r="G215" s="299"/>
      <c r="H215" s="299"/>
      <c r="I215" s="300"/>
      <c r="J215" s="300"/>
      <c r="K215" s="300"/>
      <c r="L215" s="300"/>
      <c r="M215" s="300"/>
      <c r="N215" s="299"/>
      <c r="O215" s="299"/>
      <c r="P215" s="299"/>
      <c r="Q215" s="299"/>
      <c r="R215" s="301">
        <f>T215</f>
        <v>8720.5684999999994</v>
      </c>
      <c r="S215" s="302"/>
      <c r="T215" s="300">
        <f>SUM(T217:T236)</f>
        <v>8720.5684999999994</v>
      </c>
      <c r="U215" s="300">
        <f>SUM(U217:U236)</f>
        <v>5117.3829999999998</v>
      </c>
      <c r="V215" s="300">
        <f t="shared" ref="V215" si="84">SUM(V217:V236)</f>
        <v>0</v>
      </c>
      <c r="W215" s="507">
        <f>SUM(W217:W236)</f>
        <v>5117.3829999999998</v>
      </c>
      <c r="X215" s="300">
        <f>U215/R215*100</f>
        <v>58.681759107792118</v>
      </c>
      <c r="Y215" s="299"/>
    </row>
    <row r="216" spans="1:25" s="296" customFormat="1" ht="30" hidden="1">
      <c r="A216" s="248">
        <v>1</v>
      </c>
      <c r="B216" s="273" t="s">
        <v>701</v>
      </c>
      <c r="C216" s="272"/>
      <c r="D216" s="272"/>
      <c r="E216" s="252"/>
      <c r="F216" s="249"/>
      <c r="G216" s="249"/>
      <c r="H216" s="249"/>
      <c r="I216" s="292"/>
      <c r="J216" s="292"/>
      <c r="K216" s="292"/>
      <c r="L216" s="292"/>
      <c r="M216" s="292"/>
      <c r="N216" s="293"/>
      <c r="O216" s="293"/>
      <c r="P216" s="293"/>
      <c r="Q216" s="293"/>
      <c r="R216" s="294">
        <f t="shared" si="83"/>
        <v>8720.5684999999994</v>
      </c>
      <c r="S216" s="295"/>
      <c r="T216" s="292">
        <f>Sheet1!H91</f>
        <v>8720.5684999999994</v>
      </c>
      <c r="U216" s="292"/>
      <c r="V216" s="292"/>
      <c r="W216" s="294"/>
      <c r="X216" s="114">
        <f t="shared" si="79"/>
        <v>0</v>
      </c>
      <c r="Y216" s="293"/>
    </row>
    <row r="217" spans="1:25" ht="30">
      <c r="A217" s="259">
        <v>1</v>
      </c>
      <c r="B217" s="263" t="s">
        <v>702</v>
      </c>
      <c r="C217" s="587" t="s">
        <v>746</v>
      </c>
      <c r="D217" s="591" t="s">
        <v>124</v>
      </c>
      <c r="E217" s="233" t="s">
        <v>703</v>
      </c>
      <c r="F217" s="277"/>
      <c r="G217" s="277"/>
      <c r="H217" s="277"/>
      <c r="I217" s="278"/>
      <c r="J217" s="278"/>
      <c r="K217" s="278"/>
      <c r="L217" s="278"/>
      <c r="M217" s="278"/>
      <c r="N217" s="277"/>
      <c r="O217" s="277"/>
      <c r="P217" s="277"/>
      <c r="Q217" s="277"/>
      <c r="R217" s="290">
        <f t="shared" si="83"/>
        <v>2.5019999999999527</v>
      </c>
      <c r="S217" s="279"/>
      <c r="T217" s="278">
        <f>Sheet1!H92</f>
        <v>2.5019999999999527</v>
      </c>
      <c r="U217" s="278">
        <f t="shared" ref="U217:U236" si="85">V217+W217</f>
        <v>2.5019999999999998</v>
      </c>
      <c r="V217" s="278"/>
      <c r="W217" s="540">
        <v>2.5019999999999998</v>
      </c>
      <c r="X217" s="114">
        <f t="shared" si="79"/>
        <v>100.00000000000189</v>
      </c>
      <c r="Y217" s="277"/>
    </row>
    <row r="218" spans="1:25" ht="30">
      <c r="A218" s="259">
        <v>2</v>
      </c>
      <c r="B218" s="263" t="s">
        <v>704</v>
      </c>
      <c r="C218" s="587"/>
      <c r="D218" s="592"/>
      <c r="E218" s="233" t="s">
        <v>705</v>
      </c>
      <c r="F218" s="277"/>
      <c r="G218" s="277"/>
      <c r="H218" s="277"/>
      <c r="I218" s="278"/>
      <c r="J218" s="278"/>
      <c r="K218" s="278"/>
      <c r="L218" s="278"/>
      <c r="M218" s="278"/>
      <c r="N218" s="277"/>
      <c r="O218" s="277"/>
      <c r="P218" s="277"/>
      <c r="Q218" s="277"/>
      <c r="R218" s="290">
        <f t="shared" si="83"/>
        <v>1.3949999999999818</v>
      </c>
      <c r="S218" s="279"/>
      <c r="T218" s="278">
        <f>Sheet1!H93</f>
        <v>1.3949999999999818</v>
      </c>
      <c r="U218" s="278">
        <f t="shared" si="85"/>
        <v>1.395</v>
      </c>
      <c r="V218" s="278"/>
      <c r="W218" s="540">
        <v>1.395</v>
      </c>
      <c r="X218" s="114">
        <f t="shared" si="79"/>
        <v>100.00000000000131</v>
      </c>
      <c r="Y218" s="277"/>
    </row>
    <row r="219" spans="1:25" ht="30">
      <c r="A219" s="259">
        <v>3</v>
      </c>
      <c r="B219" s="263" t="s">
        <v>706</v>
      </c>
      <c r="C219" s="241" t="s">
        <v>747</v>
      </c>
      <c r="D219" s="591" t="s">
        <v>128</v>
      </c>
      <c r="E219" s="233" t="s">
        <v>707</v>
      </c>
      <c r="F219" s="277"/>
      <c r="G219" s="277"/>
      <c r="H219" s="277"/>
      <c r="I219" s="278"/>
      <c r="J219" s="278"/>
      <c r="K219" s="278"/>
      <c r="L219" s="278"/>
      <c r="M219" s="278"/>
      <c r="N219" s="277"/>
      <c r="O219" s="277"/>
      <c r="P219" s="277"/>
      <c r="Q219" s="277"/>
      <c r="R219" s="290">
        <f t="shared" si="83"/>
        <v>6.5450000000000728</v>
      </c>
      <c r="S219" s="279"/>
      <c r="T219" s="278">
        <f>Sheet1!H94</f>
        <v>6.5450000000000728</v>
      </c>
      <c r="U219" s="278">
        <f t="shared" si="85"/>
        <v>0</v>
      </c>
      <c r="V219" s="278"/>
      <c r="W219" s="290"/>
      <c r="X219" s="114">
        <f t="shared" si="79"/>
        <v>0</v>
      </c>
      <c r="Y219" s="277"/>
    </row>
    <row r="220" spans="1:25" ht="30">
      <c r="A220" s="259">
        <v>4</v>
      </c>
      <c r="B220" s="263" t="s">
        <v>708</v>
      </c>
      <c r="C220" s="241" t="s">
        <v>709</v>
      </c>
      <c r="D220" s="600"/>
      <c r="E220" s="233" t="s">
        <v>710</v>
      </c>
      <c r="F220" s="277"/>
      <c r="G220" s="277"/>
      <c r="H220" s="277"/>
      <c r="I220" s="278"/>
      <c r="J220" s="278"/>
      <c r="K220" s="278"/>
      <c r="L220" s="278"/>
      <c r="M220" s="278"/>
      <c r="N220" s="277"/>
      <c r="O220" s="277"/>
      <c r="P220" s="277"/>
      <c r="Q220" s="277"/>
      <c r="R220" s="290">
        <f t="shared" si="83"/>
        <v>16.23599999999999</v>
      </c>
      <c r="S220" s="279"/>
      <c r="T220" s="278">
        <f>Sheet1!H95</f>
        <v>16.23599999999999</v>
      </c>
      <c r="U220" s="278">
        <f t="shared" si="85"/>
        <v>0</v>
      </c>
      <c r="V220" s="278"/>
      <c r="W220" s="290"/>
      <c r="X220" s="114">
        <f t="shared" si="79"/>
        <v>0</v>
      </c>
      <c r="Y220" s="277"/>
    </row>
    <row r="221" spans="1:25" ht="30">
      <c r="A221" s="259">
        <v>5</v>
      </c>
      <c r="B221" s="263" t="s">
        <v>711</v>
      </c>
      <c r="C221" s="241" t="s">
        <v>747</v>
      </c>
      <c r="D221" s="592"/>
      <c r="E221" s="233" t="s">
        <v>712</v>
      </c>
      <c r="F221" s="277"/>
      <c r="G221" s="277"/>
      <c r="H221" s="277"/>
      <c r="I221" s="278"/>
      <c r="J221" s="278"/>
      <c r="K221" s="278"/>
      <c r="L221" s="278"/>
      <c r="M221" s="278"/>
      <c r="N221" s="277"/>
      <c r="O221" s="277"/>
      <c r="P221" s="277"/>
      <c r="Q221" s="277"/>
      <c r="R221" s="290">
        <f t="shared" si="83"/>
        <v>1.40300000000002</v>
      </c>
      <c r="S221" s="279"/>
      <c r="T221" s="278">
        <f>Sheet1!H96</f>
        <v>1.40300000000002</v>
      </c>
      <c r="U221" s="278">
        <f t="shared" si="85"/>
        <v>0</v>
      </c>
      <c r="V221" s="278"/>
      <c r="W221" s="290"/>
      <c r="X221" s="114">
        <f t="shared" si="79"/>
        <v>0</v>
      </c>
      <c r="Y221" s="277"/>
    </row>
    <row r="222" spans="1:25" ht="30">
      <c r="A222" s="259">
        <v>6</v>
      </c>
      <c r="B222" s="263" t="s">
        <v>713</v>
      </c>
      <c r="C222" s="241" t="s">
        <v>748</v>
      </c>
      <c r="D222" s="591" t="s">
        <v>714</v>
      </c>
      <c r="E222" s="233" t="s">
        <v>715</v>
      </c>
      <c r="F222" s="277"/>
      <c r="G222" s="277"/>
      <c r="H222" s="277"/>
      <c r="I222" s="278"/>
      <c r="J222" s="278"/>
      <c r="K222" s="278"/>
      <c r="L222" s="278"/>
      <c r="M222" s="278"/>
      <c r="N222" s="277"/>
      <c r="O222" s="277"/>
      <c r="P222" s="277"/>
      <c r="Q222" s="277"/>
      <c r="R222" s="290">
        <f t="shared" si="83"/>
        <v>3.5984999999999445</v>
      </c>
      <c r="S222" s="279"/>
      <c r="T222" s="278">
        <f>Sheet1!H97</f>
        <v>3.5984999999999445</v>
      </c>
      <c r="U222" s="278">
        <f t="shared" si="85"/>
        <v>0</v>
      </c>
      <c r="V222" s="278"/>
      <c r="W222" s="290"/>
      <c r="X222" s="114">
        <f t="shared" si="79"/>
        <v>0</v>
      </c>
      <c r="Y222" s="277"/>
    </row>
    <row r="223" spans="1:25" ht="30">
      <c r="A223" s="259">
        <v>8</v>
      </c>
      <c r="B223" s="263" t="s">
        <v>716</v>
      </c>
      <c r="C223" s="241" t="s">
        <v>748</v>
      </c>
      <c r="D223" s="592"/>
      <c r="E223" s="233" t="s">
        <v>717</v>
      </c>
      <c r="F223" s="277"/>
      <c r="G223" s="277"/>
      <c r="H223" s="277"/>
      <c r="I223" s="278"/>
      <c r="J223" s="278"/>
      <c r="K223" s="278"/>
      <c r="L223" s="278"/>
      <c r="M223" s="278"/>
      <c r="N223" s="277"/>
      <c r="O223" s="277"/>
      <c r="P223" s="277"/>
      <c r="Q223" s="277"/>
      <c r="R223" s="290">
        <f t="shared" si="83"/>
        <v>2.5679999999999836</v>
      </c>
      <c r="S223" s="279"/>
      <c r="T223" s="278">
        <f>Sheet1!H98</f>
        <v>2.5679999999999836</v>
      </c>
      <c r="U223" s="278">
        <f t="shared" si="85"/>
        <v>0</v>
      </c>
      <c r="V223" s="278"/>
      <c r="W223" s="290"/>
      <c r="X223" s="114">
        <f t="shared" si="79"/>
        <v>0</v>
      </c>
      <c r="Y223" s="277"/>
    </row>
    <row r="224" spans="1:25">
      <c r="A224" s="259">
        <v>11</v>
      </c>
      <c r="B224" s="263" t="s">
        <v>718</v>
      </c>
      <c r="C224" s="587" t="s">
        <v>750</v>
      </c>
      <c r="D224" s="591" t="s">
        <v>134</v>
      </c>
      <c r="E224" s="233" t="s">
        <v>719</v>
      </c>
      <c r="F224" s="277"/>
      <c r="G224" s="277"/>
      <c r="H224" s="277"/>
      <c r="I224" s="278"/>
      <c r="J224" s="278"/>
      <c r="K224" s="278"/>
      <c r="L224" s="278"/>
      <c r="M224" s="278"/>
      <c r="N224" s="277"/>
      <c r="O224" s="277"/>
      <c r="P224" s="277"/>
      <c r="Q224" s="277"/>
      <c r="R224" s="290">
        <f t="shared" si="83"/>
        <v>906</v>
      </c>
      <c r="S224" s="279"/>
      <c r="T224" s="278">
        <f>Sheet1!H99</f>
        <v>906</v>
      </c>
      <c r="U224" s="278">
        <f t="shared" si="85"/>
        <v>906</v>
      </c>
      <c r="V224" s="278"/>
      <c r="W224" s="290">
        <v>906</v>
      </c>
      <c r="X224" s="114">
        <f t="shared" si="79"/>
        <v>100</v>
      </c>
      <c r="Y224" s="277"/>
    </row>
    <row r="225" spans="1:26">
      <c r="A225" s="259">
        <v>12</v>
      </c>
      <c r="B225" s="263" t="s">
        <v>720</v>
      </c>
      <c r="C225" s="587"/>
      <c r="D225" s="592"/>
      <c r="E225" s="233" t="s">
        <v>721</v>
      </c>
      <c r="F225" s="277"/>
      <c r="G225" s="277"/>
      <c r="H225" s="277"/>
      <c r="I225" s="278"/>
      <c r="J225" s="278"/>
      <c r="K225" s="278"/>
      <c r="L225" s="278"/>
      <c r="M225" s="278"/>
      <c r="N225" s="277"/>
      <c r="O225" s="277"/>
      <c r="P225" s="277"/>
      <c r="Q225" s="277"/>
      <c r="R225" s="290">
        <f t="shared" si="83"/>
        <v>800</v>
      </c>
      <c r="S225" s="279"/>
      <c r="T225" s="278">
        <f>Sheet1!H100</f>
        <v>800</v>
      </c>
      <c r="U225" s="278">
        <f t="shared" si="85"/>
        <v>800</v>
      </c>
      <c r="V225" s="278"/>
      <c r="W225" s="290">
        <v>800</v>
      </c>
      <c r="X225" s="180">
        <f t="shared" si="79"/>
        <v>100</v>
      </c>
      <c r="Y225" s="277"/>
    </row>
    <row r="226" spans="1:26">
      <c r="A226" s="259">
        <v>13</v>
      </c>
      <c r="B226" s="263" t="s">
        <v>722</v>
      </c>
      <c r="C226" s="587" t="s">
        <v>753</v>
      </c>
      <c r="D226" s="591" t="s">
        <v>135</v>
      </c>
      <c r="E226" s="233" t="s">
        <v>723</v>
      </c>
      <c r="F226" s="277"/>
      <c r="G226" s="277"/>
      <c r="H226" s="277"/>
      <c r="I226" s="278"/>
      <c r="J226" s="278"/>
      <c r="K226" s="278"/>
      <c r="L226" s="278"/>
      <c r="M226" s="278"/>
      <c r="N226" s="277"/>
      <c r="O226" s="277"/>
      <c r="P226" s="277"/>
      <c r="Q226" s="277"/>
      <c r="R226" s="290">
        <f t="shared" si="83"/>
        <v>1256</v>
      </c>
      <c r="S226" s="279"/>
      <c r="T226" s="278">
        <f>Sheet1!H101</f>
        <v>1256</v>
      </c>
      <c r="U226" s="278">
        <f t="shared" si="85"/>
        <v>1249.306</v>
      </c>
      <c r="V226" s="278"/>
      <c r="W226" s="18">
        <v>1249.306</v>
      </c>
      <c r="X226" s="180">
        <f t="shared" si="79"/>
        <v>99.46703821656051</v>
      </c>
      <c r="Y226" s="277"/>
    </row>
    <row r="227" spans="1:26">
      <c r="A227" s="259">
        <v>14</v>
      </c>
      <c r="B227" s="263" t="s">
        <v>724</v>
      </c>
      <c r="C227" s="587"/>
      <c r="D227" s="592"/>
      <c r="E227" s="233" t="s">
        <v>725</v>
      </c>
      <c r="F227" s="277"/>
      <c r="G227" s="277"/>
      <c r="H227" s="277"/>
      <c r="I227" s="278"/>
      <c r="J227" s="278"/>
      <c r="K227" s="278"/>
      <c r="L227" s="278"/>
      <c r="M227" s="278"/>
      <c r="N227" s="277"/>
      <c r="O227" s="277"/>
      <c r="P227" s="277"/>
      <c r="Q227" s="277"/>
      <c r="R227" s="290">
        <f t="shared" si="83"/>
        <v>450</v>
      </c>
      <c r="S227" s="279"/>
      <c r="T227" s="278">
        <f>Sheet1!H102</f>
        <v>450</v>
      </c>
      <c r="U227" s="278">
        <f t="shared" si="85"/>
        <v>449.64</v>
      </c>
      <c r="V227" s="278"/>
      <c r="W227" s="290">
        <v>449.64</v>
      </c>
      <c r="X227" s="180">
        <f t="shared" si="79"/>
        <v>99.92</v>
      </c>
      <c r="Y227" s="277"/>
      <c r="Z227" s="541"/>
    </row>
    <row r="228" spans="1:26">
      <c r="A228" s="259">
        <v>15</v>
      </c>
      <c r="B228" s="263" t="s">
        <v>726</v>
      </c>
      <c r="C228" s="587" t="s">
        <v>752</v>
      </c>
      <c r="D228" s="591" t="s">
        <v>137</v>
      </c>
      <c r="E228" s="552" t="s">
        <v>727</v>
      </c>
      <c r="F228" s="277"/>
      <c r="G228" s="277"/>
      <c r="H228" s="277"/>
      <c r="I228" s="278"/>
      <c r="J228" s="278"/>
      <c r="K228" s="278"/>
      <c r="L228" s="278"/>
      <c r="M228" s="278"/>
      <c r="N228" s="277"/>
      <c r="O228" s="277"/>
      <c r="P228" s="277"/>
      <c r="Q228" s="277"/>
      <c r="R228" s="290">
        <f t="shared" si="83"/>
        <v>900</v>
      </c>
      <c r="S228" s="279"/>
      <c r="T228" s="278">
        <f>Sheet1!H103</f>
        <v>900</v>
      </c>
      <c r="U228" s="278">
        <f t="shared" si="85"/>
        <v>0</v>
      </c>
      <c r="V228" s="278"/>
      <c r="W228" s="290"/>
      <c r="X228" s="180">
        <f t="shared" si="79"/>
        <v>0</v>
      </c>
      <c r="Y228" s="277"/>
    </row>
    <row r="229" spans="1:26">
      <c r="A229" s="259">
        <v>16</v>
      </c>
      <c r="B229" s="263" t="s">
        <v>728</v>
      </c>
      <c r="C229" s="587"/>
      <c r="D229" s="592"/>
      <c r="E229" s="552" t="s">
        <v>729</v>
      </c>
      <c r="F229" s="277"/>
      <c r="G229" s="277"/>
      <c r="H229" s="277"/>
      <c r="I229" s="278"/>
      <c r="J229" s="278"/>
      <c r="K229" s="278"/>
      <c r="L229" s="278"/>
      <c r="M229" s="278"/>
      <c r="N229" s="277"/>
      <c r="O229" s="277"/>
      <c r="P229" s="277"/>
      <c r="Q229" s="277"/>
      <c r="R229" s="290">
        <f t="shared" si="83"/>
        <v>806</v>
      </c>
      <c r="S229" s="279"/>
      <c r="T229" s="278">
        <f>Sheet1!H104</f>
        <v>806</v>
      </c>
      <c r="U229" s="278">
        <f t="shared" si="85"/>
        <v>0</v>
      </c>
      <c r="V229" s="278"/>
      <c r="W229" s="290"/>
      <c r="X229" s="180">
        <f t="shared" si="79"/>
        <v>0</v>
      </c>
      <c r="Y229" s="277"/>
    </row>
    <row r="230" spans="1:26">
      <c r="A230" s="259">
        <v>17</v>
      </c>
      <c r="B230" s="263" t="s">
        <v>730</v>
      </c>
      <c r="C230" s="587" t="s">
        <v>751</v>
      </c>
      <c r="D230" s="591" t="s">
        <v>138</v>
      </c>
      <c r="E230" s="552" t="s">
        <v>732</v>
      </c>
      <c r="F230" s="277"/>
      <c r="G230" s="277"/>
      <c r="H230" s="277"/>
      <c r="I230" s="278"/>
      <c r="J230" s="278"/>
      <c r="K230" s="278"/>
      <c r="L230" s="278"/>
      <c r="M230" s="278"/>
      <c r="N230" s="277"/>
      <c r="O230" s="277"/>
      <c r="P230" s="277"/>
      <c r="Q230" s="277"/>
      <c r="R230" s="290">
        <f t="shared" si="83"/>
        <v>1046</v>
      </c>
      <c r="S230" s="279"/>
      <c r="T230" s="278">
        <f>Sheet1!H105</f>
        <v>1046</v>
      </c>
      <c r="U230" s="278">
        <f t="shared" si="85"/>
        <v>1046</v>
      </c>
      <c r="V230" s="278"/>
      <c r="W230" s="290">
        <v>1046</v>
      </c>
      <c r="X230" s="180">
        <f t="shared" si="79"/>
        <v>100</v>
      </c>
      <c r="Y230" s="277"/>
    </row>
    <row r="231" spans="1:26">
      <c r="A231" s="259">
        <v>18</v>
      </c>
      <c r="B231" s="263" t="s">
        <v>733</v>
      </c>
      <c r="C231" s="587"/>
      <c r="D231" s="592"/>
      <c r="E231" s="552" t="s">
        <v>734</v>
      </c>
      <c r="F231" s="277"/>
      <c r="G231" s="277"/>
      <c r="H231" s="277"/>
      <c r="I231" s="278"/>
      <c r="J231" s="278"/>
      <c r="K231" s="278"/>
      <c r="L231" s="278"/>
      <c r="M231" s="278"/>
      <c r="N231" s="277"/>
      <c r="O231" s="277"/>
      <c r="P231" s="277"/>
      <c r="Q231" s="277"/>
      <c r="R231" s="290">
        <f t="shared" si="83"/>
        <v>660</v>
      </c>
      <c r="S231" s="279"/>
      <c r="T231" s="278">
        <f>Sheet1!H106</f>
        <v>660</v>
      </c>
      <c r="U231" s="278">
        <f t="shared" si="85"/>
        <v>660</v>
      </c>
      <c r="V231" s="278"/>
      <c r="W231" s="290">
        <v>660</v>
      </c>
      <c r="X231" s="180">
        <f t="shared" si="79"/>
        <v>100</v>
      </c>
      <c r="Y231" s="277"/>
    </row>
    <row r="232" spans="1:26">
      <c r="A232" s="259">
        <v>19</v>
      </c>
      <c r="B232" s="263" t="s">
        <v>735</v>
      </c>
      <c r="C232" s="587" t="s">
        <v>754</v>
      </c>
      <c r="D232" s="591" t="s">
        <v>139</v>
      </c>
      <c r="E232" s="552" t="s">
        <v>736</v>
      </c>
      <c r="F232" s="277"/>
      <c r="G232" s="277"/>
      <c r="H232" s="277"/>
      <c r="I232" s="278"/>
      <c r="J232" s="278"/>
      <c r="K232" s="278"/>
      <c r="L232" s="278"/>
      <c r="M232" s="278"/>
      <c r="N232" s="277"/>
      <c r="O232" s="277"/>
      <c r="P232" s="277"/>
      <c r="Q232" s="277"/>
      <c r="R232" s="290">
        <f t="shared" si="83"/>
        <v>2.8499999999999091</v>
      </c>
      <c r="S232" s="279"/>
      <c r="T232" s="278">
        <f>Sheet1!H107</f>
        <v>2.8499999999999091</v>
      </c>
      <c r="U232" s="278">
        <f t="shared" si="85"/>
        <v>0</v>
      </c>
      <c r="V232" s="278"/>
      <c r="W232" s="290"/>
      <c r="X232" s="180">
        <f t="shared" si="79"/>
        <v>0</v>
      </c>
      <c r="Y232" s="277"/>
    </row>
    <row r="233" spans="1:26">
      <c r="A233" s="259">
        <v>20</v>
      </c>
      <c r="B233" s="263" t="s">
        <v>737</v>
      </c>
      <c r="C233" s="587"/>
      <c r="D233" s="592"/>
      <c r="E233" s="552" t="s">
        <v>738</v>
      </c>
      <c r="F233" s="277"/>
      <c r="G233" s="277"/>
      <c r="H233" s="277"/>
      <c r="I233" s="278"/>
      <c r="J233" s="278"/>
      <c r="K233" s="278"/>
      <c r="L233" s="278"/>
      <c r="M233" s="278"/>
      <c r="N233" s="277"/>
      <c r="O233" s="277"/>
      <c r="P233" s="277"/>
      <c r="Q233" s="277"/>
      <c r="R233" s="290">
        <f t="shared" si="83"/>
        <v>600</v>
      </c>
      <c r="S233" s="279"/>
      <c r="T233" s="278">
        <f>Sheet1!H108</f>
        <v>600</v>
      </c>
      <c r="U233" s="278">
        <f t="shared" si="85"/>
        <v>0</v>
      </c>
      <c r="V233" s="278"/>
      <c r="W233" s="290"/>
      <c r="X233" s="180">
        <f t="shared" si="79"/>
        <v>0</v>
      </c>
      <c r="Y233" s="277"/>
    </row>
    <row r="234" spans="1:26">
      <c r="A234" s="259">
        <v>21</v>
      </c>
      <c r="B234" s="263" t="s">
        <v>739</v>
      </c>
      <c r="C234" s="587" t="s">
        <v>756</v>
      </c>
      <c r="D234" s="591" t="s">
        <v>140</v>
      </c>
      <c r="E234" s="552" t="s">
        <v>741</v>
      </c>
      <c r="F234" s="277"/>
      <c r="G234" s="277"/>
      <c r="H234" s="277"/>
      <c r="I234" s="278"/>
      <c r="J234" s="278"/>
      <c r="K234" s="278"/>
      <c r="L234" s="278"/>
      <c r="M234" s="278"/>
      <c r="N234" s="277"/>
      <c r="O234" s="277"/>
      <c r="P234" s="277"/>
      <c r="Q234" s="277"/>
      <c r="R234" s="290">
        <f t="shared" si="83"/>
        <v>13.471000000000004</v>
      </c>
      <c r="S234" s="279"/>
      <c r="T234" s="278">
        <f>Sheet1!H109</f>
        <v>13.471000000000004</v>
      </c>
      <c r="U234" s="278">
        <f t="shared" si="85"/>
        <v>2.54</v>
      </c>
      <c r="V234" s="278"/>
      <c r="W234" s="290">
        <v>2.54</v>
      </c>
      <c r="X234" s="180">
        <f t="shared" si="79"/>
        <v>18.855318833048766</v>
      </c>
      <c r="Y234" s="277"/>
    </row>
    <row r="235" spans="1:26" ht="30">
      <c r="A235" s="259">
        <v>22</v>
      </c>
      <c r="B235" s="263" t="s">
        <v>742</v>
      </c>
      <c r="C235" s="587"/>
      <c r="D235" s="592"/>
      <c r="E235" s="233" t="s">
        <v>743</v>
      </c>
      <c r="F235" s="277"/>
      <c r="G235" s="277"/>
      <c r="H235" s="277"/>
      <c r="I235" s="278"/>
      <c r="J235" s="278"/>
      <c r="K235" s="278"/>
      <c r="L235" s="278"/>
      <c r="M235" s="278"/>
      <c r="N235" s="277"/>
      <c r="O235" s="277"/>
      <c r="P235" s="277"/>
      <c r="Q235" s="277"/>
      <c r="R235" s="290">
        <f t="shared" si="83"/>
        <v>440</v>
      </c>
      <c r="S235" s="279"/>
      <c r="T235" s="278">
        <f>Sheet1!H110</f>
        <v>440</v>
      </c>
      <c r="U235" s="278">
        <f t="shared" si="85"/>
        <v>0</v>
      </c>
      <c r="V235" s="278"/>
      <c r="W235" s="290"/>
      <c r="X235" s="180">
        <f t="shared" ref="X235:X236" si="86">U235/R235*100</f>
        <v>0</v>
      </c>
      <c r="Y235" s="277"/>
    </row>
    <row r="236" spans="1:26" ht="30">
      <c r="A236" s="259">
        <v>24</v>
      </c>
      <c r="B236" s="263" t="s">
        <v>744</v>
      </c>
      <c r="C236" s="241" t="s">
        <v>757</v>
      </c>
      <c r="D236" s="241" t="s">
        <v>141</v>
      </c>
      <c r="E236" s="233" t="s">
        <v>745</v>
      </c>
      <c r="F236" s="277"/>
      <c r="G236" s="277"/>
      <c r="H236" s="277"/>
      <c r="I236" s="278"/>
      <c r="J236" s="278"/>
      <c r="K236" s="278"/>
      <c r="L236" s="278"/>
      <c r="M236" s="278"/>
      <c r="N236" s="277"/>
      <c r="O236" s="277"/>
      <c r="P236" s="277"/>
      <c r="Q236" s="277"/>
      <c r="R236" s="290">
        <f t="shared" si="83"/>
        <v>806</v>
      </c>
      <c r="S236" s="279"/>
      <c r="T236" s="278">
        <f>Sheet1!H111</f>
        <v>806</v>
      </c>
      <c r="U236" s="278">
        <f t="shared" si="85"/>
        <v>0</v>
      </c>
      <c r="V236" s="278"/>
      <c r="W236" s="290"/>
      <c r="X236" s="180">
        <f t="shared" si="86"/>
        <v>0</v>
      </c>
      <c r="Y236" s="277"/>
    </row>
  </sheetData>
  <mergeCells count="87">
    <mergeCell ref="Y64:Y79"/>
    <mergeCell ref="A2:Y2"/>
    <mergeCell ref="X5:X8"/>
    <mergeCell ref="S7:T7"/>
    <mergeCell ref="U7:U8"/>
    <mergeCell ref="J7:J8"/>
    <mergeCell ref="V7:W7"/>
    <mergeCell ref="F5:F8"/>
    <mergeCell ref="G5:G8"/>
    <mergeCell ref="H5:J5"/>
    <mergeCell ref="K5:L6"/>
    <mergeCell ref="R7:R8"/>
    <mergeCell ref="R5:T6"/>
    <mergeCell ref="U5:W6"/>
    <mergeCell ref="Y5:Y8"/>
    <mergeCell ref="H6:H8"/>
    <mergeCell ref="I6:J6"/>
    <mergeCell ref="Q7:Q8"/>
    <mergeCell ref="A5:A8"/>
    <mergeCell ref="B5:B8"/>
    <mergeCell ref="C5:C8"/>
    <mergeCell ref="D5:D8"/>
    <mergeCell ref="E5:E8"/>
    <mergeCell ref="I7:I8"/>
    <mergeCell ref="M5:P6"/>
    <mergeCell ref="M7:M8"/>
    <mergeCell ref="N7:N8"/>
    <mergeCell ref="K7:K8"/>
    <mergeCell ref="L7:L8"/>
    <mergeCell ref="O7:P7"/>
    <mergeCell ref="C13:C27"/>
    <mergeCell ref="C28:C29"/>
    <mergeCell ref="C30:C31"/>
    <mergeCell ref="C34:C38"/>
    <mergeCell ref="C41:C46"/>
    <mergeCell ref="D182:D183"/>
    <mergeCell ref="D179:D180"/>
    <mergeCell ref="D177:D178"/>
    <mergeCell ref="C136:C137"/>
    <mergeCell ref="C48:C49"/>
    <mergeCell ref="D48:D49"/>
    <mergeCell ref="C60:C61"/>
    <mergeCell ref="C133:C134"/>
    <mergeCell ref="C162:C170"/>
    <mergeCell ref="C176:C191"/>
    <mergeCell ref="C122:C127"/>
    <mergeCell ref="C107:C113"/>
    <mergeCell ref="C88:C89"/>
    <mergeCell ref="C82:C83"/>
    <mergeCell ref="C85:C86"/>
    <mergeCell ref="C119:C120"/>
    <mergeCell ref="D195:D197"/>
    <mergeCell ref="D192:D194"/>
    <mergeCell ref="D189:D191"/>
    <mergeCell ref="D187:D188"/>
    <mergeCell ref="D232:D233"/>
    <mergeCell ref="D234:D235"/>
    <mergeCell ref="D217:D218"/>
    <mergeCell ref="D199:D201"/>
    <mergeCell ref="D202:D203"/>
    <mergeCell ref="D204:D205"/>
    <mergeCell ref="D206:D207"/>
    <mergeCell ref="D208:D209"/>
    <mergeCell ref="D210:D211"/>
    <mergeCell ref="D213:D214"/>
    <mergeCell ref="D219:D221"/>
    <mergeCell ref="D222:D223"/>
    <mergeCell ref="D226:D227"/>
    <mergeCell ref="D228:D229"/>
    <mergeCell ref="D230:D231"/>
    <mergeCell ref="D224:D225"/>
    <mergeCell ref="X1:Y1"/>
    <mergeCell ref="C234:C235"/>
    <mergeCell ref="C150:C159"/>
    <mergeCell ref="C208:C209"/>
    <mergeCell ref="C213:C214"/>
    <mergeCell ref="C202:C203"/>
    <mergeCell ref="C204:C205"/>
    <mergeCell ref="C210:C211"/>
    <mergeCell ref="C217:C218"/>
    <mergeCell ref="C224:C225"/>
    <mergeCell ref="C226:C227"/>
    <mergeCell ref="C193:C194"/>
    <mergeCell ref="C195:C197"/>
    <mergeCell ref="C228:C229"/>
    <mergeCell ref="C230:C231"/>
    <mergeCell ref="C232:C233"/>
  </mergeCells>
  <phoneticPr fontId="266" type="noConversion"/>
  <pageMargins left="0.45" right="0.45" top="0.39" bottom="0.42" header="0.3" footer="0.3"/>
  <pageSetup paperSize="9" scale="58" fitToHeight="0" orientation="landscape" verticalDpi="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2"/>
  <sheetViews>
    <sheetView tabSelected="1" workbookViewId="0">
      <selection activeCell="M7" sqref="M7"/>
    </sheetView>
  </sheetViews>
  <sheetFormatPr defaultRowHeight="16.5"/>
  <cols>
    <col min="1" max="1" width="10.33203125" style="122" customWidth="1"/>
    <col min="2" max="2" width="62.5" style="122" customWidth="1"/>
    <col min="3" max="3" width="22.83203125" style="169" customWidth="1"/>
    <col min="4" max="9" width="15.33203125" style="197" customWidth="1"/>
    <col min="10" max="10" width="10.1640625" style="489" customWidth="1"/>
    <col min="11" max="11" width="16.5" style="122" customWidth="1"/>
    <col min="12" max="16384" width="9.33203125" style="122"/>
  </cols>
  <sheetData>
    <row r="1" spans="1:13" ht="15.75">
      <c r="A1" s="508"/>
      <c r="B1" s="508"/>
      <c r="C1" s="508"/>
      <c r="D1" s="508"/>
      <c r="E1" s="508"/>
      <c r="F1" s="508"/>
      <c r="G1" s="546"/>
      <c r="H1" s="546"/>
      <c r="I1" s="546"/>
      <c r="J1" s="652" t="s">
        <v>841</v>
      </c>
      <c r="K1" s="652"/>
    </row>
    <row r="2" spans="1:13" ht="27.75" customHeight="1">
      <c r="A2" s="653" t="s">
        <v>853</v>
      </c>
      <c r="B2" s="653"/>
      <c r="C2" s="653"/>
      <c r="D2" s="653"/>
      <c r="E2" s="653"/>
      <c r="F2" s="653"/>
      <c r="G2" s="653"/>
      <c r="H2" s="653"/>
      <c r="I2" s="653"/>
      <c r="J2" s="653"/>
      <c r="K2" s="653"/>
    </row>
    <row r="3" spans="1:13">
      <c r="J3" s="655" t="s">
        <v>2</v>
      </c>
      <c r="K3" s="655"/>
    </row>
    <row r="4" spans="1:13" ht="30.75" customHeight="1">
      <c r="A4" s="654" t="s">
        <v>0</v>
      </c>
      <c r="B4" s="654" t="s">
        <v>149</v>
      </c>
      <c r="C4" s="654" t="s">
        <v>470</v>
      </c>
      <c r="D4" s="656" t="s">
        <v>472</v>
      </c>
      <c r="E4" s="657"/>
      <c r="F4" s="658"/>
      <c r="G4" s="659" t="s">
        <v>854</v>
      </c>
      <c r="H4" s="660"/>
      <c r="I4" s="661"/>
      <c r="J4" s="662" t="s">
        <v>143</v>
      </c>
      <c r="K4" s="654" t="s">
        <v>1</v>
      </c>
    </row>
    <row r="5" spans="1:13" ht="72" customHeight="1">
      <c r="A5" s="654"/>
      <c r="B5" s="654"/>
      <c r="C5" s="654"/>
      <c r="D5" s="198" t="s">
        <v>471</v>
      </c>
      <c r="E5" s="199" t="s">
        <v>812</v>
      </c>
      <c r="F5" s="199" t="s">
        <v>492</v>
      </c>
      <c r="G5" s="317" t="s">
        <v>471</v>
      </c>
      <c r="H5" s="440" t="s">
        <v>837</v>
      </c>
      <c r="I5" s="199" t="s">
        <v>838</v>
      </c>
      <c r="J5" s="662"/>
      <c r="K5" s="654"/>
    </row>
    <row r="6" spans="1:13" s="419" customFormat="1" ht="21.75" customHeight="1">
      <c r="A6" s="434"/>
      <c r="B6" s="434" t="s">
        <v>7</v>
      </c>
      <c r="C6" s="434"/>
      <c r="D6" s="417">
        <f>E6+F6</f>
        <v>81545.296770000001</v>
      </c>
      <c r="E6" s="440">
        <f t="shared" ref="E6:K6" si="0">E7+E139+E189</f>
        <v>67127</v>
      </c>
      <c r="F6" s="440">
        <f t="shared" si="0"/>
        <v>14418.296770000001</v>
      </c>
      <c r="G6" s="440">
        <f t="shared" ref="G6" si="1">G7+G139+G189</f>
        <v>1638.8540000000003</v>
      </c>
      <c r="H6" s="440">
        <f>H7+H139+H189</f>
        <v>1043.502</v>
      </c>
      <c r="I6" s="440">
        <f t="shared" ref="I6" si="2">I7+I139+I189</f>
        <v>595.35200000000009</v>
      </c>
      <c r="J6" s="538">
        <f>G6/D6*100</f>
        <v>2.0097468093376589</v>
      </c>
      <c r="K6" s="440">
        <f t="shared" si="0"/>
        <v>0</v>
      </c>
      <c r="L6" s="419">
        <f>H6/E6*100</f>
        <v>1.5545190459874565</v>
      </c>
      <c r="M6" s="729">
        <f>-I6/F6*100</f>
        <v>-4.1291423633250686</v>
      </c>
    </row>
    <row r="7" spans="1:13" ht="25.5" customHeight="1">
      <c r="A7" s="195" t="s">
        <v>145</v>
      </c>
      <c r="B7" s="646" t="s">
        <v>824</v>
      </c>
      <c r="C7" s="647"/>
      <c r="D7" s="200">
        <f>E7+F7</f>
        <v>36266.148999999998</v>
      </c>
      <c r="E7" s="200">
        <f t="shared" ref="E7:H7" si="3">E8+E34</f>
        <v>29754</v>
      </c>
      <c r="F7" s="200">
        <f t="shared" si="3"/>
        <v>6512.1490000000003</v>
      </c>
      <c r="G7" s="200">
        <f t="shared" ref="G7" si="4">G8+G34</f>
        <v>1461.7640000000001</v>
      </c>
      <c r="H7" s="200">
        <f t="shared" si="3"/>
        <v>1013.862</v>
      </c>
      <c r="I7" s="200">
        <f>I8+I34</f>
        <v>447.90200000000004</v>
      </c>
      <c r="J7" s="539">
        <f t="shared" ref="J7" si="5">G7/D7*100</f>
        <v>4.0306567978860954</v>
      </c>
      <c r="K7" s="196"/>
    </row>
    <row r="8" spans="1:13" ht="15.75">
      <c r="A8" s="479" t="s">
        <v>823</v>
      </c>
      <c r="B8" s="644" t="s">
        <v>811</v>
      </c>
      <c r="C8" s="645"/>
      <c r="D8" s="480">
        <f>D9+D12+D24+D26+D30</f>
        <v>6512.1490000000003</v>
      </c>
      <c r="E8" s="480">
        <f t="shared" ref="E8" si="6">E9+E12+E24+E26+E30</f>
        <v>0</v>
      </c>
      <c r="F8" s="480">
        <f>F9+F12+F24+F26+F30</f>
        <v>6512.1490000000003</v>
      </c>
      <c r="G8" s="480">
        <f>G9+G12+G24+G26+G30</f>
        <v>447.90200000000004</v>
      </c>
      <c r="H8" s="480">
        <f t="shared" ref="H8" si="7">H9+H12+H24+H26+H30</f>
        <v>0</v>
      </c>
      <c r="I8" s="480">
        <f>I9+I12+I24+I26+I30</f>
        <v>447.90200000000004</v>
      </c>
      <c r="J8" s="539">
        <f>G8/D8*100</f>
        <v>6.8779445924839866</v>
      </c>
      <c r="K8" s="481"/>
    </row>
    <row r="9" spans="1:13" s="419" customFormat="1" ht="45" customHeight="1">
      <c r="A9" s="434" t="s">
        <v>3</v>
      </c>
      <c r="B9" s="415" t="s">
        <v>459</v>
      </c>
      <c r="C9" s="416"/>
      <c r="D9" s="417">
        <f>SUM(D10:D11)</f>
        <v>25.266000000000076</v>
      </c>
      <c r="E9" s="417">
        <f t="shared" ref="E9:F9" si="8">SUM(E10:E11)</f>
        <v>0</v>
      </c>
      <c r="F9" s="417">
        <f t="shared" si="8"/>
        <v>25.266000000000076</v>
      </c>
      <c r="G9" s="454">
        <f>H9+I9</f>
        <v>24.571999999999999</v>
      </c>
      <c r="H9" s="417"/>
      <c r="I9" s="454">
        <f t="shared" ref="I9" si="9">SUM(I10:I11)</f>
        <v>24.571999999999999</v>
      </c>
      <c r="J9" s="545">
        <f t="shared" ref="J9:J33" si="10">G9/D9*100</f>
        <v>97.253225678777511</v>
      </c>
      <c r="K9" s="418"/>
    </row>
    <row r="10" spans="1:13" ht="31.5">
      <c r="A10" s="127">
        <v>1</v>
      </c>
      <c r="B10" s="128" t="s">
        <v>775</v>
      </c>
      <c r="C10" s="413" t="s">
        <v>48</v>
      </c>
      <c r="D10" s="202">
        <f>F10</f>
        <v>25.07000000000005</v>
      </c>
      <c r="E10" s="202"/>
      <c r="F10" s="202">
        <f>sn!F9</f>
        <v>25.07000000000005</v>
      </c>
      <c r="G10" s="202">
        <f t="shared" ref="G10:G34" si="11">H10+I10</f>
        <v>24.571999999999999</v>
      </c>
      <c r="H10" s="201"/>
      <c r="I10" s="202">
        <v>24.571999999999999</v>
      </c>
      <c r="J10" s="488">
        <f t="shared" si="10"/>
        <v>98.013562026326085</v>
      </c>
      <c r="K10" s="124"/>
    </row>
    <row r="11" spans="1:13" ht="21" customHeight="1">
      <c r="A11" s="127">
        <v>2</v>
      </c>
      <c r="B11" s="128" t="s">
        <v>776</v>
      </c>
      <c r="C11" s="413" t="s">
        <v>132</v>
      </c>
      <c r="D11" s="202">
        <f>F11</f>
        <v>0.19600000000002638</v>
      </c>
      <c r="E11" s="202"/>
      <c r="F11" s="202">
        <f>sn!F10</f>
        <v>0.19600000000002638</v>
      </c>
      <c r="G11" s="202">
        <f t="shared" si="11"/>
        <v>0</v>
      </c>
      <c r="H11" s="201"/>
      <c r="I11" s="201"/>
      <c r="J11" s="488">
        <f t="shared" si="10"/>
        <v>0</v>
      </c>
      <c r="K11" s="124"/>
    </row>
    <row r="12" spans="1:13" s="147" customFormat="1" ht="31.5">
      <c r="A12" s="452" t="s">
        <v>5</v>
      </c>
      <c r="B12" s="126" t="s">
        <v>441</v>
      </c>
      <c r="C12" s="453"/>
      <c r="D12" s="454">
        <f>SUM(D13:D23)</f>
        <v>3506.172</v>
      </c>
      <c r="E12" s="454">
        <f t="shared" ref="E12:I12" si="12">SUM(E13:E23)</f>
        <v>0</v>
      </c>
      <c r="F12" s="454">
        <f t="shared" si="12"/>
        <v>3506.172</v>
      </c>
      <c r="G12" s="454">
        <f>SUM(G13:G23)</f>
        <v>423.33000000000004</v>
      </c>
      <c r="H12" s="454">
        <f t="shared" si="12"/>
        <v>0</v>
      </c>
      <c r="I12" s="454">
        <f t="shared" si="12"/>
        <v>423.33000000000004</v>
      </c>
      <c r="J12" s="488">
        <f t="shared" si="10"/>
        <v>12.073851482471483</v>
      </c>
      <c r="K12" s="124"/>
      <c r="L12" s="543" t="s">
        <v>844</v>
      </c>
    </row>
    <row r="13" spans="1:13" ht="15.75">
      <c r="A13" s="131">
        <v>1</v>
      </c>
      <c r="B13" s="132" t="s">
        <v>42</v>
      </c>
      <c r="C13" s="161" t="s">
        <v>42</v>
      </c>
      <c r="D13" s="203">
        <f>F13</f>
        <v>349</v>
      </c>
      <c r="E13" s="203"/>
      <c r="F13" s="203">
        <f>sn!F12+149</f>
        <v>349</v>
      </c>
      <c r="G13" s="202">
        <f t="shared" si="11"/>
        <v>0</v>
      </c>
      <c r="H13" s="203"/>
      <c r="I13" s="203"/>
      <c r="J13" s="488">
        <f t="shared" si="10"/>
        <v>0</v>
      </c>
      <c r="K13" s="133"/>
    </row>
    <row r="14" spans="1:13" ht="15.75">
      <c r="A14" s="131">
        <v>2</v>
      </c>
      <c r="B14" s="134" t="s">
        <v>43</v>
      </c>
      <c r="C14" s="162" t="s">
        <v>43</v>
      </c>
      <c r="D14" s="203">
        <f t="shared" ref="D14:D23" si="13">F14</f>
        <v>215.2</v>
      </c>
      <c r="E14" s="203"/>
      <c r="F14" s="203">
        <f>sn!F13+148</f>
        <v>215.2</v>
      </c>
      <c r="G14" s="202">
        <f t="shared" si="11"/>
        <v>0</v>
      </c>
      <c r="H14" s="203"/>
      <c r="I14" s="203"/>
      <c r="J14" s="488">
        <f t="shared" si="10"/>
        <v>0</v>
      </c>
      <c r="K14" s="133"/>
    </row>
    <row r="15" spans="1:13" ht="15.75">
      <c r="A15" s="131">
        <v>3</v>
      </c>
      <c r="B15" s="134" t="s">
        <v>44</v>
      </c>
      <c r="C15" s="162" t="s">
        <v>44</v>
      </c>
      <c r="D15" s="203">
        <f t="shared" si="13"/>
        <v>200.97200000000001</v>
      </c>
      <c r="E15" s="203"/>
      <c r="F15" s="203">
        <f>sn!F14+149</f>
        <v>200.97200000000001</v>
      </c>
      <c r="G15" s="202">
        <f t="shared" si="11"/>
        <v>0</v>
      </c>
      <c r="H15" s="203"/>
      <c r="I15" s="203"/>
      <c r="J15" s="488">
        <f t="shared" si="10"/>
        <v>0</v>
      </c>
      <c r="K15" s="133"/>
    </row>
    <row r="16" spans="1:13" ht="15.75">
      <c r="A16" s="131">
        <v>4</v>
      </c>
      <c r="B16" s="132" t="s">
        <v>52</v>
      </c>
      <c r="C16" s="161" t="s">
        <v>52</v>
      </c>
      <c r="D16" s="203">
        <f t="shared" si="13"/>
        <v>203</v>
      </c>
      <c r="E16" s="203"/>
      <c r="F16" s="203">
        <f>sn!F15+148</f>
        <v>203</v>
      </c>
      <c r="G16" s="202">
        <f t="shared" si="11"/>
        <v>0</v>
      </c>
      <c r="H16" s="203"/>
      <c r="I16" s="203"/>
      <c r="J16" s="488">
        <f t="shared" si="10"/>
        <v>0</v>
      </c>
      <c r="K16" s="133"/>
    </row>
    <row r="17" spans="1:11" ht="15.75">
      <c r="A17" s="131">
        <v>5</v>
      </c>
      <c r="B17" s="134" t="s">
        <v>51</v>
      </c>
      <c r="C17" s="162" t="s">
        <v>51</v>
      </c>
      <c r="D17" s="203">
        <f t="shared" si="13"/>
        <v>364</v>
      </c>
      <c r="E17" s="203"/>
      <c r="F17" s="203">
        <f>sn!F16+149</f>
        <v>364</v>
      </c>
      <c r="G17" s="202">
        <f t="shared" si="11"/>
        <v>0</v>
      </c>
      <c r="H17" s="203"/>
      <c r="I17" s="203"/>
      <c r="J17" s="488">
        <f t="shared" si="10"/>
        <v>0</v>
      </c>
      <c r="K17" s="133"/>
    </row>
    <row r="18" spans="1:11" ht="15.75">
      <c r="A18" s="131">
        <v>6</v>
      </c>
      <c r="B18" s="134" t="s">
        <v>45</v>
      </c>
      <c r="C18" s="162" t="s">
        <v>45</v>
      </c>
      <c r="D18" s="203">
        <f t="shared" si="13"/>
        <v>348</v>
      </c>
      <c r="E18" s="203"/>
      <c r="F18" s="203">
        <f>sn!F17+148</f>
        <v>348</v>
      </c>
      <c r="G18" s="202">
        <f t="shared" si="11"/>
        <v>0</v>
      </c>
      <c r="H18" s="203"/>
      <c r="I18" s="203"/>
      <c r="J18" s="488">
        <f t="shared" si="10"/>
        <v>0</v>
      </c>
      <c r="K18" s="133"/>
    </row>
    <row r="19" spans="1:11" ht="15.75">
      <c r="A19" s="131">
        <v>7</v>
      </c>
      <c r="B19" s="132" t="s">
        <v>46</v>
      </c>
      <c r="C19" s="161" t="s">
        <v>46</v>
      </c>
      <c r="D19" s="203">
        <f t="shared" si="13"/>
        <v>364</v>
      </c>
      <c r="E19" s="203"/>
      <c r="F19" s="203">
        <f>sn!F18+149</f>
        <v>364</v>
      </c>
      <c r="G19" s="202">
        <f t="shared" si="11"/>
        <v>0</v>
      </c>
      <c r="H19" s="203"/>
      <c r="I19" s="203"/>
      <c r="J19" s="488">
        <f t="shared" si="10"/>
        <v>0</v>
      </c>
      <c r="K19" s="133"/>
    </row>
    <row r="20" spans="1:11" ht="15.75">
      <c r="A20" s="131">
        <v>8</v>
      </c>
      <c r="B20" s="134" t="s">
        <v>47</v>
      </c>
      <c r="C20" s="162" t="s">
        <v>47</v>
      </c>
      <c r="D20" s="203">
        <f t="shared" si="13"/>
        <v>403</v>
      </c>
      <c r="E20" s="203"/>
      <c r="F20" s="203">
        <f>sn!F19+148</f>
        <v>403</v>
      </c>
      <c r="G20" s="202">
        <f t="shared" si="11"/>
        <v>147.63</v>
      </c>
      <c r="H20" s="203"/>
      <c r="I20" s="203">
        <v>147.63</v>
      </c>
      <c r="J20" s="488">
        <f t="shared" si="10"/>
        <v>36.63275434243176</v>
      </c>
      <c r="K20" s="133"/>
    </row>
    <row r="21" spans="1:11" ht="15.75">
      <c r="A21" s="131">
        <v>9</v>
      </c>
      <c r="B21" s="134" t="s">
        <v>48</v>
      </c>
      <c r="C21" s="162" t="s">
        <v>48</v>
      </c>
      <c r="D21" s="203">
        <f t="shared" si="13"/>
        <v>363</v>
      </c>
      <c r="E21" s="203"/>
      <c r="F21" s="203">
        <f>sn!F20+148</f>
        <v>363</v>
      </c>
      <c r="G21" s="202">
        <f t="shared" si="11"/>
        <v>128.1</v>
      </c>
      <c r="H21" s="203"/>
      <c r="I21" s="203">
        <v>128.1</v>
      </c>
      <c r="J21" s="488">
        <f t="shared" si="10"/>
        <v>35.289256198347104</v>
      </c>
      <c r="K21" s="133"/>
    </row>
    <row r="22" spans="1:11" ht="15.75">
      <c r="A22" s="131">
        <v>10</v>
      </c>
      <c r="B22" s="132" t="s">
        <v>49</v>
      </c>
      <c r="C22" s="161" t="s">
        <v>49</v>
      </c>
      <c r="D22" s="203">
        <f t="shared" si="13"/>
        <v>348</v>
      </c>
      <c r="E22" s="203"/>
      <c r="F22" s="203">
        <f>sn!F21+148</f>
        <v>348</v>
      </c>
      <c r="G22" s="202">
        <f t="shared" si="11"/>
        <v>147.6</v>
      </c>
      <c r="H22" s="203"/>
      <c r="I22" s="203">
        <v>147.6</v>
      </c>
      <c r="J22" s="488">
        <f t="shared" si="10"/>
        <v>42.41379310344827</v>
      </c>
      <c r="K22" s="133"/>
    </row>
    <row r="23" spans="1:11" ht="15.75">
      <c r="A23" s="131">
        <v>11</v>
      </c>
      <c r="B23" s="134" t="s">
        <v>50</v>
      </c>
      <c r="C23" s="162" t="s">
        <v>50</v>
      </c>
      <c r="D23" s="203">
        <f t="shared" si="13"/>
        <v>348</v>
      </c>
      <c r="E23" s="203"/>
      <c r="F23" s="203">
        <f>sn!F22+148</f>
        <v>348</v>
      </c>
      <c r="G23" s="202">
        <f t="shared" si="11"/>
        <v>0</v>
      </c>
      <c r="H23" s="203"/>
      <c r="I23" s="203"/>
      <c r="J23" s="488">
        <f t="shared" si="10"/>
        <v>0</v>
      </c>
      <c r="K23" s="133"/>
    </row>
    <row r="24" spans="1:11" ht="31.5">
      <c r="A24" s="125" t="s">
        <v>13</v>
      </c>
      <c r="B24" s="126" t="s">
        <v>442</v>
      </c>
      <c r="C24" s="159"/>
      <c r="D24" s="201">
        <f>D25</f>
        <v>1389</v>
      </c>
      <c r="E24" s="201">
        <f t="shared" ref="E24:H24" si="14">E25</f>
        <v>0</v>
      </c>
      <c r="F24" s="201">
        <f t="shared" si="14"/>
        <v>1389</v>
      </c>
      <c r="G24" s="202">
        <f t="shared" si="11"/>
        <v>0</v>
      </c>
      <c r="H24" s="201">
        <f t="shared" si="14"/>
        <v>0</v>
      </c>
      <c r="I24" s="201"/>
      <c r="J24" s="488">
        <f t="shared" si="10"/>
        <v>0</v>
      </c>
      <c r="K24" s="124"/>
    </row>
    <row r="25" spans="1:11" ht="25.5">
      <c r="A25" s="412" t="s">
        <v>29</v>
      </c>
      <c r="B25" s="450" t="s">
        <v>444</v>
      </c>
      <c r="C25" s="363" t="s">
        <v>778</v>
      </c>
      <c r="D25" s="203">
        <f>F25</f>
        <v>1389</v>
      </c>
      <c r="E25" s="201"/>
      <c r="F25" s="203">
        <f>408+981</f>
        <v>1389</v>
      </c>
      <c r="G25" s="202">
        <f t="shared" si="11"/>
        <v>0</v>
      </c>
      <c r="H25" s="201"/>
      <c r="I25" s="201"/>
      <c r="J25" s="488">
        <f t="shared" si="10"/>
        <v>0</v>
      </c>
      <c r="K25" s="124"/>
    </row>
    <row r="26" spans="1:11" s="419" customFormat="1" ht="35.25" customHeight="1">
      <c r="A26" s="414" t="s">
        <v>14</v>
      </c>
      <c r="B26" s="415" t="s">
        <v>445</v>
      </c>
      <c r="C26" s="416"/>
      <c r="D26" s="417">
        <f>SUM(D27:D29)</f>
        <v>1444.75</v>
      </c>
      <c r="E26" s="417">
        <f t="shared" ref="E26:H26" si="15">SUM(E27:E29)</f>
        <v>0</v>
      </c>
      <c r="F26" s="417">
        <f t="shared" si="15"/>
        <v>1444.75</v>
      </c>
      <c r="G26" s="202">
        <f t="shared" si="11"/>
        <v>0</v>
      </c>
      <c r="H26" s="417">
        <f t="shared" si="15"/>
        <v>0</v>
      </c>
      <c r="I26" s="417"/>
      <c r="J26" s="488">
        <f t="shared" si="10"/>
        <v>0</v>
      </c>
      <c r="K26" s="418"/>
    </row>
    <row r="27" spans="1:11" s="419" customFormat="1" ht="36" customHeight="1">
      <c r="A27" s="449">
        <v>1</v>
      </c>
      <c r="B27" s="450" t="s">
        <v>779</v>
      </c>
      <c r="C27" s="451" t="s">
        <v>780</v>
      </c>
      <c r="D27" s="432">
        <f>F27</f>
        <v>1005.75</v>
      </c>
      <c r="E27" s="432"/>
      <c r="F27" s="432">
        <f>sn!F26</f>
        <v>1005.75</v>
      </c>
      <c r="G27" s="202">
        <f t="shared" si="11"/>
        <v>0</v>
      </c>
      <c r="H27" s="440"/>
      <c r="I27" s="440"/>
      <c r="J27" s="488">
        <f t="shared" si="10"/>
        <v>0</v>
      </c>
      <c r="K27" s="418"/>
    </row>
    <row r="28" spans="1:11" s="419" customFormat="1" ht="17.25" customHeight="1">
      <c r="A28" s="449">
        <v>2</v>
      </c>
      <c r="B28" s="450" t="s">
        <v>781</v>
      </c>
      <c r="C28" s="650" t="s">
        <v>782</v>
      </c>
      <c r="D28" s="432">
        <f t="shared" ref="D28:D29" si="16">F28</f>
        <v>259</v>
      </c>
      <c r="E28" s="432"/>
      <c r="F28" s="432">
        <f>sn!F27</f>
        <v>259</v>
      </c>
      <c r="G28" s="202">
        <f t="shared" si="11"/>
        <v>0</v>
      </c>
      <c r="H28" s="440"/>
      <c r="I28" s="440"/>
      <c r="J28" s="488">
        <f t="shared" si="10"/>
        <v>0</v>
      </c>
      <c r="K28" s="418"/>
    </row>
    <row r="29" spans="1:11" s="419" customFormat="1" ht="17.25" customHeight="1">
      <c r="A29" s="449">
        <v>3</v>
      </c>
      <c r="B29" s="450" t="s">
        <v>783</v>
      </c>
      <c r="C29" s="651"/>
      <c r="D29" s="432">
        <f t="shared" si="16"/>
        <v>180</v>
      </c>
      <c r="E29" s="432"/>
      <c r="F29" s="432">
        <f>sn!F28</f>
        <v>180</v>
      </c>
      <c r="G29" s="202">
        <f t="shared" si="11"/>
        <v>0</v>
      </c>
      <c r="H29" s="440"/>
      <c r="I29" s="440"/>
      <c r="J29" s="488">
        <f t="shared" si="10"/>
        <v>0</v>
      </c>
      <c r="K29" s="418"/>
    </row>
    <row r="30" spans="1:11" ht="31.5">
      <c r="A30" s="140" t="s">
        <v>16</v>
      </c>
      <c r="B30" s="141" t="s">
        <v>456</v>
      </c>
      <c r="C30" s="164"/>
      <c r="D30" s="201">
        <f>SUM(D31:D33)</f>
        <v>146.96099999999998</v>
      </c>
      <c r="E30" s="201">
        <f t="shared" ref="E30:H30" si="17">SUM(E31:E33)</f>
        <v>0</v>
      </c>
      <c r="F30" s="201">
        <f t="shared" si="17"/>
        <v>146.96099999999998</v>
      </c>
      <c r="G30" s="202">
        <f t="shared" si="11"/>
        <v>0</v>
      </c>
      <c r="H30" s="201">
        <f t="shared" si="17"/>
        <v>0</v>
      </c>
      <c r="I30" s="201"/>
      <c r="J30" s="488">
        <f t="shared" si="10"/>
        <v>0</v>
      </c>
      <c r="K30" s="124"/>
    </row>
    <row r="31" spans="1:11" ht="15.75">
      <c r="A31" s="135">
        <v>1</v>
      </c>
      <c r="B31" s="134" t="s">
        <v>41</v>
      </c>
      <c r="C31" s="162" t="s">
        <v>148</v>
      </c>
      <c r="D31" s="203">
        <f>F31</f>
        <v>122.35</v>
      </c>
      <c r="E31" s="203"/>
      <c r="F31" s="203">
        <f>sn!F30</f>
        <v>122.35</v>
      </c>
      <c r="G31" s="202">
        <f t="shared" si="11"/>
        <v>0</v>
      </c>
      <c r="H31" s="203"/>
      <c r="I31" s="203"/>
      <c r="J31" s="488">
        <f t="shared" si="10"/>
        <v>0</v>
      </c>
      <c r="K31" s="133"/>
    </row>
    <row r="32" spans="1:11" ht="15.75">
      <c r="A32" s="135">
        <v>2</v>
      </c>
      <c r="B32" s="134" t="s">
        <v>47</v>
      </c>
      <c r="C32" s="162" t="s">
        <v>47</v>
      </c>
      <c r="D32" s="203">
        <f t="shared" ref="D32:D33" si="18">F32</f>
        <v>8.8859999999999992</v>
      </c>
      <c r="E32" s="203"/>
      <c r="F32" s="203">
        <f>sn!F31</f>
        <v>8.8859999999999992</v>
      </c>
      <c r="G32" s="202">
        <f t="shared" si="11"/>
        <v>0</v>
      </c>
      <c r="H32" s="203"/>
      <c r="I32" s="203"/>
      <c r="J32" s="488">
        <f t="shared" si="10"/>
        <v>0</v>
      </c>
      <c r="K32" s="133"/>
    </row>
    <row r="33" spans="1:11" ht="15.75">
      <c r="A33" s="135">
        <v>3</v>
      </c>
      <c r="B33" s="134" t="s">
        <v>48</v>
      </c>
      <c r="C33" s="162" t="s">
        <v>48</v>
      </c>
      <c r="D33" s="203">
        <f t="shared" si="18"/>
        <v>15.725</v>
      </c>
      <c r="E33" s="203"/>
      <c r="F33" s="203">
        <f>sn!F32</f>
        <v>15.725</v>
      </c>
      <c r="G33" s="202">
        <f t="shared" si="11"/>
        <v>0</v>
      </c>
      <c r="H33" s="203"/>
      <c r="I33" s="203"/>
      <c r="J33" s="488">
        <f t="shared" si="10"/>
        <v>0</v>
      </c>
      <c r="K33" s="133"/>
    </row>
    <row r="34" spans="1:11" ht="15.75">
      <c r="A34" s="479" t="s">
        <v>825</v>
      </c>
      <c r="B34" s="644" t="s">
        <v>826</v>
      </c>
      <c r="C34" s="645"/>
      <c r="D34" s="480">
        <f ca="1">D35+D40+D52+D66+D74+D86+D113</f>
        <v>29754</v>
      </c>
      <c r="E34" s="480">
        <f>E35+E40+E52+E66+E74+E86+E113</f>
        <v>29754</v>
      </c>
      <c r="F34" s="480">
        <f t="shared" ref="F34:H34" si="19">F35+F40+F52+F66+F74+F86+F113</f>
        <v>0</v>
      </c>
      <c r="G34" s="480">
        <f t="shared" si="11"/>
        <v>1013.862</v>
      </c>
      <c r="H34" s="480">
        <f t="shared" si="19"/>
        <v>1013.862</v>
      </c>
      <c r="I34" s="480"/>
      <c r="J34" s="488">
        <f ca="1">G34/D34*100</f>
        <v>24.013784936049266</v>
      </c>
      <c r="K34" s="481"/>
    </row>
    <row r="35" spans="1:11" ht="39.75" customHeight="1">
      <c r="A35" s="125" t="s">
        <v>3</v>
      </c>
      <c r="B35" s="126" t="s">
        <v>459</v>
      </c>
      <c r="C35" s="159"/>
      <c r="D35" s="201">
        <f>SUM(D36:D39)</f>
        <v>4222</v>
      </c>
      <c r="E35" s="201">
        <f>SUM(E36:E39)</f>
        <v>4222</v>
      </c>
      <c r="F35" s="201">
        <f t="shared" ref="F35" si="20">SUM(F36:F39)</f>
        <v>0</v>
      </c>
      <c r="G35" s="202">
        <f>H35+I35</f>
        <v>1013.862</v>
      </c>
      <c r="H35" s="201">
        <f>SUM(H36:H39)</f>
        <v>1013.862</v>
      </c>
      <c r="I35" s="201"/>
      <c r="J35" s="488">
        <f>G35/D35*100</f>
        <v>24.013784936049266</v>
      </c>
      <c r="K35" s="124"/>
    </row>
    <row r="36" spans="1:11" ht="31.5">
      <c r="A36" s="127">
        <v>1</v>
      </c>
      <c r="B36" s="128" t="s">
        <v>437</v>
      </c>
      <c r="C36" s="160" t="s">
        <v>17</v>
      </c>
      <c r="D36" s="202">
        <f>E36+F36</f>
        <v>1072</v>
      </c>
      <c r="E36" s="202">
        <v>1072</v>
      </c>
      <c r="F36" s="202"/>
      <c r="G36" s="202">
        <f t="shared" ref="G36:G74" si="21">H36+I36</f>
        <v>0</v>
      </c>
      <c r="H36" s="202"/>
      <c r="I36" s="202"/>
      <c r="J36" s="488">
        <f t="shared" ref="J36:J39" si="22">G36/D36*100</f>
        <v>0</v>
      </c>
      <c r="K36" s="129"/>
    </row>
    <row r="37" spans="1:11" ht="31.5">
      <c r="A37" s="127">
        <v>2</v>
      </c>
      <c r="B37" s="130" t="s">
        <v>438</v>
      </c>
      <c r="C37" s="160" t="s">
        <v>19</v>
      </c>
      <c r="D37" s="202">
        <f t="shared" ref="D37:D39" si="23">E37+F37</f>
        <v>1100</v>
      </c>
      <c r="E37" s="202">
        <v>1100</v>
      </c>
      <c r="F37" s="202"/>
      <c r="G37" s="202">
        <f t="shared" si="21"/>
        <v>0</v>
      </c>
      <c r="H37" s="202"/>
      <c r="I37" s="202"/>
      <c r="J37" s="488">
        <f t="shared" si="22"/>
        <v>0</v>
      </c>
      <c r="K37" s="129"/>
    </row>
    <row r="38" spans="1:11" ht="31.5">
      <c r="A38" s="127">
        <v>3</v>
      </c>
      <c r="B38" s="130" t="s">
        <v>439</v>
      </c>
      <c r="C38" s="160" t="s">
        <v>21</v>
      </c>
      <c r="D38" s="202">
        <f t="shared" si="23"/>
        <v>1000</v>
      </c>
      <c r="E38" s="202">
        <v>1000</v>
      </c>
      <c r="F38" s="202"/>
      <c r="G38" s="202">
        <f t="shared" si="21"/>
        <v>0</v>
      </c>
      <c r="H38" s="202"/>
      <c r="I38" s="202"/>
      <c r="J38" s="488">
        <f t="shared" si="22"/>
        <v>0</v>
      </c>
      <c r="K38" s="129"/>
    </row>
    <row r="39" spans="1:11" ht="31.5">
      <c r="A39" s="127">
        <v>4</v>
      </c>
      <c r="B39" s="130" t="s">
        <v>440</v>
      </c>
      <c r="C39" s="160" t="s">
        <v>101</v>
      </c>
      <c r="D39" s="202">
        <f t="shared" si="23"/>
        <v>1050</v>
      </c>
      <c r="E39" s="202">
        <v>1050</v>
      </c>
      <c r="F39" s="202"/>
      <c r="G39" s="202">
        <f t="shared" si="21"/>
        <v>1013.862</v>
      </c>
      <c r="H39" s="202">
        <v>1013.862</v>
      </c>
      <c r="I39" s="202"/>
      <c r="J39" s="488">
        <f t="shared" si="22"/>
        <v>96.558285714285702</v>
      </c>
      <c r="K39" s="129"/>
    </row>
    <row r="40" spans="1:11" ht="31.5">
      <c r="A40" s="125" t="s">
        <v>5</v>
      </c>
      <c r="B40" s="126" t="s">
        <v>441</v>
      </c>
      <c r="C40" s="159"/>
      <c r="D40" s="201">
        <f t="shared" ref="D40:D65" ca="1" si="24">SUM(E40:K40)</f>
        <v>5831</v>
      </c>
      <c r="E40" s="201">
        <f t="shared" ref="E40" si="25">SUM(E41:E51)</f>
        <v>5831</v>
      </c>
      <c r="F40" s="201"/>
      <c r="G40" s="202">
        <f t="shared" si="21"/>
        <v>0</v>
      </c>
      <c r="H40" s="201"/>
      <c r="I40" s="201"/>
      <c r="J40" s="488">
        <f ca="1">G40/D40*100</f>
        <v>0</v>
      </c>
      <c r="K40" s="124"/>
    </row>
    <row r="41" spans="1:11" ht="15.75">
      <c r="A41" s="131">
        <v>1</v>
      </c>
      <c r="B41" s="132" t="s">
        <v>42</v>
      </c>
      <c r="C41" s="161" t="s">
        <v>42</v>
      </c>
      <c r="D41" s="203">
        <f t="shared" si="24"/>
        <v>473</v>
      </c>
      <c r="E41" s="203">
        <f>11*43</f>
        <v>473</v>
      </c>
      <c r="F41" s="203"/>
      <c r="G41" s="202">
        <f t="shared" si="21"/>
        <v>0</v>
      </c>
      <c r="H41" s="203"/>
      <c r="I41" s="203"/>
      <c r="J41" s="488"/>
      <c r="K41" s="133"/>
    </row>
    <row r="42" spans="1:11" ht="15.75">
      <c r="A42" s="131">
        <v>2</v>
      </c>
      <c r="B42" s="134" t="s">
        <v>43</v>
      </c>
      <c r="C42" s="162" t="s">
        <v>43</v>
      </c>
      <c r="D42" s="203">
        <f t="shared" si="24"/>
        <v>374</v>
      </c>
      <c r="E42" s="203">
        <f>34*11</f>
        <v>374</v>
      </c>
      <c r="F42" s="203"/>
      <c r="G42" s="202">
        <f t="shared" si="21"/>
        <v>0</v>
      </c>
      <c r="H42" s="203"/>
      <c r="I42" s="203"/>
      <c r="J42" s="488"/>
      <c r="K42" s="133"/>
    </row>
    <row r="43" spans="1:11" ht="15.75">
      <c r="A43" s="131">
        <v>3</v>
      </c>
      <c r="B43" s="134" t="s">
        <v>44</v>
      </c>
      <c r="C43" s="162" t="s">
        <v>44</v>
      </c>
      <c r="D43" s="203">
        <f t="shared" si="24"/>
        <v>561</v>
      </c>
      <c r="E43" s="203">
        <f>51*11</f>
        <v>561</v>
      </c>
      <c r="F43" s="203"/>
      <c r="G43" s="202">
        <f t="shared" si="21"/>
        <v>0</v>
      </c>
      <c r="H43" s="203"/>
      <c r="I43" s="203"/>
      <c r="J43" s="488"/>
      <c r="K43" s="133"/>
    </row>
    <row r="44" spans="1:11" ht="15.75">
      <c r="A44" s="131">
        <v>4</v>
      </c>
      <c r="B44" s="134" t="s">
        <v>52</v>
      </c>
      <c r="C44" s="162" t="s">
        <v>52</v>
      </c>
      <c r="D44" s="203">
        <f t="shared" si="24"/>
        <v>341</v>
      </c>
      <c r="E44" s="203">
        <f>31*11</f>
        <v>341</v>
      </c>
      <c r="F44" s="203"/>
      <c r="G44" s="202">
        <f t="shared" si="21"/>
        <v>0</v>
      </c>
      <c r="H44" s="203"/>
      <c r="I44" s="203"/>
      <c r="J44" s="488"/>
      <c r="K44" s="133"/>
    </row>
    <row r="45" spans="1:11" ht="15.75">
      <c r="A45" s="131">
        <v>5</v>
      </c>
      <c r="B45" s="134" t="s">
        <v>51</v>
      </c>
      <c r="C45" s="162" t="s">
        <v>51</v>
      </c>
      <c r="D45" s="203">
        <f t="shared" si="24"/>
        <v>696</v>
      </c>
      <c r="E45" s="203">
        <f>45*11+201</f>
        <v>696</v>
      </c>
      <c r="F45" s="203"/>
      <c r="G45" s="202">
        <f t="shared" si="21"/>
        <v>0</v>
      </c>
      <c r="H45" s="203"/>
      <c r="I45" s="203"/>
      <c r="J45" s="488"/>
      <c r="K45" s="133"/>
    </row>
    <row r="46" spans="1:11" ht="15.75">
      <c r="A46" s="131">
        <v>6</v>
      </c>
      <c r="B46" s="134" t="s">
        <v>45</v>
      </c>
      <c r="C46" s="162" t="s">
        <v>45</v>
      </c>
      <c r="D46" s="203">
        <f t="shared" si="24"/>
        <v>462</v>
      </c>
      <c r="E46" s="203">
        <f>42*11</f>
        <v>462</v>
      </c>
      <c r="F46" s="203"/>
      <c r="G46" s="202">
        <f t="shared" si="21"/>
        <v>0</v>
      </c>
      <c r="H46" s="203"/>
      <c r="I46" s="203"/>
      <c r="J46" s="488"/>
      <c r="K46" s="133"/>
    </row>
    <row r="47" spans="1:11" ht="15.75">
      <c r="A47" s="131">
        <v>7</v>
      </c>
      <c r="B47" s="134" t="s">
        <v>46</v>
      </c>
      <c r="C47" s="162" t="s">
        <v>46</v>
      </c>
      <c r="D47" s="203">
        <f t="shared" si="24"/>
        <v>630</v>
      </c>
      <c r="E47" s="203">
        <f>39*11+201</f>
        <v>630</v>
      </c>
      <c r="F47" s="203"/>
      <c r="G47" s="202">
        <f t="shared" si="21"/>
        <v>0</v>
      </c>
      <c r="H47" s="203"/>
      <c r="I47" s="203"/>
      <c r="J47" s="488"/>
      <c r="K47" s="133"/>
    </row>
    <row r="48" spans="1:11" ht="15.75">
      <c r="A48" s="131">
        <v>8</v>
      </c>
      <c r="B48" s="134" t="s">
        <v>47</v>
      </c>
      <c r="C48" s="162" t="s">
        <v>47</v>
      </c>
      <c r="D48" s="203">
        <f t="shared" si="24"/>
        <v>817</v>
      </c>
      <c r="E48" s="203">
        <f>56*11+201</f>
        <v>817</v>
      </c>
      <c r="F48" s="203"/>
      <c r="G48" s="202">
        <f t="shared" si="21"/>
        <v>0</v>
      </c>
      <c r="H48" s="203"/>
      <c r="I48" s="203"/>
      <c r="J48" s="488"/>
      <c r="K48" s="133"/>
    </row>
    <row r="49" spans="1:11" ht="15.75">
      <c r="A49" s="131">
        <v>9</v>
      </c>
      <c r="B49" s="134" t="s">
        <v>48</v>
      </c>
      <c r="C49" s="162" t="s">
        <v>48</v>
      </c>
      <c r="D49" s="203">
        <f t="shared" si="24"/>
        <v>641</v>
      </c>
      <c r="E49" s="203">
        <f>40*11+201</f>
        <v>641</v>
      </c>
      <c r="F49" s="203"/>
      <c r="G49" s="202">
        <f t="shared" si="21"/>
        <v>0</v>
      </c>
      <c r="H49" s="203"/>
      <c r="I49" s="203"/>
      <c r="J49" s="488"/>
      <c r="K49" s="133"/>
    </row>
    <row r="50" spans="1:11" ht="15.75">
      <c r="A50" s="131">
        <v>10</v>
      </c>
      <c r="B50" s="134" t="s">
        <v>49</v>
      </c>
      <c r="C50" s="162" t="s">
        <v>49</v>
      </c>
      <c r="D50" s="203">
        <f t="shared" si="24"/>
        <v>341</v>
      </c>
      <c r="E50" s="203">
        <f>31*11</f>
        <v>341</v>
      </c>
      <c r="F50" s="203"/>
      <c r="G50" s="202">
        <f t="shared" si="21"/>
        <v>0</v>
      </c>
      <c r="H50" s="203"/>
      <c r="I50" s="203"/>
      <c r="J50" s="488"/>
      <c r="K50" s="133"/>
    </row>
    <row r="51" spans="1:11" ht="15.75">
      <c r="A51" s="131">
        <v>11</v>
      </c>
      <c r="B51" s="134" t="s">
        <v>50</v>
      </c>
      <c r="C51" s="162" t="s">
        <v>50</v>
      </c>
      <c r="D51" s="203">
        <f t="shared" si="24"/>
        <v>495</v>
      </c>
      <c r="E51" s="203">
        <f>45*11</f>
        <v>495</v>
      </c>
      <c r="F51" s="203"/>
      <c r="G51" s="202">
        <f t="shared" si="21"/>
        <v>0</v>
      </c>
      <c r="H51" s="203"/>
      <c r="I51" s="203"/>
      <c r="J51" s="488"/>
      <c r="K51" s="133"/>
    </row>
    <row r="52" spans="1:11" ht="31.5">
      <c r="A52" s="125" t="s">
        <v>13</v>
      </c>
      <c r="B52" s="126" t="s">
        <v>442</v>
      </c>
      <c r="C52" s="159"/>
      <c r="D52" s="201">
        <f t="shared" si="24"/>
        <v>3482</v>
      </c>
      <c r="E52" s="201">
        <f t="shared" ref="E52" si="26">E53</f>
        <v>3482</v>
      </c>
      <c r="F52" s="201"/>
      <c r="G52" s="202">
        <f t="shared" si="21"/>
        <v>0</v>
      </c>
      <c r="H52" s="201"/>
      <c r="I52" s="201"/>
      <c r="J52" s="488"/>
      <c r="K52" s="124"/>
    </row>
    <row r="53" spans="1:11" s="185" customFormat="1" ht="31.5">
      <c r="A53" s="181">
        <v>1</v>
      </c>
      <c r="B53" s="182" t="s">
        <v>443</v>
      </c>
      <c r="C53" s="183"/>
      <c r="D53" s="204">
        <f>SUM(E53:K53)</f>
        <v>3482</v>
      </c>
      <c r="E53" s="204">
        <f>SUM(E54:E65)</f>
        <v>3482</v>
      </c>
      <c r="F53" s="204"/>
      <c r="G53" s="202">
        <f t="shared" si="21"/>
        <v>0</v>
      </c>
      <c r="H53" s="204"/>
      <c r="I53" s="204"/>
      <c r="J53" s="488"/>
      <c r="K53" s="184"/>
    </row>
    <row r="54" spans="1:11" ht="30">
      <c r="A54" s="135" t="s">
        <v>36</v>
      </c>
      <c r="B54" s="134" t="s">
        <v>444</v>
      </c>
      <c r="C54" s="162" t="s">
        <v>444</v>
      </c>
      <c r="D54" s="203">
        <f t="shared" si="24"/>
        <v>67</v>
      </c>
      <c r="E54" s="203">
        <v>67</v>
      </c>
      <c r="F54" s="203"/>
      <c r="G54" s="202">
        <f t="shared" si="21"/>
        <v>0</v>
      </c>
      <c r="H54" s="203"/>
      <c r="I54" s="203"/>
      <c r="J54" s="488"/>
      <c r="K54" s="133"/>
    </row>
    <row r="55" spans="1:11" ht="15.75">
      <c r="A55" s="135" t="s">
        <v>57</v>
      </c>
      <c r="B55" s="132" t="s">
        <v>42</v>
      </c>
      <c r="C55" s="161" t="s">
        <v>42</v>
      </c>
      <c r="D55" s="203">
        <f t="shared" si="24"/>
        <v>301</v>
      </c>
      <c r="E55" s="203">
        <f>43*7</f>
        <v>301</v>
      </c>
      <c r="F55" s="203"/>
      <c r="G55" s="202">
        <f t="shared" si="21"/>
        <v>0</v>
      </c>
      <c r="H55" s="203"/>
      <c r="I55" s="203"/>
      <c r="J55" s="488"/>
      <c r="K55" s="133"/>
    </row>
    <row r="56" spans="1:11" ht="15.75">
      <c r="A56" s="135" t="s">
        <v>58</v>
      </c>
      <c r="B56" s="134" t="s">
        <v>43</v>
      </c>
      <c r="C56" s="162" t="s">
        <v>43</v>
      </c>
      <c r="D56" s="203">
        <f t="shared" si="24"/>
        <v>238</v>
      </c>
      <c r="E56" s="203">
        <f>34*7</f>
        <v>238</v>
      </c>
      <c r="F56" s="203"/>
      <c r="G56" s="202">
        <f t="shared" si="21"/>
        <v>0</v>
      </c>
      <c r="H56" s="203"/>
      <c r="I56" s="203"/>
      <c r="J56" s="488"/>
      <c r="K56" s="133"/>
    </row>
    <row r="57" spans="1:11" ht="15.75">
      <c r="A57" s="135" t="s">
        <v>59</v>
      </c>
      <c r="B57" s="134" t="s">
        <v>44</v>
      </c>
      <c r="C57" s="162" t="s">
        <v>44</v>
      </c>
      <c r="D57" s="203">
        <f t="shared" si="24"/>
        <v>357</v>
      </c>
      <c r="E57" s="203">
        <f>51*7</f>
        <v>357</v>
      </c>
      <c r="F57" s="203"/>
      <c r="G57" s="202">
        <f t="shared" si="21"/>
        <v>0</v>
      </c>
      <c r="H57" s="203"/>
      <c r="I57" s="203"/>
      <c r="J57" s="488"/>
      <c r="K57" s="133"/>
    </row>
    <row r="58" spans="1:11" ht="15.75">
      <c r="A58" s="135" t="s">
        <v>60</v>
      </c>
      <c r="B58" s="134" t="s">
        <v>52</v>
      </c>
      <c r="C58" s="162" t="s">
        <v>52</v>
      </c>
      <c r="D58" s="203">
        <f t="shared" si="24"/>
        <v>217</v>
      </c>
      <c r="E58" s="203">
        <f>31*7</f>
        <v>217</v>
      </c>
      <c r="F58" s="203"/>
      <c r="G58" s="202">
        <f t="shared" si="21"/>
        <v>0</v>
      </c>
      <c r="H58" s="203"/>
      <c r="I58" s="203"/>
      <c r="J58" s="488"/>
      <c r="K58" s="133"/>
    </row>
    <row r="59" spans="1:11" ht="15.75">
      <c r="A59" s="135" t="s">
        <v>110</v>
      </c>
      <c r="B59" s="134" t="s">
        <v>51</v>
      </c>
      <c r="C59" s="162" t="s">
        <v>51</v>
      </c>
      <c r="D59" s="203">
        <f t="shared" si="24"/>
        <v>369</v>
      </c>
      <c r="E59" s="203">
        <f>45*7+54</f>
        <v>369</v>
      </c>
      <c r="F59" s="203"/>
      <c r="G59" s="202">
        <f t="shared" si="21"/>
        <v>0</v>
      </c>
      <c r="H59" s="203"/>
      <c r="I59" s="203"/>
      <c r="J59" s="488"/>
      <c r="K59" s="133"/>
    </row>
    <row r="60" spans="1:11" ht="15.75">
      <c r="A60" s="135" t="s">
        <v>111</v>
      </c>
      <c r="B60" s="134" t="s">
        <v>45</v>
      </c>
      <c r="C60" s="162" t="s">
        <v>45</v>
      </c>
      <c r="D60" s="203">
        <f t="shared" si="24"/>
        <v>294</v>
      </c>
      <c r="E60" s="203">
        <f>42*7</f>
        <v>294</v>
      </c>
      <c r="F60" s="203"/>
      <c r="G60" s="202">
        <f t="shared" si="21"/>
        <v>0</v>
      </c>
      <c r="H60" s="203"/>
      <c r="I60" s="203"/>
      <c r="J60" s="488"/>
      <c r="K60" s="133"/>
    </row>
    <row r="61" spans="1:11" ht="15.75">
      <c r="A61" s="135" t="s">
        <v>112</v>
      </c>
      <c r="B61" s="134" t="s">
        <v>46</v>
      </c>
      <c r="C61" s="162" t="s">
        <v>46</v>
      </c>
      <c r="D61" s="203">
        <f t="shared" si="24"/>
        <v>327</v>
      </c>
      <c r="E61" s="203">
        <f>39*7+54</f>
        <v>327</v>
      </c>
      <c r="F61" s="203"/>
      <c r="G61" s="202">
        <f t="shared" si="21"/>
        <v>0</v>
      </c>
      <c r="H61" s="203"/>
      <c r="I61" s="203"/>
      <c r="J61" s="488"/>
      <c r="K61" s="133"/>
    </row>
    <row r="62" spans="1:11" ht="15.75">
      <c r="A62" s="135" t="s">
        <v>113</v>
      </c>
      <c r="B62" s="134" t="s">
        <v>47</v>
      </c>
      <c r="C62" s="162" t="s">
        <v>47</v>
      </c>
      <c r="D62" s="203">
        <f t="shared" si="24"/>
        <v>446</v>
      </c>
      <c r="E62" s="203">
        <f>56*7+54</f>
        <v>446</v>
      </c>
      <c r="F62" s="203"/>
      <c r="G62" s="202">
        <f t="shared" si="21"/>
        <v>0</v>
      </c>
      <c r="H62" s="203"/>
      <c r="I62" s="203"/>
      <c r="J62" s="488"/>
      <c r="K62" s="133"/>
    </row>
    <row r="63" spans="1:11" ht="15.75">
      <c r="A63" s="135" t="s">
        <v>114</v>
      </c>
      <c r="B63" s="134" t="s">
        <v>48</v>
      </c>
      <c r="C63" s="162" t="s">
        <v>48</v>
      </c>
      <c r="D63" s="203">
        <f t="shared" si="24"/>
        <v>334</v>
      </c>
      <c r="E63" s="203">
        <f>40*7+54</f>
        <v>334</v>
      </c>
      <c r="F63" s="203"/>
      <c r="G63" s="202">
        <f t="shared" si="21"/>
        <v>0</v>
      </c>
      <c r="H63" s="203"/>
      <c r="I63" s="203"/>
      <c r="J63" s="488"/>
      <c r="K63" s="133"/>
    </row>
    <row r="64" spans="1:11" ht="15.75">
      <c r="A64" s="135" t="s">
        <v>115</v>
      </c>
      <c r="B64" s="134" t="s">
        <v>49</v>
      </c>
      <c r="C64" s="162" t="s">
        <v>49</v>
      </c>
      <c r="D64" s="203">
        <f t="shared" si="24"/>
        <v>217</v>
      </c>
      <c r="E64" s="203">
        <f>31*7</f>
        <v>217</v>
      </c>
      <c r="F64" s="203"/>
      <c r="G64" s="202">
        <f t="shared" si="21"/>
        <v>0</v>
      </c>
      <c r="H64" s="203"/>
      <c r="I64" s="203"/>
      <c r="J64" s="488"/>
      <c r="K64" s="133"/>
    </row>
    <row r="65" spans="1:11" ht="15.75">
      <c r="A65" s="135" t="s">
        <v>116</v>
      </c>
      <c r="B65" s="134" t="s">
        <v>50</v>
      </c>
      <c r="C65" s="162" t="s">
        <v>50</v>
      </c>
      <c r="D65" s="203">
        <f t="shared" si="24"/>
        <v>315</v>
      </c>
      <c r="E65" s="203">
        <f>45*7</f>
        <v>315</v>
      </c>
      <c r="F65" s="203"/>
      <c r="G65" s="202">
        <f t="shared" si="21"/>
        <v>0</v>
      </c>
      <c r="H65" s="203"/>
      <c r="I65" s="203"/>
      <c r="J65" s="488"/>
      <c r="K65" s="133"/>
    </row>
    <row r="66" spans="1:11" ht="31.5">
      <c r="A66" s="125" t="s">
        <v>14</v>
      </c>
      <c r="B66" s="126" t="s">
        <v>445</v>
      </c>
      <c r="C66" s="159"/>
      <c r="D66" s="201">
        <f ca="1">D67+D70+D72</f>
        <v>3954</v>
      </c>
      <c r="E66" s="201">
        <f t="shared" ref="E66:H66" si="27">E67+E70+E72</f>
        <v>3954</v>
      </c>
      <c r="F66" s="201">
        <f t="shared" si="27"/>
        <v>0</v>
      </c>
      <c r="G66" s="202">
        <f t="shared" si="21"/>
        <v>0</v>
      </c>
      <c r="H66" s="201">
        <f t="shared" si="27"/>
        <v>0</v>
      </c>
      <c r="I66" s="201"/>
      <c r="J66" s="488"/>
      <c r="K66" s="124"/>
    </row>
    <row r="67" spans="1:11" s="185" customFormat="1" ht="31.5">
      <c r="A67" s="181">
        <v>1</v>
      </c>
      <c r="B67" s="182" t="s">
        <v>446</v>
      </c>
      <c r="C67" s="183"/>
      <c r="D67" s="204">
        <f>SUM(D68:D69)</f>
        <v>2771</v>
      </c>
      <c r="E67" s="204">
        <f>SUM(E68:E69)</f>
        <v>2771</v>
      </c>
      <c r="F67" s="204"/>
      <c r="G67" s="202">
        <f t="shared" si="21"/>
        <v>0</v>
      </c>
      <c r="H67" s="204"/>
      <c r="I67" s="204"/>
      <c r="J67" s="488">
        <f>G67/D67*100</f>
        <v>0</v>
      </c>
      <c r="K67" s="184"/>
    </row>
    <row r="68" spans="1:11" ht="30">
      <c r="A68" s="131" t="s">
        <v>74</v>
      </c>
      <c r="B68" s="136" t="s">
        <v>40</v>
      </c>
      <c r="C68" s="163" t="s">
        <v>40</v>
      </c>
      <c r="D68" s="203">
        <f>E68</f>
        <v>1561</v>
      </c>
      <c r="E68" s="203">
        <v>1561</v>
      </c>
      <c r="F68" s="203"/>
      <c r="G68" s="202">
        <f t="shared" si="21"/>
        <v>0</v>
      </c>
      <c r="H68" s="203"/>
      <c r="I68" s="203"/>
      <c r="J68" s="488">
        <f>G68/D68*100</f>
        <v>0</v>
      </c>
      <c r="K68" s="133"/>
    </row>
    <row r="69" spans="1:11" ht="15.75">
      <c r="A69" s="131" t="s">
        <v>80</v>
      </c>
      <c r="B69" s="137" t="s">
        <v>41</v>
      </c>
      <c r="C69" s="121" t="s">
        <v>148</v>
      </c>
      <c r="D69" s="203">
        <f>E69</f>
        <v>1210</v>
      </c>
      <c r="E69" s="203">
        <v>1210</v>
      </c>
      <c r="F69" s="203"/>
      <c r="G69" s="202">
        <f t="shared" si="21"/>
        <v>0</v>
      </c>
      <c r="H69" s="203"/>
      <c r="I69" s="203"/>
      <c r="J69" s="488"/>
      <c r="K69" s="138"/>
    </row>
    <row r="70" spans="1:11" s="185" customFormat="1" ht="31.5">
      <c r="A70" s="181" t="s">
        <v>57</v>
      </c>
      <c r="B70" s="182" t="s">
        <v>447</v>
      </c>
      <c r="C70" s="183"/>
      <c r="D70" s="204">
        <f>SUM(E70:K70)</f>
        <v>694</v>
      </c>
      <c r="E70" s="204">
        <f t="shared" ref="E70" si="28">SUM(E71:E71)</f>
        <v>694</v>
      </c>
      <c r="F70" s="204"/>
      <c r="G70" s="202">
        <f t="shared" si="21"/>
        <v>0</v>
      </c>
      <c r="H70" s="204"/>
      <c r="I70" s="204"/>
      <c r="J70" s="488"/>
      <c r="K70" s="184"/>
    </row>
    <row r="71" spans="1:11" ht="15.75">
      <c r="A71" s="123" t="s">
        <v>29</v>
      </c>
      <c r="B71" s="137" t="s">
        <v>41</v>
      </c>
      <c r="C71" s="121" t="s">
        <v>148</v>
      </c>
      <c r="D71" s="203">
        <f ca="1">SUM(E71:K71)</f>
        <v>694</v>
      </c>
      <c r="E71" s="203">
        <v>694</v>
      </c>
      <c r="F71" s="203"/>
      <c r="G71" s="202">
        <f t="shared" si="21"/>
        <v>0</v>
      </c>
      <c r="H71" s="203"/>
      <c r="I71" s="203"/>
      <c r="J71" s="488">
        <f ca="1">G71/D71*100</f>
        <v>0</v>
      </c>
      <c r="K71" s="138"/>
    </row>
    <row r="72" spans="1:11" s="185" customFormat="1" ht="19.5" customHeight="1">
      <c r="A72" s="181">
        <v>3</v>
      </c>
      <c r="B72" s="182" t="s">
        <v>448</v>
      </c>
      <c r="C72" s="183"/>
      <c r="D72" s="204">
        <f ca="1">SUM(E72:K72)</f>
        <v>489</v>
      </c>
      <c r="E72" s="204">
        <f>E73</f>
        <v>489</v>
      </c>
      <c r="F72" s="204"/>
      <c r="G72" s="202">
        <f t="shared" si="21"/>
        <v>0</v>
      </c>
      <c r="H72" s="204"/>
      <c r="I72" s="204"/>
      <c r="J72" s="488">
        <f ca="1">G72/D72*100</f>
        <v>0</v>
      </c>
      <c r="K72" s="184"/>
    </row>
    <row r="73" spans="1:11" ht="15.75">
      <c r="A73" s="131" t="s">
        <v>29</v>
      </c>
      <c r="B73" s="137" t="s">
        <v>41</v>
      </c>
      <c r="C73" s="121" t="s">
        <v>148</v>
      </c>
      <c r="D73" s="203">
        <f ca="1">SUM(E73:K73)</f>
        <v>489</v>
      </c>
      <c r="E73" s="203">
        <v>489</v>
      </c>
      <c r="F73" s="203"/>
      <c r="G73" s="202">
        <f t="shared" si="21"/>
        <v>0</v>
      </c>
      <c r="H73" s="203"/>
      <c r="I73" s="203"/>
      <c r="J73" s="488">
        <f ca="1">G73/D73*100</f>
        <v>0</v>
      </c>
      <c r="K73" s="133"/>
    </row>
    <row r="74" spans="1:11" ht="31.5">
      <c r="A74" s="125" t="s">
        <v>147</v>
      </c>
      <c r="B74" s="139" t="s">
        <v>449</v>
      </c>
      <c r="C74" s="121"/>
      <c r="D74" s="201">
        <f>SUM(D75:D85)</f>
        <v>10880</v>
      </c>
      <c r="E74" s="201">
        <f>SUM(E75:E85)</f>
        <v>10880</v>
      </c>
      <c r="F74" s="201"/>
      <c r="G74" s="202">
        <f t="shared" si="21"/>
        <v>0</v>
      </c>
      <c r="H74" s="201"/>
      <c r="I74" s="201"/>
      <c r="J74" s="488"/>
      <c r="K74" s="124"/>
    </row>
    <row r="75" spans="1:11" ht="15.75">
      <c r="A75" s="135" t="s">
        <v>36</v>
      </c>
      <c r="B75" s="132" t="s">
        <v>42</v>
      </c>
      <c r="C75" s="161" t="s">
        <v>42</v>
      </c>
      <c r="D75" s="203">
        <f t="shared" ref="D75:D106" si="29">SUM(E75:K75)</f>
        <v>1000</v>
      </c>
      <c r="E75" s="203">
        <f>25*40</f>
        <v>1000</v>
      </c>
      <c r="F75" s="203"/>
      <c r="G75" s="202">
        <f t="shared" ref="G75:G138" si="30">H75+I75</f>
        <v>0</v>
      </c>
      <c r="H75" s="203"/>
      <c r="I75" s="203"/>
      <c r="J75" s="488"/>
      <c r="K75" s="133"/>
    </row>
    <row r="76" spans="1:11" ht="15.75">
      <c r="A76" s="135" t="s">
        <v>57</v>
      </c>
      <c r="B76" s="134" t="s">
        <v>43</v>
      </c>
      <c r="C76" s="162" t="s">
        <v>43</v>
      </c>
      <c r="D76" s="203">
        <f t="shared" si="29"/>
        <v>880</v>
      </c>
      <c r="E76" s="203">
        <f>22*40</f>
        <v>880</v>
      </c>
      <c r="F76" s="203"/>
      <c r="G76" s="202">
        <f t="shared" si="30"/>
        <v>0</v>
      </c>
      <c r="H76" s="203"/>
      <c r="I76" s="203"/>
      <c r="J76" s="488"/>
      <c r="K76" s="133"/>
    </row>
    <row r="77" spans="1:11" ht="15.75">
      <c r="A77" s="135" t="s">
        <v>58</v>
      </c>
      <c r="B77" s="134" t="s">
        <v>44</v>
      </c>
      <c r="C77" s="162" t="s">
        <v>44</v>
      </c>
      <c r="D77" s="203">
        <f t="shared" si="29"/>
        <v>240</v>
      </c>
      <c r="E77" s="203">
        <f>6*40</f>
        <v>240</v>
      </c>
      <c r="F77" s="203"/>
      <c r="G77" s="202">
        <f t="shared" si="30"/>
        <v>0</v>
      </c>
      <c r="H77" s="203"/>
      <c r="I77" s="203"/>
      <c r="J77" s="488"/>
      <c r="K77" s="133"/>
    </row>
    <row r="78" spans="1:11" ht="15.75">
      <c r="A78" s="135" t="s">
        <v>59</v>
      </c>
      <c r="B78" s="134" t="s">
        <v>52</v>
      </c>
      <c r="C78" s="162" t="s">
        <v>52</v>
      </c>
      <c r="D78" s="203">
        <f t="shared" si="29"/>
        <v>320</v>
      </c>
      <c r="E78" s="203">
        <f>8*40</f>
        <v>320</v>
      </c>
      <c r="F78" s="203"/>
      <c r="G78" s="202">
        <f t="shared" si="30"/>
        <v>0</v>
      </c>
      <c r="H78" s="203"/>
      <c r="I78" s="203"/>
      <c r="J78" s="488"/>
      <c r="K78" s="133"/>
    </row>
    <row r="79" spans="1:11" ht="15.75">
      <c r="A79" s="135" t="s">
        <v>60</v>
      </c>
      <c r="B79" s="134" t="s">
        <v>51</v>
      </c>
      <c r="C79" s="162" t="s">
        <v>51</v>
      </c>
      <c r="D79" s="203">
        <f t="shared" si="29"/>
        <v>1200</v>
      </c>
      <c r="E79" s="203">
        <f>30*40</f>
        <v>1200</v>
      </c>
      <c r="F79" s="203"/>
      <c r="G79" s="202">
        <f t="shared" si="30"/>
        <v>0</v>
      </c>
      <c r="H79" s="203"/>
      <c r="I79" s="203"/>
      <c r="J79" s="488"/>
      <c r="K79" s="133"/>
    </row>
    <row r="80" spans="1:11" ht="15.75">
      <c r="A80" s="135" t="s">
        <v>110</v>
      </c>
      <c r="B80" s="134" t="s">
        <v>45</v>
      </c>
      <c r="C80" s="162" t="s">
        <v>45</v>
      </c>
      <c r="D80" s="203">
        <f t="shared" si="29"/>
        <v>1040</v>
      </c>
      <c r="E80" s="203">
        <f>26*40</f>
        <v>1040</v>
      </c>
      <c r="F80" s="203"/>
      <c r="G80" s="202">
        <f t="shared" si="30"/>
        <v>0</v>
      </c>
      <c r="H80" s="203"/>
      <c r="I80" s="203"/>
      <c r="J80" s="488"/>
      <c r="K80" s="133"/>
    </row>
    <row r="81" spans="1:11" ht="15.75">
      <c r="A81" s="135" t="s">
        <v>111</v>
      </c>
      <c r="B81" s="134" t="s">
        <v>46</v>
      </c>
      <c r="C81" s="162" t="s">
        <v>46</v>
      </c>
      <c r="D81" s="203">
        <f t="shared" si="29"/>
        <v>480</v>
      </c>
      <c r="E81" s="203">
        <f>12*40</f>
        <v>480</v>
      </c>
      <c r="F81" s="203"/>
      <c r="G81" s="202">
        <f t="shared" si="30"/>
        <v>0</v>
      </c>
      <c r="H81" s="203"/>
      <c r="I81" s="203"/>
      <c r="J81" s="488"/>
      <c r="K81" s="133"/>
    </row>
    <row r="82" spans="1:11" ht="15.75">
      <c r="A82" s="135" t="s">
        <v>112</v>
      </c>
      <c r="B82" s="134" t="s">
        <v>47</v>
      </c>
      <c r="C82" s="162" t="s">
        <v>47</v>
      </c>
      <c r="D82" s="203">
        <f t="shared" si="29"/>
        <v>640</v>
      </c>
      <c r="E82" s="203">
        <f>16*40</f>
        <v>640</v>
      </c>
      <c r="F82" s="203"/>
      <c r="G82" s="202">
        <f t="shared" si="30"/>
        <v>0</v>
      </c>
      <c r="H82" s="203"/>
      <c r="I82" s="203"/>
      <c r="J82" s="488"/>
      <c r="K82" s="133"/>
    </row>
    <row r="83" spans="1:11" ht="15.75">
      <c r="A83" s="135" t="s">
        <v>113</v>
      </c>
      <c r="B83" s="134" t="s">
        <v>48</v>
      </c>
      <c r="C83" s="162" t="s">
        <v>48</v>
      </c>
      <c r="D83" s="203">
        <f t="shared" si="29"/>
        <v>1520</v>
      </c>
      <c r="E83" s="203">
        <f>38*40</f>
        <v>1520</v>
      </c>
      <c r="F83" s="203"/>
      <c r="G83" s="202">
        <f t="shared" si="30"/>
        <v>0</v>
      </c>
      <c r="H83" s="203"/>
      <c r="I83" s="203"/>
      <c r="J83" s="488"/>
      <c r="K83" s="133"/>
    </row>
    <row r="84" spans="1:11" ht="15.75">
      <c r="A84" s="135" t="s">
        <v>114</v>
      </c>
      <c r="B84" s="134" t="s">
        <v>49</v>
      </c>
      <c r="C84" s="162" t="s">
        <v>49</v>
      </c>
      <c r="D84" s="203">
        <f t="shared" si="29"/>
        <v>1720</v>
      </c>
      <c r="E84" s="203">
        <f>43*40</f>
        <v>1720</v>
      </c>
      <c r="F84" s="203"/>
      <c r="G84" s="202">
        <f t="shared" si="30"/>
        <v>0</v>
      </c>
      <c r="H84" s="203"/>
      <c r="I84" s="203"/>
      <c r="J84" s="488"/>
      <c r="K84" s="133"/>
    </row>
    <row r="85" spans="1:11" ht="15.75">
      <c r="A85" s="135" t="s">
        <v>115</v>
      </c>
      <c r="B85" s="134" t="s">
        <v>50</v>
      </c>
      <c r="C85" s="162" t="s">
        <v>50</v>
      </c>
      <c r="D85" s="203">
        <f t="shared" si="29"/>
        <v>1840</v>
      </c>
      <c r="E85" s="203">
        <f>46*40</f>
        <v>1840</v>
      </c>
      <c r="F85" s="203"/>
      <c r="G85" s="202">
        <f t="shared" si="30"/>
        <v>0</v>
      </c>
      <c r="H85" s="203"/>
      <c r="I85" s="203"/>
      <c r="J85" s="488"/>
      <c r="K85" s="133"/>
    </row>
    <row r="86" spans="1:11" ht="23.25" customHeight="1">
      <c r="A86" s="125" t="s">
        <v>15</v>
      </c>
      <c r="B86" s="126" t="s">
        <v>450</v>
      </c>
      <c r="C86" s="159"/>
      <c r="D86" s="201">
        <f>SUM(E86:K86)</f>
        <v>642</v>
      </c>
      <c r="E86" s="201">
        <f>E87+E100</f>
        <v>642</v>
      </c>
      <c r="F86" s="201"/>
      <c r="G86" s="202">
        <f t="shared" si="30"/>
        <v>0</v>
      </c>
      <c r="H86" s="201"/>
      <c r="I86" s="201"/>
      <c r="J86" s="488"/>
      <c r="K86" s="124"/>
    </row>
    <row r="87" spans="1:11" s="185" customFormat="1" ht="15.75">
      <c r="A87" s="181" t="s">
        <v>451</v>
      </c>
      <c r="B87" s="186" t="s">
        <v>452</v>
      </c>
      <c r="C87" s="187"/>
      <c r="D87" s="204">
        <f>SUM(E87:K87)</f>
        <v>442</v>
      </c>
      <c r="E87" s="204">
        <f>SUM(E88:E99)</f>
        <v>442</v>
      </c>
      <c r="F87" s="204"/>
      <c r="G87" s="202">
        <f t="shared" si="30"/>
        <v>0</v>
      </c>
      <c r="H87" s="204"/>
      <c r="I87" s="204"/>
      <c r="J87" s="488"/>
      <c r="K87" s="184"/>
    </row>
    <row r="88" spans="1:11" ht="30">
      <c r="A88" s="135" t="s">
        <v>36</v>
      </c>
      <c r="B88" s="137" t="s">
        <v>453</v>
      </c>
      <c r="C88" s="121" t="s">
        <v>821</v>
      </c>
      <c r="D88" s="203">
        <f t="shared" si="29"/>
        <v>123</v>
      </c>
      <c r="E88" s="203">
        <v>123</v>
      </c>
      <c r="F88" s="203"/>
      <c r="G88" s="202">
        <f t="shared" si="30"/>
        <v>0</v>
      </c>
      <c r="H88" s="203"/>
      <c r="I88" s="203"/>
      <c r="J88" s="488"/>
      <c r="K88" s="133"/>
    </row>
    <row r="89" spans="1:11" ht="15.75">
      <c r="A89" s="135" t="s">
        <v>57</v>
      </c>
      <c r="B89" s="132" t="s">
        <v>42</v>
      </c>
      <c r="C89" s="161" t="s">
        <v>42</v>
      </c>
      <c r="D89" s="203">
        <f t="shared" si="29"/>
        <v>29</v>
      </c>
      <c r="E89" s="203">
        <v>29</v>
      </c>
      <c r="F89" s="203"/>
      <c r="G89" s="202">
        <f t="shared" si="30"/>
        <v>0</v>
      </c>
      <c r="H89" s="203"/>
      <c r="I89" s="203"/>
      <c r="J89" s="488"/>
      <c r="K89" s="133"/>
    </row>
    <row r="90" spans="1:11" ht="15.75">
      <c r="A90" s="135" t="s">
        <v>58</v>
      </c>
      <c r="B90" s="134" t="s">
        <v>43</v>
      </c>
      <c r="C90" s="162" t="s">
        <v>43</v>
      </c>
      <c r="D90" s="203">
        <f t="shared" si="29"/>
        <v>29</v>
      </c>
      <c r="E90" s="203">
        <v>29</v>
      </c>
      <c r="F90" s="203"/>
      <c r="G90" s="202">
        <f t="shared" si="30"/>
        <v>0</v>
      </c>
      <c r="H90" s="203"/>
      <c r="I90" s="203"/>
      <c r="J90" s="488"/>
      <c r="K90" s="133"/>
    </row>
    <row r="91" spans="1:11" ht="15.75">
      <c r="A91" s="135" t="s">
        <v>59</v>
      </c>
      <c r="B91" s="134" t="s">
        <v>44</v>
      </c>
      <c r="C91" s="162" t="s">
        <v>44</v>
      </c>
      <c r="D91" s="203">
        <f t="shared" si="29"/>
        <v>29</v>
      </c>
      <c r="E91" s="203">
        <v>29</v>
      </c>
      <c r="F91" s="203"/>
      <c r="G91" s="202">
        <f t="shared" si="30"/>
        <v>0</v>
      </c>
      <c r="H91" s="203"/>
      <c r="I91" s="203"/>
      <c r="J91" s="488"/>
      <c r="K91" s="133"/>
    </row>
    <row r="92" spans="1:11" ht="15.75">
      <c r="A92" s="135" t="s">
        <v>60</v>
      </c>
      <c r="B92" s="134" t="s">
        <v>52</v>
      </c>
      <c r="C92" s="162" t="s">
        <v>52</v>
      </c>
      <c r="D92" s="203">
        <f t="shared" si="29"/>
        <v>29</v>
      </c>
      <c r="E92" s="203">
        <v>29</v>
      </c>
      <c r="F92" s="203"/>
      <c r="G92" s="202">
        <f t="shared" si="30"/>
        <v>0</v>
      </c>
      <c r="H92" s="203"/>
      <c r="I92" s="203"/>
      <c r="J92" s="488"/>
      <c r="K92" s="133"/>
    </row>
    <row r="93" spans="1:11" ht="15.75">
      <c r="A93" s="135" t="s">
        <v>110</v>
      </c>
      <c r="B93" s="134" t="s">
        <v>51</v>
      </c>
      <c r="C93" s="162" t="s">
        <v>51</v>
      </c>
      <c r="D93" s="203">
        <f t="shared" si="29"/>
        <v>29</v>
      </c>
      <c r="E93" s="203">
        <v>29</v>
      </c>
      <c r="F93" s="203"/>
      <c r="G93" s="202">
        <f t="shared" si="30"/>
        <v>0</v>
      </c>
      <c r="H93" s="203"/>
      <c r="I93" s="203"/>
      <c r="J93" s="488"/>
      <c r="K93" s="133"/>
    </row>
    <row r="94" spans="1:11" ht="15.75">
      <c r="A94" s="135" t="s">
        <v>111</v>
      </c>
      <c r="B94" s="134" t="s">
        <v>45</v>
      </c>
      <c r="C94" s="162" t="s">
        <v>45</v>
      </c>
      <c r="D94" s="203">
        <f t="shared" si="29"/>
        <v>29</v>
      </c>
      <c r="E94" s="203">
        <v>29</v>
      </c>
      <c r="F94" s="203"/>
      <c r="G94" s="202">
        <f t="shared" si="30"/>
        <v>0</v>
      </c>
      <c r="H94" s="203"/>
      <c r="I94" s="203"/>
      <c r="J94" s="488"/>
      <c r="K94" s="133"/>
    </row>
    <row r="95" spans="1:11" ht="15.75">
      <c r="A95" s="135" t="s">
        <v>112</v>
      </c>
      <c r="B95" s="134" t="s">
        <v>46</v>
      </c>
      <c r="C95" s="162" t="s">
        <v>46</v>
      </c>
      <c r="D95" s="203">
        <f t="shared" si="29"/>
        <v>29</v>
      </c>
      <c r="E95" s="203">
        <v>29</v>
      </c>
      <c r="F95" s="203"/>
      <c r="G95" s="202">
        <f t="shared" si="30"/>
        <v>0</v>
      </c>
      <c r="H95" s="203"/>
      <c r="I95" s="203"/>
      <c r="J95" s="488"/>
      <c r="K95" s="133"/>
    </row>
    <row r="96" spans="1:11" ht="15.75">
      <c r="A96" s="135" t="s">
        <v>113</v>
      </c>
      <c r="B96" s="134" t="s">
        <v>47</v>
      </c>
      <c r="C96" s="162" t="s">
        <v>47</v>
      </c>
      <c r="D96" s="203">
        <f t="shared" si="29"/>
        <v>29</v>
      </c>
      <c r="E96" s="203">
        <v>29</v>
      </c>
      <c r="F96" s="203"/>
      <c r="G96" s="202">
        <f t="shared" si="30"/>
        <v>0</v>
      </c>
      <c r="H96" s="203"/>
      <c r="I96" s="203"/>
      <c r="J96" s="488"/>
      <c r="K96" s="133"/>
    </row>
    <row r="97" spans="1:11" ht="15.75">
      <c r="A97" s="135" t="s">
        <v>114</v>
      </c>
      <c r="B97" s="134" t="s">
        <v>48</v>
      </c>
      <c r="C97" s="162" t="s">
        <v>48</v>
      </c>
      <c r="D97" s="203">
        <f t="shared" si="29"/>
        <v>29</v>
      </c>
      <c r="E97" s="203">
        <v>29</v>
      </c>
      <c r="F97" s="203"/>
      <c r="G97" s="202">
        <f t="shared" si="30"/>
        <v>0</v>
      </c>
      <c r="H97" s="203"/>
      <c r="I97" s="203"/>
      <c r="J97" s="488"/>
      <c r="K97" s="133"/>
    </row>
    <row r="98" spans="1:11" ht="15.75">
      <c r="A98" s="135" t="s">
        <v>115</v>
      </c>
      <c r="B98" s="134" t="s">
        <v>49</v>
      </c>
      <c r="C98" s="162" t="s">
        <v>49</v>
      </c>
      <c r="D98" s="203">
        <f t="shared" si="29"/>
        <v>29</v>
      </c>
      <c r="E98" s="203">
        <v>29</v>
      </c>
      <c r="F98" s="203"/>
      <c r="G98" s="202">
        <f t="shared" si="30"/>
        <v>0</v>
      </c>
      <c r="H98" s="203"/>
      <c r="I98" s="203"/>
      <c r="J98" s="488"/>
      <c r="K98" s="133"/>
    </row>
    <row r="99" spans="1:11" ht="15.75">
      <c r="A99" s="135" t="s">
        <v>116</v>
      </c>
      <c r="B99" s="134" t="s">
        <v>50</v>
      </c>
      <c r="C99" s="162" t="s">
        <v>50</v>
      </c>
      <c r="D99" s="203">
        <f t="shared" si="29"/>
        <v>29</v>
      </c>
      <c r="E99" s="203">
        <v>29</v>
      </c>
      <c r="F99" s="203"/>
      <c r="G99" s="202">
        <f t="shared" si="30"/>
        <v>0</v>
      </c>
      <c r="H99" s="203"/>
      <c r="I99" s="203"/>
      <c r="J99" s="488"/>
      <c r="K99" s="133"/>
    </row>
    <row r="100" spans="1:11" s="185" customFormat="1" ht="15.75">
      <c r="A100" s="181" t="s">
        <v>454</v>
      </c>
      <c r="B100" s="186" t="s">
        <v>455</v>
      </c>
      <c r="C100" s="187"/>
      <c r="D100" s="204">
        <f>SUM(E100:K100)</f>
        <v>200</v>
      </c>
      <c r="E100" s="204">
        <f>SUM(E101:E112)</f>
        <v>200</v>
      </c>
      <c r="F100" s="204"/>
      <c r="G100" s="202">
        <f t="shared" si="30"/>
        <v>0</v>
      </c>
      <c r="H100" s="204">
        <f t="shared" ref="H100:K100" si="31">SUM(H101:H112)</f>
        <v>0</v>
      </c>
      <c r="I100" s="204"/>
      <c r="J100" s="488"/>
      <c r="K100" s="184">
        <f t="shared" si="31"/>
        <v>0</v>
      </c>
    </row>
    <row r="101" spans="1:11" ht="36" customHeight="1">
      <c r="A101" s="135" t="s">
        <v>36</v>
      </c>
      <c r="B101" s="137" t="s">
        <v>827</v>
      </c>
      <c r="C101" s="121" t="s">
        <v>821</v>
      </c>
      <c r="D101" s="203">
        <f t="shared" si="29"/>
        <v>46</v>
      </c>
      <c r="E101" s="203">
        <v>46</v>
      </c>
      <c r="F101" s="203"/>
      <c r="G101" s="202">
        <f t="shared" si="30"/>
        <v>0</v>
      </c>
      <c r="H101" s="203"/>
      <c r="I101" s="203"/>
      <c r="J101" s="488"/>
      <c r="K101" s="133"/>
    </row>
    <row r="102" spans="1:11" ht="15.75">
      <c r="A102" s="135" t="s">
        <v>57</v>
      </c>
      <c r="B102" s="132" t="s">
        <v>42</v>
      </c>
      <c r="C102" s="161" t="s">
        <v>42</v>
      </c>
      <c r="D102" s="203">
        <f t="shared" si="29"/>
        <v>14</v>
      </c>
      <c r="E102" s="203">
        <v>14</v>
      </c>
      <c r="F102" s="203"/>
      <c r="G102" s="202">
        <f t="shared" si="30"/>
        <v>0</v>
      </c>
      <c r="H102" s="203"/>
      <c r="I102" s="203"/>
      <c r="J102" s="488"/>
      <c r="K102" s="133"/>
    </row>
    <row r="103" spans="1:11" ht="15.75">
      <c r="A103" s="135" t="s">
        <v>58</v>
      </c>
      <c r="B103" s="134" t="s">
        <v>43</v>
      </c>
      <c r="C103" s="162" t="s">
        <v>43</v>
      </c>
      <c r="D103" s="203">
        <f t="shared" si="29"/>
        <v>14</v>
      </c>
      <c r="E103" s="203">
        <v>14</v>
      </c>
      <c r="F103" s="203"/>
      <c r="G103" s="202">
        <f t="shared" si="30"/>
        <v>0</v>
      </c>
      <c r="H103" s="203"/>
      <c r="I103" s="203"/>
      <c r="J103" s="488"/>
      <c r="K103" s="133"/>
    </row>
    <row r="104" spans="1:11" ht="15.75">
      <c r="A104" s="135" t="s">
        <v>59</v>
      </c>
      <c r="B104" s="134" t="s">
        <v>44</v>
      </c>
      <c r="C104" s="162" t="s">
        <v>44</v>
      </c>
      <c r="D104" s="203">
        <f t="shared" si="29"/>
        <v>14</v>
      </c>
      <c r="E104" s="203">
        <v>14</v>
      </c>
      <c r="F104" s="203"/>
      <c r="G104" s="202">
        <f t="shared" si="30"/>
        <v>0</v>
      </c>
      <c r="H104" s="203"/>
      <c r="I104" s="203"/>
      <c r="J104" s="488"/>
      <c r="K104" s="133"/>
    </row>
    <row r="105" spans="1:11" ht="15.75">
      <c r="A105" s="135" t="s">
        <v>60</v>
      </c>
      <c r="B105" s="134" t="s">
        <v>52</v>
      </c>
      <c r="C105" s="162" t="s">
        <v>52</v>
      </c>
      <c r="D105" s="203">
        <f t="shared" si="29"/>
        <v>14</v>
      </c>
      <c r="E105" s="203">
        <v>14</v>
      </c>
      <c r="F105" s="203"/>
      <c r="G105" s="202">
        <f t="shared" si="30"/>
        <v>0</v>
      </c>
      <c r="H105" s="203"/>
      <c r="I105" s="203"/>
      <c r="J105" s="488"/>
      <c r="K105" s="133"/>
    </row>
    <row r="106" spans="1:11" ht="15.75">
      <c r="A106" s="135" t="s">
        <v>110</v>
      </c>
      <c r="B106" s="134" t="s">
        <v>51</v>
      </c>
      <c r="C106" s="162" t="s">
        <v>51</v>
      </c>
      <c r="D106" s="203">
        <f t="shared" si="29"/>
        <v>14</v>
      </c>
      <c r="E106" s="203">
        <v>14</v>
      </c>
      <c r="F106" s="203"/>
      <c r="G106" s="202">
        <f t="shared" si="30"/>
        <v>0</v>
      </c>
      <c r="H106" s="203"/>
      <c r="I106" s="203"/>
      <c r="J106" s="488"/>
      <c r="K106" s="133"/>
    </row>
    <row r="107" spans="1:11" ht="15.75">
      <c r="A107" s="135" t="s">
        <v>111</v>
      </c>
      <c r="B107" s="134" t="s">
        <v>45</v>
      </c>
      <c r="C107" s="162" t="s">
        <v>45</v>
      </c>
      <c r="D107" s="203">
        <f t="shared" ref="D107:D134" si="32">SUM(E107:K107)</f>
        <v>14</v>
      </c>
      <c r="E107" s="203">
        <v>14</v>
      </c>
      <c r="F107" s="203"/>
      <c r="G107" s="202">
        <f t="shared" si="30"/>
        <v>0</v>
      </c>
      <c r="H107" s="203"/>
      <c r="I107" s="203"/>
      <c r="J107" s="488"/>
      <c r="K107" s="133"/>
    </row>
    <row r="108" spans="1:11" ht="15.75">
      <c r="A108" s="135" t="s">
        <v>112</v>
      </c>
      <c r="B108" s="134" t="s">
        <v>46</v>
      </c>
      <c r="C108" s="162" t="s">
        <v>46</v>
      </c>
      <c r="D108" s="203">
        <f t="shared" si="32"/>
        <v>14</v>
      </c>
      <c r="E108" s="203">
        <v>14</v>
      </c>
      <c r="F108" s="203"/>
      <c r="G108" s="202">
        <f t="shared" si="30"/>
        <v>0</v>
      </c>
      <c r="H108" s="203"/>
      <c r="I108" s="203"/>
      <c r="J108" s="488"/>
      <c r="K108" s="133"/>
    </row>
    <row r="109" spans="1:11" ht="15.75">
      <c r="A109" s="135" t="s">
        <v>113</v>
      </c>
      <c r="B109" s="134" t="s">
        <v>47</v>
      </c>
      <c r="C109" s="162" t="s">
        <v>47</v>
      </c>
      <c r="D109" s="203">
        <f t="shared" si="32"/>
        <v>14</v>
      </c>
      <c r="E109" s="203">
        <v>14</v>
      </c>
      <c r="F109" s="203"/>
      <c r="G109" s="202">
        <f t="shared" si="30"/>
        <v>0</v>
      </c>
      <c r="H109" s="203"/>
      <c r="I109" s="203"/>
      <c r="J109" s="488"/>
      <c r="K109" s="133"/>
    </row>
    <row r="110" spans="1:11" ht="15.75">
      <c r="A110" s="135" t="s">
        <v>114</v>
      </c>
      <c r="B110" s="134" t="s">
        <v>48</v>
      </c>
      <c r="C110" s="162" t="s">
        <v>48</v>
      </c>
      <c r="D110" s="203">
        <f t="shared" si="32"/>
        <v>14</v>
      </c>
      <c r="E110" s="203">
        <v>14</v>
      </c>
      <c r="F110" s="203"/>
      <c r="G110" s="202">
        <f t="shared" si="30"/>
        <v>0</v>
      </c>
      <c r="H110" s="203"/>
      <c r="I110" s="203"/>
      <c r="J110" s="488"/>
      <c r="K110" s="133"/>
    </row>
    <row r="111" spans="1:11" ht="15.75">
      <c r="A111" s="135" t="s">
        <v>115</v>
      </c>
      <c r="B111" s="134" t="s">
        <v>49</v>
      </c>
      <c r="C111" s="162" t="s">
        <v>49</v>
      </c>
      <c r="D111" s="203">
        <f t="shared" si="32"/>
        <v>14</v>
      </c>
      <c r="E111" s="203">
        <v>14</v>
      </c>
      <c r="F111" s="203"/>
      <c r="G111" s="202">
        <f t="shared" si="30"/>
        <v>0</v>
      </c>
      <c r="H111" s="203"/>
      <c r="I111" s="203"/>
      <c r="J111" s="488"/>
      <c r="K111" s="133"/>
    </row>
    <row r="112" spans="1:11" ht="15.75">
      <c r="A112" s="135" t="s">
        <v>116</v>
      </c>
      <c r="B112" s="134" t="s">
        <v>50</v>
      </c>
      <c r="C112" s="162" t="s">
        <v>50</v>
      </c>
      <c r="D112" s="203">
        <f t="shared" si="32"/>
        <v>14</v>
      </c>
      <c r="E112" s="203">
        <v>14</v>
      </c>
      <c r="F112" s="203"/>
      <c r="G112" s="202">
        <f t="shared" si="30"/>
        <v>0</v>
      </c>
      <c r="H112" s="203"/>
      <c r="I112" s="203"/>
      <c r="J112" s="488"/>
      <c r="K112" s="133"/>
    </row>
    <row r="113" spans="1:11" ht="31.5">
      <c r="A113" s="140" t="s">
        <v>16</v>
      </c>
      <c r="B113" s="141" t="s">
        <v>456</v>
      </c>
      <c r="C113" s="164"/>
      <c r="D113" s="201">
        <f>SUM(D114:D126)</f>
        <v>743</v>
      </c>
      <c r="E113" s="201">
        <f t="shared" ref="E113:H113" si="33">SUM(E114:E126)</f>
        <v>743</v>
      </c>
      <c r="F113" s="201">
        <f t="shared" si="33"/>
        <v>0</v>
      </c>
      <c r="G113" s="202">
        <f t="shared" si="30"/>
        <v>0</v>
      </c>
      <c r="H113" s="201">
        <f t="shared" si="33"/>
        <v>0</v>
      </c>
      <c r="I113" s="201"/>
      <c r="J113" s="488">
        <f t="shared" ref="J113" si="34">G113/D113*100</f>
        <v>0</v>
      </c>
      <c r="K113" s="124"/>
    </row>
    <row r="114" spans="1:11" ht="15.75">
      <c r="A114" s="123">
        <v>1</v>
      </c>
      <c r="B114" s="137" t="s">
        <v>41</v>
      </c>
      <c r="C114" s="121" t="s">
        <v>148</v>
      </c>
      <c r="D114" s="203">
        <f t="shared" si="32"/>
        <v>99</v>
      </c>
      <c r="E114" s="203">
        <v>99</v>
      </c>
      <c r="F114" s="203"/>
      <c r="G114" s="202">
        <f t="shared" si="30"/>
        <v>0</v>
      </c>
      <c r="H114" s="203"/>
      <c r="I114" s="203"/>
      <c r="J114" s="488"/>
      <c r="K114" s="138"/>
    </row>
    <row r="115" spans="1:11" ht="15.75">
      <c r="A115" s="123">
        <v>1</v>
      </c>
      <c r="B115" s="132" t="s">
        <v>42</v>
      </c>
      <c r="C115" s="161" t="s">
        <v>42</v>
      </c>
      <c r="D115" s="203">
        <f t="shared" si="32"/>
        <v>35</v>
      </c>
      <c r="E115" s="203">
        <v>35</v>
      </c>
      <c r="F115" s="203"/>
      <c r="G115" s="202">
        <f t="shared" si="30"/>
        <v>0</v>
      </c>
      <c r="H115" s="203"/>
      <c r="I115" s="203"/>
      <c r="J115" s="488"/>
      <c r="K115" s="138"/>
    </row>
    <row r="116" spans="1:11" ht="15.75">
      <c r="A116" s="123">
        <v>2</v>
      </c>
      <c r="B116" s="134" t="s">
        <v>43</v>
      </c>
      <c r="C116" s="162" t="s">
        <v>43</v>
      </c>
      <c r="D116" s="203">
        <f t="shared" si="32"/>
        <v>35</v>
      </c>
      <c r="E116" s="203">
        <v>35</v>
      </c>
      <c r="F116" s="203"/>
      <c r="G116" s="202">
        <f t="shared" si="30"/>
        <v>0</v>
      </c>
      <c r="H116" s="203"/>
      <c r="I116" s="203"/>
      <c r="J116" s="488"/>
      <c r="K116" s="138"/>
    </row>
    <row r="117" spans="1:11" ht="15.75">
      <c r="A117" s="123">
        <v>3</v>
      </c>
      <c r="B117" s="134" t="s">
        <v>44</v>
      </c>
      <c r="C117" s="162" t="s">
        <v>44</v>
      </c>
      <c r="D117" s="203">
        <f t="shared" si="32"/>
        <v>35</v>
      </c>
      <c r="E117" s="203">
        <v>35</v>
      </c>
      <c r="F117" s="203"/>
      <c r="G117" s="202">
        <f t="shared" si="30"/>
        <v>0</v>
      </c>
      <c r="H117" s="203"/>
      <c r="I117" s="203"/>
      <c r="J117" s="488"/>
      <c r="K117" s="138"/>
    </row>
    <row r="118" spans="1:11" ht="15.75">
      <c r="A118" s="123">
        <v>4</v>
      </c>
      <c r="B118" s="134" t="s">
        <v>52</v>
      </c>
      <c r="C118" s="162" t="s">
        <v>52</v>
      </c>
      <c r="D118" s="203">
        <f t="shared" si="32"/>
        <v>35</v>
      </c>
      <c r="E118" s="203">
        <v>35</v>
      </c>
      <c r="F118" s="203"/>
      <c r="G118" s="202">
        <f t="shared" si="30"/>
        <v>0</v>
      </c>
      <c r="H118" s="203"/>
      <c r="I118" s="203"/>
      <c r="J118" s="488"/>
      <c r="K118" s="138"/>
    </row>
    <row r="119" spans="1:11" ht="15.75">
      <c r="A119" s="123">
        <v>5</v>
      </c>
      <c r="B119" s="134" t="s">
        <v>51</v>
      </c>
      <c r="C119" s="162" t="s">
        <v>51</v>
      </c>
      <c r="D119" s="203">
        <f t="shared" si="32"/>
        <v>35</v>
      </c>
      <c r="E119" s="203">
        <v>35</v>
      </c>
      <c r="F119" s="203"/>
      <c r="G119" s="202">
        <f t="shared" si="30"/>
        <v>0</v>
      </c>
      <c r="H119" s="203"/>
      <c r="I119" s="203"/>
      <c r="J119" s="488"/>
      <c r="K119" s="138"/>
    </row>
    <row r="120" spans="1:11" ht="15.75">
      <c r="A120" s="123">
        <v>6</v>
      </c>
      <c r="B120" s="134" t="s">
        <v>45</v>
      </c>
      <c r="C120" s="162" t="s">
        <v>45</v>
      </c>
      <c r="D120" s="203">
        <f t="shared" si="32"/>
        <v>35</v>
      </c>
      <c r="E120" s="203">
        <v>35</v>
      </c>
      <c r="F120" s="203"/>
      <c r="G120" s="202">
        <f t="shared" si="30"/>
        <v>0</v>
      </c>
      <c r="H120" s="203"/>
      <c r="I120" s="203"/>
      <c r="J120" s="488"/>
      <c r="K120" s="138"/>
    </row>
    <row r="121" spans="1:11" ht="15.75">
      <c r="A121" s="123">
        <v>7</v>
      </c>
      <c r="B121" s="134" t="s">
        <v>46</v>
      </c>
      <c r="C121" s="162" t="s">
        <v>46</v>
      </c>
      <c r="D121" s="203">
        <f t="shared" si="32"/>
        <v>35</v>
      </c>
      <c r="E121" s="203">
        <v>35</v>
      </c>
      <c r="F121" s="203"/>
      <c r="G121" s="202">
        <f t="shared" si="30"/>
        <v>0</v>
      </c>
      <c r="H121" s="203"/>
      <c r="I121" s="203"/>
      <c r="J121" s="488"/>
      <c r="K121" s="138"/>
    </row>
    <row r="122" spans="1:11" ht="15.75">
      <c r="A122" s="123">
        <v>8</v>
      </c>
      <c r="B122" s="134" t="s">
        <v>47</v>
      </c>
      <c r="C122" s="162" t="s">
        <v>47</v>
      </c>
      <c r="D122" s="203">
        <f t="shared" si="32"/>
        <v>35</v>
      </c>
      <c r="E122" s="203">
        <v>35</v>
      </c>
      <c r="F122" s="203"/>
      <c r="G122" s="202">
        <f t="shared" si="30"/>
        <v>0</v>
      </c>
      <c r="H122" s="203"/>
      <c r="I122" s="203"/>
      <c r="J122" s="488"/>
      <c r="K122" s="138"/>
    </row>
    <row r="123" spans="1:11" ht="15.75">
      <c r="A123" s="123">
        <v>9</v>
      </c>
      <c r="B123" s="134" t="s">
        <v>48</v>
      </c>
      <c r="C123" s="162" t="s">
        <v>48</v>
      </c>
      <c r="D123" s="203">
        <f t="shared" si="32"/>
        <v>35</v>
      </c>
      <c r="E123" s="203">
        <v>35</v>
      </c>
      <c r="F123" s="203"/>
      <c r="G123" s="202">
        <f t="shared" si="30"/>
        <v>0</v>
      </c>
      <c r="H123" s="203"/>
      <c r="I123" s="203"/>
      <c r="J123" s="488"/>
      <c r="K123" s="138"/>
    </row>
    <row r="124" spans="1:11" ht="15.75">
      <c r="A124" s="123">
        <v>10</v>
      </c>
      <c r="B124" s="134" t="s">
        <v>49</v>
      </c>
      <c r="C124" s="162" t="s">
        <v>49</v>
      </c>
      <c r="D124" s="203">
        <f t="shared" si="32"/>
        <v>35</v>
      </c>
      <c r="E124" s="203">
        <v>35</v>
      </c>
      <c r="F124" s="203"/>
      <c r="G124" s="202">
        <f t="shared" si="30"/>
        <v>0</v>
      </c>
      <c r="H124" s="203"/>
      <c r="I124" s="203"/>
      <c r="J124" s="488"/>
      <c r="K124" s="138"/>
    </row>
    <row r="125" spans="1:11" ht="15.75">
      <c r="A125" s="123">
        <v>11</v>
      </c>
      <c r="B125" s="134" t="s">
        <v>50</v>
      </c>
      <c r="C125" s="162" t="s">
        <v>50</v>
      </c>
      <c r="D125" s="203">
        <f t="shared" si="32"/>
        <v>35</v>
      </c>
      <c r="E125" s="203">
        <v>35</v>
      </c>
      <c r="F125" s="203"/>
      <c r="G125" s="202">
        <f t="shared" si="30"/>
        <v>0</v>
      </c>
      <c r="H125" s="547"/>
      <c r="I125" s="547"/>
      <c r="J125" s="488"/>
      <c r="K125" s="142"/>
    </row>
    <row r="126" spans="1:11" ht="15.75">
      <c r="A126" s="140" t="s">
        <v>478</v>
      </c>
      <c r="B126" s="141" t="s">
        <v>480</v>
      </c>
      <c r="C126" s="164"/>
      <c r="D126" s="201">
        <f>SUM(D127:D138)</f>
        <v>259</v>
      </c>
      <c r="E126" s="201">
        <f>SUM(E127:E138)</f>
        <v>259</v>
      </c>
      <c r="F126" s="201"/>
      <c r="G126" s="202">
        <f t="shared" si="30"/>
        <v>0</v>
      </c>
      <c r="H126" s="201"/>
      <c r="I126" s="201"/>
      <c r="J126" s="488"/>
      <c r="K126" s="124"/>
    </row>
    <row r="127" spans="1:11" ht="15.75">
      <c r="A127" s="123">
        <v>1</v>
      </c>
      <c r="B127" s="137" t="s">
        <v>41</v>
      </c>
      <c r="C127" s="121" t="s">
        <v>148</v>
      </c>
      <c r="D127" s="203">
        <f t="shared" si="32"/>
        <v>72</v>
      </c>
      <c r="E127" s="203">
        <v>72</v>
      </c>
      <c r="F127" s="203"/>
      <c r="G127" s="202">
        <f t="shared" si="30"/>
        <v>0</v>
      </c>
      <c r="H127" s="203"/>
      <c r="I127" s="203"/>
      <c r="J127" s="488"/>
      <c r="K127" s="138"/>
    </row>
    <row r="128" spans="1:11" ht="15.75">
      <c r="A128" s="123">
        <v>1</v>
      </c>
      <c r="B128" s="132" t="s">
        <v>42</v>
      </c>
      <c r="C128" s="161" t="s">
        <v>42</v>
      </c>
      <c r="D128" s="203">
        <f t="shared" si="32"/>
        <v>17</v>
      </c>
      <c r="E128" s="203">
        <v>17</v>
      </c>
      <c r="F128" s="203"/>
      <c r="G128" s="202">
        <f t="shared" si="30"/>
        <v>0</v>
      </c>
      <c r="H128" s="203"/>
      <c r="I128" s="203"/>
      <c r="J128" s="488"/>
      <c r="K128" s="138"/>
    </row>
    <row r="129" spans="1:11" ht="15.75">
      <c r="A129" s="123">
        <v>2</v>
      </c>
      <c r="B129" s="134" t="s">
        <v>43</v>
      </c>
      <c r="C129" s="162" t="s">
        <v>43</v>
      </c>
      <c r="D129" s="203">
        <f t="shared" si="32"/>
        <v>17</v>
      </c>
      <c r="E129" s="203">
        <v>17</v>
      </c>
      <c r="F129" s="203"/>
      <c r="G129" s="202">
        <f t="shared" si="30"/>
        <v>0</v>
      </c>
      <c r="H129" s="203"/>
      <c r="I129" s="203"/>
      <c r="J129" s="488"/>
      <c r="K129" s="138"/>
    </row>
    <row r="130" spans="1:11" ht="15.75">
      <c r="A130" s="123">
        <v>3</v>
      </c>
      <c r="B130" s="134" t="s">
        <v>44</v>
      </c>
      <c r="C130" s="162" t="s">
        <v>44</v>
      </c>
      <c r="D130" s="203">
        <f t="shared" si="32"/>
        <v>17</v>
      </c>
      <c r="E130" s="203">
        <v>17</v>
      </c>
      <c r="F130" s="203"/>
      <c r="G130" s="202">
        <f t="shared" si="30"/>
        <v>0</v>
      </c>
      <c r="H130" s="203"/>
      <c r="I130" s="203"/>
      <c r="J130" s="488"/>
      <c r="K130" s="138"/>
    </row>
    <row r="131" spans="1:11" ht="15.75">
      <c r="A131" s="123">
        <v>4</v>
      </c>
      <c r="B131" s="134" t="s">
        <v>52</v>
      </c>
      <c r="C131" s="162" t="s">
        <v>52</v>
      </c>
      <c r="D131" s="203">
        <f t="shared" si="32"/>
        <v>17</v>
      </c>
      <c r="E131" s="203">
        <v>17</v>
      </c>
      <c r="F131" s="203"/>
      <c r="G131" s="202">
        <f t="shared" si="30"/>
        <v>0</v>
      </c>
      <c r="H131" s="203"/>
      <c r="I131" s="203"/>
      <c r="J131" s="488"/>
      <c r="K131" s="138"/>
    </row>
    <row r="132" spans="1:11" ht="15.75">
      <c r="A132" s="123">
        <v>5</v>
      </c>
      <c r="B132" s="134" t="s">
        <v>51</v>
      </c>
      <c r="C132" s="162" t="s">
        <v>51</v>
      </c>
      <c r="D132" s="203">
        <f t="shared" si="32"/>
        <v>17</v>
      </c>
      <c r="E132" s="203">
        <v>17</v>
      </c>
      <c r="F132" s="203"/>
      <c r="G132" s="202">
        <f t="shared" si="30"/>
        <v>0</v>
      </c>
      <c r="H132" s="203"/>
      <c r="I132" s="203"/>
      <c r="J132" s="488"/>
      <c r="K132" s="138"/>
    </row>
    <row r="133" spans="1:11" ht="15.75">
      <c r="A133" s="123">
        <v>6</v>
      </c>
      <c r="B133" s="134" t="s">
        <v>45</v>
      </c>
      <c r="C133" s="162" t="s">
        <v>45</v>
      </c>
      <c r="D133" s="203">
        <f t="shared" si="32"/>
        <v>17</v>
      </c>
      <c r="E133" s="203">
        <v>17</v>
      </c>
      <c r="F133" s="203"/>
      <c r="G133" s="202">
        <f t="shared" si="30"/>
        <v>0</v>
      </c>
      <c r="H133" s="203"/>
      <c r="I133" s="203"/>
      <c r="J133" s="488"/>
      <c r="K133" s="138"/>
    </row>
    <row r="134" spans="1:11" ht="15.75">
      <c r="A134" s="123">
        <v>7</v>
      </c>
      <c r="B134" s="134" t="s">
        <v>46</v>
      </c>
      <c r="C134" s="162" t="s">
        <v>46</v>
      </c>
      <c r="D134" s="203">
        <f t="shared" si="32"/>
        <v>17</v>
      </c>
      <c r="E134" s="203">
        <v>17</v>
      </c>
      <c r="F134" s="203"/>
      <c r="G134" s="202">
        <f t="shared" si="30"/>
        <v>0</v>
      </c>
      <c r="H134" s="203"/>
      <c r="I134" s="203"/>
      <c r="J134" s="488"/>
      <c r="K134" s="138"/>
    </row>
    <row r="135" spans="1:11" ht="15.75">
      <c r="A135" s="123">
        <v>8</v>
      </c>
      <c r="B135" s="134" t="s">
        <v>47</v>
      </c>
      <c r="C135" s="162" t="s">
        <v>47</v>
      </c>
      <c r="D135" s="203">
        <f t="shared" ref="D135:D138" si="35">SUM(E135:K135)</f>
        <v>17</v>
      </c>
      <c r="E135" s="203">
        <v>17</v>
      </c>
      <c r="F135" s="203"/>
      <c r="G135" s="202">
        <f t="shared" si="30"/>
        <v>0</v>
      </c>
      <c r="H135" s="203"/>
      <c r="I135" s="203"/>
      <c r="J135" s="488"/>
      <c r="K135" s="138"/>
    </row>
    <row r="136" spans="1:11" ht="15.75">
      <c r="A136" s="123">
        <v>9</v>
      </c>
      <c r="B136" s="134" t="s">
        <v>48</v>
      </c>
      <c r="C136" s="162" t="s">
        <v>48</v>
      </c>
      <c r="D136" s="203">
        <f t="shared" si="35"/>
        <v>17</v>
      </c>
      <c r="E136" s="203">
        <v>17</v>
      </c>
      <c r="F136" s="203"/>
      <c r="G136" s="202">
        <f t="shared" si="30"/>
        <v>0</v>
      </c>
      <c r="H136" s="203"/>
      <c r="I136" s="203"/>
      <c r="J136" s="488"/>
      <c r="K136" s="138"/>
    </row>
    <row r="137" spans="1:11" ht="15.75">
      <c r="A137" s="123">
        <v>10</v>
      </c>
      <c r="B137" s="134" t="s">
        <v>49</v>
      </c>
      <c r="C137" s="162" t="s">
        <v>49</v>
      </c>
      <c r="D137" s="203">
        <f t="shared" si="35"/>
        <v>17</v>
      </c>
      <c r="E137" s="203">
        <v>17</v>
      </c>
      <c r="F137" s="203"/>
      <c r="G137" s="202">
        <f t="shared" si="30"/>
        <v>0</v>
      </c>
      <c r="H137" s="203"/>
      <c r="I137" s="203"/>
      <c r="J137" s="488"/>
      <c r="K137" s="138"/>
    </row>
    <row r="138" spans="1:11" ht="15.75">
      <c r="A138" s="123">
        <v>11</v>
      </c>
      <c r="B138" s="134" t="s">
        <v>50</v>
      </c>
      <c r="C138" s="162" t="s">
        <v>50</v>
      </c>
      <c r="D138" s="203">
        <f t="shared" si="35"/>
        <v>17</v>
      </c>
      <c r="E138" s="203">
        <v>17</v>
      </c>
      <c r="F138" s="203"/>
      <c r="G138" s="202">
        <f t="shared" si="30"/>
        <v>0</v>
      </c>
      <c r="H138" s="547"/>
      <c r="I138" s="547"/>
      <c r="J138" s="488"/>
      <c r="K138" s="142"/>
    </row>
    <row r="139" spans="1:11" ht="38.25" customHeight="1">
      <c r="A139" s="195" t="s">
        <v>146</v>
      </c>
      <c r="B139" s="646" t="s">
        <v>835</v>
      </c>
      <c r="C139" s="647"/>
      <c r="D139" s="200">
        <f>D140+D147</f>
        <v>3562.6170000000002</v>
      </c>
      <c r="E139" s="200">
        <f t="shared" ref="E139:F139" si="36">E140+E147</f>
        <v>3150</v>
      </c>
      <c r="F139" s="200">
        <f t="shared" si="36"/>
        <v>412.61700000000002</v>
      </c>
      <c r="G139" s="200">
        <f t="shared" ref="G139:G202" si="37">H139+I139</f>
        <v>29.64</v>
      </c>
      <c r="H139" s="200">
        <f>H140+H147</f>
        <v>29.64</v>
      </c>
      <c r="I139" s="200">
        <f>I140+I147</f>
        <v>0</v>
      </c>
      <c r="J139" s="491">
        <f>G139/D139*100</f>
        <v>0.83197267626578997</v>
      </c>
      <c r="K139" s="196"/>
    </row>
    <row r="140" spans="1:11" ht="15.75">
      <c r="A140" s="479" t="s">
        <v>823</v>
      </c>
      <c r="B140" s="644" t="s">
        <v>811</v>
      </c>
      <c r="C140" s="645"/>
      <c r="D140" s="480">
        <f>SUM(D141:D146)</f>
        <v>412.61700000000002</v>
      </c>
      <c r="E140" s="480">
        <f t="shared" ref="E140" si="38">SUM(E141:E146)</f>
        <v>0</v>
      </c>
      <c r="F140" s="480">
        <f>SUM(F141:F146)</f>
        <v>412.61700000000002</v>
      </c>
      <c r="G140" s="480">
        <f>H140+I140</f>
        <v>0</v>
      </c>
      <c r="H140" s="480">
        <f>SUM(H141:H146)</f>
        <v>0</v>
      </c>
      <c r="I140" s="480">
        <f>SUM(I141:I146)</f>
        <v>0</v>
      </c>
      <c r="J140" s="480">
        <f>G140/D140*100</f>
        <v>0</v>
      </c>
      <c r="K140" s="481"/>
    </row>
    <row r="141" spans="1:11" s="419" customFormat="1" ht="24" customHeight="1">
      <c r="A141" s="422">
        <v>1</v>
      </c>
      <c r="B141" s="420" t="s">
        <v>785</v>
      </c>
      <c r="C141" s="648" t="s">
        <v>786</v>
      </c>
      <c r="D141" s="432">
        <f>F141</f>
        <v>100</v>
      </c>
      <c r="E141" s="432"/>
      <c r="F141" s="432">
        <f>sn!F34</f>
        <v>100</v>
      </c>
      <c r="G141" s="202">
        <f t="shared" si="37"/>
        <v>0</v>
      </c>
      <c r="H141" s="211"/>
      <c r="I141" s="211"/>
      <c r="J141" s="488">
        <f t="shared" ref="J141:J197" si="39">G141/D141*100</f>
        <v>0</v>
      </c>
      <c r="K141" s="433"/>
    </row>
    <row r="142" spans="1:11" s="419" customFormat="1" ht="36.75" customHeight="1">
      <c r="A142" s="422">
        <v>2</v>
      </c>
      <c r="B142" s="420" t="s">
        <v>787</v>
      </c>
      <c r="C142" s="649"/>
      <c r="D142" s="432">
        <f t="shared" ref="D142:D146" si="40">F142</f>
        <v>19.40300000000002</v>
      </c>
      <c r="E142" s="432"/>
      <c r="F142" s="432">
        <f>sn!F35</f>
        <v>19.40300000000002</v>
      </c>
      <c r="G142" s="202">
        <f t="shared" si="37"/>
        <v>0</v>
      </c>
      <c r="H142" s="211"/>
      <c r="I142" s="211"/>
      <c r="J142" s="488">
        <f t="shared" si="39"/>
        <v>0</v>
      </c>
      <c r="K142" s="433"/>
    </row>
    <row r="143" spans="1:11" s="419" customFormat="1" ht="24" customHeight="1">
      <c r="A143" s="422">
        <v>4</v>
      </c>
      <c r="B143" s="420" t="s">
        <v>810</v>
      </c>
      <c r="C143" s="421" t="s">
        <v>788</v>
      </c>
      <c r="D143" s="432">
        <f t="shared" si="40"/>
        <v>100</v>
      </c>
      <c r="E143" s="432"/>
      <c r="F143" s="432">
        <f>sn!F36</f>
        <v>100</v>
      </c>
      <c r="G143" s="202">
        <f>H143+I143</f>
        <v>0</v>
      </c>
      <c r="H143" s="211"/>
      <c r="I143" s="211"/>
      <c r="J143" s="488">
        <f>G143/D143*100</f>
        <v>0</v>
      </c>
      <c r="K143" s="433"/>
    </row>
    <row r="144" spans="1:11" s="419" customFormat="1" ht="28.5" customHeight="1">
      <c r="A144" s="422">
        <v>5</v>
      </c>
      <c r="B144" s="420" t="s">
        <v>789</v>
      </c>
      <c r="C144" s="421" t="s">
        <v>786</v>
      </c>
      <c r="D144" s="432">
        <f t="shared" si="40"/>
        <v>3.0699999999999932</v>
      </c>
      <c r="E144" s="432"/>
      <c r="F144" s="432">
        <f>sn!F37</f>
        <v>3.0699999999999932</v>
      </c>
      <c r="G144" s="202">
        <f t="shared" si="37"/>
        <v>0</v>
      </c>
      <c r="H144" s="211"/>
      <c r="I144" s="211"/>
      <c r="J144" s="488">
        <f t="shared" si="39"/>
        <v>0</v>
      </c>
      <c r="K144" s="433"/>
    </row>
    <row r="145" spans="1:12" s="419" customFormat="1" ht="24" customHeight="1">
      <c r="A145" s="422">
        <v>1</v>
      </c>
      <c r="B145" s="420" t="s">
        <v>813</v>
      </c>
      <c r="C145" s="421" t="s">
        <v>62</v>
      </c>
      <c r="D145" s="432">
        <f t="shared" si="40"/>
        <v>0.14400000000000546</v>
      </c>
      <c r="E145" s="432"/>
      <c r="F145" s="432">
        <f>sn!F39</f>
        <v>0.14400000000000546</v>
      </c>
      <c r="G145" s="202">
        <f t="shared" si="37"/>
        <v>0</v>
      </c>
      <c r="H145" s="211"/>
      <c r="I145" s="211"/>
      <c r="J145" s="488">
        <f t="shared" si="39"/>
        <v>0</v>
      </c>
      <c r="K145" s="433"/>
    </row>
    <row r="146" spans="1:12" s="419" customFormat="1" ht="24" customHeight="1">
      <c r="A146" s="422">
        <v>7</v>
      </c>
      <c r="B146" s="420" t="s">
        <v>814</v>
      </c>
      <c r="C146" s="421" t="s">
        <v>46</v>
      </c>
      <c r="D146" s="432">
        <f t="shared" si="40"/>
        <v>190</v>
      </c>
      <c r="E146" s="432"/>
      <c r="F146" s="432">
        <f>sn!F40</f>
        <v>190</v>
      </c>
      <c r="G146" s="202">
        <f t="shared" si="37"/>
        <v>0</v>
      </c>
      <c r="H146" s="211"/>
      <c r="I146" s="211"/>
      <c r="J146" s="488">
        <f t="shared" si="39"/>
        <v>0</v>
      </c>
      <c r="K146" s="433"/>
    </row>
    <row r="147" spans="1:12" ht="15.75">
      <c r="A147" s="479" t="s">
        <v>825</v>
      </c>
      <c r="B147" s="644" t="s">
        <v>826</v>
      </c>
      <c r="C147" s="645"/>
      <c r="D147" s="480">
        <f>D148+D150+D152+D154+D156+D158+D160+D172+D184</f>
        <v>3150</v>
      </c>
      <c r="E147" s="480">
        <f t="shared" ref="E147:F147" si="41">E148+E150+E152+E154+E156+E158+E160+E172+E184</f>
        <v>3150</v>
      </c>
      <c r="F147" s="480">
        <f t="shared" si="41"/>
        <v>0</v>
      </c>
      <c r="G147" s="480">
        <f>H147+I147</f>
        <v>29.64</v>
      </c>
      <c r="H147" s="480">
        <f>H148+H150+H152+H154+H156+H158+H160+H172+H184</f>
        <v>29.64</v>
      </c>
      <c r="I147" s="480"/>
      <c r="J147" s="488">
        <f>G147/D147*100</f>
        <v>0.94095238095238098</v>
      </c>
      <c r="K147" s="481"/>
    </row>
    <row r="148" spans="1:12" s="428" customFormat="1" ht="18.75" customHeight="1">
      <c r="A148" s="423" t="s">
        <v>3</v>
      </c>
      <c r="B148" s="424" t="s">
        <v>432</v>
      </c>
      <c r="C148" s="425"/>
      <c r="D148" s="426">
        <f>D149</f>
        <v>400</v>
      </c>
      <c r="E148" s="426">
        <f>E149</f>
        <v>400</v>
      </c>
      <c r="F148" s="426">
        <f t="shared" ref="F148:I148" si="42">F149</f>
        <v>0</v>
      </c>
      <c r="G148" s="426">
        <f t="shared" si="42"/>
        <v>0</v>
      </c>
      <c r="H148" s="426">
        <f t="shared" si="42"/>
        <v>0</v>
      </c>
      <c r="I148" s="426">
        <f t="shared" si="42"/>
        <v>0</v>
      </c>
      <c r="J148" s="488">
        <f t="shared" si="39"/>
        <v>0</v>
      </c>
      <c r="K148" s="427"/>
      <c r="L148" s="415"/>
    </row>
    <row r="149" spans="1:12" s="419" customFormat="1" ht="15.75">
      <c r="A149" s="429" t="s">
        <v>29</v>
      </c>
      <c r="B149" s="420" t="s">
        <v>462</v>
      </c>
      <c r="C149" s="421" t="s">
        <v>797</v>
      </c>
      <c r="D149" s="430">
        <f>E149</f>
        <v>400</v>
      </c>
      <c r="E149" s="430">
        <v>400</v>
      </c>
      <c r="F149" s="430"/>
      <c r="G149" s="202">
        <f t="shared" si="37"/>
        <v>0</v>
      </c>
      <c r="H149" s="430"/>
      <c r="I149" s="430"/>
      <c r="J149" s="488">
        <f t="shared" si="39"/>
        <v>0</v>
      </c>
      <c r="K149" s="431"/>
    </row>
    <row r="150" spans="1:12" s="147" customFormat="1" ht="33.75" customHeight="1">
      <c r="A150" s="144" t="s">
        <v>5</v>
      </c>
      <c r="B150" s="146" t="s">
        <v>460</v>
      </c>
      <c r="C150" s="165"/>
      <c r="D150" s="205">
        <f>D151</f>
        <v>500</v>
      </c>
      <c r="E150" s="205">
        <f>E151</f>
        <v>500</v>
      </c>
      <c r="F150" s="205">
        <f t="shared" ref="F150:I150" si="43">F151</f>
        <v>0</v>
      </c>
      <c r="G150" s="205">
        <f t="shared" si="43"/>
        <v>0</v>
      </c>
      <c r="H150" s="205">
        <f t="shared" si="43"/>
        <v>0</v>
      </c>
      <c r="I150" s="205">
        <f t="shared" si="43"/>
        <v>0</v>
      </c>
      <c r="J150" s="488">
        <f t="shared" si="39"/>
        <v>0</v>
      </c>
      <c r="K150" s="145"/>
    </row>
    <row r="151" spans="1:12" ht="15.75">
      <c r="A151" s="152" t="s">
        <v>29</v>
      </c>
      <c r="B151" s="148" t="s">
        <v>462</v>
      </c>
      <c r="C151" s="166" t="s">
        <v>797</v>
      </c>
      <c r="D151" s="206">
        <f>E151</f>
        <v>500</v>
      </c>
      <c r="E151" s="206">
        <v>500</v>
      </c>
      <c r="F151" s="206"/>
      <c r="G151" s="202">
        <f t="shared" si="37"/>
        <v>0</v>
      </c>
      <c r="H151" s="206"/>
      <c r="I151" s="206"/>
      <c r="J151" s="488">
        <f t="shared" si="39"/>
        <v>0</v>
      </c>
      <c r="K151" s="188"/>
    </row>
    <row r="152" spans="1:12" s="147" customFormat="1" ht="53.25" customHeight="1">
      <c r="A152" s="144" t="s">
        <v>13</v>
      </c>
      <c r="B152" s="146" t="s">
        <v>830</v>
      </c>
      <c r="C152" s="165"/>
      <c r="D152" s="205">
        <f>D153</f>
        <v>50</v>
      </c>
      <c r="E152" s="205">
        <f>E153</f>
        <v>50</v>
      </c>
      <c r="F152" s="205">
        <f t="shared" ref="F152:I152" si="44">F153</f>
        <v>0</v>
      </c>
      <c r="G152" s="205">
        <f t="shared" si="44"/>
        <v>0</v>
      </c>
      <c r="H152" s="205">
        <f t="shared" si="44"/>
        <v>0</v>
      </c>
      <c r="I152" s="205">
        <f t="shared" si="44"/>
        <v>0</v>
      </c>
      <c r="J152" s="488"/>
      <c r="K152" s="145"/>
    </row>
    <row r="153" spans="1:12" ht="15.75">
      <c r="A153" s="154" t="s">
        <v>29</v>
      </c>
      <c r="B153" s="148" t="s">
        <v>462</v>
      </c>
      <c r="C153" s="166" t="s">
        <v>797</v>
      </c>
      <c r="D153" s="207">
        <f>SUM(E153:K153)</f>
        <v>50</v>
      </c>
      <c r="E153" s="208">
        <v>50</v>
      </c>
      <c r="F153" s="208"/>
      <c r="G153" s="202">
        <f t="shared" si="37"/>
        <v>0</v>
      </c>
      <c r="H153" s="548"/>
      <c r="I153" s="548"/>
      <c r="J153" s="488"/>
      <c r="K153" s="150"/>
    </row>
    <row r="154" spans="1:12" s="147" customFormat="1" ht="16.5" customHeight="1">
      <c r="A154" s="144" t="s">
        <v>14</v>
      </c>
      <c r="B154" s="146" t="s">
        <v>433</v>
      </c>
      <c r="C154" s="165"/>
      <c r="D154" s="205">
        <f>D155</f>
        <v>85</v>
      </c>
      <c r="E154" s="205">
        <f>E155</f>
        <v>85</v>
      </c>
      <c r="F154" s="205">
        <f t="shared" ref="F154:I154" si="45">F155</f>
        <v>0</v>
      </c>
      <c r="G154" s="205">
        <f t="shared" si="45"/>
        <v>15</v>
      </c>
      <c r="H154" s="205">
        <f t="shared" si="45"/>
        <v>15</v>
      </c>
      <c r="I154" s="205">
        <f t="shared" si="45"/>
        <v>0</v>
      </c>
      <c r="J154" s="488">
        <f>G154/D154*100</f>
        <v>17.647058823529413</v>
      </c>
      <c r="K154" s="145"/>
    </row>
    <row r="155" spans="1:12" ht="15.75">
      <c r="A155" s="154" t="s">
        <v>29</v>
      </c>
      <c r="B155" s="148" t="s">
        <v>462</v>
      </c>
      <c r="C155" s="166" t="s">
        <v>797</v>
      </c>
      <c r="D155" s="207">
        <f>E155</f>
        <v>85</v>
      </c>
      <c r="E155" s="208">
        <v>85</v>
      </c>
      <c r="F155" s="208"/>
      <c r="G155" s="202">
        <f t="shared" si="37"/>
        <v>15</v>
      </c>
      <c r="H155" s="548">
        <v>15</v>
      </c>
      <c r="I155" s="548"/>
      <c r="J155" s="488">
        <f>G155/D155*100</f>
        <v>17.647058823529413</v>
      </c>
      <c r="K155" s="150"/>
    </row>
    <row r="156" spans="1:12" s="147" customFormat="1" ht="31.5" customHeight="1">
      <c r="A156" s="144" t="s">
        <v>147</v>
      </c>
      <c r="B156" s="146" t="s">
        <v>434</v>
      </c>
      <c r="C156" s="165"/>
      <c r="D156" s="205">
        <f>D157</f>
        <v>50</v>
      </c>
      <c r="E156" s="205">
        <f>E157</f>
        <v>50</v>
      </c>
      <c r="F156" s="205">
        <f t="shared" ref="F156:J156" si="46">F157</f>
        <v>0</v>
      </c>
      <c r="G156" s="205">
        <f>G157</f>
        <v>14.64</v>
      </c>
      <c r="H156" s="205">
        <f>H157</f>
        <v>14.64</v>
      </c>
      <c r="I156" s="205">
        <f t="shared" si="46"/>
        <v>0</v>
      </c>
      <c r="J156" s="205">
        <f t="shared" si="46"/>
        <v>29.28</v>
      </c>
      <c r="K156" s="145"/>
    </row>
    <row r="157" spans="1:12" ht="15.75">
      <c r="A157" s="154" t="s">
        <v>29</v>
      </c>
      <c r="B157" s="137" t="s">
        <v>435</v>
      </c>
      <c r="C157" s="121" t="s">
        <v>435</v>
      </c>
      <c r="D157" s="207">
        <v>50</v>
      </c>
      <c r="E157" s="208">
        <v>50</v>
      </c>
      <c r="F157" s="208"/>
      <c r="G157" s="202">
        <f t="shared" si="37"/>
        <v>14.64</v>
      </c>
      <c r="H157" s="548">
        <v>14.64</v>
      </c>
      <c r="I157" s="548"/>
      <c r="J157" s="488">
        <f>G157/D157*100</f>
        <v>29.28</v>
      </c>
      <c r="K157" s="150"/>
    </row>
    <row r="158" spans="1:12" s="147" customFormat="1" ht="39" customHeight="1">
      <c r="A158" s="144" t="s">
        <v>15</v>
      </c>
      <c r="B158" s="146" t="s">
        <v>436</v>
      </c>
      <c r="C158" s="165"/>
      <c r="D158" s="205">
        <f>D159</f>
        <v>200</v>
      </c>
      <c r="E158" s="205">
        <f>E159</f>
        <v>200</v>
      </c>
      <c r="F158" s="205">
        <f t="shared" ref="F158:I158" si="47">F159</f>
        <v>0</v>
      </c>
      <c r="G158" s="205">
        <f>G159</f>
        <v>0</v>
      </c>
      <c r="H158" s="205">
        <f>H159</f>
        <v>0</v>
      </c>
      <c r="I158" s="205">
        <f t="shared" si="47"/>
        <v>0</v>
      </c>
      <c r="J158" s="488">
        <f>G158/D158*100</f>
        <v>0</v>
      </c>
      <c r="K158" s="145"/>
    </row>
    <row r="159" spans="1:12" ht="15.75">
      <c r="A159" s="154" t="s">
        <v>29</v>
      </c>
      <c r="B159" s="148" t="s">
        <v>463</v>
      </c>
      <c r="C159" s="166" t="s">
        <v>828</v>
      </c>
      <c r="D159" s="207">
        <v>200</v>
      </c>
      <c r="E159" s="208">
        <v>200</v>
      </c>
      <c r="F159" s="208"/>
      <c r="G159" s="202">
        <f>H159+I159</f>
        <v>0</v>
      </c>
      <c r="H159" s="208"/>
      <c r="I159" s="208"/>
      <c r="J159" s="488">
        <f>G159/D159*100</f>
        <v>0</v>
      </c>
      <c r="K159" s="150"/>
    </row>
    <row r="160" spans="1:12" s="147" customFormat="1" ht="39.75" customHeight="1">
      <c r="A160" s="144" t="s">
        <v>16</v>
      </c>
      <c r="B160" s="146" t="s">
        <v>831</v>
      </c>
      <c r="C160" s="165"/>
      <c r="D160" s="205">
        <f>SUM(D161:D171)</f>
        <v>1000</v>
      </c>
      <c r="E160" s="205">
        <f t="shared" ref="E160:H160" si="48">SUM(E161:E171)</f>
        <v>1000</v>
      </c>
      <c r="F160" s="205"/>
      <c r="G160" s="202">
        <f t="shared" si="37"/>
        <v>0</v>
      </c>
      <c r="H160" s="205">
        <f t="shared" si="48"/>
        <v>0</v>
      </c>
      <c r="I160" s="205"/>
      <c r="J160" s="488"/>
      <c r="K160" s="145"/>
    </row>
    <row r="161" spans="1:11" ht="15.75">
      <c r="A161" s="149">
        <v>1</v>
      </c>
      <c r="B161" s="148" t="s">
        <v>62</v>
      </c>
      <c r="C161" s="166" t="s">
        <v>62</v>
      </c>
      <c r="D161" s="208">
        <f>E161</f>
        <v>90</v>
      </c>
      <c r="E161" s="208">
        <v>90</v>
      </c>
      <c r="F161" s="208"/>
      <c r="G161" s="202">
        <f t="shared" si="37"/>
        <v>0</v>
      </c>
      <c r="H161" s="208"/>
      <c r="I161" s="208"/>
      <c r="J161" s="488">
        <f t="shared" si="39"/>
        <v>0</v>
      </c>
      <c r="K161" s="150"/>
    </row>
    <row r="162" spans="1:11" ht="15.75">
      <c r="A162" s="149">
        <v>2</v>
      </c>
      <c r="B162" s="148" t="s">
        <v>51</v>
      </c>
      <c r="C162" s="166" t="s">
        <v>51</v>
      </c>
      <c r="D162" s="208">
        <f t="shared" ref="D162:D188" si="49">E162</f>
        <v>90</v>
      </c>
      <c r="E162" s="208">
        <v>90</v>
      </c>
      <c r="F162" s="208"/>
      <c r="G162" s="202">
        <f t="shared" si="37"/>
        <v>0</v>
      </c>
      <c r="H162" s="208"/>
      <c r="I162" s="208"/>
      <c r="J162" s="488">
        <f t="shared" si="39"/>
        <v>0</v>
      </c>
      <c r="K162" s="150"/>
    </row>
    <row r="163" spans="1:11" ht="15.75">
      <c r="A163" s="149">
        <v>3</v>
      </c>
      <c r="B163" s="148" t="s">
        <v>42</v>
      </c>
      <c r="C163" s="166" t="s">
        <v>42</v>
      </c>
      <c r="D163" s="208">
        <f t="shared" si="49"/>
        <v>90</v>
      </c>
      <c r="E163" s="208">
        <v>90</v>
      </c>
      <c r="F163" s="208"/>
      <c r="G163" s="202">
        <f t="shared" si="37"/>
        <v>0</v>
      </c>
      <c r="H163" s="208"/>
      <c r="I163" s="208"/>
      <c r="J163" s="488">
        <f t="shared" si="39"/>
        <v>0</v>
      </c>
      <c r="K163" s="150"/>
    </row>
    <row r="164" spans="1:11" ht="15.75">
      <c r="A164" s="149">
        <v>4</v>
      </c>
      <c r="B164" s="148" t="s">
        <v>63</v>
      </c>
      <c r="C164" s="166" t="s">
        <v>63</v>
      </c>
      <c r="D164" s="208">
        <f t="shared" si="49"/>
        <v>100</v>
      </c>
      <c r="E164" s="208">
        <v>100</v>
      </c>
      <c r="F164" s="208"/>
      <c r="G164" s="202">
        <f t="shared" si="37"/>
        <v>0</v>
      </c>
      <c r="H164" s="208"/>
      <c r="I164" s="208"/>
      <c r="J164" s="488">
        <f t="shared" si="39"/>
        <v>0</v>
      </c>
      <c r="K164" s="150"/>
    </row>
    <row r="165" spans="1:11" ht="15.75">
      <c r="A165" s="149">
        <v>5</v>
      </c>
      <c r="B165" s="134" t="s">
        <v>52</v>
      </c>
      <c r="C165" s="162" t="s">
        <v>52</v>
      </c>
      <c r="D165" s="208">
        <f t="shared" si="49"/>
        <v>90</v>
      </c>
      <c r="E165" s="208">
        <v>90</v>
      </c>
      <c r="F165" s="208"/>
      <c r="G165" s="202">
        <f t="shared" si="37"/>
        <v>0</v>
      </c>
      <c r="H165" s="208"/>
      <c r="I165" s="208"/>
      <c r="J165" s="488">
        <f t="shared" si="39"/>
        <v>0</v>
      </c>
      <c r="K165" s="150"/>
    </row>
    <row r="166" spans="1:11" ht="15.75">
      <c r="A166" s="149">
        <v>6</v>
      </c>
      <c r="B166" s="148" t="s">
        <v>45</v>
      </c>
      <c r="C166" s="166" t="s">
        <v>45</v>
      </c>
      <c r="D166" s="208">
        <f t="shared" si="49"/>
        <v>90</v>
      </c>
      <c r="E166" s="208">
        <v>90</v>
      </c>
      <c r="F166" s="208"/>
      <c r="G166" s="202">
        <f t="shared" si="37"/>
        <v>0</v>
      </c>
      <c r="H166" s="208"/>
      <c r="I166" s="208"/>
      <c r="J166" s="488">
        <f t="shared" si="39"/>
        <v>0</v>
      </c>
      <c r="K166" s="150"/>
    </row>
    <row r="167" spans="1:11" ht="15.75">
      <c r="A167" s="149">
        <v>7</v>
      </c>
      <c r="B167" s="148" t="s">
        <v>46</v>
      </c>
      <c r="C167" s="166" t="s">
        <v>46</v>
      </c>
      <c r="D167" s="208">
        <f t="shared" si="49"/>
        <v>90</v>
      </c>
      <c r="E167" s="208">
        <v>90</v>
      </c>
      <c r="F167" s="208"/>
      <c r="G167" s="202">
        <f t="shared" si="37"/>
        <v>0</v>
      </c>
      <c r="H167" s="208"/>
      <c r="I167" s="208"/>
      <c r="J167" s="488">
        <f t="shared" si="39"/>
        <v>0</v>
      </c>
      <c r="K167" s="150"/>
    </row>
    <row r="168" spans="1:11" ht="15.75">
      <c r="A168" s="149">
        <v>8</v>
      </c>
      <c r="B168" s="148" t="s">
        <v>64</v>
      </c>
      <c r="C168" s="166" t="s">
        <v>64</v>
      </c>
      <c r="D168" s="208">
        <f t="shared" si="49"/>
        <v>90</v>
      </c>
      <c r="E168" s="208">
        <v>90</v>
      </c>
      <c r="F168" s="208"/>
      <c r="G168" s="202">
        <f t="shared" si="37"/>
        <v>0</v>
      </c>
      <c r="H168" s="208"/>
      <c r="I168" s="208"/>
      <c r="J168" s="488">
        <f t="shared" si="39"/>
        <v>0</v>
      </c>
      <c r="K168" s="150"/>
    </row>
    <row r="169" spans="1:11" ht="15.75">
      <c r="A169" s="149">
        <v>9</v>
      </c>
      <c r="B169" s="148" t="s">
        <v>65</v>
      </c>
      <c r="C169" s="166" t="s">
        <v>65</v>
      </c>
      <c r="D169" s="208">
        <f t="shared" si="49"/>
        <v>90</v>
      </c>
      <c r="E169" s="208">
        <v>90</v>
      </c>
      <c r="F169" s="208"/>
      <c r="G169" s="202">
        <f t="shared" si="37"/>
        <v>0</v>
      </c>
      <c r="H169" s="208"/>
      <c r="I169" s="208"/>
      <c r="J169" s="488">
        <f t="shared" si="39"/>
        <v>0</v>
      </c>
      <c r="K169" s="150"/>
    </row>
    <row r="170" spans="1:11" ht="15.75">
      <c r="A170" s="149">
        <v>10</v>
      </c>
      <c r="B170" s="148" t="s">
        <v>66</v>
      </c>
      <c r="C170" s="166" t="s">
        <v>66</v>
      </c>
      <c r="D170" s="208">
        <f t="shared" si="49"/>
        <v>90</v>
      </c>
      <c r="E170" s="208">
        <v>90</v>
      </c>
      <c r="F170" s="208"/>
      <c r="G170" s="202">
        <f t="shared" si="37"/>
        <v>0</v>
      </c>
      <c r="H170" s="208"/>
      <c r="I170" s="208"/>
      <c r="J170" s="488">
        <f t="shared" si="39"/>
        <v>0</v>
      </c>
      <c r="K170" s="150"/>
    </row>
    <row r="171" spans="1:11" ht="15.75">
      <c r="A171" s="149">
        <v>11</v>
      </c>
      <c r="B171" s="148" t="s">
        <v>44</v>
      </c>
      <c r="C171" s="166" t="s">
        <v>44</v>
      </c>
      <c r="D171" s="208">
        <f t="shared" si="49"/>
        <v>90</v>
      </c>
      <c r="E171" s="208">
        <v>90</v>
      </c>
      <c r="F171" s="208"/>
      <c r="G171" s="202">
        <f t="shared" si="37"/>
        <v>0</v>
      </c>
      <c r="H171" s="208"/>
      <c r="I171" s="208"/>
      <c r="J171" s="488">
        <f t="shared" si="39"/>
        <v>0</v>
      </c>
      <c r="K171" s="150"/>
    </row>
    <row r="172" spans="1:11" s="147" customFormat="1" ht="18.75" customHeight="1">
      <c r="A172" s="144" t="s">
        <v>481</v>
      </c>
      <c r="B172" s="146" t="s">
        <v>433</v>
      </c>
      <c r="C172" s="189"/>
      <c r="D172" s="209">
        <f>SUM(D173:D183)</f>
        <v>165</v>
      </c>
      <c r="E172" s="209">
        <f>SUM(E173:E183)</f>
        <v>165</v>
      </c>
      <c r="F172" s="209"/>
      <c r="G172" s="202">
        <f t="shared" si="37"/>
        <v>0</v>
      </c>
      <c r="H172" s="205"/>
      <c r="I172" s="205"/>
      <c r="J172" s="488">
        <f t="shared" si="39"/>
        <v>0</v>
      </c>
      <c r="K172" s="145"/>
    </row>
    <row r="173" spans="1:11" ht="15.75">
      <c r="A173" s="149">
        <v>1</v>
      </c>
      <c r="B173" s="148" t="s">
        <v>62</v>
      </c>
      <c r="C173" s="166" t="s">
        <v>62</v>
      </c>
      <c r="D173" s="208">
        <f t="shared" si="49"/>
        <v>15</v>
      </c>
      <c r="E173" s="208">
        <v>15</v>
      </c>
      <c r="F173" s="208"/>
      <c r="G173" s="202">
        <f t="shared" si="37"/>
        <v>0</v>
      </c>
      <c r="H173" s="549"/>
      <c r="I173" s="549"/>
      <c r="J173" s="488">
        <f t="shared" si="39"/>
        <v>0</v>
      </c>
      <c r="K173" s="143"/>
    </row>
    <row r="174" spans="1:11" ht="15.75">
      <c r="A174" s="149">
        <v>2</v>
      </c>
      <c r="B174" s="148" t="s">
        <v>51</v>
      </c>
      <c r="C174" s="166" t="s">
        <v>51</v>
      </c>
      <c r="D174" s="208">
        <f t="shared" si="49"/>
        <v>15</v>
      </c>
      <c r="E174" s="208">
        <v>15</v>
      </c>
      <c r="F174" s="208"/>
      <c r="G174" s="202">
        <f t="shared" si="37"/>
        <v>0</v>
      </c>
      <c r="H174" s="549"/>
      <c r="I174" s="549"/>
      <c r="J174" s="488">
        <f t="shared" si="39"/>
        <v>0</v>
      </c>
      <c r="K174" s="143"/>
    </row>
    <row r="175" spans="1:11" ht="15.75">
      <c r="A175" s="149">
        <v>3</v>
      </c>
      <c r="B175" s="148" t="s">
        <v>42</v>
      </c>
      <c r="C175" s="166" t="s">
        <v>42</v>
      </c>
      <c r="D175" s="208">
        <f t="shared" si="49"/>
        <v>15</v>
      </c>
      <c r="E175" s="208">
        <v>15</v>
      </c>
      <c r="F175" s="208"/>
      <c r="G175" s="202">
        <f t="shared" si="37"/>
        <v>0</v>
      </c>
      <c r="H175" s="549"/>
      <c r="I175" s="549"/>
      <c r="J175" s="488">
        <f t="shared" si="39"/>
        <v>0</v>
      </c>
      <c r="K175" s="143"/>
    </row>
    <row r="176" spans="1:11" ht="15.75">
      <c r="A176" s="149">
        <v>4</v>
      </c>
      <c r="B176" s="148" t="s">
        <v>63</v>
      </c>
      <c r="C176" s="166" t="s">
        <v>63</v>
      </c>
      <c r="D176" s="208">
        <f t="shared" si="49"/>
        <v>15</v>
      </c>
      <c r="E176" s="208">
        <v>15</v>
      </c>
      <c r="F176" s="208"/>
      <c r="G176" s="202">
        <f t="shared" si="37"/>
        <v>0</v>
      </c>
      <c r="H176" s="549"/>
      <c r="I176" s="549"/>
      <c r="J176" s="488">
        <f t="shared" si="39"/>
        <v>0</v>
      </c>
      <c r="K176" s="143"/>
    </row>
    <row r="177" spans="1:11" ht="15.75">
      <c r="A177" s="149">
        <v>5</v>
      </c>
      <c r="B177" s="134" t="s">
        <v>52</v>
      </c>
      <c r="C177" s="162" t="s">
        <v>52</v>
      </c>
      <c r="D177" s="208">
        <f t="shared" si="49"/>
        <v>15</v>
      </c>
      <c r="E177" s="208">
        <v>15</v>
      </c>
      <c r="F177" s="208"/>
      <c r="G177" s="202">
        <f t="shared" si="37"/>
        <v>0</v>
      </c>
      <c r="H177" s="549"/>
      <c r="I177" s="549"/>
      <c r="J177" s="488">
        <f t="shared" si="39"/>
        <v>0</v>
      </c>
      <c r="K177" s="143"/>
    </row>
    <row r="178" spans="1:11" ht="15.75">
      <c r="A178" s="149">
        <v>6</v>
      </c>
      <c r="B178" s="148" t="s">
        <v>45</v>
      </c>
      <c r="C178" s="166" t="s">
        <v>45</v>
      </c>
      <c r="D178" s="208">
        <f t="shared" si="49"/>
        <v>15</v>
      </c>
      <c r="E178" s="208">
        <v>15</v>
      </c>
      <c r="F178" s="208"/>
      <c r="G178" s="202">
        <f t="shared" si="37"/>
        <v>0</v>
      </c>
      <c r="H178" s="549"/>
      <c r="I178" s="549"/>
      <c r="J178" s="488">
        <f t="shared" si="39"/>
        <v>0</v>
      </c>
      <c r="K178" s="143"/>
    </row>
    <row r="179" spans="1:11" ht="15.75">
      <c r="A179" s="149">
        <v>7</v>
      </c>
      <c r="B179" s="148" t="s">
        <v>46</v>
      </c>
      <c r="C179" s="166" t="s">
        <v>46</v>
      </c>
      <c r="D179" s="208">
        <f t="shared" si="49"/>
        <v>15</v>
      </c>
      <c r="E179" s="208">
        <v>15</v>
      </c>
      <c r="F179" s="208"/>
      <c r="G179" s="202">
        <f t="shared" si="37"/>
        <v>0</v>
      </c>
      <c r="H179" s="549"/>
      <c r="I179" s="549"/>
      <c r="J179" s="488">
        <f t="shared" si="39"/>
        <v>0</v>
      </c>
      <c r="K179" s="143"/>
    </row>
    <row r="180" spans="1:11" ht="15.75">
      <c r="A180" s="149">
        <v>8</v>
      </c>
      <c r="B180" s="148" t="s">
        <v>64</v>
      </c>
      <c r="C180" s="166" t="s">
        <v>64</v>
      </c>
      <c r="D180" s="208">
        <f t="shared" si="49"/>
        <v>15</v>
      </c>
      <c r="E180" s="208">
        <v>15</v>
      </c>
      <c r="F180" s="208"/>
      <c r="G180" s="202">
        <f t="shared" si="37"/>
        <v>0</v>
      </c>
      <c r="H180" s="549"/>
      <c r="I180" s="549"/>
      <c r="J180" s="488">
        <f t="shared" si="39"/>
        <v>0</v>
      </c>
      <c r="K180" s="143"/>
    </row>
    <row r="181" spans="1:11" ht="15.75">
      <c r="A181" s="149">
        <v>9</v>
      </c>
      <c r="B181" s="148" t="s">
        <v>65</v>
      </c>
      <c r="C181" s="166" t="s">
        <v>65</v>
      </c>
      <c r="D181" s="208">
        <f t="shared" si="49"/>
        <v>15</v>
      </c>
      <c r="E181" s="208">
        <v>15</v>
      </c>
      <c r="F181" s="208"/>
      <c r="G181" s="202">
        <f t="shared" si="37"/>
        <v>0</v>
      </c>
      <c r="H181" s="549"/>
      <c r="I181" s="549"/>
      <c r="J181" s="488">
        <f t="shared" si="39"/>
        <v>0</v>
      </c>
      <c r="K181" s="143"/>
    </row>
    <row r="182" spans="1:11" ht="15.75">
      <c r="A182" s="149">
        <v>10</v>
      </c>
      <c r="B182" s="148" t="s">
        <v>66</v>
      </c>
      <c r="C182" s="166" t="s">
        <v>66</v>
      </c>
      <c r="D182" s="208">
        <f t="shared" si="49"/>
        <v>15</v>
      </c>
      <c r="E182" s="208">
        <v>15</v>
      </c>
      <c r="F182" s="208"/>
      <c r="G182" s="202">
        <f t="shared" si="37"/>
        <v>0</v>
      </c>
      <c r="H182" s="549"/>
      <c r="I182" s="549"/>
      <c r="J182" s="488">
        <f t="shared" si="39"/>
        <v>0</v>
      </c>
      <c r="K182" s="143"/>
    </row>
    <row r="183" spans="1:11" ht="15.75">
      <c r="A183" s="149">
        <v>11</v>
      </c>
      <c r="B183" s="148" t="s">
        <v>44</v>
      </c>
      <c r="C183" s="166" t="s">
        <v>44</v>
      </c>
      <c r="D183" s="208">
        <f t="shared" si="49"/>
        <v>15</v>
      </c>
      <c r="E183" s="208">
        <v>15</v>
      </c>
      <c r="F183" s="208"/>
      <c r="G183" s="202">
        <f t="shared" si="37"/>
        <v>0</v>
      </c>
      <c r="H183" s="549"/>
      <c r="I183" s="549"/>
      <c r="J183" s="488">
        <f t="shared" si="39"/>
        <v>0</v>
      </c>
      <c r="K183" s="143"/>
    </row>
    <row r="184" spans="1:11" s="147" customFormat="1" ht="18" customHeight="1">
      <c r="A184" s="144" t="s">
        <v>482</v>
      </c>
      <c r="B184" s="146" t="s">
        <v>461</v>
      </c>
      <c r="C184" s="189"/>
      <c r="D184" s="209">
        <f>SUM(D185:D188)</f>
        <v>700</v>
      </c>
      <c r="E184" s="209">
        <f>SUM(E185:E188)</f>
        <v>700</v>
      </c>
      <c r="F184" s="209"/>
      <c r="G184" s="202">
        <f t="shared" si="37"/>
        <v>0</v>
      </c>
      <c r="H184" s="205"/>
      <c r="I184" s="205"/>
      <c r="J184" s="488">
        <f t="shared" si="39"/>
        <v>0</v>
      </c>
      <c r="K184" s="145"/>
    </row>
    <row r="185" spans="1:11" ht="15.75">
      <c r="A185" s="149">
        <v>1</v>
      </c>
      <c r="B185" s="148" t="s">
        <v>62</v>
      </c>
      <c r="C185" s="166" t="s">
        <v>62</v>
      </c>
      <c r="D185" s="208">
        <f t="shared" si="49"/>
        <v>52</v>
      </c>
      <c r="E185" s="208">
        <v>52</v>
      </c>
      <c r="F185" s="208"/>
      <c r="G185" s="202">
        <f t="shared" si="37"/>
        <v>0</v>
      </c>
      <c r="H185" s="208"/>
      <c r="I185" s="208"/>
      <c r="J185" s="488">
        <f t="shared" si="39"/>
        <v>0</v>
      </c>
      <c r="K185" s="150"/>
    </row>
    <row r="186" spans="1:11" ht="15.75">
      <c r="A186" s="149">
        <v>2</v>
      </c>
      <c r="B186" s="148" t="s">
        <v>51</v>
      </c>
      <c r="C186" s="166" t="s">
        <v>51</v>
      </c>
      <c r="D186" s="208">
        <f t="shared" si="49"/>
        <v>52</v>
      </c>
      <c r="E186" s="208">
        <v>52</v>
      </c>
      <c r="F186" s="208"/>
      <c r="G186" s="202">
        <f t="shared" si="37"/>
        <v>0</v>
      </c>
      <c r="H186" s="208"/>
      <c r="I186" s="208"/>
      <c r="J186" s="488">
        <f t="shared" si="39"/>
        <v>0</v>
      </c>
      <c r="K186" s="150"/>
    </row>
    <row r="187" spans="1:11" ht="15.75">
      <c r="A187" s="149">
        <v>4</v>
      </c>
      <c r="B187" s="148" t="s">
        <v>63</v>
      </c>
      <c r="C187" s="166" t="s">
        <v>63</v>
      </c>
      <c r="D187" s="208">
        <f t="shared" si="49"/>
        <v>544</v>
      </c>
      <c r="E187" s="208">
        <f>700-156</f>
        <v>544</v>
      </c>
      <c r="F187" s="208"/>
      <c r="G187" s="202">
        <f t="shared" si="37"/>
        <v>0</v>
      </c>
      <c r="H187" s="208"/>
      <c r="I187" s="208"/>
      <c r="J187" s="488">
        <f t="shared" si="39"/>
        <v>0</v>
      </c>
      <c r="K187" s="150"/>
    </row>
    <row r="188" spans="1:11" ht="15.75">
      <c r="A188" s="149">
        <v>7</v>
      </c>
      <c r="B188" s="148" t="s">
        <v>46</v>
      </c>
      <c r="C188" s="166" t="s">
        <v>46</v>
      </c>
      <c r="D188" s="208">
        <f t="shared" si="49"/>
        <v>52</v>
      </c>
      <c r="E188" s="208">
        <v>52</v>
      </c>
      <c r="F188" s="208"/>
      <c r="G188" s="202">
        <f t="shared" si="37"/>
        <v>0</v>
      </c>
      <c r="H188" s="208"/>
      <c r="I188" s="208"/>
      <c r="J188" s="488">
        <f t="shared" si="39"/>
        <v>0</v>
      </c>
      <c r="K188" s="150"/>
    </row>
    <row r="189" spans="1:11" ht="28.5" customHeight="1">
      <c r="A189" s="195" t="s">
        <v>152</v>
      </c>
      <c r="B189" s="646" t="s">
        <v>464</v>
      </c>
      <c r="C189" s="647"/>
      <c r="D189" s="200">
        <f>D190+D237</f>
        <v>41716.530769999998</v>
      </c>
      <c r="E189" s="200">
        <f>E190+E237</f>
        <v>34223</v>
      </c>
      <c r="F189" s="200">
        <f>F190+F237</f>
        <v>7493.5307700000003</v>
      </c>
      <c r="G189" s="200">
        <f t="shared" ref="G189:H189" si="50">G190+G237</f>
        <v>147.44999999999999</v>
      </c>
      <c r="H189" s="200">
        <f t="shared" si="50"/>
        <v>0</v>
      </c>
      <c r="I189" s="200">
        <f>I190+I237</f>
        <v>147.44999999999999</v>
      </c>
      <c r="J189" s="488">
        <f>G189/D189*100</f>
        <v>0.35345700440180683</v>
      </c>
      <c r="K189" s="196"/>
    </row>
    <row r="190" spans="1:11" ht="15.75">
      <c r="A190" s="479" t="s">
        <v>823</v>
      </c>
      <c r="B190" s="644" t="s">
        <v>811</v>
      </c>
      <c r="C190" s="645"/>
      <c r="D190" s="480">
        <f>D191+D193+D217+D224+D231+D233</f>
        <v>7493.5307700000003</v>
      </c>
      <c r="E190" s="480">
        <f>E191+E193+E217+E224+E231+E233</f>
        <v>0</v>
      </c>
      <c r="F190" s="480">
        <f>F191+F193+F217+F224+F231+F233</f>
        <v>7493.5307700000003</v>
      </c>
      <c r="G190" s="480">
        <f t="shared" ref="G190:I190" si="51">G191+G193+G217+G224+G231+G233</f>
        <v>0</v>
      </c>
      <c r="H190" s="480">
        <f t="shared" si="51"/>
        <v>0</v>
      </c>
      <c r="I190" s="480">
        <f t="shared" si="51"/>
        <v>0</v>
      </c>
      <c r="J190" s="488">
        <f t="shared" si="39"/>
        <v>0</v>
      </c>
      <c r="K190" s="481"/>
    </row>
    <row r="191" spans="1:11" s="419" customFormat="1" ht="21.75" customHeight="1">
      <c r="A191" s="434" t="s">
        <v>3</v>
      </c>
      <c r="B191" s="439" t="s">
        <v>820</v>
      </c>
      <c r="C191" s="402"/>
      <c r="D191" s="417">
        <f>D192</f>
        <v>26.286262999999963</v>
      </c>
      <c r="E191" s="417">
        <f t="shared" ref="E191:H191" si="52">E192</f>
        <v>0</v>
      </c>
      <c r="F191" s="417">
        <f t="shared" si="52"/>
        <v>26.286262999999963</v>
      </c>
      <c r="G191" s="202">
        <f t="shared" si="37"/>
        <v>0</v>
      </c>
      <c r="H191" s="417">
        <f t="shared" si="52"/>
        <v>0</v>
      </c>
      <c r="I191" s="417"/>
      <c r="J191" s="488">
        <f t="shared" si="39"/>
        <v>0</v>
      </c>
      <c r="K191" s="418"/>
    </row>
    <row r="192" spans="1:11" s="419" customFormat="1" ht="18" customHeight="1">
      <c r="A192" s="435"/>
      <c r="B192" s="420" t="s">
        <v>68</v>
      </c>
      <c r="C192" s="390" t="s">
        <v>68</v>
      </c>
      <c r="D192" s="432">
        <f>F192</f>
        <v>26.286262999999963</v>
      </c>
      <c r="E192" s="432"/>
      <c r="F192" s="432">
        <f>sn!F43</f>
        <v>26.286262999999963</v>
      </c>
      <c r="G192" s="202">
        <f t="shared" si="37"/>
        <v>0</v>
      </c>
      <c r="H192" s="211"/>
      <c r="I192" s="211"/>
      <c r="J192" s="488">
        <f t="shared" si="39"/>
        <v>0</v>
      </c>
      <c r="K192" s="433"/>
    </row>
    <row r="193" spans="1:11" s="419" customFormat="1" ht="18" customHeight="1">
      <c r="A193" s="434" t="s">
        <v>5</v>
      </c>
      <c r="B193" s="439" t="s">
        <v>815</v>
      </c>
      <c r="C193" s="402"/>
      <c r="D193" s="417">
        <f>F193</f>
        <v>4526.4691800000001</v>
      </c>
      <c r="E193" s="417"/>
      <c r="F193" s="417">
        <f>sn!F44</f>
        <v>4526.4691800000001</v>
      </c>
      <c r="G193" s="202">
        <f t="shared" si="37"/>
        <v>0</v>
      </c>
      <c r="H193" s="440"/>
      <c r="I193" s="440"/>
      <c r="J193" s="488">
        <f t="shared" si="39"/>
        <v>0</v>
      </c>
      <c r="K193" s="418"/>
    </row>
    <row r="194" spans="1:11" s="487" customFormat="1" ht="18" customHeight="1">
      <c r="A194" s="482"/>
      <c r="B194" s="483" t="s">
        <v>484</v>
      </c>
      <c r="C194" s="484"/>
      <c r="D194" s="485">
        <f>F194</f>
        <v>367.46918000000005</v>
      </c>
      <c r="E194" s="485"/>
      <c r="F194" s="485">
        <f>sn!F45</f>
        <v>367.46918000000005</v>
      </c>
      <c r="G194" s="202">
        <f t="shared" si="37"/>
        <v>0</v>
      </c>
      <c r="H194" s="446"/>
      <c r="I194" s="446"/>
      <c r="J194" s="488">
        <f t="shared" si="39"/>
        <v>0</v>
      </c>
      <c r="K194" s="486"/>
    </row>
    <row r="195" spans="1:11" s="419" customFormat="1" ht="15.75">
      <c r="A195" s="436">
        <v>1</v>
      </c>
      <c r="B195" s="420" t="s">
        <v>62</v>
      </c>
      <c r="C195" s="421" t="s">
        <v>62</v>
      </c>
      <c r="D195" s="211">
        <f t="shared" ref="D195:D236" si="53">F195</f>
        <v>5.7322399999999902</v>
      </c>
      <c r="E195" s="211"/>
      <c r="F195" s="211">
        <f>sn!F46</f>
        <v>5.7322399999999902</v>
      </c>
      <c r="G195" s="202">
        <f t="shared" si="37"/>
        <v>0</v>
      </c>
      <c r="H195" s="211"/>
      <c r="I195" s="211"/>
      <c r="J195" s="488">
        <f t="shared" si="39"/>
        <v>0</v>
      </c>
      <c r="K195" s="437"/>
    </row>
    <row r="196" spans="1:11" s="419" customFormat="1" ht="15.75">
      <c r="A196" s="436">
        <v>2</v>
      </c>
      <c r="B196" s="420" t="s">
        <v>51</v>
      </c>
      <c r="C196" s="421" t="s">
        <v>51</v>
      </c>
      <c r="D196" s="211">
        <f t="shared" si="53"/>
        <v>33.146250000000009</v>
      </c>
      <c r="E196" s="211"/>
      <c r="F196" s="211">
        <f>sn!F47</f>
        <v>33.146250000000009</v>
      </c>
      <c r="G196" s="202">
        <f t="shared" si="37"/>
        <v>0</v>
      </c>
      <c r="H196" s="211"/>
      <c r="I196" s="211"/>
      <c r="J196" s="488">
        <f t="shared" si="39"/>
        <v>0</v>
      </c>
      <c r="K196" s="437"/>
    </row>
    <row r="197" spans="1:11" s="419" customFormat="1" ht="15.75">
      <c r="A197" s="436">
        <v>3</v>
      </c>
      <c r="B197" s="420" t="s">
        <v>42</v>
      </c>
      <c r="C197" s="421" t="s">
        <v>42</v>
      </c>
      <c r="D197" s="211">
        <f t="shared" si="53"/>
        <v>42.996800000000007</v>
      </c>
      <c r="E197" s="211"/>
      <c r="F197" s="211">
        <f>sn!F48</f>
        <v>42.996800000000007</v>
      </c>
      <c r="G197" s="202">
        <f t="shared" si="37"/>
        <v>0</v>
      </c>
      <c r="H197" s="211"/>
      <c r="I197" s="211"/>
      <c r="J197" s="488">
        <f t="shared" si="39"/>
        <v>0</v>
      </c>
      <c r="K197" s="437"/>
    </row>
    <row r="198" spans="1:11" s="419" customFormat="1" ht="15.75">
      <c r="A198" s="436">
        <v>4</v>
      </c>
      <c r="B198" s="420" t="s">
        <v>63</v>
      </c>
      <c r="C198" s="421" t="s">
        <v>63</v>
      </c>
      <c r="D198" s="211">
        <f t="shared" si="53"/>
        <v>39.77819999999997</v>
      </c>
      <c r="E198" s="211"/>
      <c r="F198" s="211">
        <f>sn!F49</f>
        <v>39.77819999999997</v>
      </c>
      <c r="G198" s="202">
        <f t="shared" si="37"/>
        <v>0</v>
      </c>
      <c r="H198" s="211"/>
      <c r="I198" s="211"/>
      <c r="J198" s="488">
        <f t="shared" ref="J198:J236" si="54">G198/D198*100</f>
        <v>0</v>
      </c>
      <c r="K198" s="437"/>
    </row>
    <row r="199" spans="1:11" s="419" customFormat="1" ht="15.75">
      <c r="A199" s="436">
        <v>5</v>
      </c>
      <c r="B199" s="420" t="s">
        <v>52</v>
      </c>
      <c r="C199" s="421" t="s">
        <v>52</v>
      </c>
      <c r="D199" s="211">
        <f t="shared" si="53"/>
        <v>60.944000000000017</v>
      </c>
      <c r="E199" s="211"/>
      <c r="F199" s="211">
        <f>sn!F50</f>
        <v>60.944000000000017</v>
      </c>
      <c r="G199" s="202">
        <f t="shared" si="37"/>
        <v>0</v>
      </c>
      <c r="H199" s="211"/>
      <c r="I199" s="211"/>
      <c r="J199" s="488">
        <f t="shared" si="54"/>
        <v>0</v>
      </c>
      <c r="K199" s="437"/>
    </row>
    <row r="200" spans="1:11" s="419" customFormat="1" ht="15.75">
      <c r="A200" s="436">
        <v>6</v>
      </c>
      <c r="B200" s="420" t="s">
        <v>45</v>
      </c>
      <c r="C200" s="421" t="s">
        <v>45</v>
      </c>
      <c r="D200" s="211">
        <f t="shared" si="53"/>
        <v>6.5249999999999773</v>
      </c>
      <c r="E200" s="211"/>
      <c r="F200" s="211">
        <f>sn!F51</f>
        <v>6.5249999999999773</v>
      </c>
      <c r="G200" s="202">
        <f t="shared" si="37"/>
        <v>0</v>
      </c>
      <c r="H200" s="211"/>
      <c r="I200" s="211"/>
      <c r="J200" s="488">
        <f t="shared" si="54"/>
        <v>0</v>
      </c>
      <c r="K200" s="437"/>
    </row>
    <row r="201" spans="1:11" s="419" customFormat="1" ht="15.75">
      <c r="A201" s="436">
        <v>7</v>
      </c>
      <c r="B201" s="420" t="s">
        <v>46</v>
      </c>
      <c r="C201" s="421" t="s">
        <v>46</v>
      </c>
      <c r="D201" s="211">
        <f t="shared" si="53"/>
        <v>38.206000000000017</v>
      </c>
      <c r="E201" s="211"/>
      <c r="F201" s="211">
        <f>sn!F52</f>
        <v>38.206000000000017</v>
      </c>
      <c r="G201" s="202">
        <f t="shared" si="37"/>
        <v>0</v>
      </c>
      <c r="H201" s="211"/>
      <c r="I201" s="211"/>
      <c r="J201" s="488">
        <f t="shared" si="54"/>
        <v>0</v>
      </c>
      <c r="K201" s="437"/>
    </row>
    <row r="202" spans="1:11" s="419" customFormat="1" ht="15.75">
      <c r="A202" s="436">
        <v>8</v>
      </c>
      <c r="B202" s="420" t="s">
        <v>64</v>
      </c>
      <c r="C202" s="421" t="s">
        <v>64</v>
      </c>
      <c r="D202" s="211">
        <f t="shared" si="53"/>
        <v>49.682830000000024</v>
      </c>
      <c r="E202" s="211"/>
      <c r="F202" s="211">
        <f>sn!F53</f>
        <v>49.682830000000024</v>
      </c>
      <c r="G202" s="202">
        <f t="shared" si="37"/>
        <v>0</v>
      </c>
      <c r="H202" s="211"/>
      <c r="I202" s="211"/>
      <c r="J202" s="488">
        <f t="shared" si="54"/>
        <v>0</v>
      </c>
      <c r="K202" s="437"/>
    </row>
    <row r="203" spans="1:11" s="419" customFormat="1" ht="15.75">
      <c r="A203" s="436">
        <v>9</v>
      </c>
      <c r="B203" s="420" t="s">
        <v>65</v>
      </c>
      <c r="C203" s="421" t="s">
        <v>65</v>
      </c>
      <c r="D203" s="211">
        <f t="shared" si="53"/>
        <v>28.207860000000039</v>
      </c>
      <c r="E203" s="211"/>
      <c r="F203" s="211">
        <f>sn!F54</f>
        <v>28.207860000000039</v>
      </c>
      <c r="G203" s="202">
        <f t="shared" ref="G203:G265" si="55">H203+I203</f>
        <v>0</v>
      </c>
      <c r="H203" s="211"/>
      <c r="I203" s="211"/>
      <c r="J203" s="488">
        <f t="shared" si="54"/>
        <v>0</v>
      </c>
      <c r="K203" s="437"/>
    </row>
    <row r="204" spans="1:11" s="419" customFormat="1" ht="15.75">
      <c r="A204" s="436">
        <v>10</v>
      </c>
      <c r="B204" s="420" t="s">
        <v>44</v>
      </c>
      <c r="C204" s="421" t="s">
        <v>44</v>
      </c>
      <c r="D204" s="211">
        <f t="shared" si="53"/>
        <v>62.25</v>
      </c>
      <c r="E204" s="211"/>
      <c r="F204" s="211">
        <f>sn!F55</f>
        <v>62.25</v>
      </c>
      <c r="G204" s="202">
        <f t="shared" si="55"/>
        <v>0</v>
      </c>
      <c r="H204" s="211"/>
      <c r="I204" s="211"/>
      <c r="J204" s="488">
        <f t="shared" si="54"/>
        <v>0</v>
      </c>
      <c r="K204" s="437"/>
    </row>
    <row r="205" spans="1:11" s="487" customFormat="1" ht="18" customHeight="1">
      <c r="A205" s="482"/>
      <c r="B205" s="483" t="s">
        <v>485</v>
      </c>
      <c r="C205" s="484"/>
      <c r="D205" s="485">
        <f t="shared" si="53"/>
        <v>4159</v>
      </c>
      <c r="E205" s="485"/>
      <c r="F205" s="485">
        <f>sn!F56</f>
        <v>4159</v>
      </c>
      <c r="G205" s="202">
        <f t="shared" si="55"/>
        <v>0</v>
      </c>
      <c r="H205" s="446"/>
      <c r="I205" s="446"/>
      <c r="J205" s="488">
        <f t="shared" si="54"/>
        <v>0</v>
      </c>
      <c r="K205" s="486"/>
    </row>
    <row r="206" spans="1:11" s="419" customFormat="1" ht="15.75">
      <c r="A206" s="436">
        <v>1</v>
      </c>
      <c r="B206" s="420" t="s">
        <v>62</v>
      </c>
      <c r="C206" s="421" t="s">
        <v>62</v>
      </c>
      <c r="D206" s="211">
        <f t="shared" si="53"/>
        <v>360.12</v>
      </c>
      <c r="E206" s="211"/>
      <c r="F206" s="211">
        <f>sn!F57</f>
        <v>360.12</v>
      </c>
      <c r="G206" s="202">
        <f t="shared" si="55"/>
        <v>0</v>
      </c>
      <c r="H206" s="211"/>
      <c r="I206" s="211"/>
      <c r="J206" s="488">
        <f t="shared" si="54"/>
        <v>0</v>
      </c>
      <c r="K206" s="437"/>
    </row>
    <row r="207" spans="1:11" s="419" customFormat="1" ht="15.75">
      <c r="A207" s="436">
        <v>2</v>
      </c>
      <c r="B207" s="420" t="s">
        <v>51</v>
      </c>
      <c r="C207" s="421" t="s">
        <v>51</v>
      </c>
      <c r="D207" s="211">
        <f t="shared" si="53"/>
        <v>381.48</v>
      </c>
      <c r="E207" s="211"/>
      <c r="F207" s="211">
        <f>sn!F58</f>
        <v>381.48</v>
      </c>
      <c r="G207" s="202">
        <f t="shared" si="55"/>
        <v>0</v>
      </c>
      <c r="H207" s="211"/>
      <c r="I207" s="211"/>
      <c r="J207" s="488">
        <f t="shared" si="54"/>
        <v>0</v>
      </c>
      <c r="K207" s="437"/>
    </row>
    <row r="208" spans="1:11" s="419" customFormat="1" ht="15.75">
      <c r="A208" s="436">
        <v>3</v>
      </c>
      <c r="B208" s="420" t="s">
        <v>42</v>
      </c>
      <c r="C208" s="421" t="s">
        <v>42</v>
      </c>
      <c r="D208" s="211">
        <f t="shared" si="53"/>
        <v>363.62</v>
      </c>
      <c r="E208" s="211"/>
      <c r="F208" s="211">
        <f>sn!F59</f>
        <v>363.62</v>
      </c>
      <c r="G208" s="202">
        <f t="shared" si="55"/>
        <v>0</v>
      </c>
      <c r="H208" s="211"/>
      <c r="I208" s="211"/>
      <c r="J208" s="488">
        <f t="shared" si="54"/>
        <v>0</v>
      </c>
      <c r="K208" s="437"/>
    </row>
    <row r="209" spans="1:11" s="419" customFormat="1" ht="15.75">
      <c r="A209" s="436">
        <v>4</v>
      </c>
      <c r="B209" s="420" t="s">
        <v>63</v>
      </c>
      <c r="C209" s="421" t="s">
        <v>63</v>
      </c>
      <c r="D209" s="211">
        <f t="shared" si="53"/>
        <v>356.73</v>
      </c>
      <c r="E209" s="211"/>
      <c r="F209" s="211">
        <f>sn!F60</f>
        <v>356.73</v>
      </c>
      <c r="G209" s="202">
        <f t="shared" si="55"/>
        <v>0</v>
      </c>
      <c r="H209" s="211"/>
      <c r="I209" s="211"/>
      <c r="J209" s="488">
        <f t="shared" si="54"/>
        <v>0</v>
      </c>
      <c r="K209" s="437"/>
    </row>
    <row r="210" spans="1:11" s="419" customFormat="1" ht="15.75">
      <c r="A210" s="436">
        <v>5</v>
      </c>
      <c r="B210" s="420" t="s">
        <v>52</v>
      </c>
      <c r="C210" s="421" t="s">
        <v>52</v>
      </c>
      <c r="D210" s="211">
        <f t="shared" si="53"/>
        <v>382.82</v>
      </c>
      <c r="E210" s="211"/>
      <c r="F210" s="211">
        <f>sn!F61</f>
        <v>382.82</v>
      </c>
      <c r="G210" s="202">
        <f t="shared" si="55"/>
        <v>0</v>
      </c>
      <c r="H210" s="211"/>
      <c r="I210" s="211"/>
      <c r="J210" s="488">
        <f t="shared" si="54"/>
        <v>0</v>
      </c>
      <c r="K210" s="437"/>
    </row>
    <row r="211" spans="1:11" s="419" customFormat="1" ht="15.75">
      <c r="A211" s="436">
        <v>6</v>
      </c>
      <c r="B211" s="420" t="s">
        <v>45</v>
      </c>
      <c r="C211" s="421" t="s">
        <v>45</v>
      </c>
      <c r="D211" s="211">
        <f t="shared" si="53"/>
        <v>388.92</v>
      </c>
      <c r="E211" s="211"/>
      <c r="F211" s="211">
        <f>sn!F62</f>
        <v>388.92</v>
      </c>
      <c r="G211" s="202">
        <f t="shared" si="55"/>
        <v>0</v>
      </c>
      <c r="H211" s="211"/>
      <c r="I211" s="211"/>
      <c r="J211" s="488">
        <f t="shared" si="54"/>
        <v>0</v>
      </c>
      <c r="K211" s="437"/>
    </row>
    <row r="212" spans="1:11" s="419" customFormat="1" ht="15.75">
      <c r="A212" s="436">
        <v>7</v>
      </c>
      <c r="B212" s="420" t="s">
        <v>46</v>
      </c>
      <c r="C212" s="421" t="s">
        <v>46</v>
      </c>
      <c r="D212" s="211">
        <f t="shared" si="53"/>
        <v>394.54</v>
      </c>
      <c r="E212" s="211"/>
      <c r="F212" s="211">
        <f>sn!F63</f>
        <v>394.54</v>
      </c>
      <c r="G212" s="202">
        <f t="shared" si="55"/>
        <v>0</v>
      </c>
      <c r="H212" s="211"/>
      <c r="I212" s="211"/>
      <c r="J212" s="488">
        <f t="shared" si="54"/>
        <v>0</v>
      </c>
      <c r="K212" s="437"/>
    </row>
    <row r="213" spans="1:11" s="419" customFormat="1" ht="15.75">
      <c r="A213" s="436">
        <v>8</v>
      </c>
      <c r="B213" s="420" t="s">
        <v>64</v>
      </c>
      <c r="C213" s="421" t="s">
        <v>64</v>
      </c>
      <c r="D213" s="211">
        <f t="shared" si="53"/>
        <v>379.16</v>
      </c>
      <c r="E213" s="211"/>
      <c r="F213" s="211">
        <f>sn!F64</f>
        <v>379.16</v>
      </c>
      <c r="G213" s="202">
        <f t="shared" si="55"/>
        <v>0</v>
      </c>
      <c r="H213" s="211"/>
      <c r="I213" s="211"/>
      <c r="J213" s="488">
        <f t="shared" si="54"/>
        <v>0</v>
      </c>
      <c r="K213" s="437"/>
    </row>
    <row r="214" spans="1:11" s="419" customFormat="1" ht="15.75">
      <c r="A214" s="436">
        <v>9</v>
      </c>
      <c r="B214" s="420" t="s">
        <v>65</v>
      </c>
      <c r="C214" s="421" t="s">
        <v>65</v>
      </c>
      <c r="D214" s="211">
        <f t="shared" si="53"/>
        <v>386.54</v>
      </c>
      <c r="E214" s="211"/>
      <c r="F214" s="211">
        <f>sn!F65</f>
        <v>386.54</v>
      </c>
      <c r="G214" s="202">
        <f t="shared" si="55"/>
        <v>0</v>
      </c>
      <c r="H214" s="211"/>
      <c r="I214" s="211"/>
      <c r="J214" s="488">
        <f t="shared" si="54"/>
        <v>0</v>
      </c>
      <c r="K214" s="437"/>
    </row>
    <row r="215" spans="1:11" s="419" customFormat="1" ht="15.75">
      <c r="A215" s="436">
        <v>10</v>
      </c>
      <c r="B215" s="420" t="s">
        <v>66</v>
      </c>
      <c r="C215" s="421" t="s">
        <v>66</v>
      </c>
      <c r="D215" s="211">
        <f t="shared" si="53"/>
        <v>381.45</v>
      </c>
      <c r="E215" s="211"/>
      <c r="F215" s="211">
        <f>sn!F66</f>
        <v>381.45</v>
      </c>
      <c r="G215" s="202">
        <f t="shared" si="55"/>
        <v>0</v>
      </c>
      <c r="H215" s="211"/>
      <c r="I215" s="211"/>
      <c r="J215" s="488">
        <f t="shared" si="54"/>
        <v>0</v>
      </c>
      <c r="K215" s="437"/>
    </row>
    <row r="216" spans="1:11" s="419" customFormat="1" ht="15.75">
      <c r="A216" s="436">
        <v>11</v>
      </c>
      <c r="B216" s="420" t="s">
        <v>44</v>
      </c>
      <c r="C216" s="421" t="s">
        <v>44</v>
      </c>
      <c r="D216" s="211">
        <f t="shared" si="53"/>
        <v>383.62</v>
      </c>
      <c r="E216" s="211"/>
      <c r="F216" s="211">
        <f>sn!F67</f>
        <v>383.62</v>
      </c>
      <c r="G216" s="202">
        <f t="shared" si="55"/>
        <v>0</v>
      </c>
      <c r="H216" s="211"/>
      <c r="I216" s="211"/>
      <c r="J216" s="488">
        <f t="shared" si="54"/>
        <v>0</v>
      </c>
      <c r="K216" s="437"/>
    </row>
    <row r="217" spans="1:11" s="419" customFormat="1" ht="18" customHeight="1">
      <c r="A217" s="434" t="s">
        <v>13</v>
      </c>
      <c r="B217" s="439" t="s">
        <v>816</v>
      </c>
      <c r="C217" s="402"/>
      <c r="D217" s="417">
        <f t="shared" si="53"/>
        <v>118.64532700000001</v>
      </c>
      <c r="E217" s="417"/>
      <c r="F217" s="417">
        <f>sn!F68</f>
        <v>118.64532700000001</v>
      </c>
      <c r="G217" s="202">
        <f t="shared" si="55"/>
        <v>0</v>
      </c>
      <c r="H217" s="440"/>
      <c r="I217" s="440"/>
      <c r="J217" s="488">
        <f t="shared" si="54"/>
        <v>0</v>
      </c>
      <c r="K217" s="418"/>
    </row>
    <row r="218" spans="1:11" s="487" customFormat="1" ht="18" customHeight="1">
      <c r="A218" s="482"/>
      <c r="B218" s="483" t="s">
        <v>484</v>
      </c>
      <c r="C218" s="484"/>
      <c r="D218" s="485">
        <f t="shared" si="53"/>
        <v>118.64532700000001</v>
      </c>
      <c r="E218" s="485"/>
      <c r="F218" s="485">
        <f>SUM(F219:F223)</f>
        <v>118.64532700000001</v>
      </c>
      <c r="G218" s="202">
        <f t="shared" si="55"/>
        <v>0</v>
      </c>
      <c r="H218" s="446"/>
      <c r="I218" s="446"/>
      <c r="J218" s="488"/>
      <c r="K218" s="486"/>
    </row>
    <row r="219" spans="1:11" s="419" customFormat="1" ht="15.75">
      <c r="A219" s="436">
        <v>1</v>
      </c>
      <c r="B219" s="420" t="s">
        <v>62</v>
      </c>
      <c r="C219" s="421" t="s">
        <v>62</v>
      </c>
      <c r="D219" s="211">
        <f t="shared" si="53"/>
        <v>0.29999999999999716</v>
      </c>
      <c r="E219" s="211"/>
      <c r="F219" s="211">
        <f>sn!F70</f>
        <v>0.29999999999999716</v>
      </c>
      <c r="G219" s="202">
        <f t="shared" si="55"/>
        <v>0</v>
      </c>
      <c r="H219" s="211"/>
      <c r="I219" s="211"/>
      <c r="J219" s="488">
        <f t="shared" si="54"/>
        <v>0</v>
      </c>
      <c r="K219" s="437"/>
    </row>
    <row r="220" spans="1:11" s="419" customFormat="1" ht="15.75">
      <c r="A220" s="436">
        <v>2</v>
      </c>
      <c r="B220" s="420" t="s">
        <v>42</v>
      </c>
      <c r="C220" s="421" t="s">
        <v>42</v>
      </c>
      <c r="D220" s="211">
        <f t="shared" si="53"/>
        <v>0.11732700000000307</v>
      </c>
      <c r="E220" s="211"/>
      <c r="F220" s="211">
        <f>sn!F71</f>
        <v>0.11732700000000307</v>
      </c>
      <c r="G220" s="202">
        <f t="shared" si="55"/>
        <v>0</v>
      </c>
      <c r="H220" s="211"/>
      <c r="I220" s="211"/>
      <c r="J220" s="488">
        <f t="shared" si="54"/>
        <v>0</v>
      </c>
      <c r="K220" s="437"/>
    </row>
    <row r="221" spans="1:11" s="419" customFormat="1" ht="15.75">
      <c r="A221" s="436">
        <v>3</v>
      </c>
      <c r="B221" s="420" t="s">
        <v>46</v>
      </c>
      <c r="C221" s="421" t="s">
        <v>46</v>
      </c>
      <c r="D221" s="211">
        <f t="shared" si="53"/>
        <v>118.2</v>
      </c>
      <c r="E221" s="211"/>
      <c r="F221" s="211">
        <f>sn!F72</f>
        <v>118.2</v>
      </c>
      <c r="G221" s="202">
        <f t="shared" si="55"/>
        <v>0</v>
      </c>
      <c r="H221" s="211"/>
      <c r="I221" s="211"/>
      <c r="J221" s="488">
        <f t="shared" si="54"/>
        <v>0</v>
      </c>
      <c r="K221" s="437"/>
    </row>
    <row r="222" spans="1:11" s="419" customFormat="1" ht="15.75">
      <c r="A222" s="436">
        <v>4</v>
      </c>
      <c r="B222" s="420" t="s">
        <v>64</v>
      </c>
      <c r="C222" s="421" t="s">
        <v>64</v>
      </c>
      <c r="D222" s="211">
        <f t="shared" si="53"/>
        <v>2.7000000000001023E-2</v>
      </c>
      <c r="E222" s="211"/>
      <c r="F222" s="211">
        <f>sn!F73</f>
        <v>2.7000000000001023E-2</v>
      </c>
      <c r="G222" s="202">
        <f t="shared" si="55"/>
        <v>0</v>
      </c>
      <c r="H222" s="211"/>
      <c r="I222" s="211"/>
      <c r="J222" s="488">
        <f t="shared" si="54"/>
        <v>0</v>
      </c>
      <c r="K222" s="437"/>
    </row>
    <row r="223" spans="1:11" s="419" customFormat="1" ht="15.75">
      <c r="A223" s="436">
        <v>5</v>
      </c>
      <c r="B223" s="420" t="s">
        <v>65</v>
      </c>
      <c r="C223" s="421" t="s">
        <v>65</v>
      </c>
      <c r="D223" s="211">
        <f t="shared" si="53"/>
        <v>1.0000000000047748E-3</v>
      </c>
      <c r="E223" s="211"/>
      <c r="F223" s="211">
        <f>sn!F74</f>
        <v>1.0000000000047748E-3</v>
      </c>
      <c r="G223" s="202">
        <f t="shared" si="55"/>
        <v>0</v>
      </c>
      <c r="H223" s="211"/>
      <c r="I223" s="211"/>
      <c r="J223" s="488">
        <f t="shared" si="54"/>
        <v>0</v>
      </c>
      <c r="K223" s="437"/>
    </row>
    <row r="224" spans="1:11" s="419" customFormat="1" ht="18" customHeight="1">
      <c r="A224" s="434" t="s">
        <v>14</v>
      </c>
      <c r="B224" s="439" t="s">
        <v>817</v>
      </c>
      <c r="C224" s="402"/>
      <c r="D224" s="417">
        <f t="shared" si="53"/>
        <v>2518.1610000000001</v>
      </c>
      <c r="E224" s="417"/>
      <c r="F224" s="417">
        <f>sn!F75</f>
        <v>2518.1610000000001</v>
      </c>
      <c r="G224" s="202">
        <f t="shared" si="55"/>
        <v>0</v>
      </c>
      <c r="H224" s="440"/>
      <c r="I224" s="440"/>
      <c r="J224" s="488">
        <f t="shared" si="54"/>
        <v>0</v>
      </c>
      <c r="K224" s="418"/>
    </row>
    <row r="225" spans="1:11" s="419" customFormat="1" ht="15.75">
      <c r="A225" s="436">
        <v>1</v>
      </c>
      <c r="B225" s="420" t="s">
        <v>796</v>
      </c>
      <c r="C225" s="421" t="s">
        <v>797</v>
      </c>
      <c r="D225" s="211">
        <f t="shared" si="53"/>
        <v>132.82499999999999</v>
      </c>
      <c r="E225" s="211"/>
      <c r="F225" s="211">
        <f>sn!F76</f>
        <v>132.82499999999999</v>
      </c>
      <c r="G225" s="202">
        <f t="shared" si="55"/>
        <v>0</v>
      </c>
      <c r="H225" s="211"/>
      <c r="I225" s="211"/>
      <c r="J225" s="488">
        <f t="shared" si="54"/>
        <v>0</v>
      </c>
      <c r="K225" s="437"/>
    </row>
    <row r="226" spans="1:11" s="419" customFormat="1" ht="15.75">
      <c r="A226" s="436">
        <v>2</v>
      </c>
      <c r="B226" s="420" t="s">
        <v>798</v>
      </c>
      <c r="C226" s="421" t="s">
        <v>148</v>
      </c>
      <c r="D226" s="211">
        <f t="shared" si="53"/>
        <v>196.23599999999999</v>
      </c>
      <c r="E226" s="211"/>
      <c r="F226" s="211">
        <f>sn!F77</f>
        <v>196.23599999999999</v>
      </c>
      <c r="G226" s="202">
        <f t="shared" si="55"/>
        <v>0</v>
      </c>
      <c r="H226" s="211"/>
      <c r="I226" s="211"/>
      <c r="J226" s="488">
        <f t="shared" si="54"/>
        <v>0</v>
      </c>
      <c r="K226" s="437"/>
    </row>
    <row r="227" spans="1:11" s="419" customFormat="1" ht="15.75">
      <c r="A227" s="436">
        <v>3</v>
      </c>
      <c r="B227" s="420" t="s">
        <v>799</v>
      </c>
      <c r="C227" s="421" t="s">
        <v>68</v>
      </c>
      <c r="D227" s="211">
        <f t="shared" si="53"/>
        <v>186</v>
      </c>
      <c r="E227" s="211"/>
      <c r="F227" s="211">
        <f>sn!F78</f>
        <v>186</v>
      </c>
      <c r="G227" s="202">
        <f t="shared" si="55"/>
        <v>0</v>
      </c>
      <c r="H227" s="211"/>
      <c r="I227" s="211"/>
      <c r="J227" s="488">
        <f t="shared" si="54"/>
        <v>0</v>
      </c>
      <c r="K227" s="437"/>
    </row>
    <row r="228" spans="1:11" s="419" customFormat="1" ht="15.75">
      <c r="A228" s="436">
        <v>4</v>
      </c>
      <c r="B228" s="420" t="s">
        <v>800</v>
      </c>
      <c r="C228" s="421" t="s">
        <v>68</v>
      </c>
      <c r="D228" s="211">
        <f t="shared" si="53"/>
        <v>187</v>
      </c>
      <c r="E228" s="211"/>
      <c r="F228" s="211">
        <f>sn!F79</f>
        <v>187</v>
      </c>
      <c r="G228" s="202">
        <f t="shared" si="55"/>
        <v>0</v>
      </c>
      <c r="H228" s="211"/>
      <c r="I228" s="211"/>
      <c r="J228" s="488">
        <f t="shared" si="54"/>
        <v>0</v>
      </c>
      <c r="K228" s="437"/>
    </row>
    <row r="229" spans="1:11" s="419" customFormat="1" ht="15.75">
      <c r="A229" s="436">
        <v>5</v>
      </c>
      <c r="B229" s="420" t="s">
        <v>801</v>
      </c>
      <c r="C229" s="421" t="s">
        <v>802</v>
      </c>
      <c r="D229" s="211">
        <f t="shared" si="53"/>
        <v>153</v>
      </c>
      <c r="E229" s="211"/>
      <c r="F229" s="211">
        <f>sn!F80</f>
        <v>153</v>
      </c>
      <c r="G229" s="202">
        <f t="shared" si="55"/>
        <v>0</v>
      </c>
      <c r="H229" s="211"/>
      <c r="I229" s="211"/>
      <c r="J229" s="488">
        <f t="shared" si="54"/>
        <v>0</v>
      </c>
      <c r="K229" s="437"/>
    </row>
    <row r="230" spans="1:11" s="419" customFormat="1" ht="30">
      <c r="A230" s="436">
        <v>6</v>
      </c>
      <c r="B230" s="420" t="s">
        <v>803</v>
      </c>
      <c r="C230" s="421" t="s">
        <v>40</v>
      </c>
      <c r="D230" s="211">
        <f t="shared" si="53"/>
        <v>1663.1</v>
      </c>
      <c r="E230" s="211"/>
      <c r="F230" s="211">
        <f>sn!F81</f>
        <v>1663.1</v>
      </c>
      <c r="G230" s="202">
        <f t="shared" si="55"/>
        <v>0</v>
      </c>
      <c r="H230" s="211"/>
      <c r="I230" s="211"/>
      <c r="J230" s="488">
        <f t="shared" si="54"/>
        <v>0</v>
      </c>
      <c r="K230" s="437"/>
    </row>
    <row r="231" spans="1:11" s="419" customFormat="1" ht="27" customHeight="1">
      <c r="A231" s="434" t="s">
        <v>147</v>
      </c>
      <c r="B231" s="439" t="s">
        <v>818</v>
      </c>
      <c r="C231" s="402"/>
      <c r="D231" s="417">
        <f t="shared" si="53"/>
        <v>61.521000000000015</v>
      </c>
      <c r="E231" s="417"/>
      <c r="F231" s="417">
        <f>sn!F82</f>
        <v>61.521000000000015</v>
      </c>
      <c r="G231" s="202">
        <f t="shared" si="55"/>
        <v>0</v>
      </c>
      <c r="H231" s="440"/>
      <c r="I231" s="440"/>
      <c r="J231" s="488">
        <f t="shared" si="54"/>
        <v>0</v>
      </c>
      <c r="K231" s="418"/>
    </row>
    <row r="232" spans="1:11" s="419" customFormat="1" ht="27" customHeight="1">
      <c r="A232" s="434">
        <v>1</v>
      </c>
      <c r="B232" s="420" t="s">
        <v>69</v>
      </c>
      <c r="C232" s="390" t="s">
        <v>69</v>
      </c>
      <c r="D232" s="417">
        <f t="shared" si="53"/>
        <v>61.521000000000015</v>
      </c>
      <c r="E232" s="417"/>
      <c r="F232" s="417">
        <f>sn!F83</f>
        <v>61.521000000000015</v>
      </c>
      <c r="G232" s="202">
        <f t="shared" si="55"/>
        <v>0</v>
      </c>
      <c r="H232" s="440"/>
      <c r="I232" s="440"/>
      <c r="J232" s="488">
        <f t="shared" si="54"/>
        <v>0</v>
      </c>
      <c r="K232" s="418"/>
    </row>
    <row r="233" spans="1:11" s="419" customFormat="1" ht="27" customHeight="1">
      <c r="A233" s="434" t="s">
        <v>15</v>
      </c>
      <c r="B233" s="439" t="s">
        <v>819</v>
      </c>
      <c r="C233" s="402"/>
      <c r="D233" s="417">
        <f t="shared" si="53"/>
        <v>242.44799999999998</v>
      </c>
      <c r="E233" s="417"/>
      <c r="F233" s="417">
        <f>sn!F84</f>
        <v>242.44799999999998</v>
      </c>
      <c r="G233" s="202">
        <f t="shared" si="55"/>
        <v>0</v>
      </c>
      <c r="H233" s="440"/>
      <c r="I233" s="440"/>
      <c r="J233" s="488">
        <f t="shared" si="54"/>
        <v>0</v>
      </c>
      <c r="K233" s="418"/>
    </row>
    <row r="234" spans="1:11" s="419" customFormat="1" ht="15.75">
      <c r="A234" s="436">
        <v>1</v>
      </c>
      <c r="B234" s="420" t="s">
        <v>807</v>
      </c>
      <c r="C234" s="648" t="s">
        <v>68</v>
      </c>
      <c r="D234" s="211">
        <f t="shared" si="53"/>
        <v>148.6</v>
      </c>
      <c r="E234" s="211"/>
      <c r="F234" s="211">
        <f>sn!F85</f>
        <v>148.6</v>
      </c>
      <c r="G234" s="202">
        <f t="shared" si="55"/>
        <v>0</v>
      </c>
      <c r="H234" s="211"/>
      <c r="I234" s="211"/>
      <c r="J234" s="488">
        <f t="shared" si="54"/>
        <v>0</v>
      </c>
      <c r="K234" s="437"/>
    </row>
    <row r="235" spans="1:11" s="419" customFormat="1" ht="15.75">
      <c r="A235" s="436">
        <v>2</v>
      </c>
      <c r="B235" s="420" t="s">
        <v>808</v>
      </c>
      <c r="C235" s="649"/>
      <c r="D235" s="211">
        <f t="shared" si="53"/>
        <v>51.847999999999999</v>
      </c>
      <c r="E235" s="211"/>
      <c r="F235" s="211">
        <f>sn!F86</f>
        <v>51.847999999999999</v>
      </c>
      <c r="G235" s="202">
        <f t="shared" si="55"/>
        <v>0</v>
      </c>
      <c r="H235" s="211"/>
      <c r="I235" s="211"/>
      <c r="J235" s="488">
        <f t="shared" si="54"/>
        <v>0</v>
      </c>
      <c r="K235" s="437"/>
    </row>
    <row r="236" spans="1:11" s="419" customFormat="1" ht="30">
      <c r="A236" s="436">
        <v>3</v>
      </c>
      <c r="B236" s="420" t="s">
        <v>809</v>
      </c>
      <c r="C236" s="421" t="s">
        <v>804</v>
      </c>
      <c r="D236" s="211">
        <f t="shared" si="53"/>
        <v>42</v>
      </c>
      <c r="E236" s="211"/>
      <c r="F236" s="211">
        <f>sn!F87</f>
        <v>42</v>
      </c>
      <c r="G236" s="202">
        <f t="shared" si="55"/>
        <v>0</v>
      </c>
      <c r="H236" s="211"/>
      <c r="I236" s="211"/>
      <c r="J236" s="488">
        <f t="shared" si="54"/>
        <v>0</v>
      </c>
      <c r="K236" s="437"/>
    </row>
    <row r="237" spans="1:11" ht="15.75">
      <c r="A237" s="479" t="s">
        <v>825</v>
      </c>
      <c r="B237" s="644" t="s">
        <v>826</v>
      </c>
      <c r="C237" s="645"/>
      <c r="D237" s="480">
        <f>D238+D240+D266+D279+D287+D289+D291+D293+D300</f>
        <v>34223</v>
      </c>
      <c r="E237" s="480">
        <f t="shared" ref="E237" si="56">E238+E240+E266+E279+E287+E289+E291+E293+E300</f>
        <v>34223</v>
      </c>
      <c r="F237" s="480">
        <f t="shared" ref="F237:I237" si="57">F238+F240+F266+F279+F287+F289+F291+F293+F300</f>
        <v>0</v>
      </c>
      <c r="G237" s="480">
        <f t="shared" si="55"/>
        <v>147.44999999999999</v>
      </c>
      <c r="H237" s="480">
        <f t="shared" si="57"/>
        <v>0</v>
      </c>
      <c r="I237" s="480">
        <f t="shared" si="57"/>
        <v>147.44999999999999</v>
      </c>
      <c r="J237" s="545">
        <f>G237/D237*100</f>
        <v>0.4308505975513543</v>
      </c>
      <c r="K237" s="481"/>
    </row>
    <row r="238" spans="1:11" s="428" customFormat="1" ht="15.75">
      <c r="A238" s="438" t="s">
        <v>3</v>
      </c>
      <c r="B238" s="439" t="s">
        <v>37</v>
      </c>
      <c r="C238" s="425"/>
      <c r="D238" s="440">
        <f>D239</f>
        <v>3679</v>
      </c>
      <c r="E238" s="440">
        <f>E239</f>
        <v>3679</v>
      </c>
      <c r="F238" s="440">
        <f t="shared" ref="F238:I238" si="58">F239</f>
        <v>0</v>
      </c>
      <c r="G238" s="202">
        <f t="shared" si="55"/>
        <v>0</v>
      </c>
      <c r="H238" s="440">
        <f t="shared" si="58"/>
        <v>0</v>
      </c>
      <c r="I238" s="440">
        <f t="shared" si="58"/>
        <v>0</v>
      </c>
      <c r="J238" s="488">
        <f t="shared" ref="J238:J251" si="59">G238/D238*100</f>
        <v>0</v>
      </c>
      <c r="K238" s="441"/>
    </row>
    <row r="239" spans="1:11" s="419" customFormat="1" ht="15.75">
      <c r="A239" s="429" t="s">
        <v>57</v>
      </c>
      <c r="B239" s="442" t="s">
        <v>68</v>
      </c>
      <c r="C239" s="425" t="s">
        <v>68</v>
      </c>
      <c r="D239" s="211">
        <f>E239</f>
        <v>3679</v>
      </c>
      <c r="E239" s="211">
        <v>3679</v>
      </c>
      <c r="F239" s="211"/>
      <c r="G239" s="202">
        <f t="shared" si="55"/>
        <v>0</v>
      </c>
      <c r="H239" s="211"/>
      <c r="I239" s="211"/>
      <c r="J239" s="488">
        <f t="shared" si="59"/>
        <v>0</v>
      </c>
      <c r="K239" s="437"/>
    </row>
    <row r="240" spans="1:11" s="419" customFormat="1" ht="15.75">
      <c r="A240" s="423" t="s">
        <v>5</v>
      </c>
      <c r="B240" s="439" t="s">
        <v>483</v>
      </c>
      <c r="C240" s="425"/>
      <c r="D240" s="440">
        <f>D241+D253</f>
        <v>14513.8</v>
      </c>
      <c r="E240" s="440">
        <f>E241+E253</f>
        <v>14513.8</v>
      </c>
      <c r="F240" s="440">
        <f t="shared" ref="F240:I240" si="60">F241+F253</f>
        <v>0</v>
      </c>
      <c r="G240" s="440">
        <f t="shared" si="55"/>
        <v>9</v>
      </c>
      <c r="H240" s="440">
        <f t="shared" si="60"/>
        <v>0</v>
      </c>
      <c r="I240" s="440">
        <f t="shared" si="60"/>
        <v>9</v>
      </c>
      <c r="J240" s="488">
        <f t="shared" si="59"/>
        <v>6.2009949151841694E-2</v>
      </c>
      <c r="K240" s="441"/>
    </row>
    <row r="241" spans="1:11" s="448" customFormat="1" ht="15.75">
      <c r="A241" s="443">
        <v>1</v>
      </c>
      <c r="B241" s="444" t="s">
        <v>484</v>
      </c>
      <c r="C241" s="445"/>
      <c r="D241" s="446">
        <f>SUM(D242:D252)</f>
        <v>2758.8</v>
      </c>
      <c r="E241" s="446">
        <f>SUM(E242:E252)</f>
        <v>2758.8</v>
      </c>
      <c r="F241" s="446">
        <f t="shared" ref="F241:I241" si="61">SUM(F242:F252)</f>
        <v>0</v>
      </c>
      <c r="G241" s="446">
        <f t="shared" si="55"/>
        <v>9</v>
      </c>
      <c r="H241" s="446">
        <f t="shared" si="61"/>
        <v>0</v>
      </c>
      <c r="I241" s="446">
        <f t="shared" si="61"/>
        <v>9</v>
      </c>
      <c r="J241" s="488">
        <f t="shared" si="59"/>
        <v>0.32622879512831665</v>
      </c>
      <c r="K241" s="447"/>
    </row>
    <row r="242" spans="1:11" s="419" customFormat="1" ht="15.75">
      <c r="A242" s="436">
        <v>1</v>
      </c>
      <c r="B242" s="420" t="s">
        <v>62</v>
      </c>
      <c r="C242" s="421" t="s">
        <v>62</v>
      </c>
      <c r="D242" s="211">
        <f>E242</f>
        <v>303.04999999999995</v>
      </c>
      <c r="E242" s="211">
        <f>29*10.45</f>
        <v>303.04999999999995</v>
      </c>
      <c r="F242" s="211"/>
      <c r="G242" s="202">
        <f t="shared" si="55"/>
        <v>0</v>
      </c>
      <c r="H242" s="211"/>
      <c r="I242" s="211"/>
      <c r="J242" s="488">
        <f t="shared" si="59"/>
        <v>0</v>
      </c>
      <c r="K242" s="437"/>
    </row>
    <row r="243" spans="1:11" s="419" customFormat="1" ht="15.75">
      <c r="A243" s="436">
        <v>2</v>
      </c>
      <c r="B243" s="420" t="s">
        <v>51</v>
      </c>
      <c r="C243" s="421" t="s">
        <v>51</v>
      </c>
      <c r="D243" s="211">
        <f t="shared" ref="D243:D252" si="62">E243</f>
        <v>303.04999999999995</v>
      </c>
      <c r="E243" s="211">
        <f>10.45*29</f>
        <v>303.04999999999995</v>
      </c>
      <c r="F243" s="211"/>
      <c r="G243" s="202">
        <f t="shared" si="55"/>
        <v>0</v>
      </c>
      <c r="H243" s="211"/>
      <c r="I243" s="211"/>
      <c r="J243" s="488">
        <f t="shared" si="59"/>
        <v>0</v>
      </c>
      <c r="K243" s="437"/>
    </row>
    <row r="244" spans="1:11" s="419" customFormat="1" ht="15.75">
      <c r="A244" s="436">
        <v>3</v>
      </c>
      <c r="B244" s="420" t="s">
        <v>42</v>
      </c>
      <c r="C244" s="421" t="s">
        <v>42</v>
      </c>
      <c r="D244" s="211">
        <f t="shared" si="62"/>
        <v>365.75</v>
      </c>
      <c r="E244" s="211">
        <f>35*10.45</f>
        <v>365.75</v>
      </c>
      <c r="F244" s="211"/>
      <c r="G244" s="202">
        <f t="shared" si="55"/>
        <v>0</v>
      </c>
      <c r="H244" s="211"/>
      <c r="I244" s="211"/>
      <c r="J244" s="488">
        <f t="shared" si="59"/>
        <v>0</v>
      </c>
      <c r="K244" s="437"/>
    </row>
    <row r="245" spans="1:11" s="419" customFormat="1" ht="15.75">
      <c r="A245" s="436">
        <v>4</v>
      </c>
      <c r="B245" s="420" t="s">
        <v>63</v>
      </c>
      <c r="C245" s="421" t="s">
        <v>63</v>
      </c>
      <c r="D245" s="211">
        <f t="shared" si="62"/>
        <v>261.25</v>
      </c>
      <c r="E245" s="211">
        <f>10.45*25</f>
        <v>261.25</v>
      </c>
      <c r="F245" s="211"/>
      <c r="G245" s="202">
        <f t="shared" si="55"/>
        <v>0</v>
      </c>
      <c r="H245" s="211"/>
      <c r="I245" s="211"/>
      <c r="J245" s="488">
        <f t="shared" si="59"/>
        <v>0</v>
      </c>
      <c r="K245" s="437"/>
    </row>
    <row r="246" spans="1:11" s="419" customFormat="1" ht="15.75">
      <c r="A246" s="436">
        <v>5</v>
      </c>
      <c r="B246" s="420" t="s">
        <v>52</v>
      </c>
      <c r="C246" s="421" t="s">
        <v>52</v>
      </c>
      <c r="D246" s="211">
        <f t="shared" si="62"/>
        <v>334.4</v>
      </c>
      <c r="E246" s="211">
        <f>10.45*32</f>
        <v>334.4</v>
      </c>
      <c r="F246" s="211"/>
      <c r="G246" s="202">
        <f t="shared" si="55"/>
        <v>0</v>
      </c>
      <c r="H246" s="211"/>
      <c r="I246" s="211"/>
      <c r="J246" s="488">
        <f t="shared" si="59"/>
        <v>0</v>
      </c>
      <c r="K246" s="437"/>
    </row>
    <row r="247" spans="1:11" s="419" customFormat="1" ht="15.75">
      <c r="A247" s="436">
        <v>6</v>
      </c>
      <c r="B247" s="420" t="s">
        <v>45</v>
      </c>
      <c r="C247" s="421" t="s">
        <v>45</v>
      </c>
      <c r="D247" s="211">
        <f t="shared" si="62"/>
        <v>125.39999999999999</v>
      </c>
      <c r="E247" s="211">
        <f>10.45*12</f>
        <v>125.39999999999999</v>
      </c>
      <c r="F247" s="211"/>
      <c r="G247" s="202">
        <f t="shared" si="55"/>
        <v>0</v>
      </c>
      <c r="H247" s="211"/>
      <c r="I247" s="211"/>
      <c r="J247" s="488">
        <f t="shared" si="59"/>
        <v>0</v>
      </c>
      <c r="K247" s="437"/>
    </row>
    <row r="248" spans="1:11" s="419" customFormat="1" ht="15.75">
      <c r="A248" s="436">
        <v>7</v>
      </c>
      <c r="B248" s="420" t="s">
        <v>46</v>
      </c>
      <c r="C248" s="421" t="s">
        <v>46</v>
      </c>
      <c r="D248" s="211">
        <f t="shared" si="62"/>
        <v>313.5</v>
      </c>
      <c r="E248" s="211">
        <f>10.45*30</f>
        <v>313.5</v>
      </c>
      <c r="F248" s="211"/>
      <c r="G248" s="202">
        <f t="shared" si="55"/>
        <v>0</v>
      </c>
      <c r="H248" s="211"/>
      <c r="I248" s="211"/>
      <c r="J248" s="488">
        <f t="shared" si="59"/>
        <v>0</v>
      </c>
      <c r="K248" s="437"/>
    </row>
    <row r="249" spans="1:11" s="419" customFormat="1" ht="15.75">
      <c r="A249" s="436">
        <v>8</v>
      </c>
      <c r="B249" s="420" t="s">
        <v>64</v>
      </c>
      <c r="C249" s="421" t="s">
        <v>64</v>
      </c>
      <c r="D249" s="211">
        <f t="shared" si="62"/>
        <v>209</v>
      </c>
      <c r="E249" s="211">
        <f>10.45*20</f>
        <v>209</v>
      </c>
      <c r="F249" s="211"/>
      <c r="G249" s="202">
        <f t="shared" si="55"/>
        <v>0</v>
      </c>
      <c r="H249" s="211"/>
      <c r="I249" s="211"/>
      <c r="J249" s="488">
        <f t="shared" si="59"/>
        <v>0</v>
      </c>
      <c r="K249" s="437"/>
    </row>
    <row r="250" spans="1:11" s="419" customFormat="1" ht="15.75">
      <c r="A250" s="436">
        <v>9</v>
      </c>
      <c r="B250" s="420" t="s">
        <v>65</v>
      </c>
      <c r="C250" s="421" t="s">
        <v>65</v>
      </c>
      <c r="D250" s="211">
        <f t="shared" si="62"/>
        <v>146.29999999999998</v>
      </c>
      <c r="E250" s="211">
        <f>10.45*14</f>
        <v>146.29999999999998</v>
      </c>
      <c r="F250" s="211"/>
      <c r="G250" s="202">
        <f t="shared" si="55"/>
        <v>0</v>
      </c>
      <c r="H250" s="211"/>
      <c r="I250" s="211"/>
      <c r="J250" s="488">
        <f t="shared" si="59"/>
        <v>0</v>
      </c>
      <c r="K250" s="437"/>
    </row>
    <row r="251" spans="1:11" s="419" customFormat="1" ht="15.75">
      <c r="A251" s="436">
        <v>10</v>
      </c>
      <c r="B251" s="420" t="s">
        <v>66</v>
      </c>
      <c r="C251" s="421" t="s">
        <v>66</v>
      </c>
      <c r="D251" s="211">
        <f t="shared" si="62"/>
        <v>167.2</v>
      </c>
      <c r="E251" s="211">
        <f>10.45*16</f>
        <v>167.2</v>
      </c>
      <c r="F251" s="211"/>
      <c r="G251" s="202">
        <f t="shared" si="55"/>
        <v>0</v>
      </c>
      <c r="H251" s="211"/>
      <c r="I251" s="211"/>
      <c r="J251" s="488">
        <f t="shared" si="59"/>
        <v>0</v>
      </c>
      <c r="K251" s="437"/>
    </row>
    <row r="252" spans="1:11" s="419" customFormat="1" ht="15.75">
      <c r="A252" s="436">
        <v>11</v>
      </c>
      <c r="B252" s="420" t="s">
        <v>44</v>
      </c>
      <c r="C252" s="421" t="s">
        <v>44</v>
      </c>
      <c r="D252" s="211">
        <f t="shared" si="62"/>
        <v>229.89999999999998</v>
      </c>
      <c r="E252" s="211">
        <f>10.45*22</f>
        <v>229.89999999999998</v>
      </c>
      <c r="F252" s="211"/>
      <c r="G252" s="202">
        <f t="shared" si="55"/>
        <v>9</v>
      </c>
      <c r="H252" s="211"/>
      <c r="I252" s="211">
        <v>9</v>
      </c>
      <c r="J252" s="488">
        <f>G252/D252*100</f>
        <v>3.9147455415398005</v>
      </c>
      <c r="K252" s="437"/>
    </row>
    <row r="253" spans="1:11" s="448" customFormat="1" ht="15.75">
      <c r="A253" s="443">
        <v>2</v>
      </c>
      <c r="B253" s="444" t="s">
        <v>485</v>
      </c>
      <c r="C253" s="445"/>
      <c r="D253" s="446">
        <f>SUM(D254:D265)</f>
        <v>11755</v>
      </c>
      <c r="E253" s="446">
        <f>SUM(E254:E265)</f>
        <v>11755</v>
      </c>
      <c r="F253" s="446">
        <f t="shared" ref="F253:I253" si="63">SUM(F254:F265)</f>
        <v>0</v>
      </c>
      <c r="G253" s="446">
        <f t="shared" si="63"/>
        <v>0</v>
      </c>
      <c r="H253" s="446">
        <f t="shared" si="63"/>
        <v>0</v>
      </c>
      <c r="I253" s="446">
        <f t="shared" si="63"/>
        <v>0</v>
      </c>
      <c r="J253" s="488">
        <f t="shared" ref="J253:J302" si="64">G253/D253*100</f>
        <v>0</v>
      </c>
      <c r="K253" s="447"/>
    </row>
    <row r="254" spans="1:11" s="419" customFormat="1" ht="15.75">
      <c r="A254" s="429" t="s">
        <v>36</v>
      </c>
      <c r="B254" s="442" t="s">
        <v>462</v>
      </c>
      <c r="C254" s="425" t="s">
        <v>797</v>
      </c>
      <c r="D254" s="211">
        <f>E254</f>
        <v>2169</v>
      </c>
      <c r="E254" s="211">
        <f>1179+990</f>
        <v>2169</v>
      </c>
      <c r="F254" s="211"/>
      <c r="G254" s="202">
        <f t="shared" si="55"/>
        <v>0</v>
      </c>
      <c r="H254" s="211"/>
      <c r="I254" s="211"/>
      <c r="J254" s="488">
        <f t="shared" si="64"/>
        <v>0</v>
      </c>
      <c r="K254" s="437"/>
    </row>
    <row r="255" spans="1:11" s="419" customFormat="1" ht="15.75">
      <c r="A255" s="436">
        <v>1</v>
      </c>
      <c r="B255" s="420" t="s">
        <v>62</v>
      </c>
      <c r="C255" s="421" t="s">
        <v>62</v>
      </c>
      <c r="D255" s="211">
        <f>E255</f>
        <v>854</v>
      </c>
      <c r="E255" s="211">
        <f>940-86</f>
        <v>854</v>
      </c>
      <c r="F255" s="211"/>
      <c r="G255" s="202">
        <f t="shared" si="55"/>
        <v>0</v>
      </c>
      <c r="H255" s="211"/>
      <c r="I255" s="211"/>
      <c r="J255" s="488">
        <f t="shared" si="64"/>
        <v>0</v>
      </c>
      <c r="K255" s="437"/>
    </row>
    <row r="256" spans="1:11" s="419" customFormat="1" ht="15.75">
      <c r="A256" s="436">
        <v>2</v>
      </c>
      <c r="B256" s="420" t="s">
        <v>51</v>
      </c>
      <c r="C256" s="421" t="s">
        <v>51</v>
      </c>
      <c r="D256" s="211">
        <f t="shared" ref="D256:D265" si="65">E256</f>
        <v>926</v>
      </c>
      <c r="E256" s="211">
        <f>1016-90</f>
        <v>926</v>
      </c>
      <c r="F256" s="211"/>
      <c r="G256" s="202">
        <f t="shared" si="55"/>
        <v>0</v>
      </c>
      <c r="H256" s="211"/>
      <c r="I256" s="211"/>
      <c r="J256" s="488">
        <f t="shared" si="64"/>
        <v>0</v>
      </c>
      <c r="K256" s="437"/>
    </row>
    <row r="257" spans="1:11" s="419" customFormat="1" ht="15.75">
      <c r="A257" s="436">
        <v>3</v>
      </c>
      <c r="B257" s="420" t="s">
        <v>42</v>
      </c>
      <c r="C257" s="421" t="s">
        <v>42</v>
      </c>
      <c r="D257" s="211">
        <f t="shared" si="65"/>
        <v>865</v>
      </c>
      <c r="E257" s="211">
        <f>952-87</f>
        <v>865</v>
      </c>
      <c r="F257" s="211"/>
      <c r="G257" s="202">
        <f t="shared" si="55"/>
        <v>0</v>
      </c>
      <c r="H257" s="211"/>
      <c r="I257" s="211"/>
      <c r="J257" s="488">
        <f t="shared" si="64"/>
        <v>0</v>
      </c>
      <c r="K257" s="437"/>
    </row>
    <row r="258" spans="1:11" s="419" customFormat="1" ht="15.75">
      <c r="A258" s="436">
        <v>4</v>
      </c>
      <c r="B258" s="420" t="s">
        <v>63</v>
      </c>
      <c r="C258" s="421" t="s">
        <v>63</v>
      </c>
      <c r="D258" s="211">
        <f t="shared" si="65"/>
        <v>830</v>
      </c>
      <c r="E258" s="211">
        <f>915-85</f>
        <v>830</v>
      </c>
      <c r="F258" s="211"/>
      <c r="G258" s="202">
        <f t="shared" si="55"/>
        <v>0</v>
      </c>
      <c r="H258" s="211"/>
      <c r="I258" s="211"/>
      <c r="J258" s="488">
        <f t="shared" si="64"/>
        <v>0</v>
      </c>
      <c r="K258" s="437"/>
    </row>
    <row r="259" spans="1:11" s="419" customFormat="1" ht="15.75">
      <c r="A259" s="436">
        <v>5</v>
      </c>
      <c r="B259" s="420" t="s">
        <v>52</v>
      </c>
      <c r="C259" s="421" t="s">
        <v>52</v>
      </c>
      <c r="D259" s="211">
        <f t="shared" si="65"/>
        <v>812</v>
      </c>
      <c r="E259" s="211">
        <f>903-91</f>
        <v>812</v>
      </c>
      <c r="F259" s="211"/>
      <c r="G259" s="202">
        <f t="shared" si="55"/>
        <v>0</v>
      </c>
      <c r="H259" s="211"/>
      <c r="I259" s="211"/>
      <c r="J259" s="488">
        <f t="shared" si="64"/>
        <v>0</v>
      </c>
      <c r="K259" s="437"/>
    </row>
    <row r="260" spans="1:11" ht="15.75">
      <c r="A260" s="149">
        <v>6</v>
      </c>
      <c r="B260" s="148" t="s">
        <v>45</v>
      </c>
      <c r="C260" s="166" t="s">
        <v>45</v>
      </c>
      <c r="D260" s="211">
        <f t="shared" si="65"/>
        <v>911</v>
      </c>
      <c r="E260" s="208">
        <f>1004-93</f>
        <v>911</v>
      </c>
      <c r="F260" s="208"/>
      <c r="G260" s="202">
        <f t="shared" si="55"/>
        <v>0</v>
      </c>
      <c r="H260" s="211"/>
      <c r="I260" s="211"/>
      <c r="J260" s="488">
        <f t="shared" si="64"/>
        <v>0</v>
      </c>
      <c r="K260" s="150"/>
    </row>
    <row r="261" spans="1:11" ht="15.75">
      <c r="A261" s="149">
        <v>7</v>
      </c>
      <c r="B261" s="148" t="s">
        <v>46</v>
      </c>
      <c r="C261" s="166" t="s">
        <v>46</v>
      </c>
      <c r="D261" s="211">
        <f t="shared" si="65"/>
        <v>897</v>
      </c>
      <c r="E261" s="208">
        <f>991-94</f>
        <v>897</v>
      </c>
      <c r="F261" s="208"/>
      <c r="G261" s="202">
        <f t="shared" si="55"/>
        <v>0</v>
      </c>
      <c r="H261" s="211"/>
      <c r="I261" s="211"/>
      <c r="J261" s="488">
        <f t="shared" si="64"/>
        <v>0</v>
      </c>
      <c r="K261" s="150"/>
    </row>
    <row r="262" spans="1:11" ht="15.75">
      <c r="A262" s="149">
        <v>8</v>
      </c>
      <c r="B262" s="148" t="s">
        <v>64</v>
      </c>
      <c r="C262" s="166" t="s">
        <v>64</v>
      </c>
      <c r="D262" s="211">
        <f t="shared" si="65"/>
        <v>916</v>
      </c>
      <c r="E262" s="208">
        <f>1006-90</f>
        <v>916</v>
      </c>
      <c r="F262" s="208"/>
      <c r="G262" s="202">
        <f t="shared" si="55"/>
        <v>0</v>
      </c>
      <c r="H262" s="211"/>
      <c r="I262" s="211"/>
      <c r="J262" s="488">
        <f t="shared" si="64"/>
        <v>0</v>
      </c>
      <c r="K262" s="150"/>
    </row>
    <row r="263" spans="1:11" ht="15.75">
      <c r="A263" s="149">
        <v>9</v>
      </c>
      <c r="B263" s="148" t="s">
        <v>65</v>
      </c>
      <c r="C263" s="166" t="s">
        <v>65</v>
      </c>
      <c r="D263" s="211">
        <f t="shared" si="65"/>
        <v>810</v>
      </c>
      <c r="E263" s="208">
        <f>903-93</f>
        <v>810</v>
      </c>
      <c r="F263" s="208"/>
      <c r="G263" s="202">
        <f t="shared" si="55"/>
        <v>0</v>
      </c>
      <c r="H263" s="211"/>
      <c r="I263" s="211"/>
      <c r="J263" s="488">
        <f t="shared" si="64"/>
        <v>0</v>
      </c>
      <c r="K263" s="150"/>
    </row>
    <row r="264" spans="1:11" ht="15.75">
      <c r="A264" s="149">
        <v>10</v>
      </c>
      <c r="B264" s="148" t="s">
        <v>66</v>
      </c>
      <c r="C264" s="166" t="s">
        <v>66</v>
      </c>
      <c r="D264" s="211">
        <f t="shared" si="65"/>
        <v>871</v>
      </c>
      <c r="E264" s="208">
        <f>961-90</f>
        <v>871</v>
      </c>
      <c r="F264" s="208"/>
      <c r="G264" s="202">
        <f t="shared" si="55"/>
        <v>0</v>
      </c>
      <c r="H264" s="211"/>
      <c r="I264" s="211"/>
      <c r="J264" s="488">
        <f t="shared" si="64"/>
        <v>0</v>
      </c>
      <c r="K264" s="150"/>
    </row>
    <row r="265" spans="1:11" ht="15.75">
      <c r="A265" s="149">
        <v>11</v>
      </c>
      <c r="B265" s="148" t="s">
        <v>44</v>
      </c>
      <c r="C265" s="166" t="s">
        <v>44</v>
      </c>
      <c r="D265" s="211">
        <f t="shared" si="65"/>
        <v>894</v>
      </c>
      <c r="E265" s="208">
        <f>986-92</f>
        <v>894</v>
      </c>
      <c r="F265" s="208"/>
      <c r="G265" s="202">
        <f t="shared" si="55"/>
        <v>0</v>
      </c>
      <c r="H265" s="211"/>
      <c r="I265" s="211"/>
      <c r="J265" s="488">
        <f t="shared" si="64"/>
        <v>0</v>
      </c>
      <c r="K265" s="150"/>
    </row>
    <row r="266" spans="1:11" ht="15.75">
      <c r="A266" s="149" t="s">
        <v>13</v>
      </c>
      <c r="B266" s="153" t="s">
        <v>33</v>
      </c>
      <c r="C266" s="165"/>
      <c r="D266" s="209">
        <f>SUM(D268:D278)</f>
        <v>3369</v>
      </c>
      <c r="E266" s="209">
        <f>SUM(E268:E278)</f>
        <v>3369</v>
      </c>
      <c r="F266" s="209">
        <f t="shared" ref="F266:I266" si="66">SUM(F268:F278)</f>
        <v>0</v>
      </c>
      <c r="G266" s="209">
        <f t="shared" si="66"/>
        <v>0</v>
      </c>
      <c r="H266" s="209">
        <f t="shared" si="66"/>
        <v>0</v>
      </c>
      <c r="I266" s="209">
        <f t="shared" si="66"/>
        <v>0</v>
      </c>
      <c r="J266" s="488">
        <f t="shared" si="64"/>
        <v>0</v>
      </c>
      <c r="K266" s="150"/>
    </row>
    <row r="267" spans="1:11" s="194" customFormat="1" ht="15.75">
      <c r="A267" s="190">
        <v>1</v>
      </c>
      <c r="B267" s="191" t="s">
        <v>484</v>
      </c>
      <c r="C267" s="192"/>
      <c r="D267" s="210">
        <f>SUM(D268:D278)</f>
        <v>3369</v>
      </c>
      <c r="E267" s="210">
        <f>SUM(E268:E278)</f>
        <v>3369</v>
      </c>
      <c r="F267" s="210">
        <f t="shared" ref="F267:I267" si="67">SUM(F268:F278)</f>
        <v>0</v>
      </c>
      <c r="G267" s="210">
        <f t="shared" si="67"/>
        <v>0</v>
      </c>
      <c r="H267" s="210">
        <f t="shared" si="67"/>
        <v>0</v>
      </c>
      <c r="I267" s="210">
        <f t="shared" si="67"/>
        <v>0</v>
      </c>
      <c r="J267" s="488">
        <f t="shared" si="64"/>
        <v>0</v>
      </c>
      <c r="K267" s="193"/>
    </row>
    <row r="268" spans="1:11" ht="15.75">
      <c r="A268" s="149">
        <v>1</v>
      </c>
      <c r="B268" s="148" t="s">
        <v>62</v>
      </c>
      <c r="C268" s="166" t="s">
        <v>62</v>
      </c>
      <c r="D268" s="211">
        <f>E268</f>
        <v>297</v>
      </c>
      <c r="E268" s="208">
        <v>297</v>
      </c>
      <c r="F268" s="208"/>
      <c r="G268" s="202">
        <f t="shared" ref="G268:G300" si="68">H268+I268</f>
        <v>0</v>
      </c>
      <c r="H268" s="211"/>
      <c r="I268" s="211"/>
      <c r="J268" s="488">
        <f t="shared" si="64"/>
        <v>0</v>
      </c>
      <c r="K268" s="150"/>
    </row>
    <row r="269" spans="1:11" ht="15.75">
      <c r="A269" s="149">
        <v>2</v>
      </c>
      <c r="B269" s="148" t="s">
        <v>51</v>
      </c>
      <c r="C269" s="166" t="s">
        <v>51</v>
      </c>
      <c r="D269" s="211">
        <f t="shared" ref="D269:D278" si="69">E269</f>
        <v>331</v>
      </c>
      <c r="E269" s="208">
        <v>331</v>
      </c>
      <c r="F269" s="208"/>
      <c r="G269" s="202">
        <f t="shared" si="68"/>
        <v>0</v>
      </c>
      <c r="H269" s="211"/>
      <c r="I269" s="211"/>
      <c r="J269" s="488">
        <f t="shared" si="64"/>
        <v>0</v>
      </c>
      <c r="K269" s="150"/>
    </row>
    <row r="270" spans="1:11" ht="15.75">
      <c r="A270" s="149">
        <v>3</v>
      </c>
      <c r="B270" s="148" t="s">
        <v>42</v>
      </c>
      <c r="C270" s="166" t="s">
        <v>42</v>
      </c>
      <c r="D270" s="211">
        <f t="shared" si="69"/>
        <v>300</v>
      </c>
      <c r="E270" s="208">
        <v>300</v>
      </c>
      <c r="F270" s="208"/>
      <c r="G270" s="202">
        <f t="shared" si="68"/>
        <v>0</v>
      </c>
      <c r="H270" s="211"/>
      <c r="I270" s="211"/>
      <c r="J270" s="488">
        <f t="shared" si="64"/>
        <v>0</v>
      </c>
      <c r="K270" s="150"/>
    </row>
    <row r="271" spans="1:11" ht="15.75">
      <c r="A271" s="149">
        <v>4</v>
      </c>
      <c r="B271" s="148" t="s">
        <v>63</v>
      </c>
      <c r="C271" s="166" t="s">
        <v>63</v>
      </c>
      <c r="D271" s="211">
        <f t="shared" si="69"/>
        <v>292</v>
      </c>
      <c r="E271" s="208">
        <v>292</v>
      </c>
      <c r="F271" s="208"/>
      <c r="G271" s="202">
        <f t="shared" si="68"/>
        <v>0</v>
      </c>
      <c r="H271" s="211"/>
      <c r="I271" s="211"/>
      <c r="J271" s="488">
        <f t="shared" si="64"/>
        <v>0</v>
      </c>
      <c r="K271" s="150"/>
    </row>
    <row r="272" spans="1:11" ht="15.75">
      <c r="A272" s="149">
        <v>5</v>
      </c>
      <c r="B272" s="148" t="s">
        <v>52</v>
      </c>
      <c r="C272" s="166" t="s">
        <v>52</v>
      </c>
      <c r="D272" s="211">
        <f t="shared" si="69"/>
        <v>289</v>
      </c>
      <c r="E272" s="208">
        <v>289</v>
      </c>
      <c r="F272" s="208"/>
      <c r="G272" s="202">
        <f t="shared" si="68"/>
        <v>0</v>
      </c>
      <c r="H272" s="211"/>
      <c r="I272" s="211"/>
      <c r="J272" s="488">
        <f t="shared" si="64"/>
        <v>0</v>
      </c>
      <c r="K272" s="150"/>
    </row>
    <row r="273" spans="1:11" ht="15.75">
      <c r="A273" s="149">
        <v>6</v>
      </c>
      <c r="B273" s="148" t="s">
        <v>45</v>
      </c>
      <c r="C273" s="166" t="s">
        <v>45</v>
      </c>
      <c r="D273" s="211">
        <f t="shared" si="69"/>
        <v>328</v>
      </c>
      <c r="E273" s="208">
        <v>328</v>
      </c>
      <c r="F273" s="208"/>
      <c r="G273" s="202">
        <f t="shared" si="68"/>
        <v>0</v>
      </c>
      <c r="H273" s="211"/>
      <c r="I273" s="211"/>
      <c r="J273" s="488">
        <f t="shared" si="64"/>
        <v>0</v>
      </c>
      <c r="K273" s="150"/>
    </row>
    <row r="274" spans="1:11" ht="15.75">
      <c r="A274" s="149">
        <v>7</v>
      </c>
      <c r="B274" s="148" t="s">
        <v>46</v>
      </c>
      <c r="C274" s="166" t="s">
        <v>46</v>
      </c>
      <c r="D274" s="211">
        <f t="shared" si="69"/>
        <v>325</v>
      </c>
      <c r="E274" s="208">
        <v>325</v>
      </c>
      <c r="F274" s="208"/>
      <c r="G274" s="202">
        <f t="shared" si="68"/>
        <v>0</v>
      </c>
      <c r="H274" s="211"/>
      <c r="I274" s="211"/>
      <c r="J274" s="488">
        <f t="shared" si="64"/>
        <v>0</v>
      </c>
      <c r="K274" s="150"/>
    </row>
    <row r="275" spans="1:11" ht="15.75">
      <c r="A275" s="149">
        <v>8</v>
      </c>
      <c r="B275" s="148" t="s">
        <v>64</v>
      </c>
      <c r="C275" s="166" t="s">
        <v>64</v>
      </c>
      <c r="D275" s="211">
        <f t="shared" si="69"/>
        <v>311</v>
      </c>
      <c r="E275" s="208">
        <v>311</v>
      </c>
      <c r="F275" s="208"/>
      <c r="G275" s="202">
        <f t="shared" si="68"/>
        <v>0</v>
      </c>
      <c r="H275" s="211"/>
      <c r="I275" s="211"/>
      <c r="J275" s="488">
        <f t="shared" si="64"/>
        <v>0</v>
      </c>
      <c r="K275" s="150"/>
    </row>
    <row r="276" spans="1:11" ht="15.75">
      <c r="A276" s="149">
        <v>9</v>
      </c>
      <c r="B276" s="148" t="s">
        <v>65</v>
      </c>
      <c r="C276" s="166" t="s">
        <v>65</v>
      </c>
      <c r="D276" s="211">
        <f t="shared" si="69"/>
        <v>289</v>
      </c>
      <c r="E276" s="208">
        <v>289</v>
      </c>
      <c r="F276" s="208"/>
      <c r="G276" s="202">
        <f t="shared" si="68"/>
        <v>0</v>
      </c>
      <c r="H276" s="211"/>
      <c r="I276" s="211"/>
      <c r="J276" s="488">
        <f t="shared" si="64"/>
        <v>0</v>
      </c>
      <c r="K276" s="150"/>
    </row>
    <row r="277" spans="1:11" ht="15.75">
      <c r="A277" s="149">
        <v>10</v>
      </c>
      <c r="B277" s="148" t="s">
        <v>66</v>
      </c>
      <c r="C277" s="166" t="s">
        <v>66</v>
      </c>
      <c r="D277" s="211">
        <f t="shared" si="69"/>
        <v>301</v>
      </c>
      <c r="E277" s="208">
        <v>301</v>
      </c>
      <c r="F277" s="208"/>
      <c r="G277" s="202">
        <f t="shared" si="68"/>
        <v>0</v>
      </c>
      <c r="H277" s="211"/>
      <c r="I277" s="211"/>
      <c r="J277" s="488">
        <f t="shared" si="64"/>
        <v>0</v>
      </c>
      <c r="K277" s="150"/>
    </row>
    <row r="278" spans="1:11" ht="15.75">
      <c r="A278" s="149">
        <v>11</v>
      </c>
      <c r="B278" s="148" t="s">
        <v>44</v>
      </c>
      <c r="C278" s="166" t="s">
        <v>44</v>
      </c>
      <c r="D278" s="211">
        <f t="shared" si="69"/>
        <v>306</v>
      </c>
      <c r="E278" s="208">
        <v>306</v>
      </c>
      <c r="F278" s="208"/>
      <c r="G278" s="202">
        <f t="shared" si="68"/>
        <v>0</v>
      </c>
      <c r="H278" s="211"/>
      <c r="I278" s="211"/>
      <c r="J278" s="488">
        <f t="shared" si="64"/>
        <v>0</v>
      </c>
      <c r="K278" s="150"/>
    </row>
    <row r="279" spans="1:11" s="147" customFormat="1" ht="15.75">
      <c r="A279" s="154" t="s">
        <v>14</v>
      </c>
      <c r="B279" s="153" t="s">
        <v>486</v>
      </c>
      <c r="C279" s="189"/>
      <c r="D279" s="209">
        <f>D280+D282+D285</f>
        <v>4018</v>
      </c>
      <c r="E279" s="209">
        <f t="shared" ref="E279" si="70">E280+E282+E285</f>
        <v>4018</v>
      </c>
      <c r="F279" s="209">
        <f t="shared" ref="F279:I279" si="71">F280+F282+F285</f>
        <v>0</v>
      </c>
      <c r="G279" s="209">
        <f t="shared" si="71"/>
        <v>0</v>
      </c>
      <c r="H279" s="209">
        <f t="shared" si="71"/>
        <v>0</v>
      </c>
      <c r="I279" s="209">
        <f t="shared" si="71"/>
        <v>0</v>
      </c>
      <c r="J279" s="488">
        <f t="shared" si="64"/>
        <v>0</v>
      </c>
      <c r="K279" s="151"/>
    </row>
    <row r="280" spans="1:11" s="194" customFormat="1" ht="15.75">
      <c r="A280" s="190">
        <v>1</v>
      </c>
      <c r="B280" s="191" t="s">
        <v>484</v>
      </c>
      <c r="C280" s="192"/>
      <c r="D280" s="210">
        <f>D281</f>
        <v>413</v>
      </c>
      <c r="E280" s="210">
        <f>E281</f>
        <v>413</v>
      </c>
      <c r="F280" s="210">
        <f t="shared" ref="F280:I280" si="72">F281</f>
        <v>0</v>
      </c>
      <c r="G280" s="210">
        <f t="shared" si="72"/>
        <v>0</v>
      </c>
      <c r="H280" s="210">
        <f t="shared" si="72"/>
        <v>0</v>
      </c>
      <c r="I280" s="210">
        <f t="shared" si="72"/>
        <v>0</v>
      </c>
      <c r="J280" s="488">
        <f t="shared" si="64"/>
        <v>0</v>
      </c>
      <c r="K280" s="193"/>
    </row>
    <row r="281" spans="1:11" ht="30">
      <c r="A281" s="152" t="s">
        <v>58</v>
      </c>
      <c r="B281" s="155" t="s">
        <v>466</v>
      </c>
      <c r="C281" s="165" t="s">
        <v>466</v>
      </c>
      <c r="D281" s="208">
        <f>E281</f>
        <v>413</v>
      </c>
      <c r="E281" s="208">
        <v>413</v>
      </c>
      <c r="F281" s="208"/>
      <c r="G281" s="202">
        <f t="shared" si="68"/>
        <v>0</v>
      </c>
      <c r="H281" s="208"/>
      <c r="I281" s="208"/>
      <c r="J281" s="488">
        <f t="shared" si="64"/>
        <v>0</v>
      </c>
      <c r="K281" s="150"/>
    </row>
    <row r="282" spans="1:11" s="194" customFormat="1" ht="15.75">
      <c r="A282" s="190">
        <v>2</v>
      </c>
      <c r="B282" s="191" t="s">
        <v>488</v>
      </c>
      <c r="C282" s="192"/>
      <c r="D282" s="210">
        <f>SUM(D283:D284)</f>
        <v>3000</v>
      </c>
      <c r="E282" s="210">
        <f>SUM(E283:E284)</f>
        <v>3000</v>
      </c>
      <c r="F282" s="210">
        <f t="shared" ref="F282:I282" si="73">SUM(F283:F284)</f>
        <v>0</v>
      </c>
      <c r="G282" s="210">
        <f t="shared" si="73"/>
        <v>0</v>
      </c>
      <c r="H282" s="210">
        <f t="shared" si="73"/>
        <v>0</v>
      </c>
      <c r="I282" s="210">
        <f t="shared" si="73"/>
        <v>0</v>
      </c>
      <c r="J282" s="488">
        <f t="shared" si="64"/>
        <v>0</v>
      </c>
      <c r="K282" s="193"/>
    </row>
    <row r="283" spans="1:11" ht="24" customHeight="1">
      <c r="A283" s="152" t="s">
        <v>29</v>
      </c>
      <c r="B283" s="155" t="s">
        <v>462</v>
      </c>
      <c r="C283" s="165" t="s">
        <v>797</v>
      </c>
      <c r="D283" s="208">
        <f t="shared" ref="D283" si="74">E283</f>
        <v>1500</v>
      </c>
      <c r="E283" s="208">
        <v>1500</v>
      </c>
      <c r="F283" s="208"/>
      <c r="G283" s="202">
        <f t="shared" si="68"/>
        <v>0</v>
      </c>
      <c r="H283" s="208"/>
      <c r="I283" s="208"/>
      <c r="J283" s="488">
        <f t="shared" si="64"/>
        <v>0</v>
      </c>
      <c r="K283" s="150"/>
    </row>
    <row r="284" spans="1:11" ht="30">
      <c r="A284" s="152" t="s">
        <v>110</v>
      </c>
      <c r="B284" s="156" t="s">
        <v>40</v>
      </c>
      <c r="C284" s="167" t="s">
        <v>40</v>
      </c>
      <c r="D284" s="208">
        <f>E284</f>
        <v>1500</v>
      </c>
      <c r="E284" s="208">
        <v>1500</v>
      </c>
      <c r="F284" s="208"/>
      <c r="G284" s="202">
        <f t="shared" si="68"/>
        <v>0</v>
      </c>
      <c r="H284" s="208"/>
      <c r="I284" s="208"/>
      <c r="J284" s="488">
        <f t="shared" si="64"/>
        <v>0</v>
      </c>
      <c r="K284" s="150"/>
    </row>
    <row r="285" spans="1:11" s="194" customFormat="1" ht="15.75">
      <c r="A285" s="190">
        <v>3</v>
      </c>
      <c r="B285" s="191" t="s">
        <v>487</v>
      </c>
      <c r="C285" s="192"/>
      <c r="D285" s="210">
        <f>D286</f>
        <v>605</v>
      </c>
      <c r="E285" s="210">
        <f>E286</f>
        <v>605</v>
      </c>
      <c r="F285" s="210">
        <f t="shared" ref="F285:I285" si="75">F286</f>
        <v>0</v>
      </c>
      <c r="G285" s="210">
        <f t="shared" si="75"/>
        <v>0</v>
      </c>
      <c r="H285" s="210">
        <f t="shared" si="75"/>
        <v>0</v>
      </c>
      <c r="I285" s="210">
        <f t="shared" si="75"/>
        <v>0</v>
      </c>
      <c r="J285" s="488">
        <f t="shared" si="64"/>
        <v>0</v>
      </c>
      <c r="K285" s="193"/>
    </row>
    <row r="286" spans="1:11" ht="15.75">
      <c r="A286" s="152" t="s">
        <v>29</v>
      </c>
      <c r="B286" s="155" t="s">
        <v>68</v>
      </c>
      <c r="C286" s="165" t="s">
        <v>68</v>
      </c>
      <c r="D286" s="208">
        <f>E286</f>
        <v>605</v>
      </c>
      <c r="E286" s="208">
        <v>605</v>
      </c>
      <c r="F286" s="208"/>
      <c r="G286" s="202">
        <f t="shared" si="68"/>
        <v>0</v>
      </c>
      <c r="H286" s="208"/>
      <c r="I286" s="208"/>
      <c r="J286" s="488">
        <f t="shared" si="64"/>
        <v>0</v>
      </c>
      <c r="K286" s="150"/>
    </row>
    <row r="287" spans="1:11" s="147" customFormat="1" ht="15.75">
      <c r="A287" s="154" t="s">
        <v>147</v>
      </c>
      <c r="B287" s="153" t="s">
        <v>38</v>
      </c>
      <c r="C287" s="165"/>
      <c r="D287" s="209">
        <f>D288</f>
        <v>464</v>
      </c>
      <c r="E287" s="209">
        <f>E288</f>
        <v>464</v>
      </c>
      <c r="F287" s="209">
        <f t="shared" ref="F287:I287" si="76">F288</f>
        <v>0</v>
      </c>
      <c r="G287" s="209">
        <f t="shared" si="76"/>
        <v>138.44999999999999</v>
      </c>
      <c r="H287" s="209">
        <f t="shared" si="76"/>
        <v>0</v>
      </c>
      <c r="I287" s="209">
        <f t="shared" si="76"/>
        <v>138.44999999999999</v>
      </c>
      <c r="J287" s="488">
        <f t="shared" si="64"/>
        <v>29.838362068965512</v>
      </c>
      <c r="K287" s="151"/>
    </row>
    <row r="288" spans="1:11" ht="30">
      <c r="A288" s="152" t="s">
        <v>29</v>
      </c>
      <c r="B288" s="157" t="s">
        <v>453</v>
      </c>
      <c r="C288" s="168" t="s">
        <v>821</v>
      </c>
      <c r="D288" s="208">
        <f>E288</f>
        <v>464</v>
      </c>
      <c r="E288" s="208">
        <v>464</v>
      </c>
      <c r="F288" s="208"/>
      <c r="G288" s="202">
        <f t="shared" si="68"/>
        <v>138.44999999999999</v>
      </c>
      <c r="H288" s="208"/>
      <c r="I288" s="208">
        <v>138.44999999999999</v>
      </c>
      <c r="J288" s="488">
        <f t="shared" si="64"/>
        <v>29.838362068965512</v>
      </c>
      <c r="K288" s="150"/>
    </row>
    <row r="289" spans="1:11" s="147" customFormat="1" ht="15.75">
      <c r="A289" s="154" t="s">
        <v>15</v>
      </c>
      <c r="B289" s="153" t="s">
        <v>465</v>
      </c>
      <c r="C289" s="165"/>
      <c r="D289" s="209">
        <f>D290</f>
        <v>1280</v>
      </c>
      <c r="E289" s="209">
        <f>E290</f>
        <v>1280</v>
      </c>
      <c r="F289" s="209">
        <f t="shared" ref="F289:I289" si="77">F290</f>
        <v>0</v>
      </c>
      <c r="G289" s="209">
        <f t="shared" si="77"/>
        <v>0</v>
      </c>
      <c r="H289" s="209">
        <f t="shared" si="77"/>
        <v>0</v>
      </c>
      <c r="I289" s="209">
        <f t="shared" si="77"/>
        <v>0</v>
      </c>
      <c r="J289" s="488">
        <f t="shared" si="64"/>
        <v>0</v>
      </c>
      <c r="K289" s="151"/>
    </row>
    <row r="290" spans="1:11" ht="15.75">
      <c r="A290" s="152" t="s">
        <v>59</v>
      </c>
      <c r="B290" s="155" t="s">
        <v>69</v>
      </c>
      <c r="C290" s="165" t="s">
        <v>69</v>
      </c>
      <c r="D290" s="208">
        <f>E290</f>
        <v>1280</v>
      </c>
      <c r="E290" s="208">
        <v>1280</v>
      </c>
      <c r="F290" s="208"/>
      <c r="G290" s="202">
        <f t="shared" si="68"/>
        <v>0</v>
      </c>
      <c r="H290" s="208"/>
      <c r="I290" s="208"/>
      <c r="J290" s="488">
        <f t="shared" si="64"/>
        <v>0</v>
      </c>
      <c r="K290" s="150"/>
    </row>
    <row r="291" spans="1:11" s="147" customFormat="1" ht="15.75">
      <c r="A291" s="154" t="s">
        <v>16</v>
      </c>
      <c r="B291" s="153" t="s">
        <v>467</v>
      </c>
      <c r="C291" s="189"/>
      <c r="D291" s="209">
        <f t="shared" ref="D291:D292" si="78">E291</f>
        <v>323</v>
      </c>
      <c r="E291" s="209">
        <f>E292</f>
        <v>323</v>
      </c>
      <c r="F291" s="209">
        <f t="shared" ref="F291:I291" si="79">F292</f>
        <v>0</v>
      </c>
      <c r="G291" s="209">
        <f t="shared" si="79"/>
        <v>0</v>
      </c>
      <c r="H291" s="209">
        <f t="shared" si="79"/>
        <v>0</v>
      </c>
      <c r="I291" s="209">
        <f t="shared" si="79"/>
        <v>0</v>
      </c>
      <c r="J291" s="488">
        <f t="shared" si="64"/>
        <v>0</v>
      </c>
      <c r="K291" s="151"/>
    </row>
    <row r="292" spans="1:11" ht="15.75">
      <c r="A292" s="152" t="s">
        <v>60</v>
      </c>
      <c r="B292" s="155" t="s">
        <v>70</v>
      </c>
      <c r="C292" s="165" t="s">
        <v>70</v>
      </c>
      <c r="D292" s="208">
        <f t="shared" si="78"/>
        <v>323</v>
      </c>
      <c r="E292" s="208">
        <v>323</v>
      </c>
      <c r="F292" s="208"/>
      <c r="G292" s="202">
        <f t="shared" si="68"/>
        <v>0</v>
      </c>
      <c r="H292" s="208"/>
      <c r="I292" s="208"/>
      <c r="J292" s="488">
        <f t="shared" si="64"/>
        <v>0</v>
      </c>
      <c r="K292" s="150"/>
    </row>
    <row r="293" spans="1:11" s="147" customFormat="1" ht="15.75">
      <c r="A293" s="154" t="s">
        <v>481</v>
      </c>
      <c r="B293" s="153" t="s">
        <v>489</v>
      </c>
      <c r="C293" s="189"/>
      <c r="D293" s="209">
        <f>D294+D296+D298</f>
        <v>1088</v>
      </c>
      <c r="E293" s="209">
        <f t="shared" ref="E293:I293" si="80">E294+E296+E298</f>
        <v>1088</v>
      </c>
      <c r="F293" s="209">
        <f t="shared" si="80"/>
        <v>0</v>
      </c>
      <c r="G293" s="209">
        <f t="shared" si="80"/>
        <v>0</v>
      </c>
      <c r="H293" s="209">
        <f t="shared" si="80"/>
        <v>0</v>
      </c>
      <c r="I293" s="209">
        <f t="shared" si="80"/>
        <v>0</v>
      </c>
      <c r="J293" s="488">
        <f t="shared" si="64"/>
        <v>0</v>
      </c>
      <c r="K293" s="151"/>
    </row>
    <row r="294" spans="1:11" s="194" customFormat="1" ht="15.75">
      <c r="A294" s="190">
        <v>1</v>
      </c>
      <c r="B294" s="191" t="s">
        <v>484</v>
      </c>
      <c r="C294" s="192"/>
      <c r="D294" s="210">
        <f>D295</f>
        <v>706</v>
      </c>
      <c r="E294" s="210">
        <f>E295</f>
        <v>706</v>
      </c>
      <c r="F294" s="210">
        <f t="shared" ref="F294:I294" si="81">F295</f>
        <v>0</v>
      </c>
      <c r="G294" s="210">
        <f t="shared" si="81"/>
        <v>0</v>
      </c>
      <c r="H294" s="210">
        <f t="shared" si="81"/>
        <v>0</v>
      </c>
      <c r="I294" s="210">
        <f t="shared" si="81"/>
        <v>0</v>
      </c>
      <c r="J294" s="488">
        <f t="shared" si="64"/>
        <v>0</v>
      </c>
      <c r="K294" s="193"/>
    </row>
    <row r="295" spans="1:11" ht="15.75">
      <c r="A295" s="152"/>
      <c r="B295" s="155" t="s">
        <v>68</v>
      </c>
      <c r="C295" s="165" t="s">
        <v>68</v>
      </c>
      <c r="D295" s="208">
        <f>E295</f>
        <v>706</v>
      </c>
      <c r="E295" s="208">
        <v>706</v>
      </c>
      <c r="F295" s="208"/>
      <c r="G295" s="202">
        <f t="shared" si="68"/>
        <v>0</v>
      </c>
      <c r="H295" s="208"/>
      <c r="I295" s="208"/>
      <c r="J295" s="488">
        <f t="shared" si="64"/>
        <v>0</v>
      </c>
      <c r="K295" s="150"/>
    </row>
    <row r="296" spans="1:11" s="194" customFormat="1" ht="15.75">
      <c r="A296" s="190">
        <v>2</v>
      </c>
      <c r="B296" s="191" t="s">
        <v>485</v>
      </c>
      <c r="C296" s="192"/>
      <c r="D296" s="210">
        <f>D297</f>
        <v>126</v>
      </c>
      <c r="E296" s="210">
        <f t="shared" ref="E296:I296" si="82">E297</f>
        <v>126</v>
      </c>
      <c r="F296" s="210">
        <f t="shared" si="82"/>
        <v>0</v>
      </c>
      <c r="G296" s="210">
        <f t="shared" si="82"/>
        <v>0</v>
      </c>
      <c r="H296" s="210">
        <f t="shared" si="82"/>
        <v>0</v>
      </c>
      <c r="I296" s="210">
        <f t="shared" si="82"/>
        <v>0</v>
      </c>
      <c r="J296" s="488">
        <f t="shared" si="64"/>
        <v>0</v>
      </c>
      <c r="K296" s="193"/>
    </row>
    <row r="297" spans="1:11" ht="30">
      <c r="A297" s="152"/>
      <c r="B297" s="157" t="s">
        <v>453</v>
      </c>
      <c r="C297" s="168" t="s">
        <v>821</v>
      </c>
      <c r="D297" s="208">
        <f t="shared" ref="D297" si="83">E297</f>
        <v>126</v>
      </c>
      <c r="E297" s="208">
        <v>126</v>
      </c>
      <c r="F297" s="208"/>
      <c r="G297" s="202">
        <f t="shared" si="68"/>
        <v>0</v>
      </c>
      <c r="H297" s="208"/>
      <c r="I297" s="208"/>
      <c r="J297" s="488">
        <f t="shared" si="64"/>
        <v>0</v>
      </c>
      <c r="K297" s="150"/>
    </row>
    <row r="298" spans="1:11" s="194" customFormat="1" ht="15.75">
      <c r="A298" s="190">
        <v>3</v>
      </c>
      <c r="B298" s="191" t="s">
        <v>488</v>
      </c>
      <c r="C298" s="192"/>
      <c r="D298" s="210">
        <f>D299</f>
        <v>256</v>
      </c>
      <c r="E298" s="210">
        <f t="shared" ref="E298:I298" si="84">E299</f>
        <v>256</v>
      </c>
      <c r="F298" s="210">
        <f t="shared" si="84"/>
        <v>0</v>
      </c>
      <c r="G298" s="210">
        <f t="shared" si="84"/>
        <v>0</v>
      </c>
      <c r="H298" s="210">
        <f t="shared" si="84"/>
        <v>0</v>
      </c>
      <c r="I298" s="210">
        <f t="shared" si="84"/>
        <v>0</v>
      </c>
      <c r="J298" s="488">
        <f t="shared" si="64"/>
        <v>0</v>
      </c>
      <c r="K298" s="193"/>
    </row>
    <row r="299" spans="1:11" ht="15.75">
      <c r="A299" s="152"/>
      <c r="B299" s="155" t="s">
        <v>68</v>
      </c>
      <c r="C299" s="165" t="s">
        <v>68</v>
      </c>
      <c r="D299" s="208">
        <f t="shared" ref="D299" si="85">E299</f>
        <v>256</v>
      </c>
      <c r="E299" s="208">
        <v>256</v>
      </c>
      <c r="F299" s="208"/>
      <c r="G299" s="202">
        <f t="shared" si="68"/>
        <v>0</v>
      </c>
      <c r="H299" s="208"/>
      <c r="I299" s="208"/>
      <c r="J299" s="488">
        <f t="shared" si="64"/>
        <v>0</v>
      </c>
      <c r="K299" s="150"/>
    </row>
    <row r="300" spans="1:11" ht="31.5">
      <c r="A300" s="144" t="s">
        <v>13</v>
      </c>
      <c r="B300" s="158" t="s">
        <v>829</v>
      </c>
      <c r="C300" s="166"/>
      <c r="D300" s="209">
        <f>SUM(D301:D302)</f>
        <v>5488.2</v>
      </c>
      <c r="E300" s="209">
        <f>SUM(E301:E302)</f>
        <v>5488.2</v>
      </c>
      <c r="F300" s="209"/>
      <c r="G300" s="202">
        <f t="shared" si="68"/>
        <v>0</v>
      </c>
      <c r="H300" s="209"/>
      <c r="I300" s="209"/>
      <c r="J300" s="488">
        <f t="shared" si="64"/>
        <v>0</v>
      </c>
      <c r="K300" s="151"/>
    </row>
    <row r="301" spans="1:11" s="185" customFormat="1" ht="15.75" hidden="1">
      <c r="A301" s="466">
        <v>1</v>
      </c>
      <c r="B301" s="472" t="s">
        <v>468</v>
      </c>
      <c r="C301" s="192"/>
      <c r="D301" s="467">
        <f>E301</f>
        <v>2751.2</v>
      </c>
      <c r="E301" s="467">
        <v>2751.2</v>
      </c>
      <c r="F301" s="467"/>
      <c r="G301" s="467"/>
      <c r="H301" s="467"/>
      <c r="I301" s="467"/>
      <c r="J301" s="488">
        <f t="shared" si="64"/>
        <v>0</v>
      </c>
      <c r="K301" s="468"/>
    </row>
    <row r="302" spans="1:11" s="185" customFormat="1" ht="15.75" hidden="1">
      <c r="A302" s="466">
        <v>2</v>
      </c>
      <c r="B302" s="473" t="s">
        <v>469</v>
      </c>
      <c r="C302" s="469"/>
      <c r="D302" s="467">
        <f>E302</f>
        <v>2737</v>
      </c>
      <c r="E302" s="470">
        <v>2737</v>
      </c>
      <c r="F302" s="470"/>
      <c r="G302" s="470"/>
      <c r="H302" s="470"/>
      <c r="I302" s="470"/>
      <c r="J302" s="488">
        <f t="shared" si="64"/>
        <v>0</v>
      </c>
      <c r="K302" s="471"/>
    </row>
  </sheetData>
  <mergeCells count="22">
    <mergeCell ref="J1:K1"/>
    <mergeCell ref="A2:K2"/>
    <mergeCell ref="A4:A5"/>
    <mergeCell ref="B4:B5"/>
    <mergeCell ref="C4:C5"/>
    <mergeCell ref="J3:K3"/>
    <mergeCell ref="D4:F4"/>
    <mergeCell ref="K4:K5"/>
    <mergeCell ref="G4:I4"/>
    <mergeCell ref="J4:J5"/>
    <mergeCell ref="B8:C8"/>
    <mergeCell ref="B7:C7"/>
    <mergeCell ref="B34:C34"/>
    <mergeCell ref="B139:C139"/>
    <mergeCell ref="B237:C237"/>
    <mergeCell ref="C141:C142"/>
    <mergeCell ref="C28:C29"/>
    <mergeCell ref="C234:C235"/>
    <mergeCell ref="B140:C140"/>
    <mergeCell ref="B147:C147"/>
    <mergeCell ref="B189:C189"/>
    <mergeCell ref="B190:C190"/>
  </mergeCells>
  <pageMargins left="0.31496062992125984" right="0.31496062992125984" top="0.55118110236220474" bottom="0.35433070866141736"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1"/>
  <sheetViews>
    <sheetView workbookViewId="0">
      <selection activeCell="B96" sqref="B96"/>
    </sheetView>
  </sheetViews>
  <sheetFormatPr defaultRowHeight="12.75"/>
  <cols>
    <col min="1" max="1" width="9.33203125" style="23"/>
    <col min="2" max="2" width="45.6640625" style="23" customWidth="1"/>
    <col min="3" max="3" width="20" style="23" customWidth="1"/>
    <col min="4" max="4" width="19.33203125" style="23" customWidth="1"/>
    <col min="5" max="5" width="11.5" style="23" customWidth="1"/>
    <col min="6" max="8" width="18" style="23" customWidth="1"/>
    <col min="9" max="9" width="16.5" style="23" customWidth="1"/>
    <col min="10" max="16384" width="9.33203125" style="23"/>
  </cols>
  <sheetData>
    <row r="4" spans="1:9" ht="14.25">
      <c r="A4" s="667" t="s">
        <v>7</v>
      </c>
      <c r="B4" s="668"/>
      <c r="C4" s="225"/>
      <c r="D4" s="226"/>
      <c r="E4" s="226"/>
      <c r="F4" s="227">
        <f>F5+F48+F90</f>
        <v>129024.98800000001</v>
      </c>
      <c r="G4" s="227">
        <f>G5+G48+G90</f>
        <v>77012.660736000005</v>
      </c>
      <c r="H4" s="227">
        <f>H5+H48+H90</f>
        <v>52012.327264000014</v>
      </c>
      <c r="I4" s="275">
        <f>H4-52012.32</f>
        <v>7.2640000144019723E-3</v>
      </c>
    </row>
    <row r="5" spans="1:9" ht="42.75">
      <c r="A5" s="228" t="s">
        <v>3</v>
      </c>
      <c r="B5" s="229" t="s">
        <v>73</v>
      </c>
      <c r="C5" s="229"/>
      <c r="D5" s="229"/>
      <c r="E5" s="229"/>
      <c r="F5" s="230">
        <f>F6+F10+F13+F24+F35+F46</f>
        <v>47641.988000000005</v>
      </c>
      <c r="G5" s="230">
        <f>G6+G10+G13+G24+G35+G46</f>
        <v>27271.781936000003</v>
      </c>
      <c r="H5" s="230">
        <f>H6+H10+H13+H24+H35+H46</f>
        <v>20370.206064000002</v>
      </c>
    </row>
    <row r="6" spans="1:9" ht="14.25">
      <c r="A6" s="231">
        <v>1</v>
      </c>
      <c r="B6" s="226" t="s">
        <v>37</v>
      </c>
      <c r="C6" s="226"/>
      <c r="D6" s="226"/>
      <c r="E6" s="226"/>
      <c r="F6" s="227">
        <f>F7</f>
        <v>3906</v>
      </c>
      <c r="G6" s="227">
        <f t="shared" ref="G6:H6" si="0">G7</f>
        <v>3032.4970000000003</v>
      </c>
      <c r="H6" s="227">
        <f t="shared" si="0"/>
        <v>873.50299999999993</v>
      </c>
    </row>
    <row r="7" spans="1:9" ht="14.25">
      <c r="A7" s="232" t="s">
        <v>84</v>
      </c>
      <c r="B7" s="226" t="s">
        <v>85</v>
      </c>
      <c r="C7" s="226"/>
      <c r="D7" s="226"/>
      <c r="E7" s="226"/>
      <c r="F7" s="227">
        <f t="shared" ref="F7:G7" si="1">SUM(F8:F9)</f>
        <v>3906</v>
      </c>
      <c r="G7" s="227">
        <f t="shared" si="1"/>
        <v>3032.4970000000003</v>
      </c>
      <c r="H7" s="227">
        <f>SUM(H8:H9)</f>
        <v>873.50299999999993</v>
      </c>
      <c r="I7" s="275"/>
    </row>
    <row r="8" spans="1:9" ht="30">
      <c r="A8" s="233" t="s">
        <v>86</v>
      </c>
      <c r="B8" s="234" t="s">
        <v>87</v>
      </c>
      <c r="C8" s="588" t="s">
        <v>67</v>
      </c>
      <c r="D8" s="236" t="s">
        <v>44</v>
      </c>
      <c r="E8" s="237" t="s">
        <v>495</v>
      </c>
      <c r="F8" s="235">
        <v>2000</v>
      </c>
      <c r="G8" s="235">
        <v>1410.7380000000001</v>
      </c>
      <c r="H8" s="235">
        <f>F8-G8</f>
        <v>589.26199999999994</v>
      </c>
    </row>
    <row r="9" spans="1:9" ht="30">
      <c r="A9" s="233" t="s">
        <v>88</v>
      </c>
      <c r="B9" s="238" t="s">
        <v>89</v>
      </c>
      <c r="C9" s="589"/>
      <c r="D9" s="236" t="s">
        <v>46</v>
      </c>
      <c r="E9" s="237" t="s">
        <v>496</v>
      </c>
      <c r="F9" s="235">
        <v>1906</v>
      </c>
      <c r="G9" s="235">
        <v>1621.759</v>
      </c>
      <c r="H9" s="235">
        <f>F9-G9</f>
        <v>284.24099999999999</v>
      </c>
    </row>
    <row r="10" spans="1:9" ht="14.25">
      <c r="A10" s="232">
        <v>2</v>
      </c>
      <c r="B10" s="239" t="s">
        <v>497</v>
      </c>
      <c r="C10" s="226"/>
      <c r="D10" s="226"/>
      <c r="E10" s="226"/>
      <c r="F10" s="227">
        <f>SUM(F11:F12)</f>
        <v>10167</v>
      </c>
      <c r="G10" s="227">
        <f>SUM(G11:G12)</f>
        <v>3925.3040000000001</v>
      </c>
      <c r="H10" s="227">
        <f>SUM(H11:H12)</f>
        <v>6241.6959999999999</v>
      </c>
    </row>
    <row r="11" spans="1:9" ht="45">
      <c r="A11" s="233" t="s">
        <v>92</v>
      </c>
      <c r="B11" s="238" t="s">
        <v>93</v>
      </c>
      <c r="C11" s="274" t="s">
        <v>67</v>
      </c>
      <c r="D11" s="236" t="s">
        <v>63</v>
      </c>
      <c r="E11" s="237" t="s">
        <v>499</v>
      </c>
      <c r="F11" s="235">
        <v>6567</v>
      </c>
      <c r="G11" s="235">
        <v>888.89599999999996</v>
      </c>
      <c r="H11" s="235">
        <f>F11-G11</f>
        <v>5678.1040000000003</v>
      </c>
    </row>
    <row r="12" spans="1:9" ht="45">
      <c r="A12" s="241" t="s">
        <v>95</v>
      </c>
      <c r="B12" s="234" t="s">
        <v>96</v>
      </c>
      <c r="C12" s="274" t="s">
        <v>67</v>
      </c>
      <c r="D12" s="241" t="s">
        <v>77</v>
      </c>
      <c r="E12" s="237" t="s">
        <v>500</v>
      </c>
      <c r="F12" s="235">
        <v>3600</v>
      </c>
      <c r="G12" s="235">
        <v>3036.4079999999999</v>
      </c>
      <c r="H12" s="235">
        <f>F12-G12</f>
        <v>563.5920000000001</v>
      </c>
    </row>
    <row r="13" spans="1:9" ht="14.25">
      <c r="A13" s="232">
        <v>3</v>
      </c>
      <c r="B13" s="242" t="s">
        <v>33</v>
      </c>
      <c r="C13" s="242"/>
      <c r="D13" s="226"/>
      <c r="E13" s="226"/>
      <c r="F13" s="227">
        <f>SUM(F14:F23)</f>
        <v>22885.960000000003</v>
      </c>
      <c r="G13" s="227">
        <f>SUM(G14:G23)</f>
        <v>14498.561884000002</v>
      </c>
      <c r="H13" s="227">
        <f>SUM(H14:H23)</f>
        <v>8387.3981160000003</v>
      </c>
    </row>
    <row r="14" spans="1:9" ht="30">
      <c r="A14" s="241" t="s">
        <v>97</v>
      </c>
      <c r="B14" s="234" t="s">
        <v>501</v>
      </c>
      <c r="C14" s="234" t="s">
        <v>42</v>
      </c>
      <c r="D14" s="241" t="s">
        <v>42</v>
      </c>
      <c r="E14" s="233" t="s">
        <v>502</v>
      </c>
      <c r="F14" s="235">
        <v>2215.4</v>
      </c>
      <c r="G14" s="235">
        <v>1268.0654999999999</v>
      </c>
      <c r="H14" s="235">
        <f t="shared" ref="H14:H23" si="2">F14-G14</f>
        <v>947.33450000000016</v>
      </c>
    </row>
    <row r="15" spans="1:9" ht="30">
      <c r="A15" s="241" t="s">
        <v>98</v>
      </c>
      <c r="B15" s="234" t="s">
        <v>503</v>
      </c>
      <c r="C15" s="234" t="s">
        <v>63</v>
      </c>
      <c r="D15" s="241" t="s">
        <v>63</v>
      </c>
      <c r="E15" s="233" t="s">
        <v>504</v>
      </c>
      <c r="F15" s="235">
        <v>2190</v>
      </c>
      <c r="G15" s="243">
        <f>990+243.931</f>
        <v>1233.931</v>
      </c>
      <c r="H15" s="235">
        <f t="shared" si="2"/>
        <v>956.06899999999996</v>
      </c>
    </row>
    <row r="16" spans="1:9" ht="30">
      <c r="A16" s="241" t="s">
        <v>505</v>
      </c>
      <c r="B16" s="234" t="s">
        <v>506</v>
      </c>
      <c r="C16" s="238" t="s">
        <v>44</v>
      </c>
      <c r="D16" s="241" t="s">
        <v>44</v>
      </c>
      <c r="E16" s="233" t="s">
        <v>507</v>
      </c>
      <c r="F16" s="235">
        <v>2289.0500000000002</v>
      </c>
      <c r="G16" s="244">
        <v>1226.1110000000001</v>
      </c>
      <c r="H16" s="235">
        <f t="shared" si="2"/>
        <v>1062.9390000000001</v>
      </c>
    </row>
    <row r="17" spans="1:8" ht="30">
      <c r="A17" s="241" t="s">
        <v>508</v>
      </c>
      <c r="B17" s="234" t="s">
        <v>509</v>
      </c>
      <c r="C17" s="238" t="s">
        <v>52</v>
      </c>
      <c r="D17" s="241" t="s">
        <v>52</v>
      </c>
      <c r="E17" s="233" t="s">
        <v>510</v>
      </c>
      <c r="F17" s="235">
        <v>2286.12</v>
      </c>
      <c r="G17" s="240">
        <f>235.915+989.544798</f>
        <v>1225.4597980000001</v>
      </c>
      <c r="H17" s="235">
        <f t="shared" si="2"/>
        <v>1060.6602019999998</v>
      </c>
    </row>
    <row r="18" spans="1:8" ht="30">
      <c r="A18" s="241" t="s">
        <v>511</v>
      </c>
      <c r="B18" s="234" t="s">
        <v>512</v>
      </c>
      <c r="C18" s="238" t="s">
        <v>51</v>
      </c>
      <c r="D18" s="241" t="s">
        <v>51</v>
      </c>
      <c r="E18" s="233" t="s">
        <v>513</v>
      </c>
      <c r="F18" s="235">
        <v>2400.64</v>
      </c>
      <c r="G18" s="235">
        <v>2349.446817</v>
      </c>
      <c r="H18" s="235">
        <f t="shared" si="2"/>
        <v>51.193182999999863</v>
      </c>
    </row>
    <row r="19" spans="1:8" ht="30">
      <c r="A19" s="241" t="s">
        <v>514</v>
      </c>
      <c r="B19" s="234" t="s">
        <v>515</v>
      </c>
      <c r="C19" s="238" t="s">
        <v>46</v>
      </c>
      <c r="D19" s="241" t="s">
        <v>46</v>
      </c>
      <c r="E19" s="233" t="s">
        <v>516</v>
      </c>
      <c r="F19" s="235">
        <v>2448.7600000000002</v>
      </c>
      <c r="G19" s="235">
        <f>2294.972289+41.2092</f>
        <v>2336.1814889999996</v>
      </c>
      <c r="H19" s="235">
        <f t="shared" si="2"/>
        <v>112.57851100000062</v>
      </c>
    </row>
    <row r="20" spans="1:8" ht="30">
      <c r="A20" s="241" t="s">
        <v>517</v>
      </c>
      <c r="B20" s="234" t="s">
        <v>518</v>
      </c>
      <c r="C20" s="238" t="s">
        <v>64</v>
      </c>
      <c r="D20" s="241" t="s">
        <v>64</v>
      </c>
      <c r="E20" s="233" t="s">
        <v>519</v>
      </c>
      <c r="F20" s="235">
        <v>2272.61</v>
      </c>
      <c r="G20" s="240">
        <f>242.691+988.058</f>
        <v>1230.749</v>
      </c>
      <c r="H20" s="235">
        <f t="shared" si="2"/>
        <v>1041.8610000000001</v>
      </c>
    </row>
    <row r="21" spans="1:8" ht="30">
      <c r="A21" s="241" t="s">
        <v>520</v>
      </c>
      <c r="B21" s="234" t="s">
        <v>521</v>
      </c>
      <c r="C21" s="238" t="s">
        <v>62</v>
      </c>
      <c r="D21" s="241" t="s">
        <v>62</v>
      </c>
      <c r="E21" s="233" t="s">
        <v>522</v>
      </c>
      <c r="F21" s="235">
        <v>2202.5100000000002</v>
      </c>
      <c r="G21" s="235">
        <f>236.438+982.476</f>
        <v>1218.914</v>
      </c>
      <c r="H21" s="235">
        <f t="shared" si="2"/>
        <v>983.59600000000023</v>
      </c>
    </row>
    <row r="22" spans="1:8" ht="30">
      <c r="A22" s="241" t="s">
        <v>523</v>
      </c>
      <c r="B22" s="234" t="s">
        <v>524</v>
      </c>
      <c r="C22" s="238" t="s">
        <v>65</v>
      </c>
      <c r="D22" s="241" t="s">
        <v>65</v>
      </c>
      <c r="E22" s="233" t="s">
        <v>525</v>
      </c>
      <c r="F22" s="235">
        <v>2299.81</v>
      </c>
      <c r="G22" s="240">
        <v>1174.91544</v>
      </c>
      <c r="H22" s="235">
        <f t="shared" si="2"/>
        <v>1124.89456</v>
      </c>
    </row>
    <row r="23" spans="1:8" ht="30">
      <c r="A23" s="241" t="s">
        <v>526</v>
      </c>
      <c r="B23" s="234" t="s">
        <v>527</v>
      </c>
      <c r="C23" s="238" t="s">
        <v>66</v>
      </c>
      <c r="D23" s="241" t="s">
        <v>66</v>
      </c>
      <c r="E23" s="233" t="s">
        <v>528</v>
      </c>
      <c r="F23" s="235">
        <v>2281.06</v>
      </c>
      <c r="G23" s="235">
        <f>244.78784+990</f>
        <v>1234.78784</v>
      </c>
      <c r="H23" s="235">
        <f t="shared" si="2"/>
        <v>1046.27216</v>
      </c>
    </row>
    <row r="24" spans="1:8" ht="14.25">
      <c r="A24" s="232">
        <v>4</v>
      </c>
      <c r="B24" s="245" t="s">
        <v>529</v>
      </c>
      <c r="C24" s="246"/>
      <c r="D24" s="246"/>
      <c r="E24" s="247"/>
      <c r="F24" s="227">
        <f>SUM(F25:F34)</f>
        <v>8677</v>
      </c>
      <c r="G24" s="227">
        <f>SUM(G25:G34)</f>
        <v>5258.7709999999997</v>
      </c>
      <c r="H24" s="227">
        <f>SUM(H25:H34)</f>
        <v>3418.2290000000003</v>
      </c>
    </row>
    <row r="25" spans="1:8" ht="15">
      <c r="A25" s="233" t="s">
        <v>530</v>
      </c>
      <c r="B25" s="250" t="s">
        <v>531</v>
      </c>
      <c r="C25" s="588" t="s">
        <v>67</v>
      </c>
      <c r="D25" s="236" t="s">
        <v>23</v>
      </c>
      <c r="E25" s="251" t="s">
        <v>532</v>
      </c>
      <c r="F25" s="235">
        <v>223</v>
      </c>
      <c r="G25" s="235">
        <v>82.441000000000003</v>
      </c>
      <c r="H25" s="235">
        <f t="shared" ref="H25:H34" si="3">F25-G25</f>
        <v>140.559</v>
      </c>
    </row>
    <row r="26" spans="1:8" ht="30">
      <c r="A26" s="233" t="s">
        <v>533</v>
      </c>
      <c r="B26" s="250" t="s">
        <v>534</v>
      </c>
      <c r="C26" s="589"/>
      <c r="D26" s="236" t="s">
        <v>22</v>
      </c>
      <c r="E26" s="251" t="s">
        <v>535</v>
      </c>
      <c r="F26" s="235">
        <v>670</v>
      </c>
      <c r="G26" s="235">
        <v>395.43200000000002</v>
      </c>
      <c r="H26" s="235">
        <f t="shared" si="3"/>
        <v>274.56799999999998</v>
      </c>
    </row>
    <row r="27" spans="1:8" ht="15">
      <c r="A27" s="233" t="s">
        <v>536</v>
      </c>
      <c r="B27" s="250" t="s">
        <v>537</v>
      </c>
      <c r="C27" s="590"/>
      <c r="D27" s="236" t="s">
        <v>101</v>
      </c>
      <c r="E27" s="251" t="s">
        <v>538</v>
      </c>
      <c r="F27" s="235">
        <v>447</v>
      </c>
      <c r="G27" s="235">
        <v>160.779</v>
      </c>
      <c r="H27" s="235">
        <f t="shared" si="3"/>
        <v>286.221</v>
      </c>
    </row>
    <row r="28" spans="1:8" ht="15">
      <c r="A28" s="233" t="s">
        <v>539</v>
      </c>
      <c r="B28" s="250" t="s">
        <v>540</v>
      </c>
      <c r="C28" s="588" t="s">
        <v>67</v>
      </c>
      <c r="D28" s="236" t="s">
        <v>19</v>
      </c>
      <c r="E28" s="251" t="s">
        <v>541</v>
      </c>
      <c r="F28" s="235">
        <v>1391.5</v>
      </c>
      <c r="G28" s="235">
        <v>1326.675</v>
      </c>
      <c r="H28" s="235">
        <f t="shared" si="3"/>
        <v>64.825000000000045</v>
      </c>
    </row>
    <row r="29" spans="1:8" ht="15">
      <c r="A29" s="233" t="s">
        <v>542</v>
      </c>
      <c r="B29" s="250" t="s">
        <v>543</v>
      </c>
      <c r="C29" s="589"/>
      <c r="D29" s="236" t="s">
        <v>22</v>
      </c>
      <c r="E29" s="251" t="s">
        <v>544</v>
      </c>
      <c r="F29" s="235">
        <v>696</v>
      </c>
      <c r="G29" s="235">
        <v>248.34700000000001</v>
      </c>
      <c r="H29" s="235">
        <f t="shared" si="3"/>
        <v>447.65300000000002</v>
      </c>
    </row>
    <row r="30" spans="1:8" ht="15">
      <c r="A30" s="233" t="s">
        <v>545</v>
      </c>
      <c r="B30" s="250" t="s">
        <v>546</v>
      </c>
      <c r="C30" s="589"/>
      <c r="D30" s="236" t="s">
        <v>100</v>
      </c>
      <c r="E30" s="251" t="s">
        <v>547</v>
      </c>
      <c r="F30" s="235">
        <v>695.5</v>
      </c>
      <c r="G30" s="235">
        <v>247.99700000000001</v>
      </c>
      <c r="H30" s="235">
        <f t="shared" si="3"/>
        <v>447.50299999999999</v>
      </c>
    </row>
    <row r="31" spans="1:8" ht="15">
      <c r="A31" s="233" t="s">
        <v>548</v>
      </c>
      <c r="B31" s="250" t="s">
        <v>549</v>
      </c>
      <c r="C31" s="590"/>
      <c r="D31" s="236" t="s">
        <v>23</v>
      </c>
      <c r="E31" s="251" t="s">
        <v>550</v>
      </c>
      <c r="F31" s="235">
        <v>696</v>
      </c>
      <c r="G31" s="235">
        <v>689.322</v>
      </c>
      <c r="H31" s="235">
        <f t="shared" si="3"/>
        <v>6.6779999999999973</v>
      </c>
    </row>
    <row r="32" spans="1:8" ht="15">
      <c r="A32" s="233" t="s">
        <v>551</v>
      </c>
      <c r="B32" s="238" t="s">
        <v>537</v>
      </c>
      <c r="C32" s="666" t="s">
        <v>67</v>
      </c>
      <c r="D32" s="241" t="s">
        <v>101</v>
      </c>
      <c r="E32" s="233" t="s">
        <v>552</v>
      </c>
      <c r="F32" s="235">
        <v>695.5</v>
      </c>
      <c r="G32" s="235">
        <v>247.90100000000001</v>
      </c>
      <c r="H32" s="235">
        <f t="shared" si="3"/>
        <v>447.59899999999999</v>
      </c>
    </row>
    <row r="33" spans="1:8" ht="15">
      <c r="A33" s="233" t="s">
        <v>553</v>
      </c>
      <c r="B33" s="238" t="s">
        <v>554</v>
      </c>
      <c r="C33" s="666"/>
      <c r="D33" s="241" t="s">
        <v>21</v>
      </c>
      <c r="E33" s="233" t="s">
        <v>555</v>
      </c>
      <c r="F33" s="235">
        <v>695.5</v>
      </c>
      <c r="G33" s="235">
        <v>248.03100000000001</v>
      </c>
      <c r="H33" s="235">
        <f t="shared" si="3"/>
        <v>447.46899999999999</v>
      </c>
    </row>
    <row r="34" spans="1:8" ht="45">
      <c r="A34" s="233" t="s">
        <v>556</v>
      </c>
      <c r="B34" s="238" t="s">
        <v>557</v>
      </c>
      <c r="C34" s="253" t="s">
        <v>67</v>
      </c>
      <c r="D34" s="241" t="s">
        <v>19</v>
      </c>
      <c r="E34" s="233" t="s">
        <v>558</v>
      </c>
      <c r="F34" s="235">
        <v>2467</v>
      </c>
      <c r="G34" s="235">
        <v>1611.846</v>
      </c>
      <c r="H34" s="235">
        <f t="shared" si="3"/>
        <v>855.154</v>
      </c>
    </row>
    <row r="35" spans="1:8" ht="14.25">
      <c r="A35" s="232">
        <v>5</v>
      </c>
      <c r="B35" s="242" t="s">
        <v>38</v>
      </c>
      <c r="C35" s="242"/>
      <c r="D35" s="226"/>
      <c r="E35" s="226"/>
      <c r="F35" s="227">
        <f>F36</f>
        <v>1315.0280000000002</v>
      </c>
      <c r="G35" s="227">
        <f t="shared" ref="G35" si="4">G36</f>
        <v>0</v>
      </c>
      <c r="H35" s="227">
        <f>H36</f>
        <v>1315.0280000000002</v>
      </c>
    </row>
    <row r="36" spans="1:8" ht="28.5">
      <c r="A36" s="232" t="s">
        <v>105</v>
      </c>
      <c r="B36" s="242" t="s">
        <v>107</v>
      </c>
      <c r="C36" s="242"/>
      <c r="D36" s="226"/>
      <c r="E36" s="226"/>
      <c r="F36" s="227">
        <f>SUM(F37:F45)</f>
        <v>1315.0280000000002</v>
      </c>
      <c r="G36" s="227">
        <f t="shared" ref="G36:H36" si="5">SUM(G37:G45)</f>
        <v>0</v>
      </c>
      <c r="H36" s="227">
        <f t="shared" si="5"/>
        <v>1315.0280000000002</v>
      </c>
    </row>
    <row r="37" spans="1:8" ht="15">
      <c r="A37" s="233" t="s">
        <v>559</v>
      </c>
      <c r="B37" s="238" t="s">
        <v>560</v>
      </c>
      <c r="C37" s="665" t="s">
        <v>561</v>
      </c>
      <c r="D37" s="241" t="s">
        <v>24</v>
      </c>
      <c r="E37" s="254" t="s">
        <v>562</v>
      </c>
      <c r="F37" s="235">
        <v>161.892</v>
      </c>
      <c r="G37" s="240" t="s">
        <v>498</v>
      </c>
      <c r="H37" s="235">
        <f t="shared" ref="H37:H45" si="6">F37-G37</f>
        <v>161.892</v>
      </c>
    </row>
    <row r="38" spans="1:8" ht="15">
      <c r="A38" s="233" t="s">
        <v>563</v>
      </c>
      <c r="B38" s="238" t="s">
        <v>564</v>
      </c>
      <c r="C38" s="666"/>
      <c r="D38" s="241" t="s">
        <v>21</v>
      </c>
      <c r="E38" s="254" t="s">
        <v>565</v>
      </c>
      <c r="F38" s="235">
        <v>161.892</v>
      </c>
      <c r="G38" s="240" t="s">
        <v>498</v>
      </c>
      <c r="H38" s="235">
        <f t="shared" si="6"/>
        <v>161.892</v>
      </c>
    </row>
    <row r="39" spans="1:8" ht="15">
      <c r="A39" s="233" t="s">
        <v>566</v>
      </c>
      <c r="B39" s="238" t="s">
        <v>567</v>
      </c>
      <c r="C39" s="666"/>
      <c r="D39" s="241" t="s">
        <v>21</v>
      </c>
      <c r="E39" s="254" t="s">
        <v>568</v>
      </c>
      <c r="F39" s="235">
        <v>161.892</v>
      </c>
      <c r="G39" s="240" t="s">
        <v>498</v>
      </c>
      <c r="H39" s="235">
        <f t="shared" si="6"/>
        <v>161.892</v>
      </c>
    </row>
    <row r="40" spans="1:8" ht="15">
      <c r="A40" s="233" t="s">
        <v>569</v>
      </c>
      <c r="B40" s="238" t="s">
        <v>570</v>
      </c>
      <c r="C40" s="666"/>
      <c r="D40" s="241" t="s">
        <v>20</v>
      </c>
      <c r="E40" s="254" t="s">
        <v>571</v>
      </c>
      <c r="F40" s="235">
        <v>161.892</v>
      </c>
      <c r="G40" s="240" t="s">
        <v>498</v>
      </c>
      <c r="H40" s="235">
        <f t="shared" si="6"/>
        <v>161.892</v>
      </c>
    </row>
    <row r="41" spans="1:8" ht="15">
      <c r="A41" s="233" t="s">
        <v>572</v>
      </c>
      <c r="B41" s="238" t="s">
        <v>573</v>
      </c>
      <c r="C41" s="666"/>
      <c r="D41" s="241" t="s">
        <v>22</v>
      </c>
      <c r="E41" s="254" t="s">
        <v>574</v>
      </c>
      <c r="F41" s="235">
        <v>161.892</v>
      </c>
      <c r="G41" s="240" t="s">
        <v>498</v>
      </c>
      <c r="H41" s="235">
        <f t="shared" si="6"/>
        <v>161.892</v>
      </c>
    </row>
    <row r="42" spans="1:8" ht="15">
      <c r="A42" s="233" t="s">
        <v>575</v>
      </c>
      <c r="B42" s="238" t="s">
        <v>576</v>
      </c>
      <c r="C42" s="666"/>
      <c r="D42" s="241" t="s">
        <v>18</v>
      </c>
      <c r="E42" s="254" t="s">
        <v>577</v>
      </c>
      <c r="F42" s="235">
        <v>161.892</v>
      </c>
      <c r="G42" s="240" t="s">
        <v>498</v>
      </c>
      <c r="H42" s="235">
        <f t="shared" si="6"/>
        <v>161.892</v>
      </c>
    </row>
    <row r="43" spans="1:8" ht="15">
      <c r="A43" s="233" t="s">
        <v>578</v>
      </c>
      <c r="B43" s="238" t="s">
        <v>579</v>
      </c>
      <c r="C43" s="666"/>
      <c r="D43" s="241" t="s">
        <v>101</v>
      </c>
      <c r="E43" s="233" t="s">
        <v>580</v>
      </c>
      <c r="F43" s="235">
        <v>161.892</v>
      </c>
      <c r="G43" s="240" t="s">
        <v>498</v>
      </c>
      <c r="H43" s="235">
        <f t="shared" si="6"/>
        <v>161.892</v>
      </c>
    </row>
    <row r="44" spans="1:8" ht="15">
      <c r="A44" s="233" t="s">
        <v>581</v>
      </c>
      <c r="B44" s="238" t="s">
        <v>582</v>
      </c>
      <c r="C44" s="666"/>
      <c r="D44" s="241" t="s">
        <v>101</v>
      </c>
      <c r="E44" s="233" t="s">
        <v>583</v>
      </c>
      <c r="F44" s="235">
        <v>90.891999999999996</v>
      </c>
      <c r="G44" s="235"/>
      <c r="H44" s="235">
        <f t="shared" si="6"/>
        <v>90.891999999999996</v>
      </c>
    </row>
    <row r="45" spans="1:8" ht="15">
      <c r="A45" s="233" t="s">
        <v>584</v>
      </c>
      <c r="B45" s="238" t="s">
        <v>585</v>
      </c>
      <c r="C45" s="666"/>
      <c r="D45" s="241" t="s">
        <v>17</v>
      </c>
      <c r="E45" s="233" t="s">
        <v>586</v>
      </c>
      <c r="F45" s="235">
        <v>90.891999999999996</v>
      </c>
      <c r="G45" s="235"/>
      <c r="H45" s="235">
        <f t="shared" si="6"/>
        <v>90.891999999999996</v>
      </c>
    </row>
    <row r="46" spans="1:8" ht="14.25">
      <c r="A46" s="232">
        <v>6</v>
      </c>
      <c r="B46" s="242" t="s">
        <v>39</v>
      </c>
      <c r="C46" s="242"/>
      <c r="D46" s="226"/>
      <c r="E46" s="226"/>
      <c r="F46" s="227">
        <f>F47</f>
        <v>691</v>
      </c>
      <c r="G46" s="227">
        <f t="shared" ref="G46:H46" si="7">G47</f>
        <v>556.64805200000001</v>
      </c>
      <c r="H46" s="227">
        <f t="shared" si="7"/>
        <v>134.35194799999999</v>
      </c>
    </row>
    <row r="47" spans="1:8" ht="45">
      <c r="A47" s="233" t="s">
        <v>29</v>
      </c>
      <c r="B47" s="238" t="s">
        <v>108</v>
      </c>
      <c r="C47" s="233" t="s">
        <v>561</v>
      </c>
      <c r="D47" s="241" t="s">
        <v>109</v>
      </c>
      <c r="E47" s="254" t="s">
        <v>587</v>
      </c>
      <c r="F47" s="235">
        <v>691</v>
      </c>
      <c r="G47" s="240">
        <f>556.648052</f>
        <v>556.64805200000001</v>
      </c>
      <c r="H47" s="235">
        <f>F47-G47</f>
        <v>134.35194799999999</v>
      </c>
    </row>
    <row r="48" spans="1:8" ht="28.5">
      <c r="A48" s="286" t="s">
        <v>588</v>
      </c>
      <c r="B48" s="287" t="s">
        <v>30</v>
      </c>
      <c r="C48" s="287"/>
      <c r="D48" s="287"/>
      <c r="E48" s="287"/>
      <c r="F48" s="288">
        <f t="shared" ref="F48:H49" si="8">F49</f>
        <v>65249</v>
      </c>
      <c r="G48" s="288">
        <f t="shared" si="8"/>
        <v>42327.4473</v>
      </c>
      <c r="H48" s="288">
        <f t="shared" si="8"/>
        <v>22921.552700000007</v>
      </c>
    </row>
    <row r="49" spans="1:8" ht="14.25">
      <c r="A49" s="231">
        <v>1</v>
      </c>
      <c r="B49" s="226" t="s">
        <v>37</v>
      </c>
      <c r="C49" s="226"/>
      <c r="D49" s="226"/>
      <c r="E49" s="226"/>
      <c r="F49" s="227">
        <f t="shared" si="8"/>
        <v>65249</v>
      </c>
      <c r="G49" s="227">
        <f>G50</f>
        <v>42327.4473</v>
      </c>
      <c r="H49" s="227">
        <f>H50</f>
        <v>22921.552700000007</v>
      </c>
    </row>
    <row r="50" spans="1:8" ht="14.25">
      <c r="A50" s="231" t="s">
        <v>74</v>
      </c>
      <c r="B50" s="226" t="s">
        <v>484</v>
      </c>
      <c r="C50" s="226"/>
      <c r="D50" s="226"/>
      <c r="E50" s="226"/>
      <c r="F50" s="227">
        <f>SUM(F51:F89)</f>
        <v>65249</v>
      </c>
      <c r="G50" s="227">
        <f>SUM(G51:G89)</f>
        <v>42327.4473</v>
      </c>
      <c r="H50" s="227">
        <f>SUM(H51:H89)</f>
        <v>22921.552700000007</v>
      </c>
    </row>
    <row r="51" spans="1:8" ht="30">
      <c r="A51" s="255" t="s">
        <v>36</v>
      </c>
      <c r="B51" s="256" t="s">
        <v>589</v>
      </c>
      <c r="C51" s="591" t="s">
        <v>67</v>
      </c>
      <c r="D51" s="257" t="s">
        <v>62</v>
      </c>
      <c r="E51" s="254" t="s">
        <v>590</v>
      </c>
      <c r="F51" s="235">
        <v>3524</v>
      </c>
      <c r="G51" s="235">
        <v>2305.6999999999998</v>
      </c>
      <c r="H51" s="235">
        <f t="shared" ref="H51:H89" si="9">F51-G51</f>
        <v>1218.3000000000002</v>
      </c>
    </row>
    <row r="52" spans="1:8" ht="30">
      <c r="A52" s="255" t="s">
        <v>57</v>
      </c>
      <c r="B52" s="258" t="s">
        <v>591</v>
      </c>
      <c r="C52" s="600"/>
      <c r="D52" s="259" t="s">
        <v>65</v>
      </c>
      <c r="E52" s="254" t="s">
        <v>592</v>
      </c>
      <c r="F52" s="235">
        <v>4691</v>
      </c>
      <c r="G52" s="235">
        <v>2713.9380000000001</v>
      </c>
      <c r="H52" s="235">
        <f t="shared" si="9"/>
        <v>1977.0619999999999</v>
      </c>
    </row>
    <row r="53" spans="1:8" ht="30">
      <c r="A53" s="255" t="s">
        <v>58</v>
      </c>
      <c r="B53" s="258" t="s">
        <v>593</v>
      </c>
      <c r="C53" s="600"/>
      <c r="D53" s="259" t="s">
        <v>65</v>
      </c>
      <c r="E53" s="254" t="s">
        <v>594</v>
      </c>
      <c r="F53" s="235">
        <v>1319</v>
      </c>
      <c r="G53" s="235">
        <v>153.76499999999999</v>
      </c>
      <c r="H53" s="235">
        <f t="shared" si="9"/>
        <v>1165.2350000000001</v>
      </c>
    </row>
    <row r="54" spans="1:8" ht="30">
      <c r="A54" s="255" t="s">
        <v>59</v>
      </c>
      <c r="B54" s="258" t="s">
        <v>53</v>
      </c>
      <c r="C54" s="600"/>
      <c r="D54" s="259" t="s">
        <v>66</v>
      </c>
      <c r="E54" s="254" t="s">
        <v>595</v>
      </c>
      <c r="F54" s="235">
        <v>3500</v>
      </c>
      <c r="G54" s="235">
        <v>1339.165</v>
      </c>
      <c r="H54" s="235">
        <f t="shared" si="9"/>
        <v>2160.835</v>
      </c>
    </row>
    <row r="55" spans="1:8" ht="30">
      <c r="A55" s="255" t="s">
        <v>60</v>
      </c>
      <c r="B55" s="258" t="s">
        <v>596</v>
      </c>
      <c r="C55" s="600"/>
      <c r="D55" s="259" t="s">
        <v>66</v>
      </c>
      <c r="E55" s="254" t="s">
        <v>597</v>
      </c>
      <c r="F55" s="235">
        <v>1700</v>
      </c>
      <c r="G55" s="235">
        <v>1644.2940000000001</v>
      </c>
      <c r="H55" s="235">
        <f t="shared" si="9"/>
        <v>55.705999999999904</v>
      </c>
    </row>
    <row r="56" spans="1:8" ht="45">
      <c r="A56" s="255" t="s">
        <v>110</v>
      </c>
      <c r="B56" s="258" t="s">
        <v>55</v>
      </c>
      <c r="C56" s="600"/>
      <c r="D56" s="259" t="s">
        <v>42</v>
      </c>
      <c r="E56" s="254" t="s">
        <v>598</v>
      </c>
      <c r="F56" s="235">
        <v>6354</v>
      </c>
      <c r="G56" s="235">
        <v>2204.59</v>
      </c>
      <c r="H56" s="235">
        <f t="shared" si="9"/>
        <v>4149.41</v>
      </c>
    </row>
    <row r="57" spans="1:8" ht="15">
      <c r="A57" s="255" t="s">
        <v>111</v>
      </c>
      <c r="B57" s="258" t="s">
        <v>56</v>
      </c>
      <c r="C57" s="600"/>
      <c r="D57" s="259" t="s">
        <v>45</v>
      </c>
      <c r="E57" s="254" t="s">
        <v>599</v>
      </c>
      <c r="F57" s="235">
        <v>1100</v>
      </c>
      <c r="G57" s="235">
        <v>663.55700000000002</v>
      </c>
      <c r="H57" s="235">
        <f t="shared" si="9"/>
        <v>436.44299999999998</v>
      </c>
    </row>
    <row r="58" spans="1:8" ht="45">
      <c r="A58" s="255" t="s">
        <v>112</v>
      </c>
      <c r="B58" s="258" t="s">
        <v>600</v>
      </c>
      <c r="C58" s="600"/>
      <c r="D58" s="259" t="s">
        <v>45</v>
      </c>
      <c r="E58" s="254" t="s">
        <v>601</v>
      </c>
      <c r="F58" s="235">
        <v>3500</v>
      </c>
      <c r="G58" s="235">
        <v>3454.1750000000002</v>
      </c>
      <c r="H58" s="235">
        <f t="shared" si="9"/>
        <v>45.824999999999818</v>
      </c>
    </row>
    <row r="59" spans="1:8" ht="30">
      <c r="A59" s="255" t="s">
        <v>113</v>
      </c>
      <c r="B59" s="260" t="s">
        <v>602</v>
      </c>
      <c r="C59" s="600"/>
      <c r="D59" s="257" t="s">
        <v>44</v>
      </c>
      <c r="E59" s="254" t="s">
        <v>603</v>
      </c>
      <c r="F59" s="235">
        <v>2200</v>
      </c>
      <c r="G59" s="235">
        <v>1818.818</v>
      </c>
      <c r="H59" s="235">
        <f t="shared" si="9"/>
        <v>381.18200000000002</v>
      </c>
    </row>
    <row r="60" spans="1:8" ht="15">
      <c r="A60" s="255" t="s">
        <v>114</v>
      </c>
      <c r="B60" s="258" t="s">
        <v>604</v>
      </c>
      <c r="C60" s="600"/>
      <c r="D60" s="259" t="s">
        <v>605</v>
      </c>
      <c r="E60" s="254" t="s">
        <v>606</v>
      </c>
      <c r="F60" s="235">
        <v>3476</v>
      </c>
      <c r="G60" s="235">
        <v>2731.6979999999999</v>
      </c>
      <c r="H60" s="235">
        <f t="shared" si="9"/>
        <v>744.30200000000013</v>
      </c>
    </row>
    <row r="61" spans="1:8" ht="15">
      <c r="A61" s="255" t="s">
        <v>115</v>
      </c>
      <c r="B61" s="258" t="s">
        <v>607</v>
      </c>
      <c r="C61" s="600"/>
      <c r="D61" s="257" t="s">
        <v>51</v>
      </c>
      <c r="E61" s="254" t="s">
        <v>608</v>
      </c>
      <c r="F61" s="235">
        <v>2128</v>
      </c>
      <c r="G61" s="235">
        <v>1576.547</v>
      </c>
      <c r="H61" s="235">
        <f t="shared" si="9"/>
        <v>551.45299999999997</v>
      </c>
    </row>
    <row r="62" spans="1:8" ht="15">
      <c r="A62" s="255" t="s">
        <v>116</v>
      </c>
      <c r="B62" s="258" t="s">
        <v>609</v>
      </c>
      <c r="C62" s="600"/>
      <c r="D62" s="259" t="s">
        <v>63</v>
      </c>
      <c r="E62" s="254" t="s">
        <v>610</v>
      </c>
      <c r="F62" s="235">
        <v>4709</v>
      </c>
      <c r="G62" s="235">
        <v>4676.5878000000002</v>
      </c>
      <c r="H62" s="235">
        <f t="shared" si="9"/>
        <v>32.412199999999757</v>
      </c>
    </row>
    <row r="63" spans="1:8" ht="30">
      <c r="A63" s="255" t="s">
        <v>117</v>
      </c>
      <c r="B63" s="261" t="s">
        <v>118</v>
      </c>
      <c r="C63" s="600"/>
      <c r="D63" s="257" t="s">
        <v>63</v>
      </c>
      <c r="E63" s="254" t="s">
        <v>611</v>
      </c>
      <c r="F63" s="235">
        <v>1460</v>
      </c>
      <c r="G63" s="235">
        <v>277.42099999999999</v>
      </c>
      <c r="H63" s="235">
        <f t="shared" si="9"/>
        <v>1182.579</v>
      </c>
    </row>
    <row r="64" spans="1:8" ht="30">
      <c r="A64" s="255" t="s">
        <v>119</v>
      </c>
      <c r="B64" s="256" t="s">
        <v>54</v>
      </c>
      <c r="C64" s="600"/>
      <c r="D64" s="257" t="s">
        <v>63</v>
      </c>
      <c r="E64" s="254" t="s">
        <v>612</v>
      </c>
      <c r="F64" s="235">
        <v>2240</v>
      </c>
      <c r="G64" s="235">
        <v>1250.21</v>
      </c>
      <c r="H64" s="289">
        <f>F64-G64</f>
        <v>989.79</v>
      </c>
    </row>
    <row r="65" spans="1:8" ht="30">
      <c r="A65" s="255" t="s">
        <v>120</v>
      </c>
      <c r="B65" s="258" t="s">
        <v>613</v>
      </c>
      <c r="C65" s="600"/>
      <c r="D65" s="259" t="s">
        <v>63</v>
      </c>
      <c r="E65" s="254" t="s">
        <v>614</v>
      </c>
      <c r="F65" s="235">
        <v>1100</v>
      </c>
      <c r="G65" s="235">
        <v>697.428</v>
      </c>
      <c r="H65" s="235">
        <f t="shared" si="9"/>
        <v>402.572</v>
      </c>
    </row>
    <row r="66" spans="1:8" ht="30">
      <c r="A66" s="255" t="s">
        <v>121</v>
      </c>
      <c r="B66" s="258" t="s">
        <v>615</v>
      </c>
      <c r="C66" s="592"/>
      <c r="D66" s="259" t="s">
        <v>63</v>
      </c>
      <c r="E66" s="262" t="s">
        <v>616</v>
      </c>
      <c r="F66" s="235">
        <v>8876</v>
      </c>
      <c r="G66" s="235">
        <v>7755.93</v>
      </c>
      <c r="H66" s="235">
        <f t="shared" si="9"/>
        <v>1120.0699999999997</v>
      </c>
    </row>
    <row r="67" spans="1:8" ht="60">
      <c r="A67" s="255" t="s">
        <v>126</v>
      </c>
      <c r="B67" s="263" t="s">
        <v>618</v>
      </c>
      <c r="C67" s="274" t="s">
        <v>617</v>
      </c>
      <c r="D67" s="241" t="s">
        <v>124</v>
      </c>
      <c r="E67" s="233" t="s">
        <v>619</v>
      </c>
      <c r="F67" s="235">
        <v>400</v>
      </c>
      <c r="G67" s="235">
        <v>395.988</v>
      </c>
      <c r="H67" s="235">
        <f t="shared" si="9"/>
        <v>4.0120000000000005</v>
      </c>
    </row>
    <row r="68" spans="1:8" ht="15">
      <c r="A68" s="255" t="s">
        <v>620</v>
      </c>
      <c r="B68" s="263" t="s">
        <v>621</v>
      </c>
      <c r="C68" s="591" t="s">
        <v>622</v>
      </c>
      <c r="D68" s="241" t="s">
        <v>124</v>
      </c>
      <c r="E68" s="233" t="s">
        <v>623</v>
      </c>
      <c r="F68" s="235">
        <v>495</v>
      </c>
      <c r="G68" s="167">
        <v>456.18200000000002</v>
      </c>
      <c r="H68" s="235">
        <f t="shared" si="9"/>
        <v>38.817999999999984</v>
      </c>
    </row>
    <row r="69" spans="1:8" ht="30">
      <c r="A69" s="255" t="s">
        <v>624</v>
      </c>
      <c r="B69" s="263" t="s">
        <v>625</v>
      </c>
      <c r="C69" s="592"/>
      <c r="D69" s="241" t="s">
        <v>124</v>
      </c>
      <c r="E69" s="233" t="s">
        <v>626</v>
      </c>
      <c r="F69" s="235">
        <v>600</v>
      </c>
      <c r="G69" s="167">
        <v>579.70600000000002</v>
      </c>
      <c r="H69" s="235">
        <f t="shared" si="9"/>
        <v>20.293999999999983</v>
      </c>
    </row>
    <row r="70" spans="1:8" ht="30">
      <c r="A70" s="255" t="s">
        <v>627</v>
      </c>
      <c r="B70" s="263" t="s">
        <v>628</v>
      </c>
      <c r="C70" s="591" t="s">
        <v>629</v>
      </c>
      <c r="D70" s="257" t="s">
        <v>128</v>
      </c>
      <c r="E70" s="254" t="s">
        <v>630</v>
      </c>
      <c r="F70" s="235">
        <v>180</v>
      </c>
      <c r="G70" s="235">
        <v>177.01</v>
      </c>
      <c r="H70" s="235">
        <f t="shared" si="9"/>
        <v>2.9900000000000091</v>
      </c>
    </row>
    <row r="71" spans="1:8" ht="29.25" customHeight="1">
      <c r="A71" s="255" t="s">
        <v>631</v>
      </c>
      <c r="B71" s="263" t="s">
        <v>632</v>
      </c>
      <c r="C71" s="600"/>
      <c r="D71" s="257" t="s">
        <v>128</v>
      </c>
      <c r="E71" s="254" t="s">
        <v>633</v>
      </c>
      <c r="F71" s="235">
        <v>620</v>
      </c>
      <c r="G71" s="235">
        <v>619.31799999999998</v>
      </c>
      <c r="H71" s="235">
        <f t="shared" si="9"/>
        <v>0.68200000000001637</v>
      </c>
    </row>
    <row r="72" spans="1:8" ht="30">
      <c r="A72" s="255" t="s">
        <v>634</v>
      </c>
      <c r="B72" s="263" t="s">
        <v>635</v>
      </c>
      <c r="C72" s="592"/>
      <c r="D72" s="257" t="s">
        <v>128</v>
      </c>
      <c r="E72" s="254" t="s">
        <v>636</v>
      </c>
      <c r="F72" s="235">
        <v>800</v>
      </c>
      <c r="G72" s="235">
        <v>799.18799999999999</v>
      </c>
      <c r="H72" s="235">
        <f t="shared" si="9"/>
        <v>0.81200000000001182</v>
      </c>
    </row>
    <row r="73" spans="1:8" ht="60">
      <c r="A73" s="255" t="s">
        <v>637</v>
      </c>
      <c r="B73" s="256" t="s">
        <v>61</v>
      </c>
      <c r="C73" s="241" t="s">
        <v>638</v>
      </c>
      <c r="D73" s="241" t="s">
        <v>130</v>
      </c>
      <c r="E73" s="254" t="s">
        <v>639</v>
      </c>
      <c r="F73" s="235">
        <v>1072</v>
      </c>
      <c r="G73" s="240">
        <v>1033.4525000000001</v>
      </c>
      <c r="H73" s="235">
        <f t="shared" si="9"/>
        <v>38.5474999999999</v>
      </c>
    </row>
    <row r="74" spans="1:8" ht="60">
      <c r="A74" s="255" t="s">
        <v>640</v>
      </c>
      <c r="B74" s="264" t="s">
        <v>641</v>
      </c>
      <c r="C74" s="274" t="s">
        <v>131</v>
      </c>
      <c r="D74" s="259" t="s">
        <v>132</v>
      </c>
      <c r="E74" s="262" t="s">
        <v>642</v>
      </c>
      <c r="F74" s="235">
        <v>130</v>
      </c>
      <c r="G74" s="240" t="s">
        <v>498</v>
      </c>
      <c r="H74" s="235">
        <f t="shared" si="9"/>
        <v>130</v>
      </c>
    </row>
    <row r="75" spans="1:8" ht="60">
      <c r="A75" s="255" t="s">
        <v>643</v>
      </c>
      <c r="B75" s="264" t="s">
        <v>644</v>
      </c>
      <c r="C75" s="274" t="s">
        <v>131</v>
      </c>
      <c r="D75" s="259" t="s">
        <v>132</v>
      </c>
      <c r="E75" s="262" t="s">
        <v>645</v>
      </c>
      <c r="F75" s="235">
        <v>500</v>
      </c>
      <c r="G75" s="235"/>
      <c r="H75" s="235">
        <f t="shared" si="9"/>
        <v>500</v>
      </c>
    </row>
    <row r="76" spans="1:8" ht="60">
      <c r="A76" s="255" t="s">
        <v>646</v>
      </c>
      <c r="B76" s="264" t="s">
        <v>647</v>
      </c>
      <c r="C76" s="274" t="s">
        <v>131</v>
      </c>
      <c r="D76" s="259" t="s">
        <v>132</v>
      </c>
      <c r="E76" s="262" t="s">
        <v>648</v>
      </c>
      <c r="F76" s="235">
        <v>800</v>
      </c>
      <c r="G76" s="235"/>
      <c r="H76" s="235">
        <f t="shared" si="9"/>
        <v>800</v>
      </c>
    </row>
    <row r="77" spans="1:8" ht="30">
      <c r="A77" s="255" t="s">
        <v>649</v>
      </c>
      <c r="B77" s="263" t="s">
        <v>650</v>
      </c>
      <c r="C77" s="591" t="s">
        <v>651</v>
      </c>
      <c r="D77" s="265" t="s">
        <v>134</v>
      </c>
      <c r="E77" s="262" t="s">
        <v>652</v>
      </c>
      <c r="F77" s="235">
        <v>600</v>
      </c>
      <c r="G77" s="235"/>
      <c r="H77" s="235">
        <f t="shared" si="9"/>
        <v>600</v>
      </c>
    </row>
    <row r="78" spans="1:8" ht="30">
      <c r="A78" s="255" t="s">
        <v>653</v>
      </c>
      <c r="B78" s="263" t="s">
        <v>654</v>
      </c>
      <c r="C78" s="592"/>
      <c r="D78" s="265" t="s">
        <v>134</v>
      </c>
      <c r="E78" s="262" t="s">
        <v>655</v>
      </c>
      <c r="F78" s="235">
        <v>500</v>
      </c>
      <c r="G78" s="235"/>
      <c r="H78" s="235">
        <f t="shared" si="9"/>
        <v>500</v>
      </c>
    </row>
    <row r="79" spans="1:8" ht="15">
      <c r="A79" s="255" t="s">
        <v>656</v>
      </c>
      <c r="B79" s="263" t="s">
        <v>657</v>
      </c>
      <c r="C79" s="591" t="s">
        <v>658</v>
      </c>
      <c r="D79" s="259" t="s">
        <v>135</v>
      </c>
      <c r="E79" s="262" t="s">
        <v>659</v>
      </c>
      <c r="F79" s="235">
        <v>600</v>
      </c>
      <c r="G79" s="235"/>
      <c r="H79" s="235">
        <f t="shared" si="9"/>
        <v>600</v>
      </c>
    </row>
    <row r="80" spans="1:8" ht="15">
      <c r="A80" s="255" t="s">
        <v>660</v>
      </c>
      <c r="B80" s="263" t="s">
        <v>661</v>
      </c>
      <c r="C80" s="592"/>
      <c r="D80" s="259" t="s">
        <v>135</v>
      </c>
      <c r="E80" s="262" t="s">
        <v>662</v>
      </c>
      <c r="F80" s="235">
        <v>600</v>
      </c>
      <c r="G80" s="235"/>
      <c r="H80" s="235">
        <f t="shared" si="9"/>
        <v>600</v>
      </c>
    </row>
    <row r="81" spans="1:8" ht="60">
      <c r="A81" s="255" t="s">
        <v>663</v>
      </c>
      <c r="B81" s="263" t="s">
        <v>664</v>
      </c>
      <c r="C81" s="241" t="s">
        <v>665</v>
      </c>
      <c r="D81" s="257" t="s">
        <v>137</v>
      </c>
      <c r="E81" s="262" t="s">
        <v>666</v>
      </c>
      <c r="F81" s="235">
        <v>800</v>
      </c>
      <c r="G81" s="235"/>
      <c r="H81" s="235">
        <f t="shared" si="9"/>
        <v>800</v>
      </c>
    </row>
    <row r="82" spans="1:8" ht="45">
      <c r="A82" s="255" t="s">
        <v>667</v>
      </c>
      <c r="B82" s="263" t="s">
        <v>668</v>
      </c>
      <c r="C82" s="241" t="s">
        <v>151</v>
      </c>
      <c r="D82" s="257" t="s">
        <v>137</v>
      </c>
      <c r="E82" s="254" t="s">
        <v>669</v>
      </c>
      <c r="F82" s="235">
        <v>800</v>
      </c>
      <c r="G82" s="235">
        <f>741.385</f>
        <v>741.38499999999999</v>
      </c>
      <c r="H82" s="235">
        <f t="shared" si="9"/>
        <v>58.615000000000009</v>
      </c>
    </row>
    <row r="83" spans="1:8" ht="60">
      <c r="A83" s="255" t="s">
        <v>678</v>
      </c>
      <c r="B83" s="263" t="s">
        <v>679</v>
      </c>
      <c r="C83" s="274" t="s">
        <v>671</v>
      </c>
      <c r="D83" s="257" t="s">
        <v>138</v>
      </c>
      <c r="E83" s="254" t="s">
        <v>680</v>
      </c>
      <c r="F83" s="235">
        <v>140</v>
      </c>
      <c r="G83" s="240" t="s">
        <v>498</v>
      </c>
      <c r="H83" s="235">
        <f t="shared" si="9"/>
        <v>140</v>
      </c>
    </row>
    <row r="84" spans="1:8" ht="60">
      <c r="A84" s="255" t="s">
        <v>681</v>
      </c>
      <c r="B84" s="263" t="s">
        <v>682</v>
      </c>
      <c r="C84" s="274" t="s">
        <v>671</v>
      </c>
      <c r="D84" s="257" t="s">
        <v>138</v>
      </c>
      <c r="E84" s="254" t="s">
        <v>683</v>
      </c>
      <c r="F84" s="235">
        <v>535</v>
      </c>
      <c r="G84" s="235"/>
      <c r="H84" s="235">
        <f t="shared" si="9"/>
        <v>535</v>
      </c>
    </row>
    <row r="85" spans="1:8" ht="30">
      <c r="A85" s="255" t="s">
        <v>684</v>
      </c>
      <c r="B85" s="263" t="s">
        <v>685</v>
      </c>
      <c r="C85" s="591" t="s">
        <v>686</v>
      </c>
      <c r="D85" s="257" t="s">
        <v>139</v>
      </c>
      <c r="E85" s="254" t="s">
        <v>687</v>
      </c>
      <c r="F85" s="235">
        <v>600</v>
      </c>
      <c r="G85" s="235">
        <v>598.29999999999995</v>
      </c>
      <c r="H85" s="235">
        <f t="shared" si="9"/>
        <v>1.7000000000000455</v>
      </c>
    </row>
    <row r="86" spans="1:8" ht="30">
      <c r="A86" s="255" t="s">
        <v>688</v>
      </c>
      <c r="B86" s="263" t="s">
        <v>689</v>
      </c>
      <c r="C86" s="592"/>
      <c r="D86" s="257" t="s">
        <v>139</v>
      </c>
      <c r="E86" s="254" t="s">
        <v>690</v>
      </c>
      <c r="F86" s="235">
        <v>550</v>
      </c>
      <c r="G86" s="235">
        <v>548.15499999999997</v>
      </c>
      <c r="H86" s="235">
        <f t="shared" si="9"/>
        <v>1.8450000000000273</v>
      </c>
    </row>
    <row r="87" spans="1:8" ht="45">
      <c r="A87" s="266" t="s">
        <v>691</v>
      </c>
      <c r="B87" s="267" t="s">
        <v>692</v>
      </c>
      <c r="C87" s="268" t="s">
        <v>150</v>
      </c>
      <c r="D87" s="268" t="s">
        <v>140</v>
      </c>
      <c r="E87" s="269" t="s">
        <v>693</v>
      </c>
      <c r="F87" s="270">
        <v>1150</v>
      </c>
      <c r="G87" s="235">
        <v>1114.9390000000001</v>
      </c>
      <c r="H87" s="235">
        <f t="shared" si="9"/>
        <v>35.060999999999922</v>
      </c>
    </row>
    <row r="88" spans="1:8" ht="30" customHeight="1">
      <c r="A88" s="255" t="s">
        <v>694</v>
      </c>
      <c r="B88" s="263" t="s">
        <v>695</v>
      </c>
      <c r="C88" s="274" t="s">
        <v>696</v>
      </c>
      <c r="D88" s="241" t="s">
        <v>141</v>
      </c>
      <c r="E88" s="269" t="s">
        <v>697</v>
      </c>
      <c r="F88" s="235">
        <v>300</v>
      </c>
      <c r="G88" s="240"/>
      <c r="H88" s="235">
        <f t="shared" si="9"/>
        <v>300</v>
      </c>
    </row>
    <row r="89" spans="1:8" ht="60">
      <c r="A89" s="255" t="s">
        <v>698</v>
      </c>
      <c r="B89" s="263" t="s">
        <v>699</v>
      </c>
      <c r="C89" s="274" t="s">
        <v>696</v>
      </c>
      <c r="D89" s="241" t="s">
        <v>141</v>
      </c>
      <c r="E89" s="269" t="s">
        <v>700</v>
      </c>
      <c r="F89" s="235">
        <v>600</v>
      </c>
      <c r="G89" s="240"/>
      <c r="H89" s="235">
        <f t="shared" si="9"/>
        <v>600</v>
      </c>
    </row>
    <row r="90" spans="1:8" ht="28.5">
      <c r="A90" s="228" t="s">
        <v>13</v>
      </c>
      <c r="B90" s="229" t="s">
        <v>31</v>
      </c>
      <c r="C90" s="229"/>
      <c r="D90" s="229"/>
      <c r="E90" s="229"/>
      <c r="F90" s="230">
        <f t="shared" ref="F90" si="10">F91</f>
        <v>16134</v>
      </c>
      <c r="G90" s="230">
        <f>G91</f>
        <v>7413.4315000000006</v>
      </c>
      <c r="H90" s="230">
        <f>H91</f>
        <v>8720.5684999999994</v>
      </c>
    </row>
    <row r="91" spans="1:8" ht="28.5" hidden="1">
      <c r="A91" s="231">
        <v>1</v>
      </c>
      <c r="B91" s="226" t="s">
        <v>701</v>
      </c>
      <c r="C91" s="226"/>
      <c r="D91" s="226"/>
      <c r="E91" s="226"/>
      <c r="F91" s="227">
        <f>SUM(F92:F111)</f>
        <v>16134</v>
      </c>
      <c r="G91" s="227">
        <f>SUM(G92:G111)</f>
        <v>7413.4315000000006</v>
      </c>
      <c r="H91" s="227">
        <f>SUM(H92:H111)</f>
        <v>8720.5684999999994</v>
      </c>
    </row>
    <row r="92" spans="1:8" ht="30">
      <c r="A92" s="259">
        <v>1</v>
      </c>
      <c r="B92" s="263" t="s">
        <v>702</v>
      </c>
      <c r="C92" s="591" t="s">
        <v>617</v>
      </c>
      <c r="D92" s="241" t="s">
        <v>124</v>
      </c>
      <c r="E92" s="233" t="s">
        <v>703</v>
      </c>
      <c r="F92" s="235">
        <v>1110</v>
      </c>
      <c r="G92" s="235">
        <v>1107.498</v>
      </c>
      <c r="H92" s="235">
        <f t="shared" ref="H92:H111" si="11">F92-G92</f>
        <v>2.5019999999999527</v>
      </c>
    </row>
    <row r="93" spans="1:8" ht="30">
      <c r="A93" s="259">
        <v>2</v>
      </c>
      <c r="B93" s="263" t="s">
        <v>704</v>
      </c>
      <c r="C93" s="592"/>
      <c r="D93" s="241" t="s">
        <v>124</v>
      </c>
      <c r="E93" s="233" t="s">
        <v>705</v>
      </c>
      <c r="F93" s="235">
        <v>600</v>
      </c>
      <c r="G93" s="235">
        <v>598.60500000000002</v>
      </c>
      <c r="H93" s="235">
        <f t="shared" si="11"/>
        <v>1.3949999999999818</v>
      </c>
    </row>
    <row r="94" spans="1:8" ht="60">
      <c r="A94" s="259">
        <v>3</v>
      </c>
      <c r="B94" s="263" t="s">
        <v>706</v>
      </c>
      <c r="C94" s="241" t="s">
        <v>629</v>
      </c>
      <c r="D94" s="241" t="s">
        <v>128</v>
      </c>
      <c r="E94" s="233" t="s">
        <v>707</v>
      </c>
      <c r="F94" s="235">
        <v>1150</v>
      </c>
      <c r="G94" s="243">
        <v>1143.4549999999999</v>
      </c>
      <c r="H94" s="235">
        <f t="shared" si="11"/>
        <v>6.5450000000000728</v>
      </c>
    </row>
    <row r="95" spans="1:8" ht="45">
      <c r="A95" s="259">
        <v>4</v>
      </c>
      <c r="B95" s="263" t="s">
        <v>708</v>
      </c>
      <c r="C95" s="241" t="s">
        <v>709</v>
      </c>
      <c r="D95" s="241" t="s">
        <v>128</v>
      </c>
      <c r="E95" s="233" t="s">
        <v>710</v>
      </c>
      <c r="F95" s="235">
        <v>250</v>
      </c>
      <c r="G95" s="235">
        <v>233.76400000000001</v>
      </c>
      <c r="H95" s="235">
        <f t="shared" si="11"/>
        <v>16.23599999999999</v>
      </c>
    </row>
    <row r="96" spans="1:8" ht="60">
      <c r="A96" s="259">
        <v>5</v>
      </c>
      <c r="B96" s="263" t="s">
        <v>711</v>
      </c>
      <c r="C96" s="241" t="s">
        <v>629</v>
      </c>
      <c r="D96" s="241" t="s">
        <v>128</v>
      </c>
      <c r="E96" s="233" t="s">
        <v>712</v>
      </c>
      <c r="F96" s="235">
        <v>306</v>
      </c>
      <c r="G96" s="235">
        <v>304.59699999999998</v>
      </c>
      <c r="H96" s="235">
        <f t="shared" si="11"/>
        <v>1.40300000000002</v>
      </c>
    </row>
    <row r="97" spans="1:8" ht="30" customHeight="1">
      <c r="A97" s="259">
        <v>6</v>
      </c>
      <c r="B97" s="263" t="s">
        <v>713</v>
      </c>
      <c r="C97" s="274" t="s">
        <v>638</v>
      </c>
      <c r="D97" s="241" t="s">
        <v>714</v>
      </c>
      <c r="E97" s="233" t="s">
        <v>715</v>
      </c>
      <c r="F97" s="235">
        <v>970</v>
      </c>
      <c r="G97" s="235">
        <v>966.40150000000006</v>
      </c>
      <c r="H97" s="235">
        <f t="shared" si="11"/>
        <v>3.5984999999999445</v>
      </c>
    </row>
    <row r="98" spans="1:8" ht="60">
      <c r="A98" s="259">
        <v>8</v>
      </c>
      <c r="B98" s="263" t="s">
        <v>716</v>
      </c>
      <c r="C98" s="274" t="s">
        <v>638</v>
      </c>
      <c r="D98" s="241" t="s">
        <v>714</v>
      </c>
      <c r="E98" s="233" t="s">
        <v>717</v>
      </c>
      <c r="F98" s="235">
        <v>706</v>
      </c>
      <c r="G98" s="235">
        <v>703.43200000000002</v>
      </c>
      <c r="H98" s="235">
        <f t="shared" si="11"/>
        <v>2.5679999999999836</v>
      </c>
    </row>
    <row r="99" spans="1:8" ht="15">
      <c r="A99" s="259">
        <v>11</v>
      </c>
      <c r="B99" s="263" t="s">
        <v>718</v>
      </c>
      <c r="C99" s="591" t="s">
        <v>651</v>
      </c>
      <c r="D99" s="241" t="s">
        <v>134</v>
      </c>
      <c r="E99" s="233" t="s">
        <v>719</v>
      </c>
      <c r="F99" s="235">
        <v>906</v>
      </c>
      <c r="G99" s="240"/>
      <c r="H99" s="235">
        <f t="shared" si="11"/>
        <v>906</v>
      </c>
    </row>
    <row r="100" spans="1:8" ht="30">
      <c r="A100" s="259">
        <v>12</v>
      </c>
      <c r="B100" s="263" t="s">
        <v>720</v>
      </c>
      <c r="C100" s="592"/>
      <c r="D100" s="241" t="s">
        <v>134</v>
      </c>
      <c r="E100" s="233" t="s">
        <v>721</v>
      </c>
      <c r="F100" s="235">
        <v>800</v>
      </c>
      <c r="G100" s="235"/>
      <c r="H100" s="235">
        <f t="shared" si="11"/>
        <v>800</v>
      </c>
    </row>
    <row r="101" spans="1:8" ht="15">
      <c r="A101" s="259">
        <v>13</v>
      </c>
      <c r="B101" s="263" t="s">
        <v>722</v>
      </c>
      <c r="C101" s="591" t="s">
        <v>658</v>
      </c>
      <c r="D101" s="241" t="s">
        <v>135</v>
      </c>
      <c r="E101" s="233" t="s">
        <v>723</v>
      </c>
      <c r="F101" s="235">
        <v>1256</v>
      </c>
      <c r="G101" s="240" t="s">
        <v>498</v>
      </c>
      <c r="H101" s="235">
        <f t="shared" si="11"/>
        <v>1256</v>
      </c>
    </row>
    <row r="102" spans="1:8" ht="15">
      <c r="A102" s="259">
        <v>14</v>
      </c>
      <c r="B102" s="263" t="s">
        <v>724</v>
      </c>
      <c r="C102" s="592"/>
      <c r="D102" s="241" t="s">
        <v>135</v>
      </c>
      <c r="E102" s="233" t="s">
        <v>725</v>
      </c>
      <c r="F102" s="235">
        <v>450</v>
      </c>
      <c r="G102" s="240" t="s">
        <v>498</v>
      </c>
      <c r="H102" s="235">
        <f t="shared" si="11"/>
        <v>450</v>
      </c>
    </row>
    <row r="103" spans="1:8" ht="30">
      <c r="A103" s="259">
        <v>15</v>
      </c>
      <c r="B103" s="263" t="s">
        <v>726</v>
      </c>
      <c r="C103" s="591" t="s">
        <v>665</v>
      </c>
      <c r="D103" s="241" t="s">
        <v>137</v>
      </c>
      <c r="E103" s="233" t="s">
        <v>727</v>
      </c>
      <c r="F103" s="235">
        <v>900</v>
      </c>
      <c r="G103" s="240"/>
      <c r="H103" s="235">
        <f t="shared" si="11"/>
        <v>900</v>
      </c>
    </row>
    <row r="104" spans="1:8" ht="30">
      <c r="A104" s="259">
        <v>16</v>
      </c>
      <c r="B104" s="263" t="s">
        <v>728</v>
      </c>
      <c r="C104" s="592"/>
      <c r="D104" s="241" t="s">
        <v>137</v>
      </c>
      <c r="E104" s="233" t="s">
        <v>729</v>
      </c>
      <c r="F104" s="235">
        <v>806</v>
      </c>
      <c r="G104" s="235"/>
      <c r="H104" s="235">
        <f t="shared" si="11"/>
        <v>806</v>
      </c>
    </row>
    <row r="105" spans="1:8" ht="30">
      <c r="A105" s="259">
        <v>17</v>
      </c>
      <c r="B105" s="263" t="s">
        <v>730</v>
      </c>
      <c r="C105" s="591" t="s">
        <v>731</v>
      </c>
      <c r="D105" s="241" t="s">
        <v>138</v>
      </c>
      <c r="E105" s="233" t="s">
        <v>732</v>
      </c>
      <c r="F105" s="235">
        <v>1046</v>
      </c>
      <c r="G105" s="235"/>
      <c r="H105" s="235">
        <f t="shared" si="11"/>
        <v>1046</v>
      </c>
    </row>
    <row r="106" spans="1:8" ht="30">
      <c r="A106" s="259">
        <v>18</v>
      </c>
      <c r="B106" s="263" t="s">
        <v>733</v>
      </c>
      <c r="C106" s="592"/>
      <c r="D106" s="241" t="s">
        <v>138</v>
      </c>
      <c r="E106" s="233" t="s">
        <v>734</v>
      </c>
      <c r="F106" s="235">
        <v>660</v>
      </c>
      <c r="G106" s="235"/>
      <c r="H106" s="235">
        <f t="shared" si="11"/>
        <v>660</v>
      </c>
    </row>
    <row r="107" spans="1:8" ht="30">
      <c r="A107" s="259">
        <v>19</v>
      </c>
      <c r="B107" s="263" t="s">
        <v>735</v>
      </c>
      <c r="C107" s="591" t="s">
        <v>686</v>
      </c>
      <c r="D107" s="241" t="s">
        <v>139</v>
      </c>
      <c r="E107" s="233" t="s">
        <v>736</v>
      </c>
      <c r="F107" s="235">
        <v>1106</v>
      </c>
      <c r="G107" s="240">
        <v>1103.1500000000001</v>
      </c>
      <c r="H107" s="235">
        <f t="shared" si="11"/>
        <v>2.8499999999999091</v>
      </c>
    </row>
    <row r="108" spans="1:8" ht="15">
      <c r="A108" s="259">
        <v>20</v>
      </c>
      <c r="B108" s="263" t="s">
        <v>737</v>
      </c>
      <c r="C108" s="592"/>
      <c r="D108" s="241" t="s">
        <v>139</v>
      </c>
      <c r="E108" s="233" t="s">
        <v>738</v>
      </c>
      <c r="F108" s="235">
        <v>600</v>
      </c>
      <c r="G108" s="235"/>
      <c r="H108" s="235">
        <f t="shared" si="11"/>
        <v>600</v>
      </c>
    </row>
    <row r="109" spans="1:8" ht="15">
      <c r="A109" s="271">
        <v>21</v>
      </c>
      <c r="B109" s="267" t="s">
        <v>739</v>
      </c>
      <c r="C109" s="663" t="s">
        <v>740</v>
      </c>
      <c r="D109" s="268" t="s">
        <v>140</v>
      </c>
      <c r="E109" s="269" t="s">
        <v>741</v>
      </c>
      <c r="F109" s="270">
        <v>1266</v>
      </c>
      <c r="G109" s="270">
        <v>1252.529</v>
      </c>
      <c r="H109" s="235">
        <f t="shared" si="11"/>
        <v>13.471000000000004</v>
      </c>
    </row>
    <row r="110" spans="1:8" ht="30">
      <c r="A110" s="271">
        <v>22</v>
      </c>
      <c r="B110" s="267" t="s">
        <v>742</v>
      </c>
      <c r="C110" s="664"/>
      <c r="D110" s="268" t="s">
        <v>140</v>
      </c>
      <c r="E110" s="269" t="s">
        <v>743</v>
      </c>
      <c r="F110" s="270">
        <v>440</v>
      </c>
      <c r="G110" s="270"/>
      <c r="H110" s="235">
        <f t="shared" si="11"/>
        <v>440</v>
      </c>
    </row>
    <row r="111" spans="1:8" ht="30">
      <c r="A111" s="259">
        <v>24</v>
      </c>
      <c r="B111" s="263" t="s">
        <v>744</v>
      </c>
      <c r="C111" s="276"/>
      <c r="D111" s="241" t="s">
        <v>141</v>
      </c>
      <c r="E111" s="233" t="s">
        <v>745</v>
      </c>
      <c r="F111" s="235">
        <v>806</v>
      </c>
      <c r="G111" s="240"/>
      <c r="H111" s="235">
        <f t="shared" si="11"/>
        <v>806</v>
      </c>
    </row>
  </sheetData>
  <mergeCells count="19">
    <mergeCell ref="A4:B4"/>
    <mergeCell ref="C8:C9"/>
    <mergeCell ref="C25:C27"/>
    <mergeCell ref="C28:C31"/>
    <mergeCell ref="C32:C33"/>
    <mergeCell ref="C77:C78"/>
    <mergeCell ref="C79:C80"/>
    <mergeCell ref="C85:C86"/>
    <mergeCell ref="C92:C93"/>
    <mergeCell ref="C37:C45"/>
    <mergeCell ref="C51:C66"/>
    <mergeCell ref="C68:C69"/>
    <mergeCell ref="C70:C72"/>
    <mergeCell ref="C107:C108"/>
    <mergeCell ref="C109:C110"/>
    <mergeCell ref="C99:C100"/>
    <mergeCell ref="C101:C102"/>
    <mergeCell ref="C103:C104"/>
    <mergeCell ref="C105:C1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87"/>
  <sheetViews>
    <sheetView topLeftCell="A40" workbookViewId="0">
      <selection activeCell="C61" sqref="C61"/>
    </sheetView>
  </sheetViews>
  <sheetFormatPr defaultRowHeight="12.75"/>
  <cols>
    <col min="1" max="1" width="6.1640625" style="23" customWidth="1"/>
    <col min="2" max="2" width="36.1640625" style="23" customWidth="1"/>
    <col min="3" max="3" width="15.1640625" style="23" customWidth="1"/>
    <col min="4" max="6" width="15" style="23" customWidth="1"/>
    <col min="7" max="16384" width="9.33203125" style="23"/>
  </cols>
  <sheetData>
    <row r="4" spans="1:6" ht="12.75" customHeight="1">
      <c r="A4" s="677" t="s">
        <v>0</v>
      </c>
      <c r="B4" s="677" t="s">
        <v>149</v>
      </c>
      <c r="C4" s="678" t="s">
        <v>72</v>
      </c>
      <c r="D4" s="410" t="s">
        <v>472</v>
      </c>
      <c r="E4" s="411" t="s">
        <v>771</v>
      </c>
      <c r="F4" s="669" t="s">
        <v>772</v>
      </c>
    </row>
    <row r="5" spans="1:6" ht="25.5">
      <c r="A5" s="677"/>
      <c r="B5" s="677"/>
      <c r="C5" s="679"/>
      <c r="D5" s="318" t="s">
        <v>144</v>
      </c>
      <c r="E5" s="319" t="s">
        <v>142</v>
      </c>
      <c r="F5" s="670"/>
    </row>
    <row r="6" spans="1:6">
      <c r="A6" s="320"/>
      <c r="B6" s="320" t="s">
        <v>7</v>
      </c>
      <c r="C6" s="320"/>
      <c r="D6" s="321">
        <f>D7+D33+D41</f>
        <v>22557.893</v>
      </c>
      <c r="E6" s="322">
        <f>E7+E33+E41</f>
        <v>10179.596229999999</v>
      </c>
      <c r="F6" s="322">
        <f>F7+F33+F41</f>
        <v>12378.296770000001</v>
      </c>
    </row>
    <row r="7" spans="1:6" ht="25.5">
      <c r="A7" s="323" t="s">
        <v>145</v>
      </c>
      <c r="B7" s="323" t="s">
        <v>773</v>
      </c>
      <c r="C7" s="323"/>
      <c r="D7" s="324">
        <f t="shared" ref="D7:F7" si="0">D8+D11+D23+D25+D29</f>
        <v>7573</v>
      </c>
      <c r="E7" s="324">
        <f t="shared" si="0"/>
        <v>3100.8510000000001</v>
      </c>
      <c r="F7" s="324">
        <f t="shared" si="0"/>
        <v>4472.1490000000003</v>
      </c>
    </row>
    <row r="8" spans="1:6" ht="25.5">
      <c r="A8" s="325" t="s">
        <v>3</v>
      </c>
      <c r="B8" s="326" t="s">
        <v>774</v>
      </c>
      <c r="C8" s="327"/>
      <c r="D8" s="328">
        <f t="shared" ref="D8" si="1">SUM(D9:D10)</f>
        <v>1934</v>
      </c>
      <c r="E8" s="329">
        <f>SUM(E9:E10)</f>
        <v>1908.7339999999999</v>
      </c>
      <c r="F8" s="329">
        <f>SUM(F9:F10)</f>
        <v>25.266000000000076</v>
      </c>
    </row>
    <row r="9" spans="1:6" ht="38.25">
      <c r="A9" s="330">
        <v>1</v>
      </c>
      <c r="B9" s="331" t="s">
        <v>775</v>
      </c>
      <c r="C9" s="332" t="s">
        <v>48</v>
      </c>
      <c r="D9" s="333">
        <v>934</v>
      </c>
      <c r="E9" s="334">
        <v>908.93</v>
      </c>
      <c r="F9" s="335">
        <f>D9-E9</f>
        <v>25.07000000000005</v>
      </c>
    </row>
    <row r="10" spans="1:6" ht="25.5">
      <c r="A10" s="330">
        <v>2</v>
      </c>
      <c r="B10" s="336" t="s">
        <v>776</v>
      </c>
      <c r="C10" s="337" t="s">
        <v>132</v>
      </c>
      <c r="D10" s="333">
        <v>1000</v>
      </c>
      <c r="E10" s="338">
        <v>999.80399999999997</v>
      </c>
      <c r="F10" s="335">
        <f>D10-E10</f>
        <v>0.19600000000002638</v>
      </c>
    </row>
    <row r="11" spans="1:6" ht="25.5">
      <c r="A11" s="339" t="s">
        <v>5</v>
      </c>
      <c r="B11" s="340" t="s">
        <v>441</v>
      </c>
      <c r="C11" s="341"/>
      <c r="D11" s="342">
        <f>SUM(D12:D22)</f>
        <v>2315</v>
      </c>
      <c r="E11" s="343">
        <f>SUM(E12:E22)</f>
        <v>440.82799999999997</v>
      </c>
      <c r="F11" s="343">
        <f t="shared" ref="F11" si="2">SUM(F12:F22)</f>
        <v>1874.172</v>
      </c>
    </row>
    <row r="12" spans="1:6">
      <c r="A12" s="344">
        <v>1</v>
      </c>
      <c r="B12" s="345" t="s">
        <v>42</v>
      </c>
      <c r="C12" s="346" t="s">
        <v>42</v>
      </c>
      <c r="D12" s="333">
        <v>200</v>
      </c>
      <c r="E12" s="347"/>
      <c r="F12" s="335">
        <f t="shared" ref="F12:F22" si="3">D12-E12</f>
        <v>200</v>
      </c>
    </row>
    <row r="13" spans="1:6">
      <c r="A13" s="348">
        <v>2</v>
      </c>
      <c r="B13" s="349" t="s">
        <v>43</v>
      </c>
      <c r="C13" s="350" t="s">
        <v>43</v>
      </c>
      <c r="D13" s="351">
        <v>215</v>
      </c>
      <c r="E13" s="352">
        <v>147.80000000000001</v>
      </c>
      <c r="F13" s="353">
        <f t="shared" si="3"/>
        <v>67.199999999999989</v>
      </c>
    </row>
    <row r="14" spans="1:6">
      <c r="A14" s="348">
        <v>3</v>
      </c>
      <c r="B14" s="349" t="s">
        <v>44</v>
      </c>
      <c r="C14" s="350" t="s">
        <v>44</v>
      </c>
      <c r="D14" s="351">
        <v>200</v>
      </c>
      <c r="E14" s="354">
        <v>148.02799999999999</v>
      </c>
      <c r="F14" s="353">
        <f t="shared" si="3"/>
        <v>51.972000000000008</v>
      </c>
    </row>
    <row r="15" spans="1:6">
      <c r="A15" s="348">
        <v>4</v>
      </c>
      <c r="B15" s="349" t="s">
        <v>52</v>
      </c>
      <c r="C15" s="350" t="s">
        <v>52</v>
      </c>
      <c r="D15" s="351">
        <v>200</v>
      </c>
      <c r="E15" s="352">
        <v>145</v>
      </c>
      <c r="F15" s="353">
        <f t="shared" si="3"/>
        <v>55</v>
      </c>
    </row>
    <row r="16" spans="1:6">
      <c r="A16" s="348">
        <v>5</v>
      </c>
      <c r="B16" s="349" t="s">
        <v>51</v>
      </c>
      <c r="C16" s="350" t="s">
        <v>51</v>
      </c>
      <c r="D16" s="351">
        <v>215</v>
      </c>
      <c r="E16" s="352"/>
      <c r="F16" s="353">
        <f t="shared" si="3"/>
        <v>215</v>
      </c>
    </row>
    <row r="17" spans="1:6">
      <c r="A17" s="348">
        <v>6</v>
      </c>
      <c r="B17" s="349" t="s">
        <v>45</v>
      </c>
      <c r="C17" s="350" t="s">
        <v>45</v>
      </c>
      <c r="D17" s="351">
        <v>200</v>
      </c>
      <c r="E17" s="352"/>
      <c r="F17" s="353">
        <f t="shared" si="3"/>
        <v>200</v>
      </c>
    </row>
    <row r="18" spans="1:6">
      <c r="A18" s="348">
        <v>7</v>
      </c>
      <c r="B18" s="349" t="s">
        <v>46</v>
      </c>
      <c r="C18" s="350" t="s">
        <v>46</v>
      </c>
      <c r="D18" s="351">
        <v>215</v>
      </c>
      <c r="E18" s="352"/>
      <c r="F18" s="353">
        <f t="shared" si="3"/>
        <v>215</v>
      </c>
    </row>
    <row r="19" spans="1:6">
      <c r="A19" s="348">
        <v>8</v>
      </c>
      <c r="B19" s="349" t="s">
        <v>47</v>
      </c>
      <c r="C19" s="350" t="s">
        <v>47</v>
      </c>
      <c r="D19" s="351">
        <v>255</v>
      </c>
      <c r="E19" s="352"/>
      <c r="F19" s="353">
        <f t="shared" si="3"/>
        <v>255</v>
      </c>
    </row>
    <row r="20" spans="1:6">
      <c r="A20" s="348">
        <v>9</v>
      </c>
      <c r="B20" s="349" t="s">
        <v>48</v>
      </c>
      <c r="C20" s="350" t="s">
        <v>48</v>
      </c>
      <c r="D20" s="351">
        <v>215</v>
      </c>
      <c r="E20" s="352"/>
      <c r="F20" s="353">
        <f t="shared" si="3"/>
        <v>215</v>
      </c>
    </row>
    <row r="21" spans="1:6">
      <c r="A21" s="348">
        <v>10</v>
      </c>
      <c r="B21" s="349" t="s">
        <v>49</v>
      </c>
      <c r="C21" s="350" t="s">
        <v>49</v>
      </c>
      <c r="D21" s="351">
        <v>200</v>
      </c>
      <c r="E21" s="352"/>
      <c r="F21" s="353">
        <f t="shared" si="3"/>
        <v>200</v>
      </c>
    </row>
    <row r="22" spans="1:6">
      <c r="A22" s="348">
        <v>11</v>
      </c>
      <c r="B22" s="349" t="s">
        <v>50</v>
      </c>
      <c r="C22" s="350" t="s">
        <v>50</v>
      </c>
      <c r="D22" s="351">
        <v>200</v>
      </c>
      <c r="E22" s="352"/>
      <c r="F22" s="353">
        <f t="shared" si="3"/>
        <v>200</v>
      </c>
    </row>
    <row r="23" spans="1:6" ht="25.5">
      <c r="A23" s="355" t="s">
        <v>13</v>
      </c>
      <c r="B23" s="356" t="s">
        <v>777</v>
      </c>
      <c r="C23" s="357"/>
      <c r="D23" s="358">
        <f>D24</f>
        <v>981</v>
      </c>
      <c r="E23" s="359" t="str">
        <f>E24</f>
        <v>0</v>
      </c>
      <c r="F23" s="360">
        <f>F24</f>
        <v>981</v>
      </c>
    </row>
    <row r="24" spans="1:6" ht="38.25">
      <c r="A24" s="361" t="s">
        <v>29</v>
      </c>
      <c r="B24" s="362" t="s">
        <v>444</v>
      </c>
      <c r="C24" s="363" t="s">
        <v>778</v>
      </c>
      <c r="D24" s="351">
        <v>981</v>
      </c>
      <c r="E24" s="354" t="s">
        <v>498</v>
      </c>
      <c r="F24" s="364">
        <f>D24-E24</f>
        <v>981</v>
      </c>
    </row>
    <row r="25" spans="1:6" ht="25.5">
      <c r="A25" s="355" t="s">
        <v>14</v>
      </c>
      <c r="B25" s="356" t="s">
        <v>445</v>
      </c>
      <c r="C25" s="357"/>
      <c r="D25" s="358">
        <f>SUM(D26:D28)</f>
        <v>2141</v>
      </c>
      <c r="E25" s="358">
        <f t="shared" ref="E25" si="4">SUM(E26:E28)</f>
        <v>696.25</v>
      </c>
      <c r="F25" s="358">
        <f>SUM(F26:F28)</f>
        <v>1444.75</v>
      </c>
    </row>
    <row r="26" spans="1:6" ht="25.5">
      <c r="A26" s="348">
        <v>1</v>
      </c>
      <c r="B26" s="365" t="s">
        <v>779</v>
      </c>
      <c r="C26" s="366" t="s">
        <v>780</v>
      </c>
      <c r="D26" s="351">
        <f>956+741</f>
        <v>1697</v>
      </c>
      <c r="E26" s="352">
        <v>691.25</v>
      </c>
      <c r="F26" s="364">
        <f>D26-E26</f>
        <v>1005.75</v>
      </c>
    </row>
    <row r="27" spans="1:6" ht="25.5">
      <c r="A27" s="367">
        <v>2</v>
      </c>
      <c r="B27" s="368" t="s">
        <v>781</v>
      </c>
      <c r="C27" s="673" t="s">
        <v>782</v>
      </c>
      <c r="D27" s="369">
        <v>259</v>
      </c>
      <c r="E27" s="352"/>
      <c r="F27" s="364">
        <f>D27-E27</f>
        <v>259</v>
      </c>
    </row>
    <row r="28" spans="1:6" ht="25.5">
      <c r="A28" s="348">
        <v>3</v>
      </c>
      <c r="B28" s="368" t="s">
        <v>783</v>
      </c>
      <c r="C28" s="674"/>
      <c r="D28" s="351">
        <v>185</v>
      </c>
      <c r="E28" s="352">
        <v>5</v>
      </c>
      <c r="F28" s="364">
        <f>D28-E28</f>
        <v>180</v>
      </c>
    </row>
    <row r="29" spans="1:6" ht="25.5">
      <c r="A29" s="355" t="s">
        <v>16</v>
      </c>
      <c r="B29" s="356" t="s">
        <v>456</v>
      </c>
      <c r="C29" s="357"/>
      <c r="D29" s="358">
        <f>SUM(D30:D32)</f>
        <v>202</v>
      </c>
      <c r="E29" s="359">
        <f>SUM(E30:E32)</f>
        <v>55.038999999999994</v>
      </c>
      <c r="F29" s="359">
        <f>SUM(F30:F32)</f>
        <v>146.96099999999998</v>
      </c>
    </row>
    <row r="30" spans="1:6" ht="25.5">
      <c r="A30" s="367">
        <v>1</v>
      </c>
      <c r="B30" s="368" t="s">
        <v>41</v>
      </c>
      <c r="C30" s="367" t="s">
        <v>148</v>
      </c>
      <c r="D30" s="351">
        <f>88+54</f>
        <v>142</v>
      </c>
      <c r="E30" s="352">
        <v>19.649999999999999</v>
      </c>
      <c r="F30" s="364">
        <f>D30-E30</f>
        <v>122.35</v>
      </c>
    </row>
    <row r="31" spans="1:6">
      <c r="A31" s="367">
        <v>9</v>
      </c>
      <c r="B31" s="349" t="s">
        <v>47</v>
      </c>
      <c r="C31" s="350" t="s">
        <v>47</v>
      </c>
      <c r="D31" s="351">
        <f t="shared" ref="D31:D32" si="5">20+10</f>
        <v>30</v>
      </c>
      <c r="E31" s="352">
        <v>21.114000000000001</v>
      </c>
      <c r="F31" s="364">
        <f>D31-E31</f>
        <v>8.8859999999999992</v>
      </c>
    </row>
    <row r="32" spans="1:6">
      <c r="A32" s="367">
        <v>10</v>
      </c>
      <c r="B32" s="349" t="s">
        <v>48</v>
      </c>
      <c r="C32" s="350" t="s">
        <v>48</v>
      </c>
      <c r="D32" s="351">
        <f t="shared" si="5"/>
        <v>30</v>
      </c>
      <c r="E32" s="352">
        <v>14.275</v>
      </c>
      <c r="F32" s="364">
        <f>D32-E32</f>
        <v>15.725</v>
      </c>
    </row>
    <row r="33" spans="1:6" ht="25.5">
      <c r="A33" s="323" t="s">
        <v>146</v>
      </c>
      <c r="B33" s="371" t="s">
        <v>784</v>
      </c>
      <c r="C33" s="372"/>
      <c r="D33" s="373">
        <f t="shared" ref="D33:F33" si="6">D34+D35+D36+D37+D38</f>
        <v>1465</v>
      </c>
      <c r="E33" s="373">
        <f t="shared" si="6"/>
        <v>1052.383</v>
      </c>
      <c r="F33" s="373">
        <f t="shared" si="6"/>
        <v>412.61700000000002</v>
      </c>
    </row>
    <row r="34" spans="1:6">
      <c r="A34" s="374">
        <v>1</v>
      </c>
      <c r="B34" s="398" t="s">
        <v>785</v>
      </c>
      <c r="C34" s="675" t="s">
        <v>786</v>
      </c>
      <c r="D34" s="375">
        <v>400</v>
      </c>
      <c r="E34" s="376">
        <v>300</v>
      </c>
      <c r="F34" s="364">
        <f>D34-E34</f>
        <v>100</v>
      </c>
    </row>
    <row r="35" spans="1:6" ht="38.25">
      <c r="A35" s="374">
        <v>2</v>
      </c>
      <c r="B35" s="398" t="s">
        <v>787</v>
      </c>
      <c r="C35" s="676"/>
      <c r="D35" s="375">
        <v>500</v>
      </c>
      <c r="E35" s="377">
        <v>480.59699999999998</v>
      </c>
      <c r="F35" s="364">
        <f>D35-E35</f>
        <v>19.40300000000002</v>
      </c>
    </row>
    <row r="36" spans="1:6" ht="25.5">
      <c r="A36" s="380">
        <v>4</v>
      </c>
      <c r="B36" s="399" t="s">
        <v>810</v>
      </c>
      <c r="C36" s="381" t="s">
        <v>788</v>
      </c>
      <c r="D36" s="378">
        <v>100</v>
      </c>
      <c r="E36" s="377"/>
      <c r="F36" s="364">
        <f>D36-E36</f>
        <v>100</v>
      </c>
    </row>
    <row r="37" spans="1:6" ht="38.25">
      <c r="A37" s="380">
        <v>5</v>
      </c>
      <c r="B37" s="398" t="s">
        <v>789</v>
      </c>
      <c r="C37" s="381" t="s">
        <v>786</v>
      </c>
      <c r="D37" s="382">
        <v>85</v>
      </c>
      <c r="E37" s="379">
        <v>81.93</v>
      </c>
      <c r="F37" s="364">
        <f>D37-E37</f>
        <v>3.0699999999999932</v>
      </c>
    </row>
    <row r="38" spans="1:6" ht="25.5">
      <c r="A38" s="374">
        <v>6</v>
      </c>
      <c r="B38" s="398" t="s">
        <v>790</v>
      </c>
      <c r="C38" s="318"/>
      <c r="D38" s="382">
        <f>SUM(D39:D40)</f>
        <v>380</v>
      </c>
      <c r="E38" s="383">
        <f>SUM(E39:E40)</f>
        <v>189.85599999999999</v>
      </c>
      <c r="F38" s="383">
        <f>SUM(F39:F40)</f>
        <v>190.14400000000001</v>
      </c>
    </row>
    <row r="39" spans="1:6">
      <c r="A39" s="384">
        <v>1</v>
      </c>
      <c r="B39" s="385" t="s">
        <v>62</v>
      </c>
      <c r="C39" s="386" t="s">
        <v>62</v>
      </c>
      <c r="D39" s="388">
        <f>15+175</f>
        <v>190</v>
      </c>
      <c r="E39" s="388">
        <f>15+85+89.856</f>
        <v>189.85599999999999</v>
      </c>
      <c r="F39" s="364">
        <f>D39-E39</f>
        <v>0.14400000000000546</v>
      </c>
    </row>
    <row r="40" spans="1:6">
      <c r="A40" s="384">
        <v>7</v>
      </c>
      <c r="B40" s="385" t="s">
        <v>46</v>
      </c>
      <c r="C40" s="386" t="s">
        <v>46</v>
      </c>
      <c r="D40" s="388">
        <f>15+175</f>
        <v>190</v>
      </c>
      <c r="E40" s="370"/>
      <c r="F40" s="364">
        <f>D40-E40</f>
        <v>190</v>
      </c>
    </row>
    <row r="41" spans="1:6" ht="38.25">
      <c r="A41" s="323" t="s">
        <v>152</v>
      </c>
      <c r="B41" s="371" t="s">
        <v>791</v>
      </c>
      <c r="C41" s="372"/>
      <c r="D41" s="373">
        <f>D42+D44+D68+D75+D82+D84</f>
        <v>13519.893</v>
      </c>
      <c r="E41" s="373">
        <f>E42+E44+E68+E75+E82+E84</f>
        <v>6026.3622299999997</v>
      </c>
      <c r="F41" s="373">
        <f>F42+F44+F68+F75+F82+F84</f>
        <v>7493.5307700000003</v>
      </c>
    </row>
    <row r="42" spans="1:6" ht="38.25">
      <c r="A42" s="400" t="s">
        <v>3</v>
      </c>
      <c r="B42" s="401" t="s">
        <v>792</v>
      </c>
      <c r="C42" s="402"/>
      <c r="D42" s="403">
        <f>D43</f>
        <v>1323</v>
      </c>
      <c r="E42" s="404">
        <f>E43</f>
        <v>1296.713737</v>
      </c>
      <c r="F42" s="405">
        <f t="shared" ref="F42" si="7">F43</f>
        <v>26.286262999999963</v>
      </c>
    </row>
    <row r="43" spans="1:6">
      <c r="A43" s="389" t="s">
        <v>29</v>
      </c>
      <c r="B43" s="216" t="s">
        <v>68</v>
      </c>
      <c r="C43" s="390" t="s">
        <v>68</v>
      </c>
      <c r="D43" s="217">
        <f>1323</f>
        <v>1323</v>
      </c>
      <c r="E43" s="370">
        <v>1296.713737</v>
      </c>
      <c r="F43" s="364">
        <f>D43-E43</f>
        <v>26.286262999999963</v>
      </c>
    </row>
    <row r="44" spans="1:6" ht="51">
      <c r="A44" s="400" t="s">
        <v>5</v>
      </c>
      <c r="B44" s="401" t="s">
        <v>793</v>
      </c>
      <c r="C44" s="402"/>
      <c r="D44" s="403">
        <f>D45+D56</f>
        <v>7700.1930000000002</v>
      </c>
      <c r="E44" s="406">
        <f>E45+E56</f>
        <v>3173.7238200000002</v>
      </c>
      <c r="F44" s="405">
        <f>F45+F56</f>
        <v>4526.4691800000001</v>
      </c>
    </row>
    <row r="45" spans="1:6">
      <c r="A45" s="400"/>
      <c r="B45" s="401" t="s">
        <v>484</v>
      </c>
      <c r="C45" s="402"/>
      <c r="D45" s="407">
        <f>SUM(D46:D55)</f>
        <v>3541.1930000000002</v>
      </c>
      <c r="E45" s="406">
        <f>SUM(E46:E55)</f>
        <v>3173.7238200000002</v>
      </c>
      <c r="F45" s="405">
        <f>SUM(F46:F55)</f>
        <v>367.46918000000005</v>
      </c>
    </row>
    <row r="46" spans="1:6" ht="25.5" customHeight="1">
      <c r="A46" s="215">
        <v>1</v>
      </c>
      <c r="B46" s="385" t="s">
        <v>62</v>
      </c>
      <c r="C46" s="386" t="s">
        <v>62</v>
      </c>
      <c r="D46" s="217">
        <f>327.399</f>
        <v>327.399</v>
      </c>
      <c r="E46" s="370">
        <v>321.66676000000001</v>
      </c>
      <c r="F46" s="364">
        <f>D46-E46</f>
        <v>5.7322399999999902</v>
      </c>
    </row>
    <row r="47" spans="1:6" ht="25.5" customHeight="1">
      <c r="A47" s="215">
        <v>2</v>
      </c>
      <c r="B47" s="385" t="s">
        <v>51</v>
      </c>
      <c r="C47" s="386" t="s">
        <v>51</v>
      </c>
      <c r="D47" s="217">
        <f>432.108</f>
        <v>432.108</v>
      </c>
      <c r="E47" s="370">
        <v>398.96174999999999</v>
      </c>
      <c r="F47" s="364">
        <f t="shared" ref="F47:F55" si="8">D47-E47</f>
        <v>33.146250000000009</v>
      </c>
    </row>
    <row r="48" spans="1:6" ht="25.5">
      <c r="A48" s="215">
        <v>3</v>
      </c>
      <c r="B48" s="385" t="s">
        <v>42</v>
      </c>
      <c r="C48" s="386" t="s">
        <v>42</v>
      </c>
      <c r="D48" s="217">
        <f>365.75</f>
        <v>365.75</v>
      </c>
      <c r="E48" s="370">
        <v>322.75319999999999</v>
      </c>
      <c r="F48" s="364">
        <f t="shared" si="8"/>
        <v>42.996800000000007</v>
      </c>
    </row>
    <row r="49" spans="1:6">
      <c r="A49" s="215">
        <v>4</v>
      </c>
      <c r="B49" s="385" t="s">
        <v>63</v>
      </c>
      <c r="C49" s="386" t="s">
        <v>63</v>
      </c>
      <c r="D49" s="217">
        <f>387.277</f>
        <v>387.27699999999999</v>
      </c>
      <c r="E49" s="370">
        <v>347.49880000000002</v>
      </c>
      <c r="F49" s="364">
        <f t="shared" si="8"/>
        <v>39.77819999999997</v>
      </c>
    </row>
    <row r="50" spans="1:6" ht="25.5" customHeight="1">
      <c r="A50" s="215">
        <v>5</v>
      </c>
      <c r="B50" s="385" t="s">
        <v>52</v>
      </c>
      <c r="C50" s="386" t="s">
        <v>52</v>
      </c>
      <c r="D50" s="217">
        <f>418.418</f>
        <v>418.41800000000001</v>
      </c>
      <c r="E50" s="370">
        <v>357.47399999999999</v>
      </c>
      <c r="F50" s="364">
        <f t="shared" si="8"/>
        <v>60.944000000000017</v>
      </c>
    </row>
    <row r="51" spans="1:6">
      <c r="A51" s="215">
        <v>6</v>
      </c>
      <c r="B51" s="385" t="s">
        <v>45</v>
      </c>
      <c r="C51" s="386" t="s">
        <v>45</v>
      </c>
      <c r="D51" s="217">
        <f>271.7</f>
        <v>271.7</v>
      </c>
      <c r="E51" s="370">
        <v>265.17500000000001</v>
      </c>
      <c r="F51" s="364">
        <f t="shared" si="8"/>
        <v>6.5249999999999773</v>
      </c>
    </row>
    <row r="52" spans="1:6">
      <c r="A52" s="215">
        <v>7</v>
      </c>
      <c r="B52" s="385" t="s">
        <v>46</v>
      </c>
      <c r="C52" s="386" t="s">
        <v>46</v>
      </c>
      <c r="D52" s="217">
        <f>262.922</f>
        <v>262.92200000000003</v>
      </c>
      <c r="E52" s="370">
        <v>224.71600000000001</v>
      </c>
      <c r="F52" s="364">
        <f t="shared" si="8"/>
        <v>38.206000000000017</v>
      </c>
    </row>
    <row r="53" spans="1:6" ht="25.5" customHeight="1">
      <c r="A53" s="215">
        <v>8</v>
      </c>
      <c r="B53" s="385" t="s">
        <v>64</v>
      </c>
      <c r="C53" s="386" t="s">
        <v>64</v>
      </c>
      <c r="D53" s="217">
        <f>400.235</f>
        <v>400.23500000000001</v>
      </c>
      <c r="E53" s="370">
        <v>350.55216999999999</v>
      </c>
      <c r="F53" s="364">
        <f t="shared" si="8"/>
        <v>49.682830000000024</v>
      </c>
    </row>
    <row r="54" spans="1:6">
      <c r="A54" s="215">
        <v>9</v>
      </c>
      <c r="B54" s="385" t="s">
        <v>65</v>
      </c>
      <c r="C54" s="386" t="s">
        <v>65</v>
      </c>
      <c r="D54" s="217">
        <f>361.884</f>
        <v>361.88400000000001</v>
      </c>
      <c r="E54" s="370">
        <v>333.67613999999998</v>
      </c>
      <c r="F54" s="364">
        <f t="shared" si="8"/>
        <v>28.207860000000039</v>
      </c>
    </row>
    <row r="55" spans="1:6" ht="25.5" customHeight="1">
      <c r="A55" s="215">
        <v>11</v>
      </c>
      <c r="B55" s="385" t="s">
        <v>44</v>
      </c>
      <c r="C55" s="386" t="s">
        <v>44</v>
      </c>
      <c r="D55" s="217">
        <f>313.5</f>
        <v>313.5</v>
      </c>
      <c r="E55" s="391">
        <v>251.25</v>
      </c>
      <c r="F55" s="364">
        <f t="shared" si="8"/>
        <v>62.25</v>
      </c>
    </row>
    <row r="56" spans="1:6">
      <c r="A56" s="400"/>
      <c r="B56" s="401" t="s">
        <v>485</v>
      </c>
      <c r="C56" s="408"/>
      <c r="D56" s="407">
        <f>SUM(D57:D67)</f>
        <v>4159</v>
      </c>
      <c r="E56" s="406">
        <f t="shared" ref="E56" si="9">SUM(E57:E67)</f>
        <v>0</v>
      </c>
      <c r="F56" s="405">
        <f>SUM(F57:F67)</f>
        <v>4159</v>
      </c>
    </row>
    <row r="57" spans="1:6" ht="25.5" customHeight="1">
      <c r="A57" s="215">
        <v>1</v>
      </c>
      <c r="B57" s="385" t="s">
        <v>62</v>
      </c>
      <c r="C57" s="386" t="s">
        <v>62</v>
      </c>
      <c r="D57" s="387">
        <f>360.12</f>
        <v>360.12</v>
      </c>
      <c r="E57" s="370"/>
      <c r="F57" s="392">
        <f>D57-E57</f>
        <v>360.12</v>
      </c>
    </row>
    <row r="58" spans="1:6" ht="25.5" customHeight="1">
      <c r="A58" s="215">
        <v>2</v>
      </c>
      <c r="B58" s="385" t="s">
        <v>51</v>
      </c>
      <c r="C58" s="386" t="s">
        <v>51</v>
      </c>
      <c r="D58" s="387">
        <f>381.48</f>
        <v>381.48</v>
      </c>
      <c r="E58" s="370"/>
      <c r="F58" s="392">
        <f t="shared" ref="F58:F67" si="10">D58-E58</f>
        <v>381.48</v>
      </c>
    </row>
    <row r="59" spans="1:6" ht="25.5">
      <c r="A59" s="215">
        <v>3</v>
      </c>
      <c r="B59" s="385" t="s">
        <v>42</v>
      </c>
      <c r="C59" s="386" t="s">
        <v>42</v>
      </c>
      <c r="D59" s="387">
        <f>363.62</f>
        <v>363.62</v>
      </c>
      <c r="E59" s="393"/>
      <c r="F59" s="392">
        <f t="shared" si="10"/>
        <v>363.62</v>
      </c>
    </row>
    <row r="60" spans="1:6">
      <c r="A60" s="215">
        <v>4</v>
      </c>
      <c r="B60" s="385" t="s">
        <v>63</v>
      </c>
      <c r="C60" s="386" t="s">
        <v>63</v>
      </c>
      <c r="D60" s="387">
        <f>356.73</f>
        <v>356.73</v>
      </c>
      <c r="E60" s="370"/>
      <c r="F60" s="392">
        <f t="shared" si="10"/>
        <v>356.73</v>
      </c>
    </row>
    <row r="61" spans="1:6" ht="25.5" customHeight="1">
      <c r="A61" s="215">
        <v>5</v>
      </c>
      <c r="B61" s="385" t="s">
        <v>52</v>
      </c>
      <c r="C61" s="386" t="s">
        <v>52</v>
      </c>
      <c r="D61" s="387">
        <f>382.82</f>
        <v>382.82</v>
      </c>
      <c r="E61" s="370"/>
      <c r="F61" s="392">
        <f t="shared" si="10"/>
        <v>382.82</v>
      </c>
    </row>
    <row r="62" spans="1:6">
      <c r="A62" s="215">
        <v>6</v>
      </c>
      <c r="B62" s="385" t="s">
        <v>45</v>
      </c>
      <c r="C62" s="386" t="s">
        <v>45</v>
      </c>
      <c r="D62" s="387">
        <f>388.92</f>
        <v>388.92</v>
      </c>
      <c r="E62" s="370"/>
      <c r="F62" s="392">
        <f t="shared" si="10"/>
        <v>388.92</v>
      </c>
    </row>
    <row r="63" spans="1:6">
      <c r="A63" s="215">
        <v>7</v>
      </c>
      <c r="B63" s="385" t="s">
        <v>46</v>
      </c>
      <c r="C63" s="386" t="s">
        <v>46</v>
      </c>
      <c r="D63" s="387">
        <f>394.54</f>
        <v>394.54</v>
      </c>
      <c r="E63" s="370"/>
      <c r="F63" s="392">
        <f t="shared" si="10"/>
        <v>394.54</v>
      </c>
    </row>
    <row r="64" spans="1:6" ht="25.5" customHeight="1">
      <c r="A64" s="215">
        <v>8</v>
      </c>
      <c r="B64" s="385" t="s">
        <v>64</v>
      </c>
      <c r="C64" s="386" t="s">
        <v>64</v>
      </c>
      <c r="D64" s="387">
        <f>379.16</f>
        <v>379.16</v>
      </c>
      <c r="E64" s="370"/>
      <c r="F64" s="392">
        <f>D64-E64</f>
        <v>379.16</v>
      </c>
    </row>
    <row r="65" spans="1:6">
      <c r="A65" s="215">
        <v>9</v>
      </c>
      <c r="B65" s="385" t="s">
        <v>65</v>
      </c>
      <c r="C65" s="386" t="s">
        <v>65</v>
      </c>
      <c r="D65" s="387">
        <f>386.54</f>
        <v>386.54</v>
      </c>
      <c r="E65" s="370"/>
      <c r="F65" s="392">
        <f>D65-E65</f>
        <v>386.54</v>
      </c>
    </row>
    <row r="66" spans="1:6">
      <c r="A66" s="215">
        <v>10</v>
      </c>
      <c r="B66" s="385" t="s">
        <v>66</v>
      </c>
      <c r="C66" s="386" t="s">
        <v>66</v>
      </c>
      <c r="D66" s="387">
        <f>381.45</f>
        <v>381.45</v>
      </c>
      <c r="E66" s="370"/>
      <c r="F66" s="392">
        <f t="shared" si="10"/>
        <v>381.45</v>
      </c>
    </row>
    <row r="67" spans="1:6" ht="25.5" customHeight="1">
      <c r="A67" s="215">
        <v>11</v>
      </c>
      <c r="B67" s="385" t="s">
        <v>44</v>
      </c>
      <c r="C67" s="386" t="s">
        <v>44</v>
      </c>
      <c r="D67" s="387">
        <f>383.62</f>
        <v>383.62</v>
      </c>
      <c r="E67" s="393" t="s">
        <v>498</v>
      </c>
      <c r="F67" s="392">
        <f t="shared" si="10"/>
        <v>383.62</v>
      </c>
    </row>
    <row r="68" spans="1:6" ht="63.75">
      <c r="A68" s="400" t="s">
        <v>13</v>
      </c>
      <c r="B68" s="401" t="s">
        <v>794</v>
      </c>
      <c r="C68" s="402"/>
      <c r="D68" s="407">
        <f>SUM(D70:D74)</f>
        <v>548.69999999999993</v>
      </c>
      <c r="E68" s="406">
        <f>SUM(E70:E74)</f>
        <v>430.05467299999998</v>
      </c>
      <c r="F68" s="405">
        <f>SUM(F70:F74)</f>
        <v>118.64532700000001</v>
      </c>
    </row>
    <row r="69" spans="1:6">
      <c r="A69" s="400"/>
      <c r="B69" s="401" t="s">
        <v>484</v>
      </c>
      <c r="C69" s="402"/>
      <c r="D69" s="403"/>
      <c r="E69" s="370"/>
      <c r="F69" s="392"/>
    </row>
    <row r="70" spans="1:6">
      <c r="A70" s="215">
        <v>1</v>
      </c>
      <c r="B70" s="385" t="s">
        <v>62</v>
      </c>
      <c r="C70" s="386" t="s">
        <v>62</v>
      </c>
      <c r="D70" s="387">
        <f>105.3</f>
        <v>105.3</v>
      </c>
      <c r="E70" s="370">
        <v>105</v>
      </c>
      <c r="F70" s="392">
        <f>D70-E70</f>
        <v>0.29999999999999716</v>
      </c>
    </row>
    <row r="71" spans="1:6" ht="25.5">
      <c r="A71" s="215">
        <v>3</v>
      </c>
      <c r="B71" s="385" t="s">
        <v>42</v>
      </c>
      <c r="C71" s="386" t="s">
        <v>42</v>
      </c>
      <c r="D71" s="387">
        <f>105.9</f>
        <v>105.9</v>
      </c>
      <c r="E71" s="393">
        <v>105.782673</v>
      </c>
      <c r="F71" s="392">
        <f>D71-E71</f>
        <v>0.11732700000000307</v>
      </c>
    </row>
    <row r="72" spans="1:6">
      <c r="A72" s="215">
        <v>7</v>
      </c>
      <c r="B72" s="385" t="s">
        <v>46</v>
      </c>
      <c r="C72" s="386" t="s">
        <v>46</v>
      </c>
      <c r="D72" s="387">
        <f>118.2</f>
        <v>118.2</v>
      </c>
      <c r="E72" s="370"/>
      <c r="F72" s="392">
        <f>D72-E72</f>
        <v>118.2</v>
      </c>
    </row>
    <row r="73" spans="1:6">
      <c r="A73" s="215">
        <v>8</v>
      </c>
      <c r="B73" s="385" t="s">
        <v>64</v>
      </c>
      <c r="C73" s="386" t="s">
        <v>64</v>
      </c>
      <c r="D73" s="387">
        <f>108.9</f>
        <v>108.9</v>
      </c>
      <c r="E73" s="370">
        <v>108.873</v>
      </c>
      <c r="F73" s="392">
        <f>D73-E73</f>
        <v>2.7000000000001023E-2</v>
      </c>
    </row>
    <row r="74" spans="1:6">
      <c r="A74" s="215">
        <v>9</v>
      </c>
      <c r="B74" s="385" t="s">
        <v>65</v>
      </c>
      <c r="C74" s="386" t="s">
        <v>65</v>
      </c>
      <c r="D74" s="387">
        <f>110.4</f>
        <v>110.4</v>
      </c>
      <c r="E74" s="387">
        <f>110.399</f>
        <v>110.399</v>
      </c>
      <c r="F74" s="392">
        <f>D74-E74</f>
        <v>1.0000000000047748E-3</v>
      </c>
    </row>
    <row r="75" spans="1:6" ht="25.5">
      <c r="A75" s="400" t="s">
        <v>14</v>
      </c>
      <c r="B75" s="401" t="s">
        <v>795</v>
      </c>
      <c r="C75" s="402"/>
      <c r="D75" s="407">
        <f>SUM(D76:D81)</f>
        <v>3193</v>
      </c>
      <c r="E75" s="406">
        <f>SUM(E76:E81)</f>
        <v>674.83899999999994</v>
      </c>
      <c r="F75" s="405">
        <f>SUM(F76:F81)</f>
        <v>2518.1610000000001</v>
      </c>
    </row>
    <row r="76" spans="1:6" ht="25.5">
      <c r="A76" s="394">
        <v>1</v>
      </c>
      <c r="B76" s="216" t="s">
        <v>796</v>
      </c>
      <c r="C76" s="390" t="s">
        <v>797</v>
      </c>
      <c r="D76" s="308">
        <v>367.5</v>
      </c>
      <c r="E76" s="409">
        <v>234.67500000000001</v>
      </c>
      <c r="F76" s="392">
        <f t="shared" ref="F76:F81" si="11">D76-E76</f>
        <v>132.82499999999999</v>
      </c>
    </row>
    <row r="77" spans="1:6" ht="25.5">
      <c r="A77" s="215">
        <v>2</v>
      </c>
      <c r="B77" s="216" t="s">
        <v>798</v>
      </c>
      <c r="C77" s="390" t="s">
        <v>148</v>
      </c>
      <c r="D77" s="308">
        <f>300+336.4</f>
        <v>636.4</v>
      </c>
      <c r="E77" s="370">
        <f>150+290.164</f>
        <v>440.16399999999999</v>
      </c>
      <c r="F77" s="392">
        <f t="shared" si="11"/>
        <v>196.23599999999999</v>
      </c>
    </row>
    <row r="78" spans="1:6">
      <c r="A78" s="394">
        <v>3</v>
      </c>
      <c r="B78" s="216" t="s">
        <v>799</v>
      </c>
      <c r="C78" s="390" t="s">
        <v>68</v>
      </c>
      <c r="D78" s="387">
        <f>186</f>
        <v>186</v>
      </c>
      <c r="E78" s="370"/>
      <c r="F78" s="392">
        <f t="shared" si="11"/>
        <v>186</v>
      </c>
    </row>
    <row r="79" spans="1:6">
      <c r="A79" s="394">
        <v>3</v>
      </c>
      <c r="B79" s="216" t="s">
        <v>800</v>
      </c>
      <c r="C79" s="390" t="s">
        <v>68</v>
      </c>
      <c r="D79" s="387">
        <f>187</f>
        <v>187</v>
      </c>
      <c r="E79" s="370"/>
      <c r="F79" s="392">
        <f t="shared" si="11"/>
        <v>187</v>
      </c>
    </row>
    <row r="80" spans="1:6" ht="25.5">
      <c r="A80" s="215">
        <v>4</v>
      </c>
      <c r="B80" s="216" t="s">
        <v>801</v>
      </c>
      <c r="C80" s="390" t="s">
        <v>802</v>
      </c>
      <c r="D80" s="387">
        <v>153</v>
      </c>
      <c r="E80" s="370"/>
      <c r="F80" s="392">
        <f t="shared" si="11"/>
        <v>153</v>
      </c>
    </row>
    <row r="81" spans="1:6" ht="38.25">
      <c r="A81" s="394">
        <v>5</v>
      </c>
      <c r="B81" s="395" t="s">
        <v>803</v>
      </c>
      <c r="C81" s="396" t="s">
        <v>40</v>
      </c>
      <c r="D81" s="308">
        <v>1663.1</v>
      </c>
      <c r="E81" s="370"/>
      <c r="F81" s="392">
        <f t="shared" si="11"/>
        <v>1663.1</v>
      </c>
    </row>
    <row r="82" spans="1:6" ht="38.25">
      <c r="A82" s="400" t="s">
        <v>15</v>
      </c>
      <c r="B82" s="401" t="s">
        <v>805</v>
      </c>
      <c r="C82" s="402"/>
      <c r="D82" s="403">
        <f>D83</f>
        <v>465</v>
      </c>
      <c r="E82" s="406">
        <f>E83</f>
        <v>403.47899999999998</v>
      </c>
      <c r="F82" s="405">
        <f>F83</f>
        <v>61.521000000000015</v>
      </c>
    </row>
    <row r="83" spans="1:6" ht="25.5">
      <c r="A83" s="389" t="s">
        <v>29</v>
      </c>
      <c r="B83" s="216" t="s">
        <v>69</v>
      </c>
      <c r="C83" s="390" t="s">
        <v>69</v>
      </c>
      <c r="D83" s="387">
        <v>465</v>
      </c>
      <c r="E83" s="370">
        <v>403.47899999999998</v>
      </c>
      <c r="F83" s="392">
        <f>D83-E83</f>
        <v>61.521000000000015</v>
      </c>
    </row>
    <row r="84" spans="1:6" ht="63.75">
      <c r="A84" s="400" t="s">
        <v>481</v>
      </c>
      <c r="B84" s="401" t="s">
        <v>806</v>
      </c>
      <c r="C84" s="402"/>
      <c r="D84" s="403">
        <f>SUM(D85:D87)</f>
        <v>290</v>
      </c>
      <c r="E84" s="406">
        <f>SUM(E85:E87)</f>
        <v>47.552</v>
      </c>
      <c r="F84" s="405">
        <f>SUM(F85:F87)</f>
        <v>242.44799999999998</v>
      </c>
    </row>
    <row r="85" spans="1:6">
      <c r="A85" s="215">
        <v>1</v>
      </c>
      <c r="B85" s="216" t="s">
        <v>807</v>
      </c>
      <c r="C85" s="671" t="s">
        <v>68</v>
      </c>
      <c r="D85" s="387">
        <v>179</v>
      </c>
      <c r="E85" s="370">
        <v>30.4</v>
      </c>
      <c r="F85" s="392">
        <f>D85-E85</f>
        <v>148.6</v>
      </c>
    </row>
    <row r="86" spans="1:6">
      <c r="A86" s="215">
        <v>2</v>
      </c>
      <c r="B86" s="216" t="s">
        <v>808</v>
      </c>
      <c r="C86" s="672"/>
      <c r="D86" s="387">
        <v>69</v>
      </c>
      <c r="E86" s="370">
        <v>17.152000000000001</v>
      </c>
      <c r="F86" s="392">
        <f>D86-E86</f>
        <v>51.847999999999999</v>
      </c>
    </row>
    <row r="87" spans="1:6" ht="38.25" customHeight="1">
      <c r="A87" s="215">
        <v>3</v>
      </c>
      <c r="B87" s="397" t="s">
        <v>809</v>
      </c>
      <c r="C87" s="381" t="s">
        <v>804</v>
      </c>
      <c r="D87" s="387">
        <f>42</f>
        <v>42</v>
      </c>
      <c r="E87" s="393" t="s">
        <v>498</v>
      </c>
      <c r="F87" s="392">
        <f>D87-E87</f>
        <v>42</v>
      </c>
    </row>
  </sheetData>
  <mergeCells count="7">
    <mergeCell ref="F4:F5"/>
    <mergeCell ref="C85:C86"/>
    <mergeCell ref="C27:C28"/>
    <mergeCell ref="C34:C35"/>
    <mergeCell ref="A4:A5"/>
    <mergeCell ref="B4:B5"/>
    <mergeCell ref="C4:C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PL II 2022</vt:lpstr>
      <vt:lpstr>PL 02 tổg CTMT kèm BC</vt:lpstr>
      <vt:lpstr>B3 đầu tư</vt:lpstr>
      <vt:lpstr>B4 SN</vt:lpstr>
      <vt:lpstr>Sheet1</vt:lpstr>
      <vt:lpstr>sn</vt:lpstr>
      <vt:lpstr>'B3 đầu tư'!Print_Area</vt:lpstr>
      <vt:lpstr>'PL II 2022'!Print_Area</vt:lpstr>
      <vt:lpstr>'PL II 2022'!Print_Titles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2023-06-15T09:30:47Z</cp:lastPrinted>
  <dcterms:created xsi:type="dcterms:W3CDTF">2019-07-30T07:31:23Z</dcterms:created>
  <dcterms:modified xsi:type="dcterms:W3CDTF">2023-06-22T01:37:25Z</dcterms:modified>
</cp:coreProperties>
</file>