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15" windowHeight="11760" tabRatio="859" firstSheet="1" activeTab="3"/>
  </bookViews>
  <sheets>
    <sheet name="PL II 2022" sheetId="29" state="hidden" r:id="rId1"/>
    <sheet name="B1 tổg CTMT" sheetId="37" r:id="rId2"/>
    <sheet name="B2 đầu tư" sheetId="35" r:id="rId3"/>
    <sheet name="B3 S ngiệp" sheetId="36" r:id="rId4"/>
    <sheet name="Sheet1" sheetId="38" state="hidden" r:id="rId5"/>
    <sheet name="sn" sheetId="39" state="hidden" r:id="rId6"/>
  </sheets>
  <externalReferences>
    <externalReference r:id="rId7"/>
    <externalReference r:id="rId8"/>
  </externalReferences>
  <definedNames>
    <definedName name="_________a1" localSheetId="0" hidden="1">{"'Sheet1'!$L$16"}</definedName>
    <definedName name="_________a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hidden="1">{"'Sheet1'!$L$16"}</definedName>
    <definedName name="_________PA3" localSheetId="0" hidden="1">{"'Sheet1'!$L$16"}</definedName>
    <definedName name="_________PA3"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hidden="1">{"'Sheet1'!$L$16"}</definedName>
    <definedName name="_______B1" localSheetId="0" hidden="1">{"'Sheet1'!$L$16"}</definedName>
    <definedName name="_______B1" hidden="1">{"'Sheet1'!$L$16"}</definedName>
    <definedName name="_______NSO2" localSheetId="0" hidden="1">{"'Sheet1'!$L$16"}</definedName>
    <definedName name="_______NSO2" hidden="1">{"'Sheet1'!$L$16"}</definedName>
    <definedName name="_______Pl2" localSheetId="0" hidden="1">{"'Sheet1'!$L$16"}</definedName>
    <definedName name="_______P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Goi8" localSheetId="0" hidden="1">{"'Sheet1'!$L$16"}</definedName>
    <definedName name="____Goi8"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ru21" localSheetId="0" hidden="1">{"'Sheet1'!$L$16"}</definedName>
    <definedName name="____Tru21"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vl2" hidden="1">{"'Sheet1'!$L$16"}</definedName>
    <definedName name="____xlfn.BAHTTEXT" hidden="1">#NAME?</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cep1" localSheetId="0" hidden="1">{"'Sheet1'!$L$16"}</definedName>
    <definedName name="___cep1" hidden="1">{"'Sheet1'!$L$16"}</definedName>
    <definedName name="___Coc39" localSheetId="0" hidden="1">{"'Sheet1'!$L$16"}</definedName>
    <definedName name="___Coc39" hidden="1">{"'Sheet1'!$L$16"}</definedName>
    <definedName name="___Goi8" localSheetId="0" hidden="1">{"'Sheet1'!$L$16"}</definedName>
    <definedName name="___Goi8"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hidden="1">{"'Sheet1'!$L$16"}</definedName>
    <definedName name="___LAN3" localSheetId="0" hidden="1">{"'Sheet1'!$L$16"}</definedName>
    <definedName name="___LAN3" hidden="1">{"'Sheet1'!$L$16"}</definedName>
    <definedName name="___lk2" localSheetId="0" hidden="1">{"'Sheet1'!$L$16"}</definedName>
    <definedName name="___lk2" hidden="1">{"'Sheet1'!$L$16"}</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#REF!</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_tt3" localSheetId="0" hidden="1">{"'Sheet1'!$L$16"}</definedName>
    <definedName name="___tt3" hidden="1">{"'Sheet1'!$L$16"}</definedName>
    <definedName name="___TT31" localSheetId="0" hidden="1">{"'Sheet1'!$L$16"}</definedName>
    <definedName name="___TT31" hidden="1">{"'Sheet1'!$L$16"}</definedName>
    <definedName name="___vl2" localSheetId="0" hidden="1">{"'Sheet1'!$L$16"}</definedName>
    <definedName name="___vl2"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0" hidden="1">{"'Sheet1'!$L$16"}</definedName>
    <definedName name="__cep1" hidden="1">{"'Sheet1'!$L$16"}</definedName>
    <definedName name="__Coc39" localSheetId="0"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0" hidden="1">{"'Sheet1'!$L$16"}</definedName>
    <definedName name="__Goi8" hidden="1">{"'Sheet1'!$L$16"}</definedName>
    <definedName name="__gon4">#REF!</definedName>
    <definedName name="__h1" localSheetId="0" hidden="1">{"'Sheet1'!$L$16"}</definedName>
    <definedName name="__h1" hidden="1">{"'Sheet1'!$L$16"}</definedName>
    <definedName name="__hom2">#REF!</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KM188" localSheetId="0">#REF!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0" hidden="1">{"'Sheet1'!$L$16"}</definedName>
    <definedName name="__Lan1" hidden="1">{"'Sheet1'!$L$16"}</definedName>
    <definedName name="__LAN3" localSheetId="0" hidden="1">{"'Sheet1'!$L$16"}</definedName>
    <definedName name="__LAN3" hidden="1">{"'Sheet1'!$L$16"}</definedName>
    <definedName name="__lap1">#REF!</definedName>
    <definedName name="__lap2">#REF!</definedName>
    <definedName name="__lk2" localSheetId="0" hidden="1">{"'Sheet1'!$L$16"}</definedName>
    <definedName name="__lk2" hidden="1">{"'Sheet1'!$L$16"}</definedName>
    <definedName name="__M36" localSheetId="0"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hidden="1">{"'Sheet1'!$L$16"}</definedName>
    <definedName name="__PA3" localSheetId="0"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localSheetId="0" hidden="1">{"'Sheet1'!$L$16"}</definedName>
    <definedName name="__Pl2" hidden="1">{"'Sheet1'!$L$16"}</definedName>
    <definedName name="__Q3" localSheetId="0"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0">#REF!</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localSheetId="0" hidden="1">{"'Sheet1'!$L$16"}</definedName>
    <definedName name="__Tru21" hidden="1">{"'Sheet1'!$L$16"}</definedName>
    <definedName name="__tt3" localSheetId="0" hidden="1">{"'Sheet1'!$L$16"}</definedName>
    <definedName name="__tt3" hidden="1">{"'Sheet1'!$L$16"}</definedName>
    <definedName name="__TT31" localSheetId="0" hidden="1">{"'Sheet1'!$L$16"}</definedName>
    <definedName name="__TT31" hidden="1">{"'Sheet1'!$L$16"}</definedName>
    <definedName name="__vc1">#REF!</definedName>
    <definedName name="__vc2">#REF!</definedName>
    <definedName name="__vc3">#REF!</definedName>
    <definedName name="__VL100">#REF!</definedName>
    <definedName name="__vl2" localSheetId="0"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B1" localSheetId="0" hidden="1">{"'Sheet1'!$L$16"}</definedName>
    <definedName name="_B1" hidden="1">{"'Sheet1'!$L$16"}</definedName>
    <definedName name="_ba1" localSheetId="0" hidden="1">{#N/A,#N/A,FALSE,"Chi tiÆt"}</definedName>
    <definedName name="_ba1" hidden="1">{#N/A,#N/A,FALSE,"Chi tiÆt"}</definedName>
    <definedName name="_ban2" localSheetId="0"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 localSheetId="0">#REF!</definedName>
    <definedName name="_cao1">#REF!</definedName>
    <definedName name="_cao2">#REF!</definedName>
    <definedName name="_cao3">#REF!</definedName>
    <definedName name="_cao4">#REF!</definedName>
    <definedName name="_cao5">#REF!</definedName>
    <definedName name="_cao6">#REF!</definedName>
    <definedName name="_cep1" localSheetId="0" hidden="1">{"'Sheet1'!$L$16"}</definedName>
    <definedName name="_cep1" hidden="1">{"'Sheet1'!$L$16"}</definedName>
    <definedName name="_Coc39" localSheetId="0" hidden="1">{"'Sheet1'!$L$16"}</definedName>
    <definedName name="_Coc39" hidden="1">{"'Sheet1'!$L$16"}</definedName>
    <definedName name="_CON1">#REF!</definedName>
    <definedName name="_CON2">#REF!</definedName>
    <definedName name="_d1500" localSheetId="0"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0" hidden="1">{"'Sheet1'!$L$16"}</definedName>
    <definedName name="_f5" hidden="1">{"'Sheet1'!$L$16"}</definedName>
    <definedName name="_Fill" hidden="1">#REF!</definedName>
    <definedName name="_xlnm._FilterDatabase" localSheetId="0" hidden="1">#REF!</definedName>
    <definedName name="_xlnm._FilterDatabase" hidden="1">#REF!</definedName>
    <definedName name="_Goi8" localSheetId="0" hidden="1">{"'Sheet1'!$L$16"}</definedName>
    <definedName name="_Goi8" hidden="1">{"'Sheet1'!$L$16"}</definedName>
    <definedName name="_gon4">#REF!</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hidden="1">#REF!</definedName>
    <definedName name="_KH08" localSheetId="0" hidden="1">{#N/A,#N/A,FALSE,"Chi tiÆt"}</definedName>
    <definedName name="_KH08" hidden="1">{#N/A,#N/A,FALSE,"Chi tiÆt"}</definedName>
    <definedName name="_km190" localSheetId="0">#REF!</definedName>
    <definedName name="_km190">#REF!</definedName>
    <definedName name="_km191">#REF!</definedName>
    <definedName name="_km192">#REF!</definedName>
    <definedName name="_Lan1" localSheetId="0" hidden="1">{"'Sheet1'!$L$16"}</definedName>
    <definedName name="_Lan1" hidden="1">{"'Sheet1'!$L$16"}</definedName>
    <definedName name="_LAN3" localSheetId="0" hidden="1">{"'Sheet1'!$L$16"}</definedName>
    <definedName name="_LAN3" hidden="1">{"'Sheet1'!$L$16"}</definedName>
    <definedName name="_lap1">#REF!</definedName>
    <definedName name="_lap2">#REF!</definedName>
    <definedName name="_lk2" localSheetId="0" hidden="1">{"'Sheet1'!$L$16"}</definedName>
    <definedName name="_lk2" hidden="1">{"'Sheet1'!$L$16"}</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C12">#REF!</definedName>
    <definedName name="_MAC46">#REF!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ET2">#REF!</definedName>
    <definedName name="_nh2" localSheetId="0" hidden="1">{#N/A,#N/A,FALSE,"Chi tiÆt"}</definedName>
    <definedName name="_nh2" hidden="1">{#N/A,#N/A,FALSE,"Chi tiÆt"}</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hi10" localSheetId="0">#REF!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0" hidden="1">{"'Sheet1'!$L$16"}</definedName>
    <definedName name="_phu3" hidden="1">{"'Sheet1'!$L$16"}</definedName>
    <definedName name="_PL1242">#REF!</definedName>
    <definedName name="_Pl2" localSheetId="0" hidden="1">{"'Sheet1'!$L$16"}</definedName>
    <definedName name="_Pl2" hidden="1">{"'Sheet1'!$L$16"}</definedName>
    <definedName name="_PL3" hidden="1">#REF!</definedName>
    <definedName name="_Q3" localSheetId="0" hidden="1">{"'Sheet1'!$L$16"}</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hidden="1">{"'Sheet1'!$L$16"}</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ru21" localSheetId="0" hidden="1">{"'Sheet1'!$L$16"}</definedName>
    <definedName name="_Tru21" hidden="1">{"'Sheet1'!$L$16"}</definedName>
    <definedName name="_tt3" localSheetId="0" hidden="1">{"'Sheet1'!$L$16"}</definedName>
    <definedName name="_tt3" hidden="1">{"'Sheet1'!$L$16"}</definedName>
    <definedName name="_TT31" localSheetId="0" hidden="1">{"'Sheet1'!$L$16"}</definedName>
    <definedName name="_TT31" hidden="1">{"'Sheet1'!$L$16"}</definedName>
    <definedName name="_vc1">#REF!</definedName>
    <definedName name="_vc2">#REF!</definedName>
    <definedName name="_vc3">#REF!</definedName>
    <definedName name="_vl2" localSheetId="0" hidden="1">{"'Sheet1'!$L$16"}</definedName>
    <definedName name="_vl2" hidden="1">{"'Sheet1'!$L$16"}</definedName>
    <definedName name="a" localSheetId="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0" hidden="1">{"'Sheet1'!$L$16"}</definedName>
    <definedName name="ADADADD" hidden="1">{"'Sheet1'!$L$16"}</definedName>
    <definedName name="ae" localSheetId="0" hidden="1">{"'Sheet1'!$L$16"}</definedName>
    <definedName name="ae" hidden="1">{"'Sheet1'!$L$16"}</definedName>
    <definedName name="All_Item">#REF!</definedName>
    <definedName name="ALPIN">#N/A</definedName>
    <definedName name="ALPJYOU">#N/A</definedName>
    <definedName name="ALPTOI">#N/A</definedName>
    <definedName name="anpha" localSheetId="0">#REF!</definedName>
    <definedName name="anpha">#REF!</definedName>
    <definedName name="anscount" hidden="1">3</definedName>
    <definedName name="aqbnmjm" localSheetId="0" hidden="1">#REF!</definedName>
    <definedName name="aqbnmjm" hidden="1">#REF!</definedName>
    <definedName name="AS2DocOpenMode" hidden="1">"AS2DocumentEdit"</definedName>
    <definedName name="asss" localSheetId="0" hidden="1">{"'Sheet1'!$L$16"}</definedName>
    <definedName name="asss" hidden="1">{"'Sheet1'!$L$16"}</definedName>
    <definedName name="ATGT" localSheetId="0" hidden="1">{"'Sheet1'!$L$16"}</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nql" localSheetId="0" hidden="1">{"'Sheet1'!$L$16"}</definedName>
    <definedName name="banql" hidden="1">{"'Sheet1'!$L$16"}</definedName>
    <definedName name="BB">#REF!</definedName>
    <definedName name="bdd">1.5</definedName>
    <definedName name="bengam">#REF!</definedName>
    <definedName name="benuoc">#REF!</definedName>
    <definedName name="beta">#REF!</definedName>
    <definedName name="Bgiang" localSheetId="0" hidden="1">{"'Sheet1'!$L$16"}</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localSheetId="0" hidden="1">{#N/A,#N/A,FALSE,"Chi tiÆt"}</definedName>
    <definedName name="bql" hidden="1">{#N/A,#N/A,FALSE,"Chi tiÆt"}</definedName>
    <definedName name="BT" localSheetId="0">#REF!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 localSheetId="0">#REF!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 localSheetId="0">#REF!</definedName>
    <definedName name="ca.1111">#REF!</definedName>
    <definedName name="ca.1111.th">#REF!</definedName>
    <definedName name="CACAU">298161</definedName>
    <definedName name="cao">#REF!</definedName>
    <definedName name="Capvon" localSheetId="0" hidden="1">{#N/A,#N/A,FALSE,"Chi tiÆt"}</definedName>
    <definedName name="Capvon" hidden="1">{#N/A,#N/A,FALSE,"Chi tiÆt"}</definedName>
    <definedName name="Cat" localSheetId="0">#REF!</definedName>
    <definedName name="Cat">#REF!</definedName>
    <definedName name="Category_All">#REF!</definedName>
    <definedName name="CATIN">#N/A</definedName>
    <definedName name="CATJYOU">#N/A</definedName>
    <definedName name="catm" localSheetId="0">#REF!</definedName>
    <definedName name="catm">#REF!</definedName>
    <definedName name="catn">#REF!</definedName>
    <definedName name="CATREC">#N/A</definedName>
    <definedName name="CATSYU">#N/A</definedName>
    <definedName name="catvang" localSheetId="0">#REF!</definedName>
    <definedName name="catvang">#REF!</definedName>
    <definedName name="CBTH" localSheetId="0" hidden="1">{"'Sheet1'!$L$16"}</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 localSheetId="0">#REF!</definedName>
    <definedName name="CH">#REF!</definedName>
    <definedName name="Chiettinh" localSheetId="0" hidden="1">{"'Sheet1'!$L$16"}</definedName>
    <definedName name="Chiettinh" hidden="1">{"'Sheet1'!$L$16"}</definedName>
    <definedName name="chilk" localSheetId="0" hidden="1">{"'Sheet1'!$L$16"}</definedName>
    <definedName name="chilk"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on">#REF!</definedName>
    <definedName name="chon1">#REF!</definedName>
    <definedName name="chon2">#REF!</definedName>
    <definedName name="chon3">#REF!</definedName>
    <definedName name="chung">66</definedName>
    <definedName name="CK" localSheetId="0">#REF!</definedName>
    <definedName name="CK">#REF!</definedName>
    <definedName name="CLECH_0.4">#REF!</definedName>
    <definedName name="CLVC3">0.1</definedName>
    <definedName name="CLVC35" localSheetId="0">#REF!</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 localSheetId="0">#REF!</definedName>
    <definedName name="coc">#REF!</definedName>
    <definedName name="Coc_60" localSheetId="0" hidden="1">{"'Sheet1'!$L$16"}</definedName>
    <definedName name="Coc_60" hidden="1">{"'Sheet1'!$L$16"}</definedName>
    <definedName name="CoCauN" localSheetId="0"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 localSheetId="0">#REF!</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0"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localSheetId="0"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CL_22">12117600</definedName>
    <definedName name="DCL_35">25490000</definedName>
    <definedName name="DD">#REF!</definedName>
    <definedName name="dđ" localSheetId="0" hidden="1">{"'Sheet1'!$L$16"}</definedName>
    <definedName name="dđ" hidden="1">{"'Sheet1'!$L$16"}</definedName>
    <definedName name="DDAY">#REF!</definedName>
    <definedName name="ddddd" localSheetId="0" hidden="1">{"'Sheet1'!$L$16"}</definedName>
    <definedName name="ddddd" hidden="1">{"'Sheet1'!$L$16"}</definedName>
    <definedName name="dddem">0.1</definedName>
    <definedName name="DDK" localSheetId="0">#REF!</definedName>
    <definedName name="DDK">#REF!</definedName>
    <definedName name="den_bu">#REF!</definedName>
    <definedName name="denbu">#REF!</definedName>
    <definedName name="DenDK" localSheetId="0"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0" hidden="1">{"'Sheet1'!$L$16"}</definedName>
    <definedName name="dfg" hidden="1">{"'Sheet1'!$L$16"}</definedName>
    <definedName name="DFSDF" localSheetId="0" hidden="1">{"'Sheet1'!$L$16"}</definedName>
    <definedName name="DFSDF" hidden="1">{"'Sheet1'!$L$16"}</definedName>
    <definedName name="dfvssd" hidden="1">#REF!</definedName>
    <definedName name="dgbdII">#REF!</definedName>
    <definedName name="DGCTI592">#REF!</definedName>
    <definedName name="dgctp2" localSheetId="0" hidden="1">{"'Sheet1'!$L$16"}</definedName>
    <definedName name="dgctp2" hidden="1">{"'Sheet1'!$L$16"}</definedName>
    <definedName name="dgj" localSheetId="0" hidden="1">{#N/A,#N/A,FALSE,"BN"}</definedName>
    <definedName name="dgj" hidden="1">{#N/A,#N/A,FALSE,"BN"}</definedName>
    <definedName name="DGNC" localSheetId="0">#REF!</definedName>
    <definedName name="DGNC">#REF!</definedName>
    <definedName name="dgqndn">#REF!</definedName>
    <definedName name="DGTV">#REF!</definedName>
    <definedName name="dgvl">#REF!</definedName>
    <definedName name="DGVT">#REF!</definedName>
    <definedName name="dhom">#REF!</definedName>
    <definedName name="dien" localSheetId="0" hidden="1">{"'Sheet1'!$L$16"}</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0">{"Thuxm2.xls","Sheet1"}</definedName>
    <definedName name="Document_array">{"Thuxm2.xls","Sheet1"}</definedName>
    <definedName name="DON_GIA_3282" localSheetId="0">#REF!</definedName>
    <definedName name="DON_GIA_3282">#REF!</definedName>
    <definedName name="DON_GIA_3283">#REF!</definedName>
    <definedName name="DON_GIA_3285">#REF!</definedName>
    <definedName name="DON_GIA_VAN_CHUYEN_36">#REF!</definedName>
    <definedName name="dongia">#REF!</definedName>
    <definedName name="Dot" localSheetId="0" hidden="1">{"'Sheet1'!$L$16"}</definedName>
    <definedName name="Dot" hidden="1">{"'Sheet1'!$L$16"}</definedName>
    <definedName name="dotcong">1</definedName>
    <definedName name="drf" hidden="1">#REF!</definedName>
    <definedName name="ds" localSheetId="0" hidden="1">{#N/A,#N/A,FALSE,"Chi tiÆt"}</definedName>
    <definedName name="ds" hidden="1">{#N/A,#N/A,FALSE,"Chi tiÆt"}</definedName>
    <definedName name="DS1p1vc" localSheetId="0">#REF!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0" hidden="1">{"'Sheet1'!$L$16"}</definedName>
    <definedName name="Duongnaco" hidden="1">{"'Sheet1'!$L$16"}</definedName>
    <definedName name="duongvt" localSheetId="0" hidden="1">{"'Sheet1'!$L$16"}</definedName>
    <definedName name="duongvt" hidden="1">{"'Sheet1'!$L$16"}</definedName>
    <definedName name="DutoanDongmo" localSheetId="0">#REF!</definedName>
    <definedName name="DutoanDongmo">#REF!</definedName>
    <definedName name="dvgfsgdsdg" localSheetId="0" hidden="1">#REF!</definedName>
    <definedName name="dvgfsgdsdg" hidden="1">#REF!</definedName>
    <definedName name="E" localSheetId="0" hidden="1">{#N/A,#N/A,FALSE,"BN (2)"}</definedName>
    <definedName name="E" hidden="1">{#N/A,#N/A,FALSE,"BN (2)"}</definedName>
    <definedName name="E.chandoc">8.875</definedName>
    <definedName name="E.PC">10.438</definedName>
    <definedName name="E.PVI">12</definedName>
    <definedName name="emb" localSheetId="0">#REF!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localSheetId="0" hidden="1">{#N/A,#N/A,FALSE,"Chi tiÆt"}</definedName>
    <definedName name="fdfsf" hidden="1">{#N/A,#N/A,FALSE,"Chi tiÆt"}</definedName>
    <definedName name="fff" localSheetId="0" hidden="1">{"'Sheet1'!$L$16"}</definedName>
    <definedName name="fff" hidden="1">{"'Sheet1'!$L$16"}</definedName>
    <definedName name="FI_12">4820</definedName>
    <definedName name="fsd" localSheetId="0" hidden="1">{"'Sheet1'!$L$16"}</definedName>
    <definedName name="fsd" hidden="1">{"'Sheet1'!$L$16"}</definedName>
    <definedName name="fsdfdsf" localSheetId="0" hidden="1">{"'Sheet1'!$L$16"}</definedName>
    <definedName name="fsdfdsf" hidden="1">{"'Sheet1'!$L$16"}</definedName>
    <definedName name="g" localSheetId="0" hidden="1">{"'Sheet1'!$L$16"}</definedName>
    <definedName name="g" hidden="1">{"'Sheet1'!$L$16"}</definedName>
    <definedName name="G_ME">#REF!</definedName>
    <definedName name="gach">#REF!</definedName>
    <definedName name="geo">#REF!</definedName>
    <definedName name="gf" localSheetId="0" hidden="1">{"'Sheet1'!$L$16"}</definedName>
    <definedName name="gf" hidden="1">{"'Sheet1'!$L$16"}</definedName>
    <definedName name="gfdgfd" localSheetId="0" hidden="1">{"'Sheet1'!$L$16"}</definedName>
    <definedName name="gfdgfd" hidden="1">{"'Sheet1'!$L$16"}</definedName>
    <definedName name="gff" localSheetId="0" hidden="1">{"'Sheet1'!$L$16"}</definedName>
    <definedName name="gff" hidden="1">{"'Sheet1'!$L$16"}</definedName>
    <definedName name="gg">#REF!</definedName>
    <definedName name="gh" localSheetId="0" hidden="1">{"'Sheet1'!$L$16"}</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 localSheetId="0">#REF!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h" localSheetId="0" hidden="1">{"'Sheet1'!$L$16"}</definedName>
    <definedName name="h" hidden="1">{"'Sheet1'!$L$16"}</definedName>
    <definedName name="H_THUCHTHH">#REF!</definedName>
    <definedName name="H_THUCTT">#REF!</definedName>
    <definedName name="HCM">#REF!</definedName>
    <definedName name="Hdao">0.3</definedName>
    <definedName name="Hdap">5.2</definedName>
    <definedName name="HE_SO_KHO_KHAN_CANG_DAY" localSheetId="0">#REF!</definedName>
    <definedName name="HE_SO_KHO_KHAN_CANG_DAY">#REF!</definedName>
    <definedName name="Heä_soá_laép_xaø_H">1.7</definedName>
    <definedName name="heä_soá_sình_laày" localSheetId="0">#REF!</definedName>
    <definedName name="heä_soá_sình_laày">#REF!</definedName>
    <definedName name="hfdsh" localSheetId="0" hidden="1">#REF!</definedName>
    <definedName name="hfdsh" hidden="1">#REF!</definedName>
    <definedName name="hh" localSheetId="0">#REF!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localSheetId="0" hidden="1">{"'Sheet1'!$L$16"}</definedName>
    <definedName name="hjjkl" hidden="1">{"'Sheet1'!$L$16"}</definedName>
    <definedName name="hoc">55000</definedName>
    <definedName name="HOME_MANP" localSheetId="0">#REF!</definedName>
    <definedName name="HOME_MANP">#REF!</definedName>
    <definedName name="HOMEOFFICE_COST">#REF!</definedName>
    <definedName name="Hong" localSheetId="0" hidden="1">{"'Sheet1'!$L$16"}</definedName>
    <definedName name="Hong" hidden="1">{"'Sheet1'!$L$16"}</definedName>
    <definedName name="hrr" localSheetId="0" hidden="1">{"'Sheet1'!$L$16"}</definedName>
    <definedName name="hrr" hidden="1">{"'Sheet1'!$L$16"}</definedName>
    <definedName name="hs">#REF!</definedName>
    <definedName name="HSCT3">0.1</definedName>
    <definedName name="hsd" localSheetId="0">#REF!</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0">#REF!</definedName>
    <definedName name="hßm4">#REF!</definedName>
    <definedName name="hstb">#REF!</definedName>
    <definedName name="hstdtk">#REF!</definedName>
    <definedName name="hsthep" localSheetId="0">#REF!</definedName>
    <definedName name="hsthep">#REF!</definedName>
    <definedName name="HSVC1">#REF!</definedName>
    <definedName name="HSVC2">#REF!</definedName>
    <definedName name="HSVC3">#REF!</definedName>
    <definedName name="hsvl">1</definedName>
    <definedName name="hsvl2">1</definedName>
    <definedName name="HT" localSheetId="0">#REF!</definedName>
    <definedName name="HT">#REF!</definedName>
    <definedName name="HTHH">#REF!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0">#REF!</definedName>
    <definedName name="HTNC">#REF!</definedName>
    <definedName name="htrhrt" localSheetId="0" hidden="1">{"'Sheet1'!$L$16"}</definedName>
    <definedName name="htrhrt" hidden="1">{"'Sheet1'!$L$16"}</definedName>
    <definedName name="HTVL">#REF!</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localSheetId="0" hidden="1">{"'Sheet1'!$L$16"}</definedName>
    <definedName name="j" hidden="1">{"'Sheet1'!$L$16"}</definedName>
    <definedName name="j356C8">#REF!</definedName>
    <definedName name="k" localSheetId="0" hidden="1">{"'Sheet1'!$L$16"}</definedName>
    <definedName name="k" hidden="1">{"'Sheet1'!$L$16"}</definedName>
    <definedName name="k2b">#REF!</definedName>
    <definedName name="kcong">#REF!</definedName>
    <definedName name="KH_Chang">#REF!</definedName>
    <definedName name="khac">2</definedName>
    <definedName name="khla09" localSheetId="0" hidden="1">{"'Sheet1'!$L$16"}</definedName>
    <definedName name="khla09" hidden="1">{"'Sheet1'!$L$16"}</definedName>
    <definedName name="KHOI_LUONG_DAT_DAO_DAP">#REF!</definedName>
    <definedName name="khongtruotgia" localSheetId="0" hidden="1">{"'Sheet1'!$L$16"}</definedName>
    <definedName name="khongtruotgia" hidden="1">{"'Sheet1'!$L$16"}</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l_ME">#REF!</definedName>
    <definedName name="KLduonggiaods" localSheetId="0" hidden="1">{"'Sheet1'!$L$16"}</definedName>
    <definedName name="KLduonggiaods" hidden="1">{"'Sheet1'!$L$16"}</definedName>
    <definedName name="KLTHDN">#REF!</definedName>
    <definedName name="KLVANKHUON">#REF!</definedName>
    <definedName name="kp1ph">#REF!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#REF!</definedName>
    <definedName name="l" localSheetId="0" hidden="1">{"'Sheet1'!$L$16"}</definedName>
    <definedName name="l" hidden="1">{"'Sheet1'!$L$16"}</definedName>
    <definedName name="L_mong">#REF!</definedName>
    <definedName name="l2pa1" localSheetId="0" hidden="1">{"'Sheet1'!$L$16"}</definedName>
    <definedName name="l2pa1" hidden="1">{"'Sheet1'!$L$16"}</definedName>
    <definedName name="L63x6">5800</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localSheetId="0" hidden="1">{"'Sheet1'!$L$16"}</definedName>
    <definedName name="lồn" hidden="1">{"'Sheet1'!$L$16"}</definedName>
    <definedName name="luc" localSheetId="0" hidden="1">{"'Sheet1'!$L$16"}</definedName>
    <definedName name="luc" hidden="1">{"'Sheet1'!$L$16"}</definedName>
    <definedName name="m" localSheetId="0"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0" hidden="1">{"'Sheet1'!$L$16"}</definedName>
    <definedName name="mai" hidden="1">{"'Sheet1'!$L$16"}</definedName>
    <definedName name="MAJ_CON_EQP">#REF!</definedName>
    <definedName name="matbang" localSheetId="0"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0" hidden="1">{"'Sheet1'!$L$16"}</definedName>
    <definedName name="minh" hidden="1">{"'Sheet1'!$L$16"}</definedName>
    <definedName name="MN">#REF!</definedName>
    <definedName name="mo" localSheetId="0" hidden="1">{"'Sheet1'!$L$16"}</definedName>
    <definedName name="mo" hidden="1">{"'Sheet1'!$L$16"}</definedName>
    <definedName name="moi" localSheetId="0" hidden="1">{"'Sheet1'!$L$16"}</definedName>
    <definedName name="moi" hidden="1">{"'Sheet1'!$L$16"}</definedName>
    <definedName name="mongbang">#REF!</definedName>
    <definedName name="mongdon">#REF!</definedName>
    <definedName name="mot" localSheetId="0" hidden="1">{"'Sheet1'!$L$16"}</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localSheetId="0"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am" localSheetId="0"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gu" localSheetId="0" hidden="1">{"'Sheet1'!$L$16"}</definedName>
    <definedName name="ngu" hidden="1">{"'Sheet1'!$L$16"}</definedName>
    <definedName name="NH">#REF!</definedName>
    <definedName name="NHANH2_CG4" localSheetId="0" hidden="1">{"'Sheet1'!$L$16"}</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0" hidden="1">{"'Sheet1'!$L$16"}</definedName>
    <definedName name="nnnn" hidden="1">{"'Sheet1'!$L$16"}</definedName>
    <definedName name="No">#REF!</definedName>
    <definedName name="nx">#REF!</definedName>
    <definedName name="o" localSheetId="0" hidden="1">{"'Sheet1'!$L$16"}</definedName>
    <definedName name="o" hidden="1">{"'Sheet1'!$L$16"}</definedName>
    <definedName name="ophom">#REF!</definedName>
    <definedName name="OrderTable" hidden="1">#REF!</definedName>
    <definedName name="osc">#REF!</definedName>
    <definedName name="PA">#REF!</definedName>
    <definedName name="PAIII_" localSheetId="0" hidden="1">{"'Sheet1'!$L$16"}</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localSheetId="0" hidden="1">{"'Sheet1'!$L$16"}</definedName>
    <definedName name="PMS" hidden="1">{"'Sheet1'!$L$16"}</definedName>
    <definedName name="PRICE">#REF!</definedName>
    <definedName name="PRICE1">#REF!</definedName>
    <definedName name="_xlnm.Print_Area" localSheetId="0">'PL II 2022'!$A$1:$M$12</definedName>
    <definedName name="_xlnm.Print_Titles" localSheetId="0">'PL II 2022'!$5:$8</definedName>
    <definedName name="_xlnm.Print_Titles">#N/A</definedName>
    <definedName name="Print_Titles_MI" localSheetId="0">#REF!</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a" localSheetId="0" hidden="1">{"'Sheet1'!$L$16"}</definedName>
    <definedName name="qa" hidden="1">{"'Sheet1'!$L$16"}</definedName>
    <definedName name="QQ" localSheetId="0" hidden="1">{"'Sheet1'!$L$16"}</definedName>
    <definedName name="QQ" hidden="1">{"'Sheet1'!$L$16"}</definedName>
    <definedName name="qtdm">#REF!</definedName>
    <definedName name="quoan" localSheetId="0"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0" hidden="1">#REF!</definedName>
    <definedName name="RCArea" hidden="1">#REF!</definedName>
    <definedName name="re" localSheetId="0" hidden="1">{"'Sheet1'!$L$16"}</definedName>
    <definedName name="re" hidden="1">{"'Sheet1'!$L$16"}</definedName>
    <definedName name="_xlnm.Recorder">#REF!</definedName>
    <definedName name="RECOUT">#N/A</definedName>
    <definedName name="RFP003A" localSheetId="0">#REF!</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localSheetId="0" hidden="1">{"'Sheet1'!$L$16"}</definedName>
    <definedName name="san" hidden="1">{"'Sheet1'!$L$16"}</definedName>
    <definedName name="sand">#REF!</definedName>
    <definedName name="sas" localSheetId="0" hidden="1">{"'Sheet1'!$L$16"}</definedName>
    <definedName name="sas" hidden="1">{"'Sheet1'!$L$16"}</definedName>
    <definedName name="SCH">#REF!</definedName>
    <definedName name="sd1p">#REF!</definedName>
    <definedName name="sd3p">#REF!</definedName>
    <definedName name="sdbv" localSheetId="0" hidden="1">{"'Sheet1'!$L$16"}</definedName>
    <definedName name="sdbv" hidden="1">{"'Sheet1'!$L$16"}</definedName>
    <definedName name="sdfsdfs" hidden="1">#REF!</definedName>
    <definedName name="SDMONG">#REF!</definedName>
    <definedName name="sencount" hidden="1">2</definedName>
    <definedName name="sfasf" hidden="1">#REF!</definedName>
    <definedName name="sfsd" localSheetId="0" hidden="1">{"'Sheet1'!$L$16"}</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0" hidden="1">{"'Sheet1'!$L$16"}</definedName>
    <definedName name="Sosanh2" hidden="1">{"'Sheet1'!$L$16"}</definedName>
    <definedName name="Spanner_Auto_File">"C:\My Documents\tinh cdo.x2a"</definedName>
    <definedName name="SPEC" localSheetId="0">#REF!</definedName>
    <definedName name="SPEC">#REF!</definedName>
    <definedName name="SpecialPrice" hidden="1">#REF!</definedName>
    <definedName name="SPECSUMMARY">#REF!</definedName>
    <definedName name="SS" localSheetId="0"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0" hidden="1">{"'Sheet1'!$L$16"}</definedName>
    <definedName name="t" hidden="1">{"'Sheet1'!$L$16"}</definedName>
    <definedName name="T.3" localSheetId="0"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 localSheetId="0">#REF!</definedName>
    <definedName name="TAMTI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xTV">10%</definedName>
    <definedName name="TaxXL">5%</definedName>
    <definedName name="TBA" localSheetId="0">#REF!</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localSheetId="0" hidden="1">{"'Sheet1'!$L$16"}</definedName>
    <definedName name="tha" hidden="1">{"'Sheet1'!$L$16"}</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tien">#REF!</definedName>
    <definedName name="THchon">#REF!</definedName>
    <definedName name="THDA_copy" localSheetId="0"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 localSheetId="0">#REF!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#REF!</definedName>
    <definedName name="THOP">"THOP"</definedName>
    <definedName name="THT" localSheetId="0">#REF!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XD2" localSheetId="0" hidden="1">{"'Sheet1'!$L$16"}</definedName>
    <definedName name="THXD2" hidden="1">{"'Sheet1'!$L$16"}</definedName>
    <definedName name="Tien">#REF!</definedName>
    <definedName name="TIENLUONG">#REF!</definedName>
    <definedName name="Tiepdiama">9500</definedName>
    <definedName name="TIEU_HAO_VAT_TU_DZ0.4KV" localSheetId="0">#REF!</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0" hidden="1">{"'Sheet1'!$L$16"}</definedName>
    <definedName name="tonghop" hidden="1">{"'Sheet1'!$L$16"}</definedName>
    <definedName name="tongthep">#REF!</definedName>
    <definedName name="tongthetich">#REF!</definedName>
    <definedName name="Tonmai">#REF!</definedName>
    <definedName name="TPCP" localSheetId="0" hidden="1">{"'Sheet1'!$L$16"}</definedName>
    <definedName name="TPCP" hidden="1">{"'Sheet1'!$L$16"}</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0" hidden="1">{#N/A,#N/A,FALSE,"Chi tiÆt"}</definedName>
    <definedName name="trang" hidden="1">{#N/A,#N/A,FALSE,"Chi tiÆt"}</definedName>
    <definedName name="trt" localSheetId="0">#REF!</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u" localSheetId="0" hidden="1">{"'Sheet1'!$L$16"}</definedName>
    <definedName name="u" hidden="1">{"'Sheet1'!$L$16"}</definedName>
    <definedName name="ư" localSheetId="0" hidden="1">{"'Sheet1'!$L$16"}</definedName>
    <definedName name="ư" hidden="1">{"'Sheet1'!$L$16"}</definedName>
    <definedName name="ươpkhgbvcxz" localSheetId="0" hidden="1">{"'Sheet1'!$L$16"}</definedName>
    <definedName name="ươpkhgbvcxz" hidden="1">{"'Sheet1'!$L$16"}</definedName>
    <definedName name="upnoc">#REF!</definedName>
    <definedName name="uu">#REF!</definedName>
    <definedName name="v" localSheetId="0" hidden="1">{"'Sheet1'!$L$16"}</definedName>
    <definedName name="v" hidden="1">{"'Sheet1'!$L$16"}</definedName>
    <definedName name="VAÄT_LIEÄU">"nhandongia"</definedName>
    <definedName name="Value0" localSheetId="0">#REF!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0"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localSheetId="0" hidden="1">{"'Sheet1'!$L$16"}</definedName>
    <definedName name="vcoto" hidden="1">{"'Sheet1'!$L$16"}</definedName>
    <definedName name="vct">#REF!</definedName>
    <definedName name="VCTT">#REF!</definedName>
    <definedName name="VCVBT1">#REF!</definedName>
    <definedName name="VCVBT2">#REF!</definedName>
    <definedName name="vd3p">#REF!</definedName>
    <definedName name="vdv" hidden="1">#N/A</definedName>
    <definedName name="vgk" localSheetId="0">#REF!</definedName>
    <definedName name="vgk">#REF!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kcauthang">#REF!</definedName>
    <definedName name="vksan">#REF!</definedName>
    <definedName name="vl">#REF!</definedName>
    <definedName name="vl3p">#REF!</definedName>
    <definedName name="vlct" localSheetId="0"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0">#REF!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#REF!</definedName>
    <definedName name="xmcax">#REF!</definedName>
    <definedName name="xn">#REF!</definedName>
    <definedName name="XTKKTTC">7500</definedName>
    <definedName name="xx" localSheetId="0">#REF!</definedName>
    <definedName name="xx">#REF!</definedName>
    <definedName name="y">#REF!</definedName>
    <definedName name="z">#REF!</definedName>
    <definedName name="ZXD">#REF!</definedName>
    <definedName name="ZYX">#REF!</definedName>
    <definedName name="ZZZ">#REF!</definedName>
  </definedNames>
  <calcPr calcId="144525"/>
</workbook>
</file>

<file path=xl/calcChain.xml><?xml version="1.0" encoding="utf-8"?>
<calcChain xmlns="http://schemas.openxmlformats.org/spreadsheetml/2006/main">
  <c r="A3" i="35" l="1"/>
  <c r="AB32" i="37"/>
  <c r="AB30" i="37"/>
  <c r="AB31" i="37"/>
  <c r="AB33" i="37"/>
  <c r="AB34" i="37"/>
  <c r="AB35" i="37"/>
  <c r="AB36" i="37"/>
  <c r="AB37" i="37"/>
  <c r="AA26" i="37"/>
  <c r="AA12" i="37"/>
  <c r="AB27" i="37"/>
  <c r="AB29" i="37"/>
  <c r="AB28" i="37"/>
  <c r="G220" i="36"/>
  <c r="AA28" i="37"/>
  <c r="AA29" i="37"/>
  <c r="AA30" i="37"/>
  <c r="AA31" i="37"/>
  <c r="AA32" i="37"/>
  <c r="AA33" i="37"/>
  <c r="AA34" i="37"/>
  <c r="AA35" i="37"/>
  <c r="AA36" i="37"/>
  <c r="AA37" i="37"/>
  <c r="V31" i="37"/>
  <c r="E173" i="36"/>
  <c r="H20" i="36"/>
  <c r="H174" i="36"/>
  <c r="I174" i="36"/>
  <c r="H187" i="36"/>
  <c r="I187" i="36"/>
  <c r="AB26" i="37" l="1"/>
  <c r="AB11" i="37" s="1"/>
  <c r="Q165" i="36" s="1"/>
  <c r="V31" i="35"/>
  <c r="H191" i="36" l="1"/>
  <c r="H178" i="36"/>
  <c r="H127" i="36" l="1"/>
  <c r="U30" i="37"/>
  <c r="V148" i="35"/>
  <c r="H163" i="36"/>
  <c r="Y12" i="37"/>
  <c r="Q12" i="37"/>
  <c r="AB12" i="37"/>
  <c r="AD12" i="37"/>
  <c r="Y25" i="37"/>
  <c r="L42" i="36"/>
  <c r="H42" i="36"/>
  <c r="G42" i="36"/>
  <c r="O43" i="36"/>
  <c r="L43" i="36"/>
  <c r="G43" i="36"/>
  <c r="T110" i="35" l="1"/>
  <c r="T109" i="35" s="1"/>
  <c r="S110" i="35"/>
  <c r="R111" i="35"/>
  <c r="R112" i="35"/>
  <c r="R109" i="35"/>
  <c r="S109" i="35"/>
  <c r="S116" i="35"/>
  <c r="E89" i="36"/>
  <c r="Q45" i="36"/>
  <c r="AN53" i="35"/>
  <c r="T51" i="35"/>
  <c r="R51" i="35"/>
  <c r="S51" i="35"/>
  <c r="AN73" i="35"/>
  <c r="S78" i="35"/>
  <c r="AN57" i="35"/>
  <c r="G120" i="36"/>
  <c r="AN109" i="35" l="1"/>
  <c r="H148" i="36"/>
  <c r="Q149" i="36" s="1"/>
  <c r="Q148" i="36"/>
  <c r="E127" i="36"/>
  <c r="V189" i="35" l="1"/>
  <c r="V188" i="35"/>
  <c r="V187" i="35"/>
  <c r="V186" i="35"/>
  <c r="V185" i="35"/>
  <c r="V184" i="35"/>
  <c r="W183" i="35"/>
  <c r="W182" i="35"/>
  <c r="W181" i="35"/>
  <c r="W180" i="35"/>
  <c r="W179" i="35"/>
  <c r="W178" i="35"/>
  <c r="W177" i="35"/>
  <c r="W176" i="35"/>
  <c r="W175" i="35"/>
  <c r="D11" i="37" l="1"/>
  <c r="E11" i="37"/>
  <c r="D26" i="37"/>
  <c r="E26" i="37"/>
  <c r="D12" i="37"/>
  <c r="E12" i="37"/>
  <c r="C11" i="37"/>
  <c r="C12" i="37"/>
  <c r="C26" i="37"/>
  <c r="V122" i="35" l="1"/>
  <c r="W122" i="35"/>
  <c r="U122" i="35"/>
  <c r="W11" i="35"/>
  <c r="V11" i="35"/>
  <c r="U11" i="35" s="1"/>
  <c r="A3" i="36"/>
  <c r="H179" i="36"/>
  <c r="V66" i="35" l="1"/>
  <c r="W66" i="35"/>
  <c r="V37" i="37"/>
  <c r="E56" i="36" l="1"/>
  <c r="V28" i="37" l="1"/>
  <c r="I184" i="36"/>
  <c r="Q20" i="36"/>
  <c r="F21" i="36"/>
  <c r="H186" i="36" l="1"/>
  <c r="I186" i="36"/>
  <c r="H198" i="36"/>
  <c r="H26" i="36"/>
  <c r="AB22" i="37"/>
  <c r="S160" i="35" l="1"/>
  <c r="R160" i="35"/>
  <c r="I25" i="36"/>
  <c r="F25" i="36"/>
  <c r="Q60" i="36" l="1"/>
  <c r="D39" i="36" l="1"/>
  <c r="H215" i="36" l="1"/>
  <c r="V120" i="35"/>
  <c r="I191" i="36"/>
  <c r="I26" i="36"/>
  <c r="F26" i="36"/>
  <c r="W114" i="35"/>
  <c r="U112" i="35"/>
  <c r="U114" i="35"/>
  <c r="AN114" i="35"/>
  <c r="R114" i="35"/>
  <c r="V147" i="35"/>
  <c r="Q50" i="36"/>
  <c r="G17" i="36"/>
  <c r="Y34" i="37" l="1"/>
  <c r="V27" i="37"/>
  <c r="V34" i="37"/>
  <c r="F24" i="36" l="1"/>
  <c r="G9" i="36" l="1"/>
  <c r="E188" i="36"/>
  <c r="V110" i="35"/>
  <c r="U117" i="35"/>
  <c r="E176" i="36" l="1"/>
  <c r="D37" i="36"/>
  <c r="F23" i="36"/>
  <c r="U115" i="35" l="1"/>
  <c r="W115" i="35"/>
  <c r="U38" i="35" l="1"/>
  <c r="S141" i="35"/>
  <c r="T141" i="35"/>
  <c r="T164" i="35"/>
  <c r="F120" i="36" l="1"/>
  <c r="D120" i="36" s="1"/>
  <c r="V36" i="35" l="1"/>
  <c r="P14" i="37"/>
  <c r="I181" i="36" l="1"/>
  <c r="H181" i="36"/>
  <c r="G56" i="36"/>
  <c r="L56" i="36"/>
  <c r="G181" i="36" l="1"/>
  <c r="S18" i="37" l="1"/>
  <c r="S20" i="37"/>
  <c r="S21" i="37"/>
  <c r="S24" i="37"/>
  <c r="U137" i="35" l="1"/>
  <c r="T68" i="35"/>
  <c r="W113" i="35" l="1"/>
  <c r="U65" i="35"/>
  <c r="W159" i="35" l="1"/>
  <c r="V30" i="37" l="1"/>
  <c r="V136" i="35" l="1"/>
  <c r="Z59" i="35"/>
  <c r="H160" i="36" l="1"/>
  <c r="T167" i="35" l="1"/>
  <c r="V142" i="35"/>
  <c r="S74" i="35"/>
  <c r="S55" i="35"/>
  <c r="U55" i="35"/>
  <c r="D49" i="36" l="1"/>
  <c r="D50" i="36"/>
  <c r="D51" i="36"/>
  <c r="D52" i="36"/>
  <c r="D53" i="36"/>
  <c r="D54" i="36"/>
  <c r="D55" i="36"/>
  <c r="D56" i="36"/>
  <c r="D57" i="36"/>
  <c r="D58" i="36"/>
  <c r="D59" i="36"/>
  <c r="D60" i="36"/>
  <c r="E58" i="36"/>
  <c r="E51" i="36"/>
  <c r="E55" i="36"/>
  <c r="E54" i="36"/>
  <c r="E53" i="36"/>
  <c r="S35" i="35"/>
  <c r="AA156" i="35"/>
  <c r="U156" i="35"/>
  <c r="R156" i="35"/>
  <c r="Q156" i="35" s="1"/>
  <c r="AA150" i="35"/>
  <c r="Z150" i="35" s="1"/>
  <c r="X150" i="35"/>
  <c r="U150" i="35"/>
  <c r="U149" i="35"/>
  <c r="R150" i="35"/>
  <c r="S155" i="35"/>
  <c r="S149" i="35"/>
  <c r="S151" i="35"/>
  <c r="S148" i="35"/>
  <c r="W140" i="35"/>
  <c r="U143" i="35"/>
  <c r="X156" i="35" l="1"/>
  <c r="Z156" i="35"/>
  <c r="AA143" i="35"/>
  <c r="Z143" i="35" s="1"/>
  <c r="R143" i="35"/>
  <c r="X143" i="35" s="1"/>
  <c r="S140" i="35"/>
  <c r="T144" i="35"/>
  <c r="R139" i="35"/>
  <c r="S139" i="35"/>
  <c r="S138" i="35"/>
  <c r="R138" i="35" s="1"/>
  <c r="S137" i="35"/>
  <c r="S136" i="35"/>
  <c r="U126" i="35"/>
  <c r="R126" i="35"/>
  <c r="S127" i="35"/>
  <c r="S128" i="35"/>
  <c r="S134" i="35"/>
  <c r="S133" i="35"/>
  <c r="S132" i="35"/>
  <c r="S131" i="35"/>
  <c r="S130" i="35"/>
  <c r="S129" i="35"/>
  <c r="S117" i="35"/>
  <c r="T63" i="35" l="1"/>
  <c r="T70" i="35"/>
  <c r="S64" i="35"/>
  <c r="S81" i="35"/>
  <c r="S80" i="35"/>
  <c r="S72" i="35"/>
  <c r="S73" i="35"/>
  <c r="G177" i="36" l="1"/>
  <c r="H78" i="36" l="1"/>
  <c r="U12" i="37"/>
  <c r="W110" i="35"/>
  <c r="U110" i="35" s="1"/>
  <c r="U113" i="35"/>
  <c r="U170" i="35" l="1"/>
  <c r="U163" i="35"/>
  <c r="U142" i="35"/>
  <c r="U160" i="35"/>
  <c r="U141" i="35" l="1"/>
  <c r="V140" i="35"/>
  <c r="G214" i="36"/>
  <c r="U140" i="35" l="1"/>
  <c r="V166" i="35"/>
  <c r="AA166" i="35" s="1"/>
  <c r="V73" i="35"/>
  <c r="W73" i="35"/>
  <c r="V51" i="35" l="1"/>
  <c r="AA73" i="35"/>
  <c r="U73" i="35"/>
  <c r="H105" i="36" l="1"/>
  <c r="O172" i="36" l="1"/>
  <c r="O47" i="36"/>
  <c r="O46" i="36"/>
  <c r="O45" i="36"/>
  <c r="O90" i="36"/>
  <c r="F17" i="36" l="1"/>
  <c r="F20" i="36" l="1"/>
  <c r="F22" i="36"/>
  <c r="F19" i="36"/>
  <c r="E17" i="36"/>
  <c r="G24" i="36" l="1"/>
  <c r="H9" i="36" l="1"/>
  <c r="U63" i="35"/>
  <c r="G222" i="36"/>
  <c r="G223" i="36"/>
  <c r="G224" i="36"/>
  <c r="G225" i="36"/>
  <c r="G226" i="36"/>
  <c r="G227" i="36"/>
  <c r="G228" i="36"/>
  <c r="G229" i="36"/>
  <c r="G230" i="36"/>
  <c r="G231" i="36"/>
  <c r="G232" i="36"/>
  <c r="G221" i="36"/>
  <c r="H128" i="36"/>
  <c r="H136" i="36"/>
  <c r="G139" i="36"/>
  <c r="M170" i="36"/>
  <c r="L170" i="36"/>
  <c r="K170" i="36" s="1"/>
  <c r="V32" i="37" l="1"/>
  <c r="S11" i="35"/>
  <c r="U79" i="35" l="1"/>
  <c r="AE12" i="35" l="1"/>
  <c r="H50" i="37" l="1"/>
  <c r="AB144" i="35" l="1"/>
  <c r="AA144" i="35"/>
  <c r="R144" i="35"/>
  <c r="T122" i="35"/>
  <c r="R124" i="35"/>
  <c r="R122" i="35" s="1"/>
  <c r="R125" i="35"/>
  <c r="AB111" i="35"/>
  <c r="AB112" i="35"/>
  <c r="AB113" i="35"/>
  <c r="AB114" i="35"/>
  <c r="AB115" i="35"/>
  <c r="AB116" i="35"/>
  <c r="AB117" i="35"/>
  <c r="AB118" i="35"/>
  <c r="AB119" i="35"/>
  <c r="AA111" i="35"/>
  <c r="AA112" i="35"/>
  <c r="Z112" i="35" s="1"/>
  <c r="AA113" i="35"/>
  <c r="AA114" i="35"/>
  <c r="AA115" i="35"/>
  <c r="AA116" i="35"/>
  <c r="AA117" i="35"/>
  <c r="AA118" i="35"/>
  <c r="Z118" i="35" s="1"/>
  <c r="AA119" i="35"/>
  <c r="R113" i="35"/>
  <c r="R115" i="35"/>
  <c r="R116" i="35"/>
  <c r="R117" i="35"/>
  <c r="R118" i="35"/>
  <c r="R119" i="35"/>
  <c r="R120" i="35"/>
  <c r="R121" i="35"/>
  <c r="Z115" i="35" l="1"/>
  <c r="Z144" i="35"/>
  <c r="Z119" i="35"/>
  <c r="Z116" i="35"/>
  <c r="R110" i="35"/>
  <c r="Z111" i="35"/>
  <c r="Z114" i="35"/>
  <c r="Z113" i="35"/>
  <c r="Z117" i="35"/>
  <c r="E170" i="36" l="1"/>
  <c r="E180" i="36"/>
  <c r="E179" i="36"/>
  <c r="E178" i="36"/>
  <c r="E177" i="36"/>
  <c r="E175" i="36"/>
  <c r="E174" i="36"/>
  <c r="E172" i="36"/>
  <c r="E171" i="36"/>
  <c r="G213" i="36" l="1"/>
  <c r="V153" i="35" l="1"/>
  <c r="T149" i="35" l="1"/>
  <c r="R149" i="35" s="1"/>
  <c r="N39" i="37" l="1"/>
  <c r="X149" i="35"/>
  <c r="AH27" i="37"/>
  <c r="H49" i="36"/>
  <c r="G54" i="36"/>
  <c r="G51" i="36"/>
  <c r="Q15" i="37" l="1"/>
  <c r="D228" i="36" l="1"/>
  <c r="AE14" i="37"/>
  <c r="AE16" i="37"/>
  <c r="AE18" i="37"/>
  <c r="AE21" i="37"/>
  <c r="AD13" i="37"/>
  <c r="AD14" i="37"/>
  <c r="AD15" i="37"/>
  <c r="AD17" i="37"/>
  <c r="AD18" i="37"/>
  <c r="AC18" i="37" s="1"/>
  <c r="AD19" i="37"/>
  <c r="AD20" i="37"/>
  <c r="AD21" i="37"/>
  <c r="AD22" i="37"/>
  <c r="AD24" i="37"/>
  <c r="AF12" i="37"/>
  <c r="AF15" i="37"/>
  <c r="AF16" i="37"/>
  <c r="AH18" i="37"/>
  <c r="AF18" i="37" s="1"/>
  <c r="AF19" i="37"/>
  <c r="AF20" i="37"/>
  <c r="AF21" i="37"/>
  <c r="AG22" i="37"/>
  <c r="AF23" i="37"/>
  <c r="AF24" i="37"/>
  <c r="AG25" i="37"/>
  <c r="AF25" i="37" s="1"/>
  <c r="AF26" i="37"/>
  <c r="AF27" i="37"/>
  <c r="AG28" i="37"/>
  <c r="AH28" i="37"/>
  <c r="AH29" i="37"/>
  <c r="AF29" i="37" s="1"/>
  <c r="AF30" i="37"/>
  <c r="AH31" i="37"/>
  <c r="AF31" i="37" s="1"/>
  <c r="AF32" i="37"/>
  <c r="AH33" i="37"/>
  <c r="AH34" i="37"/>
  <c r="AF34" i="37" s="1"/>
  <c r="AF35" i="37"/>
  <c r="AH36" i="37"/>
  <c r="AH37" i="37"/>
  <c r="AF37" i="37" s="1"/>
  <c r="AG11" i="37" l="1"/>
  <c r="AC21" i="37"/>
  <c r="AF28" i="37"/>
  <c r="AC14" i="37"/>
  <c r="AF36" i="37"/>
  <c r="AF33" i="37"/>
  <c r="V35" i="37" l="1"/>
  <c r="K226" i="36" l="1"/>
  <c r="M207" i="36"/>
  <c r="M214" i="36"/>
  <c r="M216" i="36"/>
  <c r="M222" i="36"/>
  <c r="M223" i="36"/>
  <c r="M224" i="36"/>
  <c r="M225" i="36"/>
  <c r="M226" i="36"/>
  <c r="M227" i="36"/>
  <c r="M228" i="36"/>
  <c r="M229" i="36"/>
  <c r="M230" i="36"/>
  <c r="K230" i="36" s="1"/>
  <c r="M231" i="36"/>
  <c r="M232" i="36"/>
  <c r="L207" i="36"/>
  <c r="K207" i="36" s="1"/>
  <c r="L208" i="36"/>
  <c r="L210" i="36"/>
  <c r="L211" i="36"/>
  <c r="L212" i="36"/>
  <c r="L213" i="36"/>
  <c r="L214" i="36"/>
  <c r="L215" i="36"/>
  <c r="L216" i="36"/>
  <c r="K216" i="36" s="1"/>
  <c r="L218" i="36"/>
  <c r="L219" i="36"/>
  <c r="L221" i="36"/>
  <c r="L222" i="36"/>
  <c r="L223" i="36"/>
  <c r="K223" i="36" s="1"/>
  <c r="L224" i="36"/>
  <c r="K224" i="36" s="1"/>
  <c r="L225" i="36"/>
  <c r="K225" i="36" s="1"/>
  <c r="L226" i="36"/>
  <c r="L227" i="36"/>
  <c r="K227" i="36" s="1"/>
  <c r="L228" i="36"/>
  <c r="K228" i="36" s="1"/>
  <c r="L229" i="36"/>
  <c r="K229" i="36" s="1"/>
  <c r="L230" i="36"/>
  <c r="L231" i="36"/>
  <c r="K231" i="36" s="1"/>
  <c r="L232" i="36"/>
  <c r="K232" i="36" s="1"/>
  <c r="L205" i="36"/>
  <c r="E206" i="36"/>
  <c r="I206" i="36"/>
  <c r="E209" i="36"/>
  <c r="H209" i="36"/>
  <c r="H206" i="36" s="1"/>
  <c r="I209" i="36"/>
  <c r="D207" i="36"/>
  <c r="E194" i="36"/>
  <c r="E166" i="36"/>
  <c r="E220" i="36"/>
  <c r="H220" i="36"/>
  <c r="H217" i="36" s="1"/>
  <c r="I220" i="36"/>
  <c r="I217" i="36" s="1"/>
  <c r="G218" i="36"/>
  <c r="AB19" i="37"/>
  <c r="F212" i="36"/>
  <c r="D212" i="36" s="1"/>
  <c r="O207" i="36"/>
  <c r="M196" i="36"/>
  <c r="M198" i="36"/>
  <c r="M199" i="36"/>
  <c r="M200" i="36"/>
  <c r="M204" i="36"/>
  <c r="M205" i="36"/>
  <c r="L195" i="36"/>
  <c r="L196" i="36"/>
  <c r="L197" i="36"/>
  <c r="L198" i="36"/>
  <c r="L199" i="36"/>
  <c r="L200" i="36"/>
  <c r="L201" i="36"/>
  <c r="L202" i="36"/>
  <c r="L203" i="36"/>
  <c r="L204" i="36"/>
  <c r="I194" i="36"/>
  <c r="G196" i="36"/>
  <c r="G195" i="36"/>
  <c r="D196" i="36"/>
  <c r="D198" i="36"/>
  <c r="D199" i="36"/>
  <c r="D200" i="36"/>
  <c r="D204" i="36"/>
  <c r="D205" i="36"/>
  <c r="M179" i="36"/>
  <c r="M182" i="36"/>
  <c r="G182" i="36"/>
  <c r="G183" i="36"/>
  <c r="I169" i="36"/>
  <c r="I168" i="36" s="1"/>
  <c r="F174" i="36"/>
  <c r="M174" i="36" s="1"/>
  <c r="F175" i="36"/>
  <c r="M175" i="36" s="1"/>
  <c r="F176" i="36"/>
  <c r="F177" i="36"/>
  <c r="M177" i="36" s="1"/>
  <c r="F178" i="36"/>
  <c r="M178" i="36" s="1"/>
  <c r="F180" i="36"/>
  <c r="M180" i="36" s="1"/>
  <c r="H169" i="36"/>
  <c r="H168" i="36" s="1"/>
  <c r="G170" i="36"/>
  <c r="H166" i="36"/>
  <c r="I166" i="36"/>
  <c r="L167" i="36"/>
  <c r="L166" i="36" s="1"/>
  <c r="L125" i="36"/>
  <c r="K125" i="36" s="1"/>
  <c r="L129" i="36"/>
  <c r="K129" i="36" s="1"/>
  <c r="L131" i="36"/>
  <c r="K131" i="36" s="1"/>
  <c r="L133" i="36"/>
  <c r="K133" i="36" s="1"/>
  <c r="L135" i="36"/>
  <c r="K135" i="36" s="1"/>
  <c r="L137" i="36"/>
  <c r="K137" i="36" s="1"/>
  <c r="L138" i="36"/>
  <c r="K138" i="36" s="1"/>
  <c r="L139" i="36"/>
  <c r="K139" i="36" s="1"/>
  <c r="L140" i="36"/>
  <c r="K140" i="36" s="1"/>
  <c r="L141" i="36"/>
  <c r="K141" i="36" s="1"/>
  <c r="L142" i="36"/>
  <c r="K142" i="36" s="1"/>
  <c r="L143" i="36"/>
  <c r="K143" i="36" s="1"/>
  <c r="L144" i="36"/>
  <c r="K144" i="36" s="1"/>
  <c r="L145" i="36"/>
  <c r="K145" i="36" s="1"/>
  <c r="L146" i="36"/>
  <c r="K146" i="36" s="1"/>
  <c r="L147" i="36"/>
  <c r="K147" i="36" s="1"/>
  <c r="L149" i="36"/>
  <c r="K149" i="36" s="1"/>
  <c r="L150" i="36"/>
  <c r="K150" i="36" s="1"/>
  <c r="L151" i="36"/>
  <c r="K151" i="36" s="1"/>
  <c r="L152" i="36"/>
  <c r="K152" i="36" s="1"/>
  <c r="L153" i="36"/>
  <c r="K153" i="36" s="1"/>
  <c r="L154" i="36"/>
  <c r="K154" i="36" s="1"/>
  <c r="L155" i="36"/>
  <c r="K155" i="36" s="1"/>
  <c r="L156" i="36"/>
  <c r="K156" i="36" s="1"/>
  <c r="L157" i="36"/>
  <c r="K157" i="36" s="1"/>
  <c r="L158" i="36"/>
  <c r="K158" i="36" s="1"/>
  <c r="L159" i="36"/>
  <c r="K159" i="36" s="1"/>
  <c r="L161" i="36"/>
  <c r="K161" i="36" s="1"/>
  <c r="L162" i="36"/>
  <c r="K162" i="36" s="1"/>
  <c r="L164" i="36"/>
  <c r="K164" i="36" s="1"/>
  <c r="L117" i="36"/>
  <c r="L118" i="36"/>
  <c r="L119" i="36"/>
  <c r="L120" i="36"/>
  <c r="L121" i="36"/>
  <c r="L122" i="36"/>
  <c r="G117" i="36"/>
  <c r="H116" i="36"/>
  <c r="D31" i="36"/>
  <c r="D32" i="36"/>
  <c r="D33" i="36"/>
  <c r="D34" i="36"/>
  <c r="D35" i="36"/>
  <c r="D36" i="36"/>
  <c r="D38" i="36"/>
  <c r="D40" i="36"/>
  <c r="D41" i="36"/>
  <c r="H89" i="36"/>
  <c r="I89" i="36"/>
  <c r="H102" i="36"/>
  <c r="I102" i="36"/>
  <c r="D104" i="36"/>
  <c r="D105" i="36"/>
  <c r="D106" i="36"/>
  <c r="D107" i="36"/>
  <c r="D108" i="36"/>
  <c r="D109" i="36"/>
  <c r="D110" i="36"/>
  <c r="D111" i="36"/>
  <c r="D112" i="36"/>
  <c r="D113" i="36"/>
  <c r="D114" i="36"/>
  <c r="D103" i="36"/>
  <c r="M76" i="36"/>
  <c r="M77" i="36"/>
  <c r="M78" i="36"/>
  <c r="M79" i="36"/>
  <c r="M80" i="36"/>
  <c r="M81" i="36"/>
  <c r="M82" i="36"/>
  <c r="M83" i="36"/>
  <c r="M84" i="36"/>
  <c r="M85" i="36"/>
  <c r="M86" i="36"/>
  <c r="M87" i="36"/>
  <c r="L76" i="36"/>
  <c r="L77" i="36"/>
  <c r="L78" i="36"/>
  <c r="L79" i="36"/>
  <c r="L80" i="36"/>
  <c r="L81" i="36"/>
  <c r="L82" i="36"/>
  <c r="L83" i="36"/>
  <c r="L84" i="36"/>
  <c r="L85" i="36"/>
  <c r="L86" i="36"/>
  <c r="L87" i="36"/>
  <c r="I75" i="36"/>
  <c r="M63" i="36"/>
  <c r="M64" i="36"/>
  <c r="M65" i="36"/>
  <c r="M66" i="36"/>
  <c r="M67" i="36"/>
  <c r="M68" i="36"/>
  <c r="M69" i="36"/>
  <c r="M70" i="36"/>
  <c r="M71" i="36"/>
  <c r="M72" i="36"/>
  <c r="M73" i="36"/>
  <c r="M74" i="36"/>
  <c r="L63" i="36"/>
  <c r="L64" i="36"/>
  <c r="L65" i="36"/>
  <c r="L66" i="36"/>
  <c r="L67" i="36"/>
  <c r="L68" i="36"/>
  <c r="L69" i="36"/>
  <c r="L70" i="36"/>
  <c r="L71" i="36"/>
  <c r="L72" i="36"/>
  <c r="L73" i="36"/>
  <c r="L74" i="36"/>
  <c r="I62" i="36"/>
  <c r="H62" i="36"/>
  <c r="E62" i="36"/>
  <c r="M50" i="36"/>
  <c r="M51" i="36"/>
  <c r="M52" i="36"/>
  <c r="M53" i="36"/>
  <c r="M54" i="36"/>
  <c r="M55" i="36"/>
  <c r="M56" i="36"/>
  <c r="M57" i="36"/>
  <c r="M58" i="36"/>
  <c r="M59" i="36"/>
  <c r="M60" i="36"/>
  <c r="L48" i="36"/>
  <c r="M103" i="36"/>
  <c r="M104" i="36"/>
  <c r="M105" i="36"/>
  <c r="M106" i="36"/>
  <c r="M107" i="36"/>
  <c r="M108" i="36"/>
  <c r="M109" i="36"/>
  <c r="M110" i="36"/>
  <c r="M111" i="36"/>
  <c r="M112" i="36"/>
  <c r="M113" i="36"/>
  <c r="M114" i="36"/>
  <c r="L103" i="36"/>
  <c r="L104" i="36"/>
  <c r="L105" i="36"/>
  <c r="L106" i="36"/>
  <c r="L107" i="36"/>
  <c r="L108" i="36"/>
  <c r="L109" i="36"/>
  <c r="L110" i="36"/>
  <c r="L111" i="36"/>
  <c r="L112" i="36"/>
  <c r="L113" i="36"/>
  <c r="L114" i="36"/>
  <c r="M91" i="36"/>
  <c r="M92" i="36"/>
  <c r="M93" i="36"/>
  <c r="M94" i="36"/>
  <c r="M95" i="36"/>
  <c r="M96" i="36"/>
  <c r="M97" i="36"/>
  <c r="M100" i="36"/>
  <c r="M101" i="36"/>
  <c r="L90" i="36"/>
  <c r="L91" i="36"/>
  <c r="L92" i="36"/>
  <c r="L93" i="36"/>
  <c r="L94" i="36"/>
  <c r="L95" i="36"/>
  <c r="L96" i="36"/>
  <c r="L97" i="36"/>
  <c r="L98" i="36"/>
  <c r="L99" i="36"/>
  <c r="L100" i="36"/>
  <c r="L101" i="36"/>
  <c r="G90" i="36"/>
  <c r="D91" i="36"/>
  <c r="D92" i="36"/>
  <c r="D93" i="36"/>
  <c r="D94" i="36"/>
  <c r="D95" i="36"/>
  <c r="D96" i="36"/>
  <c r="D97" i="36"/>
  <c r="D100" i="36"/>
  <c r="D101" i="36"/>
  <c r="M46" i="36"/>
  <c r="L45" i="36"/>
  <c r="L46" i="36"/>
  <c r="L47" i="36"/>
  <c r="G45" i="36"/>
  <c r="G46" i="36"/>
  <c r="G47" i="36"/>
  <c r="G48" i="36"/>
  <c r="I44" i="36"/>
  <c r="H44" i="36"/>
  <c r="E44" i="36"/>
  <c r="D46" i="36"/>
  <c r="E29" i="36"/>
  <c r="M31" i="36"/>
  <c r="M32" i="36"/>
  <c r="M33" i="36"/>
  <c r="M34" i="36"/>
  <c r="M35" i="36"/>
  <c r="M36" i="36"/>
  <c r="M37" i="36"/>
  <c r="M38" i="36"/>
  <c r="M39" i="36"/>
  <c r="M40" i="36"/>
  <c r="M41" i="36"/>
  <c r="L31" i="36"/>
  <c r="L32" i="36"/>
  <c r="L33" i="36"/>
  <c r="L34" i="36"/>
  <c r="L35" i="36"/>
  <c r="L36" i="36"/>
  <c r="L37" i="36"/>
  <c r="L38" i="36"/>
  <c r="L39" i="36"/>
  <c r="L40" i="36"/>
  <c r="L41" i="36"/>
  <c r="L30" i="36"/>
  <c r="M18" i="36"/>
  <c r="K222" i="36" l="1"/>
  <c r="L209" i="36"/>
  <c r="I165" i="36"/>
  <c r="K214" i="36"/>
  <c r="L220" i="36"/>
  <c r="M176" i="36"/>
  <c r="D176" i="36"/>
  <c r="L206" i="36"/>
  <c r="E217" i="36"/>
  <c r="L217" i="36" s="1"/>
  <c r="M212" i="36"/>
  <c r="K212" i="36" s="1"/>
  <c r="K199" i="36"/>
  <c r="O212" i="36"/>
  <c r="AH22" i="37" s="1"/>
  <c r="AF22" i="37" s="1"/>
  <c r="K200" i="36"/>
  <c r="K204" i="36"/>
  <c r="K198" i="36"/>
  <c r="K205" i="36"/>
  <c r="K196" i="36"/>
  <c r="L180" i="36"/>
  <c r="K180" i="36" s="1"/>
  <c r="D180" i="36"/>
  <c r="L62" i="36"/>
  <c r="K96" i="36"/>
  <c r="K86" i="36"/>
  <c r="K78" i="36"/>
  <c r="K97" i="36"/>
  <c r="K112" i="36"/>
  <c r="K104" i="36"/>
  <c r="K67" i="36"/>
  <c r="K92" i="36"/>
  <c r="K110" i="36"/>
  <c r="K83" i="36"/>
  <c r="K108" i="36"/>
  <c r="K71" i="36"/>
  <c r="K63" i="36"/>
  <c r="K111" i="36"/>
  <c r="K81" i="36"/>
  <c r="K65" i="36"/>
  <c r="K80" i="36"/>
  <c r="K107" i="36"/>
  <c r="K103" i="36"/>
  <c r="K73" i="36"/>
  <c r="K95" i="36"/>
  <c r="K113" i="36"/>
  <c r="K105" i="36"/>
  <c r="K72" i="36"/>
  <c r="K64" i="36"/>
  <c r="K68" i="36"/>
  <c r="I61" i="36"/>
  <c r="K114" i="36"/>
  <c r="K106" i="36"/>
  <c r="K74" i="36"/>
  <c r="K66" i="36"/>
  <c r="K70" i="36"/>
  <c r="K82" i="36"/>
  <c r="I88" i="36"/>
  <c r="K87" i="36"/>
  <c r="K79" i="36"/>
  <c r="H88" i="36"/>
  <c r="K109" i="36"/>
  <c r="K69" i="36"/>
  <c r="K85" i="36"/>
  <c r="K77" i="36"/>
  <c r="K94" i="36"/>
  <c r="D102" i="36"/>
  <c r="K84" i="36"/>
  <c r="K76" i="36"/>
  <c r="L89" i="36"/>
  <c r="K101" i="36"/>
  <c r="K93" i="36"/>
  <c r="M102" i="36"/>
  <c r="K100" i="36"/>
  <c r="K91" i="36"/>
  <c r="G44" i="36"/>
  <c r="K46" i="36"/>
  <c r="L44" i="36"/>
  <c r="K34" i="36"/>
  <c r="K33" i="36"/>
  <c r="K37" i="36"/>
  <c r="K35" i="36"/>
  <c r="K41" i="36"/>
  <c r="L29" i="36"/>
  <c r="L28" i="36" s="1"/>
  <c r="K40" i="36"/>
  <c r="K32" i="36"/>
  <c r="K38" i="36"/>
  <c r="K36" i="36"/>
  <c r="K39" i="36"/>
  <c r="K31" i="36"/>
  <c r="L13" i="36" l="1"/>
  <c r="M11" i="36"/>
  <c r="M13" i="36"/>
  <c r="M14" i="36"/>
  <c r="M15" i="36"/>
  <c r="L10" i="36"/>
  <c r="L11" i="36"/>
  <c r="L12" i="36"/>
  <c r="L14" i="36"/>
  <c r="L15" i="36"/>
  <c r="I9" i="36"/>
  <c r="E9" i="36"/>
  <c r="K13" i="36" l="1"/>
  <c r="K14" i="36"/>
  <c r="L9" i="36"/>
  <c r="K11" i="36"/>
  <c r="K15" i="36"/>
  <c r="AA40" i="35"/>
  <c r="AB30" i="35"/>
  <c r="AB31" i="35"/>
  <c r="Z31" i="35" s="1"/>
  <c r="AB34" i="35"/>
  <c r="AB35" i="35"/>
  <c r="AB36" i="35"/>
  <c r="AB37" i="35"/>
  <c r="AB38" i="35"/>
  <c r="AB39" i="35"/>
  <c r="AB40" i="35"/>
  <c r="Z40" i="35" s="1"/>
  <c r="AB41" i="35"/>
  <c r="Z41" i="35" s="1"/>
  <c r="AB42" i="35"/>
  <c r="AB43" i="35"/>
  <c r="AB44" i="35"/>
  <c r="AB45" i="35"/>
  <c r="AB46" i="35"/>
  <c r="AB47" i="35"/>
  <c r="AB48" i="35"/>
  <c r="AB49" i="35"/>
  <c r="Z49" i="35" s="1"/>
  <c r="AB50" i="35"/>
  <c r="AB55" i="35"/>
  <c r="AB59" i="35"/>
  <c r="AB60" i="35"/>
  <c r="AB64" i="35"/>
  <c r="AB65" i="35"/>
  <c r="AB67" i="35"/>
  <c r="AB69" i="35"/>
  <c r="AB76" i="35"/>
  <c r="AB77" i="35"/>
  <c r="AB78" i="35"/>
  <c r="AB79" i="35"/>
  <c r="AB80" i="35"/>
  <c r="AB81" i="35"/>
  <c r="AB88" i="35"/>
  <c r="AB98" i="35"/>
  <c r="AB104" i="35"/>
  <c r="AB110" i="35"/>
  <c r="AB120" i="35"/>
  <c r="AB121" i="35"/>
  <c r="AB122" i="35"/>
  <c r="AB123" i="35"/>
  <c r="AB124" i="35"/>
  <c r="AB125" i="35"/>
  <c r="AB126" i="35"/>
  <c r="AB127" i="35"/>
  <c r="AB128" i="35"/>
  <c r="AB129" i="35"/>
  <c r="AB130" i="35"/>
  <c r="AB131" i="35"/>
  <c r="AB132" i="35"/>
  <c r="AB133" i="35"/>
  <c r="AB134" i="35"/>
  <c r="AB138" i="35"/>
  <c r="AB139" i="35"/>
  <c r="AB145" i="35"/>
  <c r="AB153" i="35"/>
  <c r="AB160" i="35"/>
  <c r="AB163" i="35"/>
  <c r="AB173" i="35"/>
  <c r="AB184" i="35"/>
  <c r="AB185" i="35"/>
  <c r="AB186" i="35"/>
  <c r="AB187" i="35"/>
  <c r="AB188" i="35"/>
  <c r="AB189" i="35"/>
  <c r="AA191" i="35"/>
  <c r="AA12" i="35"/>
  <c r="AA13" i="35"/>
  <c r="AA14" i="35"/>
  <c r="AA15" i="35"/>
  <c r="AA16" i="35"/>
  <c r="AA17" i="35"/>
  <c r="AA18" i="35"/>
  <c r="AA19" i="35"/>
  <c r="AA20" i="35"/>
  <c r="AA21" i="35"/>
  <c r="AA22" i="35"/>
  <c r="AA23" i="35"/>
  <c r="AA24" i="35"/>
  <c r="AA25" i="35"/>
  <c r="AA26" i="35"/>
  <c r="AA27" i="35"/>
  <c r="AA28" i="35"/>
  <c r="AA29" i="35"/>
  <c r="AA30" i="35"/>
  <c r="AA31" i="35"/>
  <c r="AA32" i="35"/>
  <c r="AA33" i="35"/>
  <c r="AA34" i="35"/>
  <c r="AA35" i="35"/>
  <c r="Z35" i="35" s="1"/>
  <c r="AA36" i="35"/>
  <c r="Z36" i="35" s="1"/>
  <c r="AA37" i="35"/>
  <c r="AA38" i="35"/>
  <c r="AA39" i="35"/>
  <c r="AA41" i="35"/>
  <c r="AA42" i="35"/>
  <c r="AA43" i="35"/>
  <c r="Z43" i="35" s="1"/>
  <c r="AA44" i="35"/>
  <c r="Z44" i="35" s="1"/>
  <c r="AA45" i="35"/>
  <c r="Z45" i="35" s="1"/>
  <c r="AA46" i="35"/>
  <c r="AA47" i="35"/>
  <c r="Z47" i="35" s="1"/>
  <c r="AA48" i="35"/>
  <c r="AA49" i="35"/>
  <c r="AA50" i="35"/>
  <c r="AA52" i="35"/>
  <c r="AA53" i="35"/>
  <c r="AA54" i="35"/>
  <c r="AA55" i="35"/>
  <c r="AA56" i="35"/>
  <c r="AA57" i="35"/>
  <c r="AA58" i="35"/>
  <c r="AA61" i="35"/>
  <c r="AA62" i="35"/>
  <c r="AA63" i="35"/>
  <c r="AA64" i="35"/>
  <c r="Z64" i="35" s="1"/>
  <c r="AA66" i="35"/>
  <c r="AA67" i="35"/>
  <c r="AA68" i="35"/>
  <c r="AA70" i="35"/>
  <c r="AA71" i="35"/>
  <c r="AA72" i="35"/>
  <c r="AA74" i="35"/>
  <c r="AA75" i="35"/>
  <c r="AA76" i="35"/>
  <c r="Z76" i="35" s="1"/>
  <c r="AA77" i="35"/>
  <c r="Z77" i="35" s="1"/>
  <c r="AA81" i="35"/>
  <c r="AA82" i="35"/>
  <c r="AA83" i="35"/>
  <c r="AA84" i="35"/>
  <c r="AA85" i="35"/>
  <c r="AA86" i="35"/>
  <c r="AA87" i="35"/>
  <c r="AA88" i="35"/>
  <c r="AA89" i="35"/>
  <c r="AA90" i="35"/>
  <c r="AA91" i="35"/>
  <c r="AA92" i="35"/>
  <c r="AA93" i="35"/>
  <c r="AA94" i="35"/>
  <c r="AA95" i="35"/>
  <c r="AA96" i="35"/>
  <c r="AA97" i="35"/>
  <c r="AA98" i="35"/>
  <c r="AA99" i="35"/>
  <c r="AA100" i="35"/>
  <c r="AA101" i="35"/>
  <c r="AA102" i="35"/>
  <c r="AA103" i="35"/>
  <c r="AA104" i="35"/>
  <c r="Z104" i="35" s="1"/>
  <c r="AA105" i="35"/>
  <c r="AA106" i="35"/>
  <c r="AA107" i="35"/>
  <c r="AA120" i="35"/>
  <c r="Z120" i="35" s="1"/>
  <c r="AA121" i="35"/>
  <c r="Z121" i="35" s="1"/>
  <c r="AA123" i="35"/>
  <c r="AA128" i="35"/>
  <c r="AA129" i="35"/>
  <c r="Z129" i="35" s="1"/>
  <c r="AA130" i="35"/>
  <c r="AA131" i="35"/>
  <c r="AA132" i="35"/>
  <c r="Z132" i="35" s="1"/>
  <c r="AA133" i="35"/>
  <c r="AA134" i="35"/>
  <c r="Z134" i="35" s="1"/>
  <c r="AA136" i="35"/>
  <c r="AA137" i="35"/>
  <c r="AA138" i="35"/>
  <c r="AA142" i="35"/>
  <c r="AA145" i="35"/>
  <c r="Z145" i="35" s="1"/>
  <c r="AA147" i="35"/>
  <c r="AA151" i="35"/>
  <c r="AA152" i="35"/>
  <c r="AA153" i="35"/>
  <c r="Z153" i="35" s="1"/>
  <c r="AA154" i="35"/>
  <c r="AA155" i="35"/>
  <c r="AA157" i="35"/>
  <c r="AA159" i="35"/>
  <c r="AA162" i="35"/>
  <c r="AA163" i="35"/>
  <c r="AA164" i="35"/>
  <c r="AA165" i="35"/>
  <c r="AA167" i="35"/>
  <c r="AA168" i="35"/>
  <c r="AA169" i="35"/>
  <c r="AA170" i="35"/>
  <c r="AA173" i="35"/>
  <c r="AA175" i="35"/>
  <c r="AA176" i="35"/>
  <c r="AA177" i="35"/>
  <c r="AA178" i="35"/>
  <c r="AA179" i="35"/>
  <c r="AA180" i="35"/>
  <c r="AA181" i="35"/>
  <c r="AA182" i="35"/>
  <c r="AA183" i="35"/>
  <c r="AA188" i="35"/>
  <c r="Z188" i="35" s="1"/>
  <c r="AA189" i="35"/>
  <c r="Z189" i="35" s="1"/>
  <c r="Z163" i="35"/>
  <c r="Z138" i="35"/>
  <c r="Z130" i="35"/>
  <c r="Z128" i="35"/>
  <c r="Z81" i="35"/>
  <c r="Z50" i="35"/>
  <c r="Z46" i="35"/>
  <c r="Z38" i="35"/>
  <c r="Z37" i="35"/>
  <c r="Z88" i="35" l="1"/>
  <c r="Z67" i="35"/>
  <c r="Z30" i="35"/>
  <c r="Z55" i="35"/>
  <c r="Z39" i="35"/>
  <c r="Z133" i="35"/>
  <c r="Z173" i="35"/>
  <c r="Z172" i="35" s="1"/>
  <c r="Z48" i="35"/>
  <c r="Z131" i="35"/>
  <c r="Z123" i="35"/>
  <c r="Z42" i="35"/>
  <c r="Z34" i="35"/>
  <c r="Z98" i="35"/>
  <c r="S190" i="35"/>
  <c r="V190" i="35"/>
  <c r="W190" i="35"/>
  <c r="S174" i="35"/>
  <c r="X163" i="35"/>
  <c r="S161" i="35"/>
  <c r="V161" i="35"/>
  <c r="T170" i="35"/>
  <c r="R145" i="35"/>
  <c r="AA161" i="35" l="1"/>
  <c r="AA190" i="35"/>
  <c r="R170" i="35"/>
  <c r="AB170" i="35"/>
  <c r="Z170" i="35" s="1"/>
  <c r="U136" i="35"/>
  <c r="V135" i="35" l="1"/>
  <c r="V109" i="35" s="1"/>
  <c r="W135" i="35"/>
  <c r="W109" i="35" s="1"/>
  <c r="U157" i="35"/>
  <c r="AA27" i="37" s="1"/>
  <c r="U155" i="35"/>
  <c r="U154" i="35"/>
  <c r="R153" i="35"/>
  <c r="U153" i="35"/>
  <c r="U151" i="35"/>
  <c r="U147" i="35"/>
  <c r="Q29" i="37" s="1"/>
  <c r="AA149" i="35" l="1"/>
  <c r="U56" i="35"/>
  <c r="U54" i="35"/>
  <c r="U53" i="35"/>
  <c r="T72" i="35"/>
  <c r="T54" i="35"/>
  <c r="AB54" i="35" s="1"/>
  <c r="Z54" i="35" s="1"/>
  <c r="U64" i="35"/>
  <c r="R64" i="35"/>
  <c r="U104" i="35"/>
  <c r="R104" i="35"/>
  <c r="U98" i="35"/>
  <c r="R98" i="35"/>
  <c r="U78" i="35"/>
  <c r="S65" i="35"/>
  <c r="U69" i="35"/>
  <c r="S69" i="35"/>
  <c r="U59" i="35"/>
  <c r="S59" i="35"/>
  <c r="U60" i="35"/>
  <c r="S60" i="35"/>
  <c r="T61" i="35"/>
  <c r="R55" i="35"/>
  <c r="U67" i="35"/>
  <c r="R67" i="35"/>
  <c r="U57" i="35"/>
  <c r="U62" i="35"/>
  <c r="T13" i="35"/>
  <c r="AB13" i="35" s="1"/>
  <c r="Z13" i="35" s="1"/>
  <c r="T14" i="35"/>
  <c r="AB14" i="35" s="1"/>
  <c r="Z14" i="35" s="1"/>
  <c r="T12" i="35"/>
  <c r="AB12" i="35" l="1"/>
  <c r="Z12" i="35" s="1"/>
  <c r="AA11" i="35"/>
  <c r="R59" i="35"/>
  <c r="AA59" i="35"/>
  <c r="R69" i="35"/>
  <c r="X69" i="35" s="1"/>
  <c r="AA69" i="35"/>
  <c r="Z69" i="35" s="1"/>
  <c r="R65" i="35"/>
  <c r="X65" i="35" s="1"/>
  <c r="AA65" i="35"/>
  <c r="Z65" i="35" s="1"/>
  <c r="R60" i="35"/>
  <c r="Q60" i="35" s="1"/>
  <c r="AA60" i="35"/>
  <c r="Z60" i="35" s="1"/>
  <c r="R78" i="35"/>
  <c r="Q78" i="35" s="1"/>
  <c r="AA78" i="35"/>
  <c r="Z78" i="35" s="1"/>
  <c r="R72" i="35"/>
  <c r="AB72" i="35"/>
  <c r="Z72" i="35" s="1"/>
  <c r="R61" i="35"/>
  <c r="X64" i="35"/>
  <c r="X104" i="35"/>
  <c r="X98" i="35"/>
  <c r="X78" i="35"/>
  <c r="X59" i="35"/>
  <c r="X67" i="35"/>
  <c r="X55" i="35"/>
  <c r="AI53" i="35"/>
  <c r="X60" i="35" l="1"/>
  <c r="AI28" i="37"/>
  <c r="AI31" i="37"/>
  <c r="AI34" i="37"/>
  <c r="U159" i="35"/>
  <c r="AI32" i="37"/>
  <c r="Q30" i="37"/>
  <c r="AI37" i="37"/>
  <c r="AI27" i="37"/>
  <c r="Q18" i="37"/>
  <c r="Q17" i="37"/>
  <c r="U148" i="35" l="1"/>
  <c r="AA148" i="35"/>
  <c r="W146" i="35"/>
  <c r="AI30" i="37"/>
  <c r="AI36" i="37"/>
  <c r="P205" i="36" l="1"/>
  <c r="L172" i="36"/>
  <c r="R141" i="35" l="1"/>
  <c r="AB141" i="35"/>
  <c r="E193" i="36" l="1"/>
  <c r="L179" i="36"/>
  <c r="K179" i="36" s="1"/>
  <c r="E192" i="36"/>
  <c r="E191" i="36"/>
  <c r="E190" i="36"/>
  <c r="L176" i="36"/>
  <c r="K176" i="36" s="1"/>
  <c r="E189" i="36"/>
  <c r="L175" i="36"/>
  <c r="K175" i="36" s="1"/>
  <c r="L174" i="36"/>
  <c r="K174" i="36" s="1"/>
  <c r="E187" i="36"/>
  <c r="L173" i="36"/>
  <c r="E186" i="36"/>
  <c r="E185" i="36"/>
  <c r="L171" i="36"/>
  <c r="E184" i="36"/>
  <c r="E183" i="36"/>
  <c r="G18" i="36"/>
  <c r="E18" i="36"/>
  <c r="E169" i="36" l="1"/>
  <c r="O208" i="36"/>
  <c r="AH17" i="37" s="1"/>
  <c r="AF17" i="37" s="1"/>
  <c r="M208" i="36"/>
  <c r="K208" i="36" s="1"/>
  <c r="L169" i="36"/>
  <c r="L191" i="36"/>
  <c r="L192" i="36"/>
  <c r="L183" i="36"/>
  <c r="L188" i="36"/>
  <c r="L184" i="36"/>
  <c r="L189" i="36"/>
  <c r="D178" i="36"/>
  <c r="L178" i="36"/>
  <c r="K178" i="36" s="1"/>
  <c r="L193" i="36"/>
  <c r="L185" i="36"/>
  <c r="L187" i="36"/>
  <c r="L186" i="36"/>
  <c r="L190" i="36"/>
  <c r="D177" i="36"/>
  <c r="L177" i="36"/>
  <c r="K177" i="36" s="1"/>
  <c r="L18" i="36"/>
  <c r="K18" i="36" s="1"/>
  <c r="D18" i="36"/>
  <c r="J18" i="36" s="1"/>
  <c r="E182" i="36" l="1"/>
  <c r="E181" i="36" s="1"/>
  <c r="E168" i="36" s="1"/>
  <c r="E165" i="36" s="1"/>
  <c r="AE145" i="35"/>
  <c r="D182" i="36" l="1"/>
  <c r="L182" i="36"/>
  <c r="K182" i="36" s="1"/>
  <c r="L181" i="36" l="1"/>
  <c r="L168" i="36" s="1"/>
  <c r="J182" i="36"/>
  <c r="H16" i="36" l="1"/>
  <c r="I16" i="36"/>
  <c r="I8" i="36" s="1"/>
  <c r="J43" i="36" l="1"/>
  <c r="H29" i="36"/>
  <c r="H28" i="36" s="1"/>
  <c r="I29" i="36"/>
  <c r="I28" i="36" s="1"/>
  <c r="F49" i="36"/>
  <c r="I49" i="36"/>
  <c r="F75" i="36"/>
  <c r="M75" i="36" s="1"/>
  <c r="H75" i="36"/>
  <c r="H61" i="36" s="1"/>
  <c r="F62" i="36"/>
  <c r="M62" i="36" s="1"/>
  <c r="K62" i="36" s="1"/>
  <c r="D62" i="36"/>
  <c r="D75" i="36"/>
  <c r="E75" i="36"/>
  <c r="H8" i="36" l="1"/>
  <c r="D61" i="36"/>
  <c r="L75" i="36"/>
  <c r="E61" i="36"/>
  <c r="L61" i="36" s="1"/>
  <c r="M49" i="36"/>
  <c r="K75" i="36"/>
  <c r="F61" i="36"/>
  <c r="M61" i="36" s="1"/>
  <c r="E128" i="36"/>
  <c r="L128" i="36" s="1"/>
  <c r="K128" i="36" s="1"/>
  <c r="K61" i="36" l="1"/>
  <c r="H134" i="36"/>
  <c r="F134" i="36"/>
  <c r="F136" i="36"/>
  <c r="I136" i="36"/>
  <c r="E136" i="36"/>
  <c r="L136" i="36" s="1"/>
  <c r="K136" i="36" s="1"/>
  <c r="F148" i="36"/>
  <c r="I148" i="36"/>
  <c r="E148" i="36"/>
  <c r="L148" i="36" l="1"/>
  <c r="K148" i="36" s="1"/>
  <c r="H194" i="36"/>
  <c r="H165" i="36" s="1"/>
  <c r="L194" i="36" l="1"/>
  <c r="L165" i="36" s="1"/>
  <c r="AA187" i="35"/>
  <c r="Z187" i="35" s="1"/>
  <c r="AA186" i="35"/>
  <c r="Z186" i="35" s="1"/>
  <c r="AA185" i="35"/>
  <c r="Z185" i="35" s="1"/>
  <c r="U183" i="35"/>
  <c r="U182" i="35"/>
  <c r="V174" i="35" l="1"/>
  <c r="AA174" i="35" s="1"/>
  <c r="AA184" i="35"/>
  <c r="Z184" i="35" s="1"/>
  <c r="W174" i="35"/>
  <c r="AI23" i="37"/>
  <c r="AE37" i="35"/>
  <c r="AE36" i="35" l="1"/>
  <c r="AE38" i="35" s="1"/>
  <c r="G216" i="36" l="1"/>
  <c r="AB20" i="37" s="1"/>
  <c r="R16" i="37" l="1"/>
  <c r="S172" i="35" l="1"/>
  <c r="S171" i="35" l="1"/>
  <c r="AA160" i="35"/>
  <c r="Z160" i="35" s="1"/>
  <c r="AA80" i="35"/>
  <c r="Z80" i="35" s="1"/>
  <c r="S79" i="35"/>
  <c r="AA79" i="35" l="1"/>
  <c r="Z79" i="35" s="1"/>
  <c r="L127" i="36"/>
  <c r="K127" i="36" s="1"/>
  <c r="AA51" i="35"/>
  <c r="Q25" i="37"/>
  <c r="AD25" i="37" s="1"/>
  <c r="R25" i="37"/>
  <c r="AE25" i="37" s="1"/>
  <c r="R18" i="37"/>
  <c r="E19" i="36"/>
  <c r="D214" i="36"/>
  <c r="D216" i="36"/>
  <c r="D223" i="36"/>
  <c r="D224" i="36"/>
  <c r="D225" i="36"/>
  <c r="D226" i="36"/>
  <c r="D227" i="36"/>
  <c r="D229" i="36"/>
  <c r="D230" i="36"/>
  <c r="D231" i="36"/>
  <c r="D232" i="36"/>
  <c r="D222" i="36"/>
  <c r="E42" i="36"/>
  <c r="E28" i="36" s="1"/>
  <c r="D42" i="36"/>
  <c r="AC25" i="37" l="1"/>
  <c r="L17" i="36"/>
  <c r="L19" i="36"/>
  <c r="P25" i="37"/>
  <c r="S25" i="37" s="1"/>
  <c r="R19" i="37"/>
  <c r="AE19" i="37" s="1"/>
  <c r="AC19" i="37" s="1"/>
  <c r="AA158" i="35" l="1"/>
  <c r="V146" i="35" l="1"/>
  <c r="U158" i="35"/>
  <c r="AI35" i="37"/>
  <c r="H130" i="36" l="1"/>
  <c r="F124" i="36"/>
  <c r="H124" i="36"/>
  <c r="I124" i="36"/>
  <c r="E124" i="36"/>
  <c r="L124" i="36" s="1"/>
  <c r="K124" i="36" s="1"/>
  <c r="F126" i="36"/>
  <c r="H126" i="36"/>
  <c r="I126" i="36"/>
  <c r="E126" i="36"/>
  <c r="F128" i="36"/>
  <c r="I128" i="36"/>
  <c r="F130" i="36"/>
  <c r="I130" i="36"/>
  <c r="E130" i="36"/>
  <c r="H123" i="36" l="1"/>
  <c r="H115" i="36" s="1"/>
  <c r="L130" i="36"/>
  <c r="K130" i="36" s="1"/>
  <c r="L126" i="36"/>
  <c r="K126" i="36" s="1"/>
  <c r="H132" i="36"/>
  <c r="I116" i="36"/>
  <c r="G116" i="36" s="1"/>
  <c r="G123" i="36" l="1"/>
  <c r="I115" i="36"/>
  <c r="G115" i="36" s="1"/>
  <c r="Q7" i="36" s="1"/>
  <c r="H7" i="36"/>
  <c r="D134" i="36"/>
  <c r="G135" i="36"/>
  <c r="J135" i="36" s="1"/>
  <c r="I134" i="36"/>
  <c r="E134" i="36"/>
  <c r="L134" i="36" s="1"/>
  <c r="K134" i="36" s="1"/>
  <c r="G119" i="36"/>
  <c r="G134" i="36" l="1"/>
  <c r="J134" i="36" s="1"/>
  <c r="V15" i="37"/>
  <c r="F30" i="36" l="1"/>
  <c r="D30" i="36" s="1"/>
  <c r="D29" i="36" s="1"/>
  <c r="D28" i="36" s="1"/>
  <c r="M30" i="36" l="1"/>
  <c r="F29" i="36"/>
  <c r="F28" i="36" s="1"/>
  <c r="F132" i="36"/>
  <c r="I132" i="36"/>
  <c r="E132" i="36"/>
  <c r="L132" i="36" s="1"/>
  <c r="K132" i="36" s="1"/>
  <c r="M29" i="36" l="1"/>
  <c r="K30" i="36"/>
  <c r="U13" i="35"/>
  <c r="U14" i="35"/>
  <c r="U15" i="35"/>
  <c r="U16" i="35"/>
  <c r="U19" i="35"/>
  <c r="U20" i="35"/>
  <c r="U21" i="35"/>
  <c r="U22" i="35"/>
  <c r="U32" i="35"/>
  <c r="U33" i="35"/>
  <c r="U23" i="35"/>
  <c r="U24" i="35"/>
  <c r="U25" i="35"/>
  <c r="U26" i="35"/>
  <c r="U27" i="35"/>
  <c r="U28" i="35"/>
  <c r="U29" i="35"/>
  <c r="U37" i="37" s="1"/>
  <c r="U12" i="35"/>
  <c r="U95" i="35"/>
  <c r="U96" i="35"/>
  <c r="U97" i="35"/>
  <c r="U99" i="35"/>
  <c r="X33" i="37" s="1"/>
  <c r="U100" i="35"/>
  <c r="U101" i="35"/>
  <c r="U102" i="35"/>
  <c r="U103" i="35"/>
  <c r="U105" i="35"/>
  <c r="X36" i="37" s="1"/>
  <c r="U106" i="35"/>
  <c r="U107" i="35"/>
  <c r="U66" i="35"/>
  <c r="U68" i="35"/>
  <c r="U70" i="35"/>
  <c r="U71" i="35"/>
  <c r="U72" i="35"/>
  <c r="U74" i="35"/>
  <c r="U75" i="35"/>
  <c r="U82" i="35"/>
  <c r="U83" i="35"/>
  <c r="U84" i="35"/>
  <c r="U85" i="35"/>
  <c r="U86" i="35"/>
  <c r="U87" i="35"/>
  <c r="U89" i="35"/>
  <c r="U90" i="35"/>
  <c r="U91" i="35"/>
  <c r="U92" i="35"/>
  <c r="U93" i="35"/>
  <c r="U94" i="35"/>
  <c r="U58" i="35"/>
  <c r="X35" i="37" l="1"/>
  <c r="X34" i="37"/>
  <c r="U34" i="37"/>
  <c r="Q34" i="37" s="1"/>
  <c r="U35" i="37"/>
  <c r="U36" i="37"/>
  <c r="M28" i="36"/>
  <c r="K29" i="36"/>
  <c r="K28" i="36" s="1"/>
  <c r="U27" i="37"/>
  <c r="X31" i="37"/>
  <c r="X32" i="37"/>
  <c r="U32" i="37"/>
  <c r="X27" i="37"/>
  <c r="X37" i="37"/>
  <c r="Q37" i="37" s="1"/>
  <c r="X30" i="37"/>
  <c r="T32" i="37" l="1"/>
  <c r="Q27" i="37"/>
  <c r="T172" i="35"/>
  <c r="V172" i="35"/>
  <c r="W172" i="35"/>
  <c r="W171" i="35" s="1"/>
  <c r="U184" i="35"/>
  <c r="U185" i="35"/>
  <c r="U186" i="35"/>
  <c r="U187" i="35"/>
  <c r="U188" i="35"/>
  <c r="U189" i="35"/>
  <c r="V171" i="35" l="1"/>
  <c r="V108" i="35" s="1"/>
  <c r="AA172" i="35"/>
  <c r="AB172" i="35"/>
  <c r="U31" i="37"/>
  <c r="AA171" i="35" l="1"/>
  <c r="V10" i="35"/>
  <c r="Q31" i="37"/>
  <c r="T31" i="37"/>
  <c r="G10" i="36"/>
  <c r="G12" i="36"/>
  <c r="G19" i="36"/>
  <c r="Y37" i="37" s="1"/>
  <c r="W37" i="37" s="1"/>
  <c r="G20" i="36"/>
  <c r="G21" i="36"/>
  <c r="G22" i="36"/>
  <c r="G23" i="36"/>
  <c r="G25" i="36"/>
  <c r="G26" i="36"/>
  <c r="G27" i="36"/>
  <c r="G30" i="36"/>
  <c r="D13" i="36"/>
  <c r="D14" i="36"/>
  <c r="D15" i="36"/>
  <c r="D11" i="36"/>
  <c r="G11" i="36"/>
  <c r="G13" i="36"/>
  <c r="G14" i="36"/>
  <c r="G15" i="36"/>
  <c r="G31" i="36"/>
  <c r="G32" i="36"/>
  <c r="J32" i="36" s="1"/>
  <c r="G33" i="36"/>
  <c r="J33" i="36" s="1"/>
  <c r="G34" i="36"/>
  <c r="J34" i="36" s="1"/>
  <c r="G35" i="36"/>
  <c r="J35" i="36" s="1"/>
  <c r="G36" i="36"/>
  <c r="J36" i="36" s="1"/>
  <c r="G37" i="36"/>
  <c r="J37" i="36" s="1"/>
  <c r="G38" i="36"/>
  <c r="G39" i="36"/>
  <c r="J39" i="36" s="1"/>
  <c r="G40" i="36"/>
  <c r="J40" i="36" s="1"/>
  <c r="G41" i="36"/>
  <c r="J41" i="36" s="1"/>
  <c r="G50" i="36"/>
  <c r="G52" i="36"/>
  <c r="G53" i="36"/>
  <c r="G55" i="36"/>
  <c r="G57" i="36"/>
  <c r="G58" i="36"/>
  <c r="Y27" i="37" s="1"/>
  <c r="G59" i="36"/>
  <c r="G60" i="36"/>
  <c r="G63" i="36"/>
  <c r="G64" i="36"/>
  <c r="G65" i="36"/>
  <c r="J65" i="36" s="1"/>
  <c r="G66" i="36"/>
  <c r="J66" i="36" s="1"/>
  <c r="G67" i="36"/>
  <c r="J67" i="36" s="1"/>
  <c r="G68" i="36"/>
  <c r="J68" i="36" s="1"/>
  <c r="G69" i="36"/>
  <c r="J69" i="36" s="1"/>
  <c r="G70" i="36"/>
  <c r="J70" i="36" s="1"/>
  <c r="G71" i="36"/>
  <c r="G72" i="36"/>
  <c r="J72" i="36" s="1"/>
  <c r="G73" i="36"/>
  <c r="J73" i="36" s="1"/>
  <c r="G74" i="36"/>
  <c r="J74" i="36" s="1"/>
  <c r="G76" i="36"/>
  <c r="G77" i="36"/>
  <c r="J77" i="36" s="1"/>
  <c r="G78" i="36"/>
  <c r="J78" i="36" s="1"/>
  <c r="G79" i="36"/>
  <c r="J79" i="36" s="1"/>
  <c r="G80" i="36"/>
  <c r="J80" i="36" s="1"/>
  <c r="G81" i="36"/>
  <c r="J81" i="36" s="1"/>
  <c r="G82" i="36"/>
  <c r="J82" i="36" s="1"/>
  <c r="G83" i="36"/>
  <c r="G84" i="36"/>
  <c r="J84" i="36" s="1"/>
  <c r="G85" i="36"/>
  <c r="J85" i="36" s="1"/>
  <c r="G86" i="36"/>
  <c r="J86" i="36" s="1"/>
  <c r="G87" i="36"/>
  <c r="J87" i="36" s="1"/>
  <c r="G91" i="36"/>
  <c r="G92" i="36"/>
  <c r="J92" i="36" s="1"/>
  <c r="G93" i="36"/>
  <c r="J93" i="36" s="1"/>
  <c r="G94" i="36"/>
  <c r="J94" i="36" s="1"/>
  <c r="G95" i="36"/>
  <c r="J95" i="36" s="1"/>
  <c r="G96" i="36"/>
  <c r="J96" i="36" s="1"/>
  <c r="G97" i="36"/>
  <c r="J97" i="36" s="1"/>
  <c r="G98" i="36"/>
  <c r="G99" i="36"/>
  <c r="G100" i="36"/>
  <c r="J100" i="36" s="1"/>
  <c r="G101" i="36"/>
  <c r="J101" i="36" s="1"/>
  <c r="G103" i="36"/>
  <c r="G104" i="36"/>
  <c r="G105" i="36"/>
  <c r="G106" i="36"/>
  <c r="G107" i="36"/>
  <c r="G108" i="36"/>
  <c r="G109" i="36"/>
  <c r="G110" i="36"/>
  <c r="G111" i="36"/>
  <c r="G112" i="36"/>
  <c r="G113" i="36"/>
  <c r="G114" i="36"/>
  <c r="G118" i="36"/>
  <c r="G121" i="36"/>
  <c r="G122" i="36"/>
  <c r="G125" i="36"/>
  <c r="G127" i="36"/>
  <c r="G129" i="36"/>
  <c r="G131" i="36"/>
  <c r="G133" i="36"/>
  <c r="G137" i="36"/>
  <c r="G138" i="36"/>
  <c r="G140" i="36"/>
  <c r="G141" i="36"/>
  <c r="G142" i="36"/>
  <c r="G143" i="36"/>
  <c r="G144" i="36"/>
  <c r="G145" i="36"/>
  <c r="G146" i="36"/>
  <c r="G147" i="36"/>
  <c r="G149" i="36"/>
  <c r="G150" i="36"/>
  <c r="G151" i="36"/>
  <c r="G152" i="36"/>
  <c r="G153" i="36"/>
  <c r="G154" i="36"/>
  <c r="G155" i="36"/>
  <c r="G156" i="36"/>
  <c r="G157" i="36"/>
  <c r="G158" i="36"/>
  <c r="V36" i="37" s="1"/>
  <c r="G159" i="36"/>
  <c r="G160" i="36"/>
  <c r="G161" i="36"/>
  <c r="G162" i="36"/>
  <c r="G163" i="36"/>
  <c r="G164" i="36"/>
  <c r="G167" i="36"/>
  <c r="G171" i="36"/>
  <c r="G184" i="36"/>
  <c r="G185" i="36"/>
  <c r="G186" i="36"/>
  <c r="G187" i="36"/>
  <c r="G188" i="36"/>
  <c r="G189" i="36"/>
  <c r="G190" i="36"/>
  <c r="G192" i="36"/>
  <c r="G193" i="36"/>
  <c r="G210" i="36"/>
  <c r="G211" i="36"/>
  <c r="Y14" i="37" s="1"/>
  <c r="W14" i="37" s="1"/>
  <c r="G208" i="36"/>
  <c r="G207" i="36"/>
  <c r="G212" i="36"/>
  <c r="G219" i="36"/>
  <c r="AB23" i="37" s="1"/>
  <c r="G172" i="36"/>
  <c r="G173" i="36"/>
  <c r="G174" i="36"/>
  <c r="G175" i="36"/>
  <c r="G176" i="36"/>
  <c r="G178" i="36"/>
  <c r="G179" i="36"/>
  <c r="G180" i="36"/>
  <c r="G197" i="36"/>
  <c r="G198" i="36"/>
  <c r="G199" i="36"/>
  <c r="G200" i="36"/>
  <c r="G201" i="36"/>
  <c r="G202" i="36"/>
  <c r="G203" i="36"/>
  <c r="G204" i="36"/>
  <c r="G205" i="36"/>
  <c r="G102" i="36" l="1"/>
  <c r="Y31" i="37"/>
  <c r="R31" i="37" s="1"/>
  <c r="P31" i="37" s="1"/>
  <c r="S31" i="37" s="1"/>
  <c r="G166" i="36"/>
  <c r="AB17" i="37"/>
  <c r="Q168" i="36"/>
  <c r="R23" i="37"/>
  <c r="V13" i="37"/>
  <c r="V12" i="37" s="1"/>
  <c r="Y36" i="37"/>
  <c r="J83" i="36"/>
  <c r="G75" i="36"/>
  <c r="J75" i="36" s="1"/>
  <c r="G89" i="36"/>
  <c r="G88" i="36" s="1"/>
  <c r="Y28" i="37"/>
  <c r="R28" i="37" s="1"/>
  <c r="J31" i="36"/>
  <c r="Y29" i="37"/>
  <c r="G16" i="36"/>
  <c r="J71" i="36"/>
  <c r="G62" i="36"/>
  <c r="G49" i="36"/>
  <c r="J38" i="36"/>
  <c r="G29" i="36"/>
  <c r="Y32" i="37"/>
  <c r="R32" i="37" s="1"/>
  <c r="V33" i="37"/>
  <c r="Y35" i="37"/>
  <c r="R27" i="37"/>
  <c r="G136" i="36"/>
  <c r="Y30" i="37"/>
  <c r="Y33" i="37"/>
  <c r="R33" i="37" s="1"/>
  <c r="G217" i="36"/>
  <c r="G209" i="36"/>
  <c r="G206" i="36" s="1"/>
  <c r="G194" i="36"/>
  <c r="G169" i="36"/>
  <c r="G168" i="36" s="1"/>
  <c r="J91" i="36"/>
  <c r="V29" i="37"/>
  <c r="G148" i="36"/>
  <c r="J64" i="36"/>
  <c r="J15" i="36"/>
  <c r="J76" i="36"/>
  <c r="J63" i="36"/>
  <c r="G128" i="36"/>
  <c r="J129" i="36"/>
  <c r="G130" i="36"/>
  <c r="G126" i="36"/>
  <c r="G124" i="36"/>
  <c r="J133" i="36"/>
  <c r="G132" i="36"/>
  <c r="V24" i="37"/>
  <c r="G61" i="36" l="1"/>
  <c r="J61" i="36" s="1"/>
  <c r="R30" i="37"/>
  <c r="G165" i="36"/>
  <c r="R35" i="37"/>
  <c r="V26" i="37"/>
  <c r="V11" i="37" s="1"/>
  <c r="P27" i="37"/>
  <c r="S27" i="37" s="1"/>
  <c r="Y26" i="37"/>
  <c r="Y11" i="37" s="1"/>
  <c r="R17" i="37"/>
  <c r="R29" i="37"/>
  <c r="P29" i="37" s="1"/>
  <c r="S29" i="37" s="1"/>
  <c r="T29" i="37"/>
  <c r="G28" i="36"/>
  <c r="J62" i="36"/>
  <c r="AM10" i="37" l="1"/>
  <c r="G8" i="36"/>
  <c r="G7" i="36" s="1"/>
  <c r="R26" i="37"/>
  <c r="P17" i="37"/>
  <c r="S17" i="37" s="1"/>
  <c r="AE17" i="37"/>
  <c r="AC17" i="37" s="1"/>
  <c r="U164" i="35" l="1"/>
  <c r="U165" i="35"/>
  <c r="U167" i="35"/>
  <c r="U168" i="35"/>
  <c r="U169" i="35"/>
  <c r="U173" i="35"/>
  <c r="U191" i="35"/>
  <c r="U190" i="35" s="1"/>
  <c r="U152" i="35"/>
  <c r="Q32" i="37"/>
  <c r="P32" i="37" s="1"/>
  <c r="S32" i="37" s="1"/>
  <c r="U120" i="35"/>
  <c r="U121" i="35"/>
  <c r="U123" i="35"/>
  <c r="U124" i="35"/>
  <c r="U125" i="35"/>
  <c r="U127" i="35"/>
  <c r="U128" i="35"/>
  <c r="U129" i="35"/>
  <c r="U130" i="35"/>
  <c r="U131" i="35"/>
  <c r="U132" i="35"/>
  <c r="U133" i="35"/>
  <c r="U134" i="35"/>
  <c r="U138" i="35"/>
  <c r="U139" i="35"/>
  <c r="U81" i="35"/>
  <c r="U80" i="35"/>
  <c r="U76" i="35"/>
  <c r="U77" i="35"/>
  <c r="U88" i="35"/>
  <c r="U37" i="35"/>
  <c r="U39" i="35"/>
  <c r="U40" i="35"/>
  <c r="U41" i="35"/>
  <c r="U42" i="35"/>
  <c r="U43" i="35"/>
  <c r="U44" i="35"/>
  <c r="U45" i="35"/>
  <c r="U46" i="35"/>
  <c r="U47" i="35"/>
  <c r="U48" i="35"/>
  <c r="U49" i="35"/>
  <c r="U50" i="35"/>
  <c r="U30" i="35"/>
  <c r="U31" i="35"/>
  <c r="U34" i="35"/>
  <c r="U35" i="35"/>
  <c r="U36" i="35"/>
  <c r="P30" i="37" s="1"/>
  <c r="S30" i="37" s="1"/>
  <c r="AN164" i="35" l="1"/>
  <c r="U33" i="37"/>
  <c r="Q36" i="37"/>
  <c r="Z28" i="37"/>
  <c r="U172" i="35"/>
  <c r="Q35" i="37"/>
  <c r="P35" i="37" s="1"/>
  <c r="S35" i="37" s="1"/>
  <c r="AA141" i="35"/>
  <c r="Z141" i="35" s="1"/>
  <c r="U135" i="35"/>
  <c r="U109" i="35" s="1"/>
  <c r="AA140" i="35"/>
  <c r="Z36" i="37" l="1"/>
  <c r="Q33" i="37"/>
  <c r="P33" i="37" s="1"/>
  <c r="S33" i="37" s="1"/>
  <c r="U26" i="37"/>
  <c r="U11" i="37" l="1"/>
  <c r="T26" i="37"/>
  <c r="F123" i="36"/>
  <c r="M123" i="36" s="1"/>
  <c r="E116" i="36"/>
  <c r="L116" i="36" s="1"/>
  <c r="F9" i="39"/>
  <c r="F10" i="36" s="1"/>
  <c r="D87" i="39"/>
  <c r="F86" i="39"/>
  <c r="F221" i="36" s="1"/>
  <c r="F85" i="39"/>
  <c r="F218" i="36" s="1"/>
  <c r="E84" i="39"/>
  <c r="F83" i="39"/>
  <c r="F82" i="39" s="1"/>
  <c r="F215" i="36" s="1"/>
  <c r="E82" i="39"/>
  <c r="D82" i="39"/>
  <c r="F81" i="39"/>
  <c r="F80" i="39"/>
  <c r="D79" i="39"/>
  <c r="F79" i="39" s="1"/>
  <c r="D78" i="39"/>
  <c r="F78" i="39" s="1"/>
  <c r="D208" i="36" s="1"/>
  <c r="E77" i="39"/>
  <c r="E75" i="39" s="1"/>
  <c r="D77" i="39"/>
  <c r="F76" i="39"/>
  <c r="F210" i="36" s="1"/>
  <c r="E74" i="39"/>
  <c r="D74" i="39"/>
  <c r="D73" i="39"/>
  <c r="D72" i="39"/>
  <c r="D71" i="39"/>
  <c r="F71" i="39" s="1"/>
  <c r="F197" i="36" s="1"/>
  <c r="D70" i="39"/>
  <c r="D67" i="39"/>
  <c r="F67" i="39" s="1"/>
  <c r="F193" i="36" s="1"/>
  <c r="D66" i="39"/>
  <c r="D65" i="39"/>
  <c r="D64" i="39"/>
  <c r="F64" i="39" s="1"/>
  <c r="F190" i="36" s="1"/>
  <c r="D63" i="39"/>
  <c r="F63" i="39" s="1"/>
  <c r="F189" i="36" s="1"/>
  <c r="D189" i="36" s="1"/>
  <c r="D62" i="39"/>
  <c r="F62" i="39" s="1"/>
  <c r="F188" i="36" s="1"/>
  <c r="D61" i="39"/>
  <c r="D60" i="39"/>
  <c r="F60" i="39" s="1"/>
  <c r="F186" i="36" s="1"/>
  <c r="D59" i="39"/>
  <c r="F59" i="39" s="1"/>
  <c r="F185" i="36" s="1"/>
  <c r="D58" i="39"/>
  <c r="F58" i="39" s="1"/>
  <c r="F184" i="36" s="1"/>
  <c r="D57" i="39"/>
  <c r="E56" i="39"/>
  <c r="D55" i="39"/>
  <c r="F55" i="39" s="1"/>
  <c r="E45" i="39"/>
  <c r="D54" i="39"/>
  <c r="D53" i="39"/>
  <c r="D52" i="39"/>
  <c r="D51" i="39"/>
  <c r="D50" i="39"/>
  <c r="D49" i="39"/>
  <c r="D48" i="39"/>
  <c r="D47" i="39"/>
  <c r="D46" i="39"/>
  <c r="D43" i="39"/>
  <c r="E42" i="39"/>
  <c r="D40" i="39"/>
  <c r="E39" i="39"/>
  <c r="D39" i="39"/>
  <c r="F37" i="39"/>
  <c r="F36" i="39"/>
  <c r="F119" i="36" s="1"/>
  <c r="M119" i="36" s="1"/>
  <c r="K119" i="36" s="1"/>
  <c r="F35" i="39"/>
  <c r="F118" i="36" s="1"/>
  <c r="F34" i="39"/>
  <c r="F117" i="36" s="1"/>
  <c r="D32" i="39"/>
  <c r="D31" i="39"/>
  <c r="D30" i="39"/>
  <c r="E29" i="39"/>
  <c r="F28" i="39"/>
  <c r="F48" i="36" s="1"/>
  <c r="F27" i="39"/>
  <c r="F47" i="36" s="1"/>
  <c r="D26" i="39"/>
  <c r="F26" i="39" s="1"/>
  <c r="F45" i="36" s="1"/>
  <c r="E25" i="39"/>
  <c r="F24" i="39"/>
  <c r="F23" i="39" s="1"/>
  <c r="E23" i="39"/>
  <c r="D23" i="39"/>
  <c r="F22" i="39"/>
  <c r="F27" i="36" s="1"/>
  <c r="F21" i="39"/>
  <c r="M26" i="36" s="1"/>
  <c r="F20" i="39"/>
  <c r="F19" i="39"/>
  <c r="M24" i="36" s="1"/>
  <c r="F18" i="39"/>
  <c r="M23" i="36" s="1"/>
  <c r="F17" i="39"/>
  <c r="M22" i="36" s="1"/>
  <c r="F16" i="39"/>
  <c r="M21" i="36" s="1"/>
  <c r="F15" i="39"/>
  <c r="M20" i="36" s="1"/>
  <c r="F14" i="39"/>
  <c r="F13" i="39"/>
  <c r="F12" i="39"/>
  <c r="E11" i="39"/>
  <c r="D11" i="39"/>
  <c r="F10" i="39"/>
  <c r="F12" i="36" s="1"/>
  <c r="M12" i="36" s="1"/>
  <c r="K12" i="36" s="1"/>
  <c r="E8" i="39"/>
  <c r="D8" i="39"/>
  <c r="T11" i="37" l="1"/>
  <c r="M27" i="36"/>
  <c r="D218" i="36"/>
  <c r="M218" i="36"/>
  <c r="K218" i="36" s="1"/>
  <c r="D221" i="36"/>
  <c r="M221" i="36"/>
  <c r="K221" i="36" s="1"/>
  <c r="F220" i="36"/>
  <c r="M220" i="36" s="1"/>
  <c r="K220" i="36" s="1"/>
  <c r="J208" i="36"/>
  <c r="D213" i="36"/>
  <c r="J213" i="36" s="1"/>
  <c r="M213" i="36"/>
  <c r="K213" i="36" s="1"/>
  <c r="M210" i="36"/>
  <c r="K210" i="36" s="1"/>
  <c r="D215" i="36"/>
  <c r="M215" i="36"/>
  <c r="K215" i="36" s="1"/>
  <c r="O210" i="36"/>
  <c r="AH13" i="37" s="1"/>
  <c r="D210" i="36"/>
  <c r="D197" i="36"/>
  <c r="M197" i="36"/>
  <c r="K197" i="36" s="1"/>
  <c r="M186" i="36"/>
  <c r="K186" i="36" s="1"/>
  <c r="D186" i="36"/>
  <c r="J186" i="36" s="1"/>
  <c r="M189" i="36"/>
  <c r="K189" i="36" s="1"/>
  <c r="J189" i="36"/>
  <c r="M190" i="36"/>
  <c r="K190" i="36" s="1"/>
  <c r="D190" i="36"/>
  <c r="J190" i="36" s="1"/>
  <c r="M188" i="36"/>
  <c r="K188" i="36" s="1"/>
  <c r="D188" i="36"/>
  <c r="J188" i="36" s="1"/>
  <c r="M184" i="36"/>
  <c r="K184" i="36" s="1"/>
  <c r="D184" i="36"/>
  <c r="J184" i="36" s="1"/>
  <c r="M185" i="36"/>
  <c r="K185" i="36" s="1"/>
  <c r="D185" i="36"/>
  <c r="J185" i="36" s="1"/>
  <c r="M193" i="36"/>
  <c r="K193" i="36" s="1"/>
  <c r="D193" i="36"/>
  <c r="J193" i="36" s="1"/>
  <c r="J120" i="36"/>
  <c r="M120" i="36"/>
  <c r="K120" i="36" s="1"/>
  <c r="M117" i="36"/>
  <c r="K117" i="36" s="1"/>
  <c r="D117" i="36"/>
  <c r="J117" i="36" s="1"/>
  <c r="D118" i="36"/>
  <c r="J118" i="36" s="1"/>
  <c r="M118" i="36"/>
  <c r="K118" i="36" s="1"/>
  <c r="M47" i="36"/>
  <c r="K47" i="36" s="1"/>
  <c r="D45" i="36"/>
  <c r="J45" i="36" s="1"/>
  <c r="M45" i="36"/>
  <c r="K45" i="36" s="1"/>
  <c r="F44" i="36"/>
  <c r="M44" i="36" s="1"/>
  <c r="K44" i="36" s="1"/>
  <c r="D48" i="36"/>
  <c r="J48" i="36" s="1"/>
  <c r="M48" i="36"/>
  <c r="K48" i="36" s="1"/>
  <c r="D47" i="36"/>
  <c r="J47" i="36" s="1"/>
  <c r="J28" i="36"/>
  <c r="J29" i="36"/>
  <c r="M19" i="36"/>
  <c r="K19" i="36" s="1"/>
  <c r="D19" i="36"/>
  <c r="M17" i="36"/>
  <c r="K17" i="36" s="1"/>
  <c r="D17" i="36"/>
  <c r="M10" i="36"/>
  <c r="K10" i="36" s="1"/>
  <c r="F9" i="36"/>
  <c r="J212" i="36"/>
  <c r="J30" i="36"/>
  <c r="J207" i="36"/>
  <c r="D12" i="36"/>
  <c r="J12" i="36" s="1"/>
  <c r="D10" i="36"/>
  <c r="D119" i="36"/>
  <c r="J119" i="36" s="1"/>
  <c r="E7" i="39"/>
  <c r="D84" i="39"/>
  <c r="F74" i="39"/>
  <c r="F203" i="36" s="1"/>
  <c r="F31" i="39"/>
  <c r="F98" i="36" s="1"/>
  <c r="E38" i="39"/>
  <c r="E33" i="39" s="1"/>
  <c r="F30" i="39"/>
  <c r="F90" i="36" s="1"/>
  <c r="F66" i="39"/>
  <c r="F192" i="36" s="1"/>
  <c r="F73" i="39"/>
  <c r="F202" i="36" s="1"/>
  <c r="F87" i="39"/>
  <c r="F72" i="39"/>
  <c r="F201" i="36" s="1"/>
  <c r="D201" i="36" s="1"/>
  <c r="D75" i="39"/>
  <c r="F32" i="39"/>
  <c r="F99" i="36" s="1"/>
  <c r="D99" i="36" s="1"/>
  <c r="D42" i="39"/>
  <c r="F43" i="39"/>
  <c r="D56" i="39"/>
  <c r="F57" i="39"/>
  <c r="F183" i="36" s="1"/>
  <c r="F61" i="39"/>
  <c r="F187" i="36" s="1"/>
  <c r="F65" i="39"/>
  <c r="F191" i="36" s="1"/>
  <c r="F25" i="39"/>
  <c r="D25" i="39"/>
  <c r="F47" i="39"/>
  <c r="F171" i="36" s="1"/>
  <c r="F11" i="39"/>
  <c r="F8" i="39"/>
  <c r="F39" i="39"/>
  <c r="F121" i="36" s="1"/>
  <c r="M121" i="36" s="1"/>
  <c r="K121" i="36" s="1"/>
  <c r="D38" i="39"/>
  <c r="D33" i="39" s="1"/>
  <c r="F40" i="39"/>
  <c r="F122" i="36" s="1"/>
  <c r="M122" i="36" s="1"/>
  <c r="K122" i="36" s="1"/>
  <c r="E44" i="39"/>
  <c r="F49" i="39"/>
  <c r="F173" i="36" s="1"/>
  <c r="F53" i="39"/>
  <c r="F77" i="39"/>
  <c r="F211" i="36" s="1"/>
  <c r="M211" i="36" s="1"/>
  <c r="K211" i="36" s="1"/>
  <c r="D45" i="39"/>
  <c r="F46" i="39"/>
  <c r="F170" i="36" s="1"/>
  <c r="F50" i="39"/>
  <c r="D174" i="36" s="1"/>
  <c r="F54" i="39"/>
  <c r="F70" i="39"/>
  <c r="F195" i="36" s="1"/>
  <c r="D68" i="39"/>
  <c r="F51" i="39"/>
  <c r="D175" i="36" s="1"/>
  <c r="F48" i="39"/>
  <c r="F172" i="36" s="1"/>
  <c r="F52" i="39"/>
  <c r="E68" i="39"/>
  <c r="D29" i="39"/>
  <c r="AF13" i="37" l="1"/>
  <c r="J221" i="36"/>
  <c r="D220" i="36"/>
  <c r="F209" i="36"/>
  <c r="J210" i="36"/>
  <c r="J218" i="36"/>
  <c r="O211" i="36"/>
  <c r="AH14" i="37" s="1"/>
  <c r="AF14" i="37" s="1"/>
  <c r="D211" i="36"/>
  <c r="D209" i="36" s="1"/>
  <c r="D206" i="36" s="1"/>
  <c r="D165" i="36" s="1"/>
  <c r="M203" i="36"/>
  <c r="K203" i="36" s="1"/>
  <c r="D203" i="36"/>
  <c r="D195" i="36"/>
  <c r="F194" i="36"/>
  <c r="M194" i="36" s="1"/>
  <c r="K194" i="36" s="1"/>
  <c r="M195" i="36"/>
  <c r="K195" i="36" s="1"/>
  <c r="M202" i="36"/>
  <c r="K202" i="36" s="1"/>
  <c r="D202" i="36"/>
  <c r="M201" i="36"/>
  <c r="K201" i="36" s="1"/>
  <c r="F89" i="36"/>
  <c r="F88" i="36" s="1"/>
  <c r="M192" i="36"/>
  <c r="K192" i="36" s="1"/>
  <c r="D192" i="36"/>
  <c r="J192" i="36" s="1"/>
  <c r="D171" i="36"/>
  <c r="J171" i="36" s="1"/>
  <c r="M171" i="36"/>
  <c r="K171" i="36" s="1"/>
  <c r="D173" i="36"/>
  <c r="M173" i="36"/>
  <c r="K173" i="36" s="1"/>
  <c r="D172" i="36"/>
  <c r="J172" i="36" s="1"/>
  <c r="M172" i="36"/>
  <c r="K172" i="36" s="1"/>
  <c r="M191" i="36"/>
  <c r="K191" i="36" s="1"/>
  <c r="D191" i="36"/>
  <c r="J191" i="36" s="1"/>
  <c r="M187" i="36"/>
  <c r="K187" i="36" s="1"/>
  <c r="D187" i="36"/>
  <c r="J187" i="36" s="1"/>
  <c r="M183" i="36"/>
  <c r="K183" i="36" s="1"/>
  <c r="F181" i="36"/>
  <c r="M181" i="36" s="1"/>
  <c r="K181" i="36" s="1"/>
  <c r="D183" i="36"/>
  <c r="D170" i="36"/>
  <c r="J170" i="36" s="1"/>
  <c r="F169" i="36"/>
  <c r="D44" i="36"/>
  <c r="J44" i="36" s="1"/>
  <c r="M9" i="36"/>
  <c r="K9" i="36" s="1"/>
  <c r="M90" i="36"/>
  <c r="D90" i="36"/>
  <c r="D98" i="36"/>
  <c r="J98" i="36" s="1"/>
  <c r="M98" i="36"/>
  <c r="K98" i="36" s="1"/>
  <c r="M99" i="36"/>
  <c r="K99" i="36" s="1"/>
  <c r="J99" i="36"/>
  <c r="M25" i="36"/>
  <c r="J19" i="36"/>
  <c r="J10" i="36"/>
  <c r="D9" i="36"/>
  <c r="D121" i="36"/>
  <c r="J121" i="36" s="1"/>
  <c r="D122" i="36"/>
  <c r="F16" i="36"/>
  <c r="M16" i="36" s="1"/>
  <c r="J17" i="36"/>
  <c r="F116" i="36"/>
  <c r="F115" i="36" s="1"/>
  <c r="F75" i="39"/>
  <c r="J211" i="36"/>
  <c r="F42" i="39"/>
  <c r="F167" i="36"/>
  <c r="F84" i="39"/>
  <c r="F219" i="36"/>
  <c r="E41" i="39"/>
  <c r="E6" i="39" s="1"/>
  <c r="D7" i="39"/>
  <c r="D44" i="39"/>
  <c r="D41" i="39" s="1"/>
  <c r="F29" i="39"/>
  <c r="F7" i="39" s="1"/>
  <c r="F56" i="39"/>
  <c r="F45" i="39"/>
  <c r="F68" i="39"/>
  <c r="F38" i="39"/>
  <c r="F33" i="39" s="1"/>
  <c r="J122" i="36" l="1"/>
  <c r="AH11" i="37"/>
  <c r="AF11" i="37" s="1"/>
  <c r="M209" i="36"/>
  <c r="K209" i="36" s="1"/>
  <c r="F206" i="36"/>
  <c r="J206" i="36"/>
  <c r="M219" i="36"/>
  <c r="K219" i="36" s="1"/>
  <c r="F217" i="36"/>
  <c r="M217" i="36" s="1"/>
  <c r="K217" i="36" s="1"/>
  <c r="D219" i="36"/>
  <c r="D194" i="36"/>
  <c r="M169" i="36"/>
  <c r="F168" i="36"/>
  <c r="J183" i="36"/>
  <c r="D181" i="36"/>
  <c r="J181" i="36" s="1"/>
  <c r="F166" i="36"/>
  <c r="D167" i="36"/>
  <c r="D166" i="36" s="1"/>
  <c r="K90" i="36"/>
  <c r="K89" i="36" s="1"/>
  <c r="M89" i="36"/>
  <c r="M88" i="36" s="1"/>
  <c r="J9" i="36"/>
  <c r="F8" i="36"/>
  <c r="D89" i="36"/>
  <c r="M115" i="36"/>
  <c r="M116" i="36"/>
  <c r="K116" i="36" s="1"/>
  <c r="J90" i="36"/>
  <c r="D116" i="36"/>
  <c r="J116" i="36" s="1"/>
  <c r="D6" i="39"/>
  <c r="F44" i="39"/>
  <c r="D217" i="36" l="1"/>
  <c r="J217" i="36" s="1"/>
  <c r="F165" i="36"/>
  <c r="M206" i="36"/>
  <c r="J219" i="36"/>
  <c r="K169" i="36"/>
  <c r="K168" i="36" s="1"/>
  <c r="M168" i="36"/>
  <c r="M166" i="36"/>
  <c r="K167" i="36"/>
  <c r="K166" i="36" s="1"/>
  <c r="D88" i="36"/>
  <c r="J88" i="36" s="1"/>
  <c r="J89" i="36"/>
  <c r="J166" i="36"/>
  <c r="J167" i="36"/>
  <c r="F41" i="39"/>
  <c r="F6" i="39" s="1"/>
  <c r="X173" i="35"/>
  <c r="X184" i="35"/>
  <c r="X185" i="35"/>
  <c r="X186" i="35"/>
  <c r="X187" i="35"/>
  <c r="X188" i="35"/>
  <c r="X189" i="35"/>
  <c r="X170" i="35"/>
  <c r="U162" i="35"/>
  <c r="AA16" i="37" s="1"/>
  <c r="Z16" i="37" s="1"/>
  <c r="U175" i="35"/>
  <c r="U176" i="35"/>
  <c r="U177" i="35"/>
  <c r="U178" i="35"/>
  <c r="U179" i="35"/>
  <c r="U180" i="35"/>
  <c r="U181" i="35"/>
  <c r="AE23" i="37" l="1"/>
  <c r="AJ34" i="37"/>
  <c r="M165" i="36"/>
  <c r="K206" i="36"/>
  <c r="K165" i="36"/>
  <c r="U174" i="35"/>
  <c r="AA23" i="37" s="1"/>
  <c r="Q23" i="37" s="1"/>
  <c r="U146" i="35"/>
  <c r="U171" i="35" l="1"/>
  <c r="F24" i="38"/>
  <c r="G24" i="38"/>
  <c r="H64" i="38"/>
  <c r="T73" i="35" s="1"/>
  <c r="AB73" i="35" s="1"/>
  <c r="Z73" i="35" s="1"/>
  <c r="AA110" i="35"/>
  <c r="Z110" i="35" s="1"/>
  <c r="AA124" i="35"/>
  <c r="Z124" i="35" s="1"/>
  <c r="R77" i="35"/>
  <c r="X77" i="35" s="1"/>
  <c r="R88" i="35"/>
  <c r="X88" i="35" s="1"/>
  <c r="R79" i="35"/>
  <c r="X79" i="35" s="1"/>
  <c r="R80" i="35"/>
  <c r="X80" i="35" s="1"/>
  <c r="R81" i="35"/>
  <c r="X81" i="35" s="1"/>
  <c r="R76" i="35"/>
  <c r="X76" i="35" s="1"/>
  <c r="R37" i="35"/>
  <c r="R38" i="35"/>
  <c r="R39" i="35"/>
  <c r="R40" i="35"/>
  <c r="R41" i="35"/>
  <c r="R42" i="35"/>
  <c r="R43" i="35"/>
  <c r="R44" i="35"/>
  <c r="R45" i="35"/>
  <c r="R46" i="35"/>
  <c r="R47" i="35"/>
  <c r="R48" i="35"/>
  <c r="R49" i="35"/>
  <c r="R50" i="35"/>
  <c r="R30" i="35"/>
  <c r="R31" i="35"/>
  <c r="R34" i="35"/>
  <c r="R35" i="35"/>
  <c r="R36" i="35"/>
  <c r="AA139" i="35"/>
  <c r="Z139" i="35" s="1"/>
  <c r="G82" i="38"/>
  <c r="H82" i="38" s="1"/>
  <c r="T99" i="35" s="1"/>
  <c r="AB99" i="35" s="1"/>
  <c r="Z99" i="35" s="1"/>
  <c r="G47" i="38"/>
  <c r="H47" i="38" s="1"/>
  <c r="H46" i="38" s="1"/>
  <c r="G23" i="38"/>
  <c r="G21" i="38"/>
  <c r="H21" i="38" s="1"/>
  <c r="T157" i="35" s="1"/>
  <c r="G20" i="38"/>
  <c r="H20" i="38" s="1"/>
  <c r="T155" i="35" s="1"/>
  <c r="G19" i="38"/>
  <c r="H19" i="38" s="1"/>
  <c r="T154" i="35" s="1"/>
  <c r="G17" i="38"/>
  <c r="G15" i="38"/>
  <c r="H8" i="38"/>
  <c r="T136" i="35" s="1"/>
  <c r="H111" i="38"/>
  <c r="T29" i="35" s="1"/>
  <c r="AB29" i="35" s="1"/>
  <c r="Z29" i="35" s="1"/>
  <c r="H110" i="38"/>
  <c r="T28" i="35" s="1"/>
  <c r="H109" i="38"/>
  <c r="T27" i="35" s="1"/>
  <c r="H108" i="38"/>
  <c r="T26" i="35" s="1"/>
  <c r="H107" i="38"/>
  <c r="T25" i="35" s="1"/>
  <c r="AB25" i="35" s="1"/>
  <c r="Z25" i="35" s="1"/>
  <c r="H106" i="38"/>
  <c r="T24" i="35" s="1"/>
  <c r="H105" i="38"/>
  <c r="T23" i="35" s="1"/>
  <c r="AB23" i="35" s="1"/>
  <c r="Z23" i="35" s="1"/>
  <c r="H104" i="38"/>
  <c r="T33" i="35" s="1"/>
  <c r="H103" i="38"/>
  <c r="T32" i="35" s="1"/>
  <c r="AB32" i="35" s="1"/>
  <c r="Z32" i="35" s="1"/>
  <c r="H102" i="38"/>
  <c r="T22" i="35" s="1"/>
  <c r="H101" i="38"/>
  <c r="T21" i="35" s="1"/>
  <c r="AB21" i="35" s="1"/>
  <c r="Z21" i="35" s="1"/>
  <c r="H100" i="38"/>
  <c r="T20" i="35" s="1"/>
  <c r="H99" i="38"/>
  <c r="T19" i="35" s="1"/>
  <c r="AB19" i="35" s="1"/>
  <c r="Z19" i="35" s="1"/>
  <c r="H98" i="38"/>
  <c r="T18" i="35" s="1"/>
  <c r="H97" i="38"/>
  <c r="T17" i="35" s="1"/>
  <c r="H96" i="38"/>
  <c r="T16" i="35" s="1"/>
  <c r="H95" i="38"/>
  <c r="T15" i="35" s="1"/>
  <c r="H94" i="38"/>
  <c r="R14" i="35" s="1"/>
  <c r="X14" i="35" s="1"/>
  <c r="H93" i="38"/>
  <c r="R13" i="35" s="1"/>
  <c r="X13" i="35" s="1"/>
  <c r="H92" i="38"/>
  <c r="G91" i="38"/>
  <c r="G90" i="38" s="1"/>
  <c r="F91" i="38"/>
  <c r="F90" i="38" s="1"/>
  <c r="H89" i="38"/>
  <c r="T107" i="35" s="1"/>
  <c r="H88" i="38"/>
  <c r="T106" i="35" s="1"/>
  <c r="AB106" i="35" s="1"/>
  <c r="Z106" i="35" s="1"/>
  <c r="H87" i="38"/>
  <c r="H86" i="38"/>
  <c r="T103" i="35" s="1"/>
  <c r="H85" i="38"/>
  <c r="T102" i="35" s="1"/>
  <c r="AB102" i="35" s="1"/>
  <c r="Z102" i="35" s="1"/>
  <c r="H84" i="38"/>
  <c r="T101" i="35" s="1"/>
  <c r="H83" i="38"/>
  <c r="T100" i="35" s="1"/>
  <c r="AB100" i="35" s="1"/>
  <c r="Z100" i="35" s="1"/>
  <c r="H81" i="38"/>
  <c r="T97" i="35" s="1"/>
  <c r="H80" i="38"/>
  <c r="T96" i="35" s="1"/>
  <c r="H79" i="38"/>
  <c r="T95" i="35" s="1"/>
  <c r="H78" i="38"/>
  <c r="T94" i="35" s="1"/>
  <c r="H77" i="38"/>
  <c r="T93" i="35" s="1"/>
  <c r="AB93" i="35" s="1"/>
  <c r="Z93" i="35" s="1"/>
  <c r="H76" i="38"/>
  <c r="T92" i="35" s="1"/>
  <c r="H75" i="38"/>
  <c r="T91" i="35" s="1"/>
  <c r="H74" i="38"/>
  <c r="H73" i="38"/>
  <c r="T89" i="35" s="1"/>
  <c r="H72" i="38"/>
  <c r="T87" i="35" s="1"/>
  <c r="H71" i="38"/>
  <c r="T86" i="35" s="1"/>
  <c r="H70" i="38"/>
  <c r="T85" i="35" s="1"/>
  <c r="AB85" i="35" s="1"/>
  <c r="Z85" i="35" s="1"/>
  <c r="H69" i="38"/>
  <c r="T84" i="35" s="1"/>
  <c r="H68" i="38"/>
  <c r="T83" i="35" s="1"/>
  <c r="H67" i="38"/>
  <c r="H66" i="38"/>
  <c r="T75" i="35" s="1"/>
  <c r="H65" i="38"/>
  <c r="H63" i="38"/>
  <c r="X72" i="35" s="1"/>
  <c r="H62" i="38"/>
  <c r="T71" i="35" s="1"/>
  <c r="AB71" i="35" s="1"/>
  <c r="Z71" i="35" s="1"/>
  <c r="H61" i="38"/>
  <c r="H60" i="38"/>
  <c r="R68" i="35" s="1"/>
  <c r="H59" i="38"/>
  <c r="T66" i="35" s="1"/>
  <c r="R66" i="35" s="1"/>
  <c r="H58" i="38"/>
  <c r="H57" i="38"/>
  <c r="T62" i="35" s="1"/>
  <c r="H56" i="38"/>
  <c r="H55" i="38"/>
  <c r="T58" i="35" s="1"/>
  <c r="H54" i="38"/>
  <c r="T57" i="35" s="1"/>
  <c r="AB57" i="35" s="1"/>
  <c r="Z57" i="35" s="1"/>
  <c r="H53" i="38"/>
  <c r="T56" i="35" s="1"/>
  <c r="H52" i="38"/>
  <c r="R54" i="35" s="1"/>
  <c r="H51" i="38"/>
  <c r="F50" i="38"/>
  <c r="F49" i="38" s="1"/>
  <c r="F48" i="38" s="1"/>
  <c r="F46" i="38"/>
  <c r="H45" i="38"/>
  <c r="T183" i="35" s="1"/>
  <c r="H44" i="38"/>
  <c r="T182" i="35" s="1"/>
  <c r="AB182" i="35" s="1"/>
  <c r="Z182" i="35" s="1"/>
  <c r="H43" i="38"/>
  <c r="T181" i="35" s="1"/>
  <c r="H42" i="38"/>
  <c r="T180" i="35" s="1"/>
  <c r="H41" i="38"/>
  <c r="T179" i="35" s="1"/>
  <c r="H40" i="38"/>
  <c r="T178" i="35" s="1"/>
  <c r="H39" i="38"/>
  <c r="T177" i="35" s="1"/>
  <c r="H38" i="38"/>
  <c r="T176" i="35" s="1"/>
  <c r="H37" i="38"/>
  <c r="T175" i="35" s="1"/>
  <c r="AB175" i="35" s="1"/>
  <c r="Z175" i="35" s="1"/>
  <c r="G36" i="38"/>
  <c r="G35" i="38" s="1"/>
  <c r="F36" i="38"/>
  <c r="F35" i="38" s="1"/>
  <c r="H34" i="38"/>
  <c r="H33" i="38"/>
  <c r="T165" i="35" s="1"/>
  <c r="H32" i="38"/>
  <c r="T169" i="35" s="1"/>
  <c r="H31" i="38"/>
  <c r="H30" i="38"/>
  <c r="T168" i="35" s="1"/>
  <c r="H29" i="38"/>
  <c r="H28" i="38"/>
  <c r="T166" i="35" s="1"/>
  <c r="H27" i="38"/>
  <c r="T162" i="35" s="1"/>
  <c r="AB162" i="35" s="1"/>
  <c r="Z162" i="35" s="1"/>
  <c r="H26" i="38"/>
  <c r="H25" i="38"/>
  <c r="AB167" i="35" s="1"/>
  <c r="Z167" i="35" s="1"/>
  <c r="H23" i="38"/>
  <c r="T159" i="35" s="1"/>
  <c r="H22" i="38"/>
  <c r="T158" i="35" s="1"/>
  <c r="H18" i="38"/>
  <c r="T152" i="35" s="1"/>
  <c r="H17" i="38"/>
  <c r="T151" i="35" s="1"/>
  <c r="R151" i="35" s="1"/>
  <c r="H16" i="38"/>
  <c r="H14" i="38"/>
  <c r="T147" i="35" s="1"/>
  <c r="F13" i="38"/>
  <c r="H12" i="38"/>
  <c r="T142" i="35" s="1"/>
  <c r="H11" i="38"/>
  <c r="G10" i="38"/>
  <c r="F10" i="38"/>
  <c r="H9" i="38"/>
  <c r="T137" i="35" s="1"/>
  <c r="G7" i="38"/>
  <c r="G6" i="38" s="1"/>
  <c r="F7" i="38"/>
  <c r="F6" i="38" s="1"/>
  <c r="AB142" i="35" l="1"/>
  <c r="Z142" i="35" s="1"/>
  <c r="Z140" i="35" s="1"/>
  <c r="T140" i="35"/>
  <c r="N41" i="37"/>
  <c r="AB15" i="35"/>
  <c r="Z15" i="35" s="1"/>
  <c r="T11" i="35"/>
  <c r="AB147" i="35"/>
  <c r="Z147" i="35" s="1"/>
  <c r="W166" i="35"/>
  <c r="AB166" i="35" s="1"/>
  <c r="Z166" i="35" s="1"/>
  <c r="R166" i="35"/>
  <c r="AB27" i="35"/>
  <c r="Z27" i="35" s="1"/>
  <c r="AB95" i="35"/>
  <c r="Z95" i="35" s="1"/>
  <c r="R62" i="35"/>
  <c r="X62" i="35" s="1"/>
  <c r="AB62" i="35"/>
  <c r="Z62" i="35" s="1"/>
  <c r="R158" i="35"/>
  <c r="AB158" i="35"/>
  <c r="Z158" i="35" s="1"/>
  <c r="R177" i="35"/>
  <c r="X177" i="35" s="1"/>
  <c r="AB177" i="35"/>
  <c r="Z177" i="35" s="1"/>
  <c r="R63" i="35"/>
  <c r="X63" i="35" s="1"/>
  <c r="AB63" i="35"/>
  <c r="Z63" i="35" s="1"/>
  <c r="R91" i="35"/>
  <c r="X91" i="35" s="1"/>
  <c r="AB91" i="35"/>
  <c r="Z91" i="35" s="1"/>
  <c r="R101" i="35"/>
  <c r="X101" i="35" s="1"/>
  <c r="AB101" i="35"/>
  <c r="Z101" i="35" s="1"/>
  <c r="R20" i="35"/>
  <c r="X20" i="35" s="1"/>
  <c r="AB20" i="35"/>
  <c r="Z20" i="35" s="1"/>
  <c r="R26" i="35"/>
  <c r="X26" i="35" s="1"/>
  <c r="AB26" i="35"/>
  <c r="Z26" i="35" s="1"/>
  <c r="R155" i="35"/>
  <c r="AB155" i="35"/>
  <c r="Z155" i="35" s="1"/>
  <c r="R152" i="35"/>
  <c r="AB152" i="35"/>
  <c r="Z152" i="35" s="1"/>
  <c r="R75" i="35"/>
  <c r="X75" i="35" s="1"/>
  <c r="AB75" i="35"/>
  <c r="Z75" i="35" s="1"/>
  <c r="R159" i="35"/>
  <c r="AB159" i="35"/>
  <c r="Z159" i="35" s="1"/>
  <c r="R157" i="35"/>
  <c r="AB157" i="35"/>
  <c r="Z157" i="35" s="1"/>
  <c r="R176" i="35"/>
  <c r="X176" i="35" s="1"/>
  <c r="AB176" i="35"/>
  <c r="Z176" i="35" s="1"/>
  <c r="R165" i="35"/>
  <c r="X165" i="35" s="1"/>
  <c r="AB165" i="35"/>
  <c r="Z165" i="35" s="1"/>
  <c r="R179" i="35"/>
  <c r="X179" i="35" s="1"/>
  <c r="AB179" i="35"/>
  <c r="Z179" i="35" s="1"/>
  <c r="X68" i="35"/>
  <c r="AB68" i="35"/>
  <c r="Z68" i="35" s="1"/>
  <c r="R84" i="35"/>
  <c r="X84" i="35" s="1"/>
  <c r="AB84" i="35"/>
  <c r="Z84" i="35" s="1"/>
  <c r="R103" i="35"/>
  <c r="X103" i="35" s="1"/>
  <c r="AB103" i="35"/>
  <c r="Z103" i="35" s="1"/>
  <c r="R22" i="35"/>
  <c r="X22" i="35" s="1"/>
  <c r="AB22" i="35"/>
  <c r="Z22" i="35" s="1"/>
  <c r="R28" i="35"/>
  <c r="X28" i="35" s="1"/>
  <c r="AB28" i="35"/>
  <c r="Z28" i="35" s="1"/>
  <c r="R73" i="35"/>
  <c r="R178" i="35"/>
  <c r="X178" i="35" s="1"/>
  <c r="AB178" i="35"/>
  <c r="Z178" i="35" s="1"/>
  <c r="R169" i="35"/>
  <c r="X169" i="35" s="1"/>
  <c r="AB169" i="35"/>
  <c r="Z169" i="35" s="1"/>
  <c r="R83" i="35"/>
  <c r="X83" i="35" s="1"/>
  <c r="AB83" i="35"/>
  <c r="Z83" i="35" s="1"/>
  <c r="R180" i="35"/>
  <c r="X180" i="35" s="1"/>
  <c r="AB180" i="35"/>
  <c r="Z180" i="35" s="1"/>
  <c r="R70" i="35"/>
  <c r="X70" i="35" s="1"/>
  <c r="AB70" i="35"/>
  <c r="Z70" i="35" s="1"/>
  <c r="R94" i="35"/>
  <c r="X94" i="35" s="1"/>
  <c r="AB94" i="35"/>
  <c r="Z94" i="35" s="1"/>
  <c r="R86" i="35"/>
  <c r="X86" i="35" s="1"/>
  <c r="AB86" i="35"/>
  <c r="Z86" i="35" s="1"/>
  <c r="R16" i="35"/>
  <c r="X16" i="35" s="1"/>
  <c r="AB16" i="35"/>
  <c r="Z16" i="35" s="1"/>
  <c r="R33" i="35"/>
  <c r="X33" i="35" s="1"/>
  <c r="AB33" i="35"/>
  <c r="Z33" i="35" s="1"/>
  <c r="R136" i="35"/>
  <c r="AB136" i="35"/>
  <c r="Z136" i="35" s="1"/>
  <c r="R168" i="35"/>
  <c r="X168" i="35" s="1"/>
  <c r="AB168" i="35"/>
  <c r="Z168" i="35" s="1"/>
  <c r="R154" i="35"/>
  <c r="AB154" i="35"/>
  <c r="Z154" i="35" s="1"/>
  <c r="AB149" i="35"/>
  <c r="Z149" i="35" s="1"/>
  <c r="R58" i="35"/>
  <c r="X58" i="35" s="1"/>
  <c r="AB58" i="35"/>
  <c r="Z58" i="35" s="1"/>
  <c r="R87" i="35"/>
  <c r="X87" i="35" s="1"/>
  <c r="AB87" i="35"/>
  <c r="Z87" i="35" s="1"/>
  <c r="R96" i="35"/>
  <c r="X96" i="35" s="1"/>
  <c r="AB96" i="35"/>
  <c r="Z96" i="35" s="1"/>
  <c r="R107" i="35"/>
  <c r="X107" i="35" s="1"/>
  <c r="AB107" i="35"/>
  <c r="Z107" i="35" s="1"/>
  <c r="X66" i="35"/>
  <c r="AB66" i="35"/>
  <c r="Z66" i="35" s="1"/>
  <c r="R92" i="35"/>
  <c r="X92" i="35" s="1"/>
  <c r="AB92" i="35"/>
  <c r="Z92" i="35" s="1"/>
  <c r="R56" i="35"/>
  <c r="X56" i="35" s="1"/>
  <c r="AB56" i="35"/>
  <c r="Z56" i="35" s="1"/>
  <c r="R181" i="35"/>
  <c r="X181" i="35" s="1"/>
  <c r="AB181" i="35"/>
  <c r="Z181" i="35" s="1"/>
  <c r="R137" i="35"/>
  <c r="AB137" i="35"/>
  <c r="Z137" i="35" s="1"/>
  <c r="AB151" i="35"/>
  <c r="Z151" i="35" s="1"/>
  <c r="R183" i="35"/>
  <c r="AB183" i="35"/>
  <c r="Z183" i="35" s="1"/>
  <c r="R89" i="35"/>
  <c r="X89" i="35" s="1"/>
  <c r="AB89" i="35"/>
  <c r="Z89" i="35" s="1"/>
  <c r="R97" i="35"/>
  <c r="AB97" i="35"/>
  <c r="Z97" i="35" s="1"/>
  <c r="R24" i="35"/>
  <c r="X24" i="35" s="1"/>
  <c r="AB24" i="35"/>
  <c r="Z24" i="35" s="1"/>
  <c r="T174" i="35"/>
  <c r="R182" i="35"/>
  <c r="R162" i="35"/>
  <c r="R167" i="35"/>
  <c r="X167" i="35" s="1"/>
  <c r="R142" i="35"/>
  <c r="R140" i="35" s="1"/>
  <c r="X140" i="35" s="1"/>
  <c r="T135" i="35"/>
  <c r="R147" i="35"/>
  <c r="R71" i="35"/>
  <c r="X71" i="35" s="1"/>
  <c r="X54" i="35"/>
  <c r="R57" i="35"/>
  <c r="X57" i="35" s="1"/>
  <c r="R15" i="35"/>
  <c r="X15" i="35" s="1"/>
  <c r="R17" i="35"/>
  <c r="W17" i="35"/>
  <c r="R18" i="35"/>
  <c r="W18" i="35"/>
  <c r="U18" i="35" s="1"/>
  <c r="R102" i="35"/>
  <c r="R21" i="35"/>
  <c r="R27" i="35"/>
  <c r="X27" i="35" s="1"/>
  <c r="R93" i="35"/>
  <c r="X93" i="35" s="1"/>
  <c r="R85" i="35"/>
  <c r="X85" i="35" s="1"/>
  <c r="R32" i="35"/>
  <c r="X32" i="35" s="1"/>
  <c r="R29" i="35"/>
  <c r="X29" i="35" s="1"/>
  <c r="R106" i="35"/>
  <c r="X106" i="35" s="1"/>
  <c r="R99" i="35"/>
  <c r="X99" i="35" s="1"/>
  <c r="R23" i="35"/>
  <c r="X23" i="35" s="1"/>
  <c r="R100" i="35"/>
  <c r="X100" i="35" s="1"/>
  <c r="R19" i="35"/>
  <c r="X19" i="35" s="1"/>
  <c r="R25" i="35"/>
  <c r="X25" i="35" s="1"/>
  <c r="T74" i="35"/>
  <c r="R74" i="35" s="1"/>
  <c r="T82" i="35"/>
  <c r="T105" i="35"/>
  <c r="T90" i="35"/>
  <c r="AB90" i="35" s="1"/>
  <c r="Z90" i="35" s="1"/>
  <c r="R175" i="35"/>
  <c r="R95" i="35"/>
  <c r="R12" i="35"/>
  <c r="X12" i="35" s="1"/>
  <c r="H24" i="38"/>
  <c r="H50" i="38"/>
  <c r="T53" i="35"/>
  <c r="T191" i="35"/>
  <c r="AB191" i="35" s="1"/>
  <c r="Z191" i="35" s="1"/>
  <c r="Z190" i="35" s="1"/>
  <c r="G46" i="38"/>
  <c r="G50" i="38"/>
  <c r="G49" i="38" s="1"/>
  <c r="G48" i="38" s="1"/>
  <c r="H49" i="38"/>
  <c r="H7" i="38"/>
  <c r="H6" i="38" s="1"/>
  <c r="H10" i="38"/>
  <c r="F5" i="38"/>
  <c r="F4" i="38" s="1"/>
  <c r="H91" i="38"/>
  <c r="G13" i="38"/>
  <c r="H36" i="38"/>
  <c r="H15" i="38"/>
  <c r="U166" i="35" l="1"/>
  <c r="W161" i="35"/>
  <c r="W108" i="35" s="1"/>
  <c r="R11" i="35"/>
  <c r="AE13" i="35"/>
  <c r="AB140" i="35"/>
  <c r="X73" i="35"/>
  <c r="Z174" i="35"/>
  <c r="Z171" i="35" s="1"/>
  <c r="X95" i="35"/>
  <c r="AB17" i="35"/>
  <c r="Z17" i="35" s="1"/>
  <c r="AB105" i="35"/>
  <c r="Z105" i="35" s="1"/>
  <c r="AB18" i="35"/>
  <c r="Z18" i="35" s="1"/>
  <c r="X21" i="35"/>
  <c r="X102" i="35"/>
  <c r="X97" i="35"/>
  <c r="AB53" i="35"/>
  <c r="Z53" i="35" s="1"/>
  <c r="Z135" i="35"/>
  <c r="AB109" i="35"/>
  <c r="AB135" i="35"/>
  <c r="X74" i="35"/>
  <c r="AB74" i="35"/>
  <c r="Z74" i="35" s="1"/>
  <c r="AB82" i="35"/>
  <c r="Z82" i="35" s="1"/>
  <c r="R164" i="35"/>
  <c r="X164" i="35" s="1"/>
  <c r="AB164" i="35"/>
  <c r="Z164" i="35" s="1"/>
  <c r="Z161" i="35" s="1"/>
  <c r="T171" i="35"/>
  <c r="AB171" i="35" s="1"/>
  <c r="AB174" i="35"/>
  <c r="R191" i="35"/>
  <c r="X191" i="35" s="1"/>
  <c r="T190" i="35"/>
  <c r="AB190" i="35" s="1"/>
  <c r="X175" i="35"/>
  <c r="R174" i="35"/>
  <c r="R161" i="35"/>
  <c r="T161" i="35"/>
  <c r="X162" i="35"/>
  <c r="X18" i="35"/>
  <c r="U17" i="35"/>
  <c r="X17" i="35" s="1"/>
  <c r="R105" i="35"/>
  <c r="X105" i="35" s="1"/>
  <c r="R82" i="35"/>
  <c r="X82" i="35" s="1"/>
  <c r="R90" i="35"/>
  <c r="X90" i="35" s="1"/>
  <c r="R53" i="35"/>
  <c r="T52" i="35"/>
  <c r="H90" i="38"/>
  <c r="H13" i="38"/>
  <c r="H5" i="38" s="1"/>
  <c r="T148" i="35"/>
  <c r="H48" i="38"/>
  <c r="H35" i="38"/>
  <c r="G5" i="38"/>
  <c r="G4" i="38" s="1"/>
  <c r="AB161" i="35" l="1"/>
  <c r="U161" i="35"/>
  <c r="X166" i="35"/>
  <c r="AB148" i="35"/>
  <c r="Z148" i="35" s="1"/>
  <c r="Z146" i="35" s="1"/>
  <c r="AB11" i="35"/>
  <c r="Z11" i="35" s="1"/>
  <c r="X174" i="35"/>
  <c r="R52" i="35"/>
  <c r="X52" i="35" s="1"/>
  <c r="AB52" i="35"/>
  <c r="T146" i="35"/>
  <c r="T108" i="35" s="1"/>
  <c r="AE9" i="35" s="1"/>
  <c r="R148" i="35"/>
  <c r="R146" i="35" s="1"/>
  <c r="X53" i="35"/>
  <c r="H4" i="38"/>
  <c r="I4" i="38" s="1"/>
  <c r="U108" i="35" l="1"/>
  <c r="U10" i="35" s="1"/>
  <c r="AE109" i="35"/>
  <c r="X161" i="35"/>
  <c r="T10" i="35"/>
  <c r="AB146" i="35"/>
  <c r="X11" i="35"/>
  <c r="AB108" i="35" l="1"/>
  <c r="X28" i="37"/>
  <c r="Q28" i="37" l="1"/>
  <c r="P28" i="37" s="1"/>
  <c r="S28" i="37" s="1"/>
  <c r="X26" i="37"/>
  <c r="Q26" i="37" s="1"/>
  <c r="P26" i="37" s="1"/>
  <c r="S26" i="37" s="1"/>
  <c r="Z32" i="37"/>
  <c r="Z29" i="37" l="1"/>
  <c r="AJ32" i="37"/>
  <c r="R34" i="37"/>
  <c r="R36" i="37"/>
  <c r="P36" i="37" s="1"/>
  <c r="S36" i="37" s="1"/>
  <c r="R37" i="37"/>
  <c r="P37" i="37" s="1"/>
  <c r="S37" i="37" s="1"/>
  <c r="Q14" i="37"/>
  <c r="R15" i="37"/>
  <c r="AE15" i="37" s="1"/>
  <c r="AC15" i="37" s="1"/>
  <c r="Q19" i="37"/>
  <c r="P19" i="37" s="1"/>
  <c r="S19" i="37" s="1"/>
  <c r="Q20" i="37"/>
  <c r="R20" i="37"/>
  <c r="Q21" i="37"/>
  <c r="R21" i="37"/>
  <c r="Q22" i="37"/>
  <c r="R22" i="37"/>
  <c r="AE22" i="37" s="1"/>
  <c r="AC22" i="37" s="1"/>
  <c r="P23" i="37"/>
  <c r="S23" i="37" s="1"/>
  <c r="Q24" i="37"/>
  <c r="R24" i="37"/>
  <c r="AE24" i="37" s="1"/>
  <c r="AC24" i="37" s="1"/>
  <c r="R13" i="37"/>
  <c r="Q13" i="37"/>
  <c r="Q34" i="35"/>
  <c r="M34" i="35"/>
  <c r="I34" i="35"/>
  <c r="T14" i="37"/>
  <c r="T15" i="37"/>
  <c r="T16" i="37"/>
  <c r="T17" i="37"/>
  <c r="T18" i="37"/>
  <c r="T19" i="37"/>
  <c r="T20" i="37"/>
  <c r="T21" i="37"/>
  <c r="T22" i="37"/>
  <c r="T23" i="37"/>
  <c r="T24" i="37"/>
  <c r="T27" i="37"/>
  <c r="T28" i="37"/>
  <c r="T30" i="37"/>
  <c r="T33" i="37"/>
  <c r="T34" i="37"/>
  <c r="T35" i="37"/>
  <c r="T36" i="37"/>
  <c r="T37" i="37"/>
  <c r="T13" i="37"/>
  <c r="Z14" i="37"/>
  <c r="Z15" i="37"/>
  <c r="Z17" i="37"/>
  <c r="Z18" i="37"/>
  <c r="Z19" i="37"/>
  <c r="Z20" i="37"/>
  <c r="Z21" i="37"/>
  <c r="Z22" i="37"/>
  <c r="Z23" i="37"/>
  <c r="Z24" i="37"/>
  <c r="Z27" i="37"/>
  <c r="Z30" i="37"/>
  <c r="Z31" i="37"/>
  <c r="Z33" i="37"/>
  <c r="Z34" i="37"/>
  <c r="Z35" i="37"/>
  <c r="Z37" i="37"/>
  <c r="Z13" i="37"/>
  <c r="W15" i="37"/>
  <c r="W17" i="37"/>
  <c r="W18" i="37"/>
  <c r="W19" i="37"/>
  <c r="W20" i="37"/>
  <c r="W21" i="37"/>
  <c r="W22" i="37"/>
  <c r="W23" i="37"/>
  <c r="W24" i="37"/>
  <c r="W27" i="37"/>
  <c r="W28" i="37"/>
  <c r="W29" i="37"/>
  <c r="W30" i="37"/>
  <c r="W31" i="37"/>
  <c r="W32" i="37"/>
  <c r="W33" i="37"/>
  <c r="W34" i="37"/>
  <c r="W35" i="37"/>
  <c r="W36" i="37"/>
  <c r="W13" i="37"/>
  <c r="AE13" i="37" l="1"/>
  <c r="AC13" i="37" s="1"/>
  <c r="R12" i="37"/>
  <c r="AE12" i="37" s="1"/>
  <c r="AE20" i="37"/>
  <c r="AC20" i="37" s="1"/>
  <c r="Z26" i="37"/>
  <c r="P34" i="37"/>
  <c r="S34" i="37" s="1"/>
  <c r="AI29" i="37"/>
  <c r="S14" i="37"/>
  <c r="P13" i="37"/>
  <c r="P15" i="37"/>
  <c r="S15" i="37" s="1"/>
  <c r="P24" i="37"/>
  <c r="P20" i="37"/>
  <c r="P21" i="37"/>
  <c r="P22" i="37"/>
  <c r="S22" i="37" s="1"/>
  <c r="P18" i="37"/>
  <c r="W26" i="37"/>
  <c r="D233" i="36"/>
  <c r="J233" i="36" s="1"/>
  <c r="D127" i="36"/>
  <c r="J127" i="36" s="1"/>
  <c r="E102" i="36"/>
  <c r="Y11" i="35"/>
  <c r="S13" i="37" l="1"/>
  <c r="P12" i="37"/>
  <c r="S12" i="37" s="1"/>
  <c r="E88" i="36"/>
  <c r="L102" i="36"/>
  <c r="K102" i="36" l="1"/>
  <c r="K88" i="36" s="1"/>
  <c r="L88" i="36"/>
  <c r="T12" i="37"/>
  <c r="V58" i="37" s="1"/>
  <c r="X160" i="35" l="1"/>
  <c r="D138" i="36"/>
  <c r="J138" i="36" s="1"/>
  <c r="D139" i="36"/>
  <c r="J139" i="36" s="1"/>
  <c r="D140" i="36"/>
  <c r="J140" i="36" s="1"/>
  <c r="D141" i="36"/>
  <c r="J141" i="36" s="1"/>
  <c r="D142" i="36"/>
  <c r="J142" i="36" s="1"/>
  <c r="D143" i="36"/>
  <c r="J143" i="36" s="1"/>
  <c r="D144" i="36"/>
  <c r="J144" i="36" s="1"/>
  <c r="D145" i="36"/>
  <c r="J145" i="36" s="1"/>
  <c r="D146" i="36"/>
  <c r="J146" i="36" s="1"/>
  <c r="D147" i="36"/>
  <c r="J147" i="36" s="1"/>
  <c r="D149" i="36"/>
  <c r="J149" i="36" s="1"/>
  <c r="D150" i="36"/>
  <c r="J150" i="36" s="1"/>
  <c r="D151" i="36"/>
  <c r="J151" i="36" s="1"/>
  <c r="D152" i="36"/>
  <c r="J152" i="36" s="1"/>
  <c r="D153" i="36"/>
  <c r="J153" i="36" s="1"/>
  <c r="D154" i="36"/>
  <c r="J154" i="36" s="1"/>
  <c r="D155" i="36"/>
  <c r="J155" i="36" s="1"/>
  <c r="D156" i="36"/>
  <c r="J156" i="36" s="1"/>
  <c r="D157" i="36"/>
  <c r="J157" i="36" s="1"/>
  <c r="D158" i="36"/>
  <c r="J158" i="36" s="1"/>
  <c r="D159" i="36"/>
  <c r="J159" i="36" s="1"/>
  <c r="D161" i="36"/>
  <c r="J161" i="36" s="1"/>
  <c r="D162" i="36"/>
  <c r="J162" i="36" s="1"/>
  <c r="D164" i="36"/>
  <c r="J164" i="36" s="1"/>
  <c r="D137" i="36"/>
  <c r="J137" i="36" s="1"/>
  <c r="E163" i="36"/>
  <c r="L163" i="36" s="1"/>
  <c r="K163" i="36" s="1"/>
  <c r="D131" i="36"/>
  <c r="J131" i="36" s="1"/>
  <c r="D126" i="36"/>
  <c r="J126" i="36" s="1"/>
  <c r="D125" i="36"/>
  <c r="J216" i="36"/>
  <c r="J196" i="36"/>
  <c r="J197" i="36"/>
  <c r="J198" i="36"/>
  <c r="J199" i="36"/>
  <c r="J200" i="36"/>
  <c r="J201" i="36"/>
  <c r="J202" i="36"/>
  <c r="J203" i="36"/>
  <c r="J204" i="36"/>
  <c r="J205" i="36"/>
  <c r="Q109" i="36" l="1"/>
  <c r="R11" i="37"/>
  <c r="E160" i="36"/>
  <c r="L160" i="36" s="1"/>
  <c r="K160" i="36" s="1"/>
  <c r="J195" i="36"/>
  <c r="D124" i="36"/>
  <c r="J124" i="36" s="1"/>
  <c r="J125" i="36"/>
  <c r="D130" i="36"/>
  <c r="J130" i="36" s="1"/>
  <c r="J220" i="36"/>
  <c r="J214" i="36"/>
  <c r="D136" i="36"/>
  <c r="D148" i="36"/>
  <c r="J148" i="36" s="1"/>
  <c r="D163" i="36"/>
  <c r="J194" i="36"/>
  <c r="J215" i="36"/>
  <c r="Q219" i="36" l="1"/>
  <c r="Q166" i="36"/>
  <c r="R181" i="36"/>
  <c r="AM13" i="37"/>
  <c r="R180" i="36"/>
  <c r="D160" i="36"/>
  <c r="J160" i="36" s="1"/>
  <c r="J163" i="36"/>
  <c r="J180" i="36"/>
  <c r="D179" i="36"/>
  <c r="D169" i="36" s="1"/>
  <c r="D168" i="36" s="1"/>
  <c r="J178" i="36"/>
  <c r="J177" i="36"/>
  <c r="J176" i="36"/>
  <c r="J175" i="36"/>
  <c r="J174" i="36"/>
  <c r="J173" i="36"/>
  <c r="D234" i="36"/>
  <c r="J234" i="36" s="1"/>
  <c r="E60" i="36"/>
  <c r="L60" i="36" s="1"/>
  <c r="K60" i="36" s="1"/>
  <c r="E59" i="36"/>
  <c r="L59" i="36" s="1"/>
  <c r="K59" i="36" s="1"/>
  <c r="L58" i="36"/>
  <c r="K58" i="36" s="1"/>
  <c r="E57" i="36"/>
  <c r="L57" i="36" s="1"/>
  <c r="K57" i="36" s="1"/>
  <c r="K56" i="36"/>
  <c r="L55" i="36"/>
  <c r="K55" i="36" s="1"/>
  <c r="L54" i="36"/>
  <c r="K54" i="36" s="1"/>
  <c r="L53" i="36"/>
  <c r="K53" i="36" s="1"/>
  <c r="E52" i="36"/>
  <c r="E50" i="36"/>
  <c r="L50" i="36" s="1"/>
  <c r="K50" i="36" s="1"/>
  <c r="E27" i="36"/>
  <c r="E26" i="36"/>
  <c r="E25" i="36"/>
  <c r="E24" i="36"/>
  <c r="E23" i="36"/>
  <c r="E22" i="36"/>
  <c r="E21" i="36"/>
  <c r="E20" i="36"/>
  <c r="O75" i="36"/>
  <c r="O7" i="36" s="1"/>
  <c r="J168" i="36" l="1"/>
  <c r="J179" i="36"/>
  <c r="J169" i="36"/>
  <c r="L51" i="36"/>
  <c r="K51" i="36" s="1"/>
  <c r="L52" i="36"/>
  <c r="K52" i="36" s="1"/>
  <c r="J46" i="36"/>
  <c r="L22" i="36"/>
  <c r="K22" i="36" s="1"/>
  <c r="D22" i="36"/>
  <c r="J22" i="36" s="1"/>
  <c r="L23" i="36"/>
  <c r="K23" i="36" s="1"/>
  <c r="D23" i="36"/>
  <c r="L25" i="36"/>
  <c r="K25" i="36" s="1"/>
  <c r="D25" i="36"/>
  <c r="J25" i="36" s="1"/>
  <c r="L26" i="36"/>
  <c r="K26" i="36" s="1"/>
  <c r="D26" i="36"/>
  <c r="J26" i="36" s="1"/>
  <c r="L27" i="36"/>
  <c r="K27" i="36" s="1"/>
  <c r="D27" i="36"/>
  <c r="J27" i="36" s="1"/>
  <c r="L24" i="36"/>
  <c r="K24" i="36" s="1"/>
  <c r="D24" i="36"/>
  <c r="J24" i="36" s="1"/>
  <c r="L20" i="36"/>
  <c r="K20" i="36" s="1"/>
  <c r="D20" i="36"/>
  <c r="L21" i="36"/>
  <c r="K21" i="36" s="1"/>
  <c r="D21" i="36"/>
  <c r="J21" i="36" s="1"/>
  <c r="E16" i="36"/>
  <c r="AE31" i="37"/>
  <c r="AE32" i="37"/>
  <c r="AE29" i="37"/>
  <c r="AE34" i="37"/>
  <c r="AE28" i="37"/>
  <c r="E49" i="36"/>
  <c r="L49" i="36" s="1"/>
  <c r="K49" i="36" s="1"/>
  <c r="E123" i="36"/>
  <c r="J23" i="36" l="1"/>
  <c r="AE27" i="37"/>
  <c r="AE35" i="37"/>
  <c r="AE37" i="37"/>
  <c r="AE36" i="37"/>
  <c r="AE30" i="37"/>
  <c r="L16" i="36"/>
  <c r="K16" i="36" s="1"/>
  <c r="E8" i="36"/>
  <c r="E115" i="36"/>
  <c r="L115" i="36" s="1"/>
  <c r="K115" i="36" s="1"/>
  <c r="L123" i="36"/>
  <c r="K123" i="36" s="1"/>
  <c r="J20" i="36"/>
  <c r="D16" i="36"/>
  <c r="D8" i="36" s="1"/>
  <c r="C196" i="35" s="1"/>
  <c r="AE33" i="37" l="1"/>
  <c r="AE26" i="37"/>
  <c r="J16" i="36"/>
  <c r="X120" i="35"/>
  <c r="X121" i="35"/>
  <c r="X123" i="35"/>
  <c r="X138" i="35"/>
  <c r="X141" i="35"/>
  <c r="X142" i="35"/>
  <c r="AE11" i="37" l="1"/>
  <c r="Q191" i="35"/>
  <c r="Q190" i="35" s="1"/>
  <c r="R190" i="35"/>
  <c r="P190" i="35"/>
  <c r="O190" i="35"/>
  <c r="N190" i="35"/>
  <c r="M190" i="35"/>
  <c r="L190" i="35"/>
  <c r="K190" i="35"/>
  <c r="J190" i="35"/>
  <c r="I190" i="35"/>
  <c r="Q173" i="35"/>
  <c r="Q172" i="35" s="1"/>
  <c r="R172" i="35"/>
  <c r="P172" i="35"/>
  <c r="O172" i="35"/>
  <c r="N172" i="35"/>
  <c r="M172" i="35"/>
  <c r="L172" i="35"/>
  <c r="K172" i="35"/>
  <c r="J172" i="35"/>
  <c r="I172" i="35"/>
  <c r="Q170" i="35"/>
  <c r="N170" i="35"/>
  <c r="M170" i="35"/>
  <c r="K170" i="35"/>
  <c r="J170" i="35"/>
  <c r="I170" i="35"/>
  <c r="Q169" i="35"/>
  <c r="N169" i="35"/>
  <c r="M169" i="35"/>
  <c r="L169" i="35"/>
  <c r="K169" i="35"/>
  <c r="J169" i="35"/>
  <c r="I169" i="35"/>
  <c r="Q168" i="35"/>
  <c r="N168" i="35"/>
  <c r="M168" i="35"/>
  <c r="L168" i="35"/>
  <c r="K168" i="35"/>
  <c r="J168" i="35"/>
  <c r="I168" i="35"/>
  <c r="Q167" i="35"/>
  <c r="N167" i="35"/>
  <c r="M167" i="35"/>
  <c r="L167" i="35"/>
  <c r="K167" i="35"/>
  <c r="J167" i="35"/>
  <c r="I167" i="35"/>
  <c r="Q166" i="35"/>
  <c r="N166" i="35"/>
  <c r="M166" i="35"/>
  <c r="K166" i="35"/>
  <c r="J166" i="35"/>
  <c r="I166" i="35"/>
  <c r="Q165" i="35"/>
  <c r="N165" i="35"/>
  <c r="M165" i="35"/>
  <c r="L165" i="35"/>
  <c r="K165" i="35"/>
  <c r="J165" i="35"/>
  <c r="I165" i="35"/>
  <c r="Q164" i="35"/>
  <c r="N164" i="35"/>
  <c r="M164" i="35"/>
  <c r="L164" i="35"/>
  <c r="K164" i="35"/>
  <c r="J164" i="35"/>
  <c r="I164" i="35"/>
  <c r="P161" i="35"/>
  <c r="O161" i="35"/>
  <c r="Q160" i="35"/>
  <c r="AD36" i="37"/>
  <c r="AC36" i="37" s="1"/>
  <c r="AD34" i="37"/>
  <c r="AC34" i="37" s="1"/>
  <c r="AD32" i="37"/>
  <c r="AC32" i="37" s="1"/>
  <c r="AD28" i="37"/>
  <c r="AC28" i="37" s="1"/>
  <c r="AD31" i="37"/>
  <c r="AC31" i="37" s="1"/>
  <c r="AD37" i="37"/>
  <c r="AC37" i="37" s="1"/>
  <c r="AD30" i="37"/>
  <c r="AC30" i="37" s="1"/>
  <c r="Q142" i="35"/>
  <c r="Q141" i="35"/>
  <c r="P140" i="35"/>
  <c r="O140" i="35"/>
  <c r="N140" i="35"/>
  <c r="M140" i="35"/>
  <c r="L140" i="35"/>
  <c r="K140" i="35"/>
  <c r="J140" i="35"/>
  <c r="I140" i="35"/>
  <c r="Q138" i="35"/>
  <c r="Q126" i="35"/>
  <c r="P126" i="35"/>
  <c r="O126" i="35"/>
  <c r="N126" i="35"/>
  <c r="M126" i="35"/>
  <c r="L126" i="35"/>
  <c r="K126" i="35"/>
  <c r="J126" i="35"/>
  <c r="I126" i="35"/>
  <c r="X124" i="35"/>
  <c r="P122" i="35"/>
  <c r="O122" i="35"/>
  <c r="N122" i="35"/>
  <c r="M122" i="35"/>
  <c r="L122" i="35"/>
  <c r="K122" i="35"/>
  <c r="J122" i="35"/>
  <c r="I122" i="35"/>
  <c r="Q110" i="35"/>
  <c r="P110" i="35"/>
  <c r="O110" i="35"/>
  <c r="N110" i="35"/>
  <c r="M110" i="35"/>
  <c r="L110" i="35"/>
  <c r="K110" i="35"/>
  <c r="J110" i="35"/>
  <c r="I110" i="35"/>
  <c r="Q35" i="35"/>
  <c r="M35" i="35"/>
  <c r="I35" i="35"/>
  <c r="Q31" i="35"/>
  <c r="M31" i="35"/>
  <c r="I31" i="35"/>
  <c r="Q30" i="35"/>
  <c r="M30" i="35"/>
  <c r="I30" i="35"/>
  <c r="Q50" i="35"/>
  <c r="M50" i="35"/>
  <c r="I50" i="35"/>
  <c r="Q49" i="35"/>
  <c r="M49" i="35"/>
  <c r="I49" i="35"/>
  <c r="Q48" i="35"/>
  <c r="M48" i="35"/>
  <c r="I48" i="35"/>
  <c r="Q47" i="35"/>
  <c r="M47" i="35"/>
  <c r="I47" i="35"/>
  <c r="Q46" i="35"/>
  <c r="M46" i="35"/>
  <c r="I46" i="35"/>
  <c r="Q45" i="35"/>
  <c r="M45" i="35"/>
  <c r="I45" i="35"/>
  <c r="Q44" i="35"/>
  <c r="M44" i="35"/>
  <c r="I44" i="35"/>
  <c r="Q43" i="35"/>
  <c r="M43" i="35"/>
  <c r="I43" i="35"/>
  <c r="Q42" i="35"/>
  <c r="M42" i="35"/>
  <c r="I42" i="35"/>
  <c r="Q41" i="35"/>
  <c r="M41" i="35"/>
  <c r="I41" i="35"/>
  <c r="Q40" i="35"/>
  <c r="M40" i="35"/>
  <c r="I40" i="35"/>
  <c r="Q39" i="35"/>
  <c r="M39" i="35"/>
  <c r="I39" i="35"/>
  <c r="Q38" i="35"/>
  <c r="M38" i="35"/>
  <c r="I38" i="35"/>
  <c r="Q37" i="35"/>
  <c r="M37" i="35"/>
  <c r="I37" i="35"/>
  <c r="Q36" i="35"/>
  <c r="M36" i="35"/>
  <c r="I36" i="35"/>
  <c r="P11" i="35"/>
  <c r="O11" i="35"/>
  <c r="N11" i="35"/>
  <c r="L11" i="35"/>
  <c r="K11" i="35"/>
  <c r="J11" i="35"/>
  <c r="AD35" i="37" l="1"/>
  <c r="AC35" i="37" s="1"/>
  <c r="X190" i="35"/>
  <c r="H49" i="37"/>
  <c r="H51" i="37" s="1"/>
  <c r="X110" i="35"/>
  <c r="X172" i="35"/>
  <c r="R171" i="35"/>
  <c r="X171" i="35" s="1"/>
  <c r="I51" i="35"/>
  <c r="X182" i="35"/>
  <c r="Q183" i="35"/>
  <c r="X183" i="35"/>
  <c r="I174" i="35"/>
  <c r="I171" i="35" s="1"/>
  <c r="M174" i="35"/>
  <c r="M171" i="35" s="1"/>
  <c r="P174" i="35"/>
  <c r="P171" i="35" s="1"/>
  <c r="P135" i="35"/>
  <c r="P109" i="35" s="1"/>
  <c r="M135" i="35"/>
  <c r="M109" i="35" s="1"/>
  <c r="L174" i="35"/>
  <c r="L171" i="35" s="1"/>
  <c r="L135" i="35"/>
  <c r="L109" i="35" s="1"/>
  <c r="X139" i="35"/>
  <c r="Q148" i="35"/>
  <c r="X148" i="35"/>
  <c r="Q153" i="35"/>
  <c r="X153" i="35"/>
  <c r="Q158" i="35"/>
  <c r="X158" i="35"/>
  <c r="Q149" i="35"/>
  <c r="Q154" i="35"/>
  <c r="X154" i="35"/>
  <c r="Q159" i="35"/>
  <c r="X159" i="35"/>
  <c r="Q151" i="35"/>
  <c r="X151" i="35"/>
  <c r="Q155" i="35"/>
  <c r="X155" i="35"/>
  <c r="L51" i="35"/>
  <c r="P51" i="35"/>
  <c r="K135" i="35"/>
  <c r="K109" i="35" s="1"/>
  <c r="O135" i="35"/>
  <c r="O109" i="35" s="1"/>
  <c r="Q152" i="35"/>
  <c r="X152" i="35"/>
  <c r="Q157" i="35"/>
  <c r="X157" i="35"/>
  <c r="L146" i="35"/>
  <c r="Q11" i="35"/>
  <c r="I135" i="35"/>
  <c r="I109" i="35" s="1"/>
  <c r="O146" i="35"/>
  <c r="O51" i="35"/>
  <c r="I11" i="35"/>
  <c r="M11" i="35"/>
  <c r="P146" i="35"/>
  <c r="J161" i="35"/>
  <c r="O174" i="35"/>
  <c r="O171" i="35" s="1"/>
  <c r="I146" i="35"/>
  <c r="M146" i="35"/>
  <c r="N146" i="35"/>
  <c r="I161" i="35"/>
  <c r="J174" i="35"/>
  <c r="J171" i="35" s="1"/>
  <c r="N174" i="35"/>
  <c r="N171" i="35" s="1"/>
  <c r="J146" i="35"/>
  <c r="K146" i="35"/>
  <c r="K51" i="35"/>
  <c r="J135" i="35"/>
  <c r="J109" i="35" s="1"/>
  <c r="N135" i="35"/>
  <c r="N109" i="35" s="1"/>
  <c r="Q140" i="35"/>
  <c r="N161" i="35"/>
  <c r="Q161" i="35"/>
  <c r="M161" i="35"/>
  <c r="K174" i="35"/>
  <c r="K171" i="35" s="1"/>
  <c r="M51" i="35"/>
  <c r="Q182" i="35"/>
  <c r="K161" i="35"/>
  <c r="J51" i="35"/>
  <c r="N51" i="35"/>
  <c r="L161" i="35"/>
  <c r="Q124" i="35"/>
  <c r="Q139" i="35"/>
  <c r="AD23" i="37" l="1"/>
  <c r="AC23" i="37" s="1"/>
  <c r="Q135" i="35"/>
  <c r="Q174" i="35"/>
  <c r="Q171" i="35" s="1"/>
  <c r="Q146" i="35"/>
  <c r="Q51" i="35"/>
  <c r="M108" i="35"/>
  <c r="M10" i="35" s="1"/>
  <c r="P108" i="35"/>
  <c r="P10" i="35" s="1"/>
  <c r="N108" i="35"/>
  <c r="N10" i="35" s="1"/>
  <c r="L108" i="35"/>
  <c r="L10" i="35" s="1"/>
  <c r="J108" i="35"/>
  <c r="J10" i="35" s="1"/>
  <c r="I108" i="35"/>
  <c r="I10" i="35" s="1"/>
  <c r="K108" i="35"/>
  <c r="K10" i="35" s="1"/>
  <c r="O108" i="35"/>
  <c r="O10" i="35" s="1"/>
  <c r="Y10" i="35" l="1"/>
  <c r="G9" i="29"/>
  <c r="H47" i="37" l="1"/>
  <c r="I47" i="37"/>
  <c r="A3" i="29"/>
  <c r="I12" i="29" l="1"/>
  <c r="H12" i="29" s="1"/>
  <c r="D12" i="29"/>
  <c r="C12" i="29" s="1"/>
  <c r="I11" i="29"/>
  <c r="H11" i="29" s="1"/>
  <c r="D11" i="29"/>
  <c r="C11" i="29" s="1"/>
  <c r="I10" i="29"/>
  <c r="H10" i="29" s="1"/>
  <c r="D10" i="29"/>
  <c r="C10" i="29" s="1"/>
  <c r="L9" i="29"/>
  <c r="K9" i="29"/>
  <c r="J9" i="29"/>
  <c r="F9" i="29"/>
  <c r="E9" i="29"/>
  <c r="I9" i="29" l="1"/>
  <c r="D9" i="29"/>
  <c r="C9" i="29"/>
  <c r="H9" i="29"/>
  <c r="Z12" i="37" l="1"/>
  <c r="AA11" i="37"/>
  <c r="Q11" i="37" s="1"/>
  <c r="AN108" i="35" l="1"/>
  <c r="Z11" i="37"/>
  <c r="J11" i="36"/>
  <c r="J13" i="36"/>
  <c r="J14" i="36"/>
  <c r="J102" i="36" l="1"/>
  <c r="J8" i="36" l="1"/>
  <c r="J132" i="36"/>
  <c r="D132" i="36"/>
  <c r="D128" i="36" l="1"/>
  <c r="D123" i="36" l="1"/>
  <c r="J123" i="36" s="1"/>
  <c r="J128" i="36"/>
  <c r="D115" i="36" l="1"/>
  <c r="J57" i="36"/>
  <c r="J59" i="36"/>
  <c r="J58" i="36"/>
  <c r="J49" i="36"/>
  <c r="J54" i="36"/>
  <c r="J50" i="36"/>
  <c r="J51" i="36"/>
  <c r="J56" i="36"/>
  <c r="J55" i="36"/>
  <c r="J52" i="36"/>
  <c r="J53" i="36"/>
  <c r="J60" i="36"/>
  <c r="J115" i="36" l="1"/>
  <c r="AE11" i="35"/>
  <c r="X147" i="35"/>
  <c r="Q147" i="35"/>
  <c r="X146" i="35"/>
  <c r="S146" i="35"/>
  <c r="AA146" i="35" s="1"/>
  <c r="AD29" i="37" l="1"/>
  <c r="AC29" i="37" s="1"/>
  <c r="Q137" i="35" l="1"/>
  <c r="X137" i="35"/>
  <c r="X136" i="35"/>
  <c r="Q136" i="35"/>
  <c r="S135" i="35"/>
  <c r="R135" i="35"/>
  <c r="AA135" i="35" l="1"/>
  <c r="X135" i="35"/>
  <c r="I7" i="36" l="1"/>
  <c r="F7" i="36"/>
  <c r="E7" i="36"/>
  <c r="AI11" i="35" l="1"/>
  <c r="D7" i="36"/>
  <c r="J7" i="36" s="1"/>
  <c r="J165" i="36" l="1"/>
  <c r="Q10" i="35"/>
  <c r="X125" i="35"/>
  <c r="X122" i="35"/>
  <c r="Q125" i="35"/>
  <c r="Q122" i="35"/>
  <c r="Q109" i="35" s="1"/>
  <c r="Q108" i="35" s="1"/>
  <c r="AA125" i="35"/>
  <c r="Z125" i="35" s="1"/>
  <c r="S122" i="35"/>
  <c r="AA122" i="35" l="1"/>
  <c r="Z122" i="35" s="1"/>
  <c r="AD33" i="37" l="1"/>
  <c r="AC33" i="37" s="1"/>
  <c r="AL5" i="37" l="1"/>
  <c r="AD26" i="37"/>
  <c r="AC26" i="37" s="1"/>
  <c r="AA127" i="35"/>
  <c r="Z127" i="35" s="1"/>
  <c r="AD27" i="37"/>
  <c r="AC27" i="37" s="1"/>
  <c r="AA126" i="35"/>
  <c r="Z126" i="35" s="1"/>
  <c r="Z109" i="35" s="1"/>
  <c r="Z108" i="35" s="1"/>
  <c r="X109" i="35"/>
  <c r="S126" i="35"/>
  <c r="R108" i="35" l="1"/>
  <c r="AE10" i="35" s="1"/>
  <c r="S108" i="35"/>
  <c r="AA109" i="35"/>
  <c r="AG108" i="35"/>
  <c r="AG109" i="35" s="1"/>
  <c r="R10" i="35"/>
  <c r="X108" i="35"/>
  <c r="AE108" i="35"/>
  <c r="AE8" i="35"/>
  <c r="AG12" i="35" l="1"/>
  <c r="AG13" i="35" s="1"/>
  <c r="AA108" i="35"/>
  <c r="S10" i="35"/>
  <c r="AA10" i="35" s="1"/>
  <c r="AB61" i="35" l="1"/>
  <c r="Z61" i="35"/>
  <c r="Z51" i="35"/>
  <c r="W51" i="35"/>
  <c r="AB51" i="35" s="1"/>
  <c r="U61" i="35"/>
  <c r="AH51" i="35" s="1"/>
  <c r="AH53" i="35" s="1"/>
  <c r="X61" i="35" l="1"/>
  <c r="W10" i="35"/>
  <c r="U51" i="35"/>
  <c r="AM53" i="35"/>
  <c r="X16" i="37"/>
  <c r="Q16" i="37" l="1"/>
  <c r="X12" i="37"/>
  <c r="W12" i="37" s="1"/>
  <c r="W16" i="37"/>
  <c r="AN51" i="35"/>
  <c r="X51" i="35"/>
  <c r="X11" i="37"/>
  <c r="AI36" i="35"/>
  <c r="AB10" i="35"/>
  <c r="Z10" i="35" s="1"/>
  <c r="AO11" i="35" l="1"/>
  <c r="W11" i="37"/>
  <c r="AM9" i="37" s="1"/>
  <c r="AG10" i="35"/>
  <c r="X10" i="35"/>
  <c r="AM54" i="35"/>
  <c r="AD16" i="37"/>
  <c r="AC16" i="37" s="1"/>
  <c r="P16" i="37"/>
  <c r="AC12" i="37"/>
  <c r="S16" i="37" l="1"/>
  <c r="AD11" i="37"/>
  <c r="AC11" i="37" s="1"/>
  <c r="AI11" i="37"/>
  <c r="AI18" i="37"/>
  <c r="AL4" i="37"/>
  <c r="P11" i="37"/>
  <c r="S11" i="37" l="1"/>
  <c r="AG11" i="35"/>
</calcChain>
</file>

<file path=xl/comments1.xml><?xml version="1.0" encoding="utf-8"?>
<comments xmlns="http://schemas.openxmlformats.org/spreadsheetml/2006/main">
  <authors>
    <author>DELL</author>
  </authors>
  <commentList>
    <comment ref="S55" authorId="0">
      <text>
        <r>
          <rPr>
            <b/>
            <sz val="9"/>
            <color indexed="81"/>
            <rFont val="Tahoma"/>
            <family val="2"/>
          </rPr>
          <t>DELL:</t>
        </r>
        <r>
          <rPr>
            <sz val="9"/>
            <color indexed="81"/>
            <rFont val="Tahoma"/>
            <family val="2"/>
          </rPr>
          <t xml:space="preserve">
qđ 478/QĐ-UBND
 ngày 13/11/2023</t>
        </r>
      </text>
    </comment>
    <comment ref="T63" authorId="0">
      <text>
        <r>
          <rPr>
            <b/>
            <sz val="9"/>
            <color indexed="81"/>
            <rFont val="Tahoma"/>
            <family val="2"/>
          </rPr>
          <t>DELL:</t>
        </r>
        <r>
          <rPr>
            <sz val="9"/>
            <color indexed="81"/>
            <rFont val="Tahoma"/>
            <family val="2"/>
          </rPr>
          <t xml:space="preserve">
QĐ 478/QĐ-UBND ngày 13/11/2023</t>
        </r>
      </text>
    </comment>
    <comment ref="S64" authorId="0">
      <text>
        <r>
          <rPr>
            <b/>
            <sz val="9"/>
            <color indexed="81"/>
            <rFont val="Tahoma"/>
            <family val="2"/>
          </rPr>
          <t>DELL:</t>
        </r>
        <r>
          <rPr>
            <sz val="9"/>
            <color indexed="81"/>
            <rFont val="Tahoma"/>
            <family val="2"/>
          </rPr>
          <t xml:space="preserve">
QĐ 478/QĐ-UBND ngày 13/11/2023</t>
        </r>
      </text>
    </comment>
    <comment ref="S66" authorId="0">
      <text>
        <r>
          <rPr>
            <b/>
            <sz val="9"/>
            <color indexed="81"/>
            <rFont val="Tahoma"/>
            <family val="2"/>
          </rPr>
          <t>DELL:</t>
        </r>
        <r>
          <rPr>
            <sz val="9"/>
            <color indexed="81"/>
            <rFont val="Tahoma"/>
            <family val="2"/>
          </rPr>
          <t xml:space="preserve">
QĐ 478/QĐ-UBND ngày 13/11/2023</t>
        </r>
      </text>
    </comment>
    <comment ref="S68" authorId="0">
      <text>
        <r>
          <rPr>
            <b/>
            <sz val="9"/>
            <color indexed="81"/>
            <rFont val="Tahoma"/>
            <family val="2"/>
          </rPr>
          <t>DELL:</t>
        </r>
        <r>
          <rPr>
            <sz val="9"/>
            <color indexed="81"/>
            <rFont val="Tahoma"/>
            <family val="2"/>
          </rPr>
          <t xml:space="preserve">
QĐ 478/QĐ-UBND ngày 13/11/2023</t>
        </r>
      </text>
    </comment>
    <comment ref="T70" authorId="0">
      <text>
        <r>
          <rPr>
            <b/>
            <sz val="9"/>
            <color indexed="81"/>
            <rFont val="Tahoma"/>
            <family val="2"/>
          </rPr>
          <t>DELL:</t>
        </r>
        <r>
          <rPr>
            <sz val="9"/>
            <color indexed="81"/>
            <rFont val="Tahoma"/>
            <family val="2"/>
          </rPr>
          <t xml:space="preserve">
QĐ 478/QĐ-UBND ngày 13/11/2023</t>
        </r>
      </text>
    </comment>
    <comment ref="S72" authorId="0">
      <text>
        <r>
          <rPr>
            <b/>
            <sz val="9"/>
            <color indexed="81"/>
            <rFont val="Tahoma"/>
            <family val="2"/>
          </rPr>
          <t>DELL:</t>
        </r>
        <r>
          <rPr>
            <sz val="9"/>
            <color indexed="81"/>
            <rFont val="Tahoma"/>
            <family val="2"/>
          </rPr>
          <t xml:space="preserve">
Giamr 2,500 triệu QĐ 478/QĐ-UBND ngày 13/11/2023</t>
        </r>
      </text>
    </comment>
    <comment ref="S73" authorId="0">
      <text>
        <r>
          <rPr>
            <b/>
            <sz val="9"/>
            <color indexed="81"/>
            <rFont val="Tahoma"/>
            <family val="2"/>
          </rPr>
          <t>DELL:</t>
        </r>
        <r>
          <rPr>
            <sz val="9"/>
            <color indexed="81"/>
            <rFont val="Tahoma"/>
            <family val="2"/>
          </rPr>
          <t xml:space="preserve">
QĐ 478/QĐ-UBND ngày 13/11/2023</t>
        </r>
      </text>
    </comment>
    <comment ref="S74" authorId="0">
      <text>
        <r>
          <rPr>
            <b/>
            <sz val="9"/>
            <color indexed="81"/>
            <rFont val="Tahoma"/>
            <family val="2"/>
          </rPr>
          <t>DELL:</t>
        </r>
        <r>
          <rPr>
            <sz val="9"/>
            <color indexed="81"/>
            <rFont val="Tahoma"/>
            <family val="2"/>
          </rPr>
          <t xml:space="preserve">
QĐ 478/QĐ-UBND ngày 13/11/2023</t>
        </r>
      </text>
    </comment>
    <comment ref="S78" authorId="0">
      <text>
        <r>
          <rPr>
            <b/>
            <sz val="9"/>
            <color indexed="81"/>
            <rFont val="Tahoma"/>
            <family val="2"/>
          </rPr>
          <t>DELL:</t>
        </r>
        <r>
          <rPr>
            <sz val="9"/>
            <color indexed="81"/>
            <rFont val="Tahoma"/>
            <family val="2"/>
          </rPr>
          <t xml:space="preserve">
QĐ 478/QĐ-UBND ngày 13/11/2023
</t>
        </r>
      </text>
    </comment>
    <comment ref="S80" authorId="0">
      <text>
        <r>
          <rPr>
            <b/>
            <sz val="9"/>
            <color indexed="81"/>
            <rFont val="Tahoma"/>
            <family val="2"/>
          </rPr>
          <t>DELL:</t>
        </r>
        <r>
          <rPr>
            <sz val="9"/>
            <color indexed="81"/>
            <rFont val="Tahoma"/>
            <family val="2"/>
          </rPr>
          <t xml:space="preserve">
QĐ 478/QĐ-UBND ngày 13/11/2023</t>
        </r>
      </text>
    </comment>
    <comment ref="S81" authorId="0">
      <text>
        <r>
          <rPr>
            <b/>
            <sz val="9"/>
            <color indexed="81"/>
            <rFont val="Tahoma"/>
            <family val="2"/>
          </rPr>
          <t>DELL:</t>
        </r>
        <r>
          <rPr>
            <sz val="9"/>
            <color indexed="81"/>
            <rFont val="Tahoma"/>
            <family val="2"/>
          </rPr>
          <t xml:space="preserve">
QĐ 478/QĐ-UBND ngày 13/11/2023</t>
        </r>
      </text>
    </comment>
    <comment ref="S111" authorId="0">
      <text>
        <r>
          <rPr>
            <b/>
            <sz val="9"/>
            <color indexed="81"/>
            <rFont val="Tahoma"/>
            <family val="2"/>
          </rPr>
          <t>DELL:</t>
        </r>
        <r>
          <rPr>
            <sz val="9"/>
            <color indexed="81"/>
            <rFont val="Tahoma"/>
            <family val="2"/>
          </rPr>
          <t xml:space="preserve">
QĐ 478/QĐ-UBND ngày 13/11/2023</t>
        </r>
      </text>
    </comment>
    <comment ref="S114" authorId="0">
      <text>
        <r>
          <rPr>
            <b/>
            <sz val="9"/>
            <color indexed="81"/>
            <rFont val="Tahoma"/>
            <family val="2"/>
          </rPr>
          <t>DELL:</t>
        </r>
        <r>
          <rPr>
            <sz val="9"/>
            <color indexed="81"/>
            <rFont val="Tahoma"/>
            <family val="2"/>
          </rPr>
          <t xml:space="preserve">
QĐ 478/QĐ-UBND ngày 13/11/2023</t>
        </r>
      </text>
    </comment>
    <comment ref="S116" authorId="0">
      <text>
        <r>
          <rPr>
            <b/>
            <sz val="9"/>
            <color indexed="81"/>
            <rFont val="Tahoma"/>
            <family val="2"/>
          </rPr>
          <t>DELL:</t>
        </r>
        <r>
          <rPr>
            <sz val="9"/>
            <color indexed="81"/>
            <rFont val="Tahoma"/>
            <family val="2"/>
          </rPr>
          <t xml:space="preserve">
QĐ 478/QĐ-UBND ngày 13/11/2023</t>
        </r>
      </text>
    </comment>
    <comment ref="S117" authorId="0">
      <text>
        <r>
          <rPr>
            <b/>
            <sz val="9"/>
            <color indexed="81"/>
            <rFont val="Tahoma"/>
            <family val="2"/>
          </rPr>
          <t>DELL:</t>
        </r>
        <r>
          <rPr>
            <sz val="9"/>
            <color indexed="81"/>
            <rFont val="Tahoma"/>
            <family val="2"/>
          </rPr>
          <t xml:space="preserve">
QĐ 478/QĐ-UBND ngày 13/11/2023</t>
        </r>
      </text>
    </comment>
    <comment ref="S136" authorId="0">
      <text>
        <r>
          <rPr>
            <b/>
            <sz val="9"/>
            <color indexed="81"/>
            <rFont val="Tahoma"/>
            <family val="2"/>
          </rPr>
          <t>DELL:</t>
        </r>
        <r>
          <rPr>
            <sz val="9"/>
            <color indexed="81"/>
            <rFont val="Tahoma"/>
            <family val="2"/>
          </rPr>
          <t xml:space="preserve">
QĐ 478/QĐ-UBND ngày 13/11/2023</t>
        </r>
      </text>
    </comment>
    <comment ref="S137" authorId="0">
      <text>
        <r>
          <rPr>
            <b/>
            <sz val="9"/>
            <color indexed="81"/>
            <rFont val="Tahoma"/>
            <family val="2"/>
          </rPr>
          <t>DELL:</t>
        </r>
        <r>
          <rPr>
            <sz val="9"/>
            <color indexed="81"/>
            <rFont val="Tahoma"/>
            <family val="2"/>
          </rPr>
          <t xml:space="preserve">
QĐ 478/QĐ-UBND ngày 13/11/2023</t>
        </r>
      </text>
    </comment>
    <comment ref="S138" authorId="0">
      <text>
        <r>
          <rPr>
            <b/>
            <sz val="9"/>
            <color indexed="81"/>
            <rFont val="Tahoma"/>
            <family val="2"/>
          </rPr>
          <t>DELL:</t>
        </r>
        <r>
          <rPr>
            <sz val="9"/>
            <color indexed="81"/>
            <rFont val="Tahoma"/>
            <family val="2"/>
          </rPr>
          <t xml:space="preserve">
QĐ 478/QĐ-UBND ngày 13/11/2023</t>
        </r>
      </text>
    </comment>
    <comment ref="S139" authorId="0">
      <text>
        <r>
          <rPr>
            <b/>
            <sz val="9"/>
            <color indexed="81"/>
            <rFont val="Tahoma"/>
            <family val="2"/>
          </rPr>
          <t>DELL:</t>
        </r>
        <r>
          <rPr>
            <sz val="9"/>
            <color indexed="81"/>
            <rFont val="Tahoma"/>
            <family val="2"/>
          </rPr>
          <t xml:space="preserve">
QĐ 478/QĐ-UBND ngày 13/11/2023</t>
        </r>
      </text>
    </comment>
    <comment ref="S141" authorId="0">
      <text>
        <r>
          <rPr>
            <b/>
            <sz val="9"/>
            <color indexed="81"/>
            <rFont val="Tahoma"/>
            <family val="2"/>
          </rPr>
          <t>DELL:</t>
        </r>
        <r>
          <rPr>
            <sz val="9"/>
            <color indexed="81"/>
            <rFont val="Tahoma"/>
            <family val="2"/>
          </rPr>
          <t xml:space="preserve">
QĐ 478/QĐ-UBND ngày 13/11/2023</t>
        </r>
      </text>
    </comment>
    <comment ref="S142" authorId="0">
      <text>
        <r>
          <rPr>
            <b/>
            <sz val="9"/>
            <color indexed="81"/>
            <rFont val="Tahoma"/>
            <family val="2"/>
          </rPr>
          <t>DELL:</t>
        </r>
        <r>
          <rPr>
            <sz val="9"/>
            <color indexed="81"/>
            <rFont val="Tahoma"/>
            <family val="2"/>
          </rPr>
          <t xml:space="preserve">
6,500</t>
        </r>
      </text>
    </comment>
    <comment ref="S143" authorId="0">
      <text>
        <r>
          <rPr>
            <b/>
            <sz val="9"/>
            <color indexed="81"/>
            <rFont val="Tahoma"/>
            <family val="2"/>
          </rPr>
          <t>DELL:</t>
        </r>
        <r>
          <rPr>
            <sz val="9"/>
            <color indexed="81"/>
            <rFont val="Tahoma"/>
            <family val="2"/>
          </rPr>
          <t xml:space="preserve">
QĐ 478/QĐ-UBND ngày 13/11/2023</t>
        </r>
      </text>
    </comment>
    <comment ref="T144" authorId="0">
      <text>
        <r>
          <rPr>
            <b/>
            <sz val="9"/>
            <color indexed="81"/>
            <rFont val="Tahoma"/>
            <family val="2"/>
          </rPr>
          <t>DELL:</t>
        </r>
        <r>
          <rPr>
            <sz val="9"/>
            <color indexed="81"/>
            <rFont val="Tahoma"/>
            <family val="2"/>
          </rPr>
          <t xml:space="preserve">
QĐ 478/QĐ-UBND ngày 13/11/2023</t>
        </r>
      </text>
    </comment>
    <comment ref="S148" authorId="0">
      <text>
        <r>
          <rPr>
            <sz val="9"/>
            <color indexed="81"/>
            <rFont val="Tahoma"/>
            <family val="2"/>
          </rPr>
          <t>QĐ 478/QĐ-UBND ngày 13/11/2023</t>
        </r>
      </text>
    </comment>
    <comment ref="S149" authorId="0">
      <text>
        <r>
          <rPr>
            <b/>
            <sz val="9"/>
            <color indexed="81"/>
            <rFont val="Tahoma"/>
            <family val="2"/>
          </rPr>
          <t>QĐ 478/QĐ-UBND ngày 13/11/2023</t>
        </r>
        <r>
          <rPr>
            <sz val="9"/>
            <color indexed="81"/>
            <rFont val="Tahoma"/>
            <family val="2"/>
          </rPr>
          <t xml:space="preserve">
</t>
        </r>
      </text>
    </comment>
    <comment ref="S151" authorId="0">
      <text>
        <r>
          <rPr>
            <sz val="9"/>
            <color indexed="81"/>
            <rFont val="Tahoma"/>
            <family val="2"/>
          </rPr>
          <t>QĐ 478/QĐ-UBND ngày 13/11/2023</t>
        </r>
      </text>
    </comment>
    <comment ref="S155" authorId="0">
      <text>
        <r>
          <rPr>
            <b/>
            <sz val="9"/>
            <color indexed="81"/>
            <rFont val="Tahoma"/>
            <family val="2"/>
          </rPr>
          <t>QĐ 478/QĐ-UBND ngày 13/11/2023</t>
        </r>
        <r>
          <rPr>
            <sz val="9"/>
            <color indexed="81"/>
            <rFont val="Tahoma"/>
            <family val="2"/>
          </rPr>
          <t xml:space="preserve">
</t>
        </r>
      </text>
    </comment>
    <comment ref="S156" authorId="0">
      <text>
        <r>
          <rPr>
            <b/>
            <sz val="9"/>
            <color indexed="81"/>
            <rFont val="Tahoma"/>
            <family val="2"/>
          </rPr>
          <t>QĐ 478/QĐ-UBND ngày 13/11/2023</t>
        </r>
        <r>
          <rPr>
            <sz val="9"/>
            <color indexed="81"/>
            <rFont val="Tahoma"/>
            <family val="2"/>
          </rPr>
          <t xml:space="preserve">
</t>
        </r>
      </text>
    </comment>
  </commentList>
</comments>
</file>

<file path=xl/comments2.xml><?xml version="1.0" encoding="utf-8"?>
<comments xmlns="http://schemas.openxmlformats.org/spreadsheetml/2006/main">
  <authors>
    <author>DELL</author>
  </authors>
  <commentList>
    <comment ref="E51" authorId="0">
      <text>
        <r>
          <rPr>
            <b/>
            <sz val="9"/>
            <color indexed="81"/>
            <rFont val="Tahoma"/>
            <family val="2"/>
          </rPr>
          <t>QĐ 478/QĐ-UBND ngày 13/11/2023</t>
        </r>
      </text>
    </comment>
    <comment ref="E53" authorId="0">
      <text>
        <r>
          <rPr>
            <b/>
            <sz val="9"/>
            <color indexed="81"/>
            <rFont val="Tahoma"/>
            <family val="2"/>
          </rPr>
          <t>QĐ 478/QĐ-UBND ngày 13/11/2023</t>
        </r>
        <r>
          <rPr>
            <sz val="9"/>
            <color indexed="81"/>
            <rFont val="Tahoma"/>
            <family val="2"/>
          </rPr>
          <t xml:space="preserve">
</t>
        </r>
      </text>
    </comment>
    <comment ref="E54" authorId="0">
      <text>
        <r>
          <rPr>
            <b/>
            <sz val="9"/>
            <color indexed="81"/>
            <rFont val="Tahoma"/>
            <family val="2"/>
          </rPr>
          <t>QĐ 478/QĐ-UBND ngày 13/11/2023</t>
        </r>
      </text>
    </comment>
    <comment ref="E55" authorId="0">
      <text>
        <r>
          <rPr>
            <b/>
            <sz val="9"/>
            <color indexed="81"/>
            <rFont val="Tahoma"/>
            <family val="2"/>
          </rPr>
          <t>QĐ 478/QĐ-UBND ngày 13/11/2023</t>
        </r>
      </text>
    </comment>
    <comment ref="E56" authorId="0">
      <text>
        <r>
          <rPr>
            <b/>
            <sz val="9"/>
            <color indexed="81"/>
            <rFont val="Tahoma"/>
            <family val="2"/>
          </rPr>
          <t>QĐ 478/QĐ-UBND ngày 13/11/2023</t>
        </r>
      </text>
    </comment>
    <comment ref="E58" authorId="0">
      <text>
        <r>
          <rPr>
            <b/>
            <sz val="9"/>
            <color indexed="81"/>
            <rFont val="Tahoma"/>
            <family val="2"/>
          </rPr>
          <t>QĐ 478/QĐ-UBND ngày 13/11/2023</t>
        </r>
      </text>
    </comment>
  </commentList>
</comments>
</file>

<file path=xl/sharedStrings.xml><?xml version="1.0" encoding="utf-8"?>
<sst xmlns="http://schemas.openxmlformats.org/spreadsheetml/2006/main" count="2147" uniqueCount="841">
  <si>
    <t>TT</t>
  </si>
  <si>
    <t>Ghi chú</t>
  </si>
  <si>
    <t>ĐVT: Triệu đồng</t>
  </si>
  <si>
    <t>I</t>
  </si>
  <si>
    <t>Trong đó</t>
  </si>
  <si>
    <t>II</t>
  </si>
  <si>
    <t>Vốn ĐTPT</t>
  </si>
  <si>
    <t>TỔNG SỐ</t>
  </si>
  <si>
    <t>Vốn sự nghiệp</t>
  </si>
  <si>
    <t xml:space="preserve"> </t>
  </si>
  <si>
    <t>KH năm 2021 chuyển nguồn sang năm 2022</t>
  </si>
  <si>
    <t>KH năm 2022</t>
  </si>
  <si>
    <t>ĐVT: Triệu đồng.</t>
  </si>
  <si>
    <t>III</t>
  </si>
  <si>
    <t>IV</t>
  </si>
  <si>
    <t>VI</t>
  </si>
  <si>
    <t>VII</t>
  </si>
  <si>
    <t>Đăk Rơ Ông</t>
  </si>
  <si>
    <t>Tu Mơ Rông</t>
  </si>
  <si>
    <t>Đăk Hà</t>
  </si>
  <si>
    <t>Tê Xăng</t>
  </si>
  <si>
    <t>Măng Ri</t>
  </si>
  <si>
    <t>Đăk Sao</t>
  </si>
  <si>
    <t>Đăk Na</t>
  </si>
  <si>
    <t>Văn Xuôi</t>
  </si>
  <si>
    <t>Phụ lục II</t>
  </si>
  <si>
    <t>Trung ương giao</t>
  </si>
  <si>
    <t>Địa phương giao</t>
  </si>
  <si>
    <t>Chương trình mục tiêu quốc gia phát triển kinh tế - xã hội vùng đồng bào dân tộc thiểu số và miền núi</t>
  </si>
  <si>
    <t>-</t>
  </si>
  <si>
    <t>Chương trình mục tiêu quốc gia giảm nghèo bền vững</t>
  </si>
  <si>
    <t>Chương trình mục tiêu quốc gia xây dựng nông thôn mới</t>
  </si>
  <si>
    <t>GIAO DỰ TOÁN NGÂN SÁCH TRUNG ƯƠNG NĂM 2022
THỰC HIỆN CÁC CHƯƠNG TRÌNH MỤC TIÊU QUỐC GIA</t>
  </si>
  <si>
    <t>Dự án 4</t>
  </si>
  <si>
    <t>Nguồn vốn</t>
  </si>
  <si>
    <t>Tổng số</t>
  </si>
  <si>
    <t>1</t>
  </si>
  <si>
    <t>Dự án 1</t>
  </si>
  <si>
    <t>Dự án 6</t>
  </si>
  <si>
    <t>Dự án 10</t>
  </si>
  <si>
    <t>Trung tâm GDNN-GDTX huyện</t>
  </si>
  <si>
    <t>Phòng Lao động Thương binh và Xã Hội</t>
  </si>
  <si>
    <t>Xã Tu Mơ Rông</t>
  </si>
  <si>
    <t>Xã Đắk Hà</t>
  </si>
  <si>
    <t>Xã Văn Xuôi</t>
  </si>
  <si>
    <t>Xã Tê Xăng</t>
  </si>
  <si>
    <t>Xã Măng Ri</t>
  </si>
  <si>
    <t>Xã Đắk Tờ Kan</t>
  </si>
  <si>
    <t>Xã Đắk Rơ Ông</t>
  </si>
  <si>
    <t>Xã Đắk Sao</t>
  </si>
  <si>
    <t>Xã Đắk Na</t>
  </si>
  <si>
    <t>Xã Ngọk Lây</t>
  </si>
  <si>
    <t>Xã Ngọk Yêu</t>
  </si>
  <si>
    <t>Đường đi khu sản xuất, thác Siu Puông, xã Đăk Na</t>
  </si>
  <si>
    <t>Khu Văn hóa, kết hợp dụng cụ thể dục thể thao, xã Đăk Hà</t>
  </si>
  <si>
    <t>Đường liên thôn từ thôn Tu Cấp vào thôn Đăk Ka - Văn Sang - Đăk Neang, xã Tu Mơ Rông</t>
  </si>
  <si>
    <t>Đường đi khu sản xuất thôn Đăk Chum 2</t>
  </si>
  <si>
    <t>2</t>
  </si>
  <si>
    <t>3</t>
  </si>
  <si>
    <t>4</t>
  </si>
  <si>
    <t>5</t>
  </si>
  <si>
    <t>Đường đi khu sản xuất Đăk Chum 1, xã Tu Mơ Rông</t>
  </si>
  <si>
    <t>Xã Đăk Rơ Ông</t>
  </si>
  <si>
    <t>Xã Đăk Hà</t>
  </si>
  <si>
    <t>Xã Đăk Tờ Kan</t>
  </si>
  <si>
    <t>Xã Đăk Sao</t>
  </si>
  <si>
    <t>Xã Đăk Na</t>
  </si>
  <si>
    <t>Ban quản lý dự án đầu tư xây dựng huyện</t>
  </si>
  <si>
    <t>Phòng Dân tộc</t>
  </si>
  <si>
    <t>Hội Liên hiệp Phụ nữ</t>
  </si>
  <si>
    <t>Phòng Tư Pháp</t>
  </si>
  <si>
    <t>Danh mục dự án/công trình</t>
  </si>
  <si>
    <t>Chủ đầu tư</t>
  </si>
  <si>
    <t xml:space="preserve">Chương trình mục tiêu quốc gia phát triển kinh tế - xã hội vùng đồng bào dân tộc thiểu số và miền núi </t>
  </si>
  <si>
    <t>1.1</t>
  </si>
  <si>
    <t>Hỗ trợ nhà ở</t>
  </si>
  <si>
    <t xml:space="preserve">Xã Đăk Rơ Ông </t>
  </si>
  <si>
    <t>2022-2025</t>
  </si>
  <si>
    <t>1.2</t>
  </si>
  <si>
    <t>Hỗ trợ đất ở</t>
  </si>
  <si>
    <t>1.2.1</t>
  </si>
  <si>
    <t>1.2.2</t>
  </si>
  <si>
    <t>1.4</t>
  </si>
  <si>
    <t>Hỗ trợ nước sinh hoạt tập trung</t>
  </si>
  <si>
    <t>1.4.1</t>
  </si>
  <si>
    <t>Nước sinh hoạt tập trung khu tái định cư Ba Khen-Long Tro xã Văn Xuôi</t>
  </si>
  <si>
    <t>1.4.2</t>
  </si>
  <si>
    <t>Nước sinh hoạt tập trung Thôn Long Hy 2 - xã Măng Ri</t>
  </si>
  <si>
    <t>2022-2023</t>
  </si>
  <si>
    <t>2.1</t>
  </si>
  <si>
    <t>2.2</t>
  </si>
  <si>
    <t>Dự án sắp xếp, bố trí, ổn định dân cư tập trung và tại chỗ xã Đăk Hà huyện Tu Mơ Rông</t>
  </si>
  <si>
    <t>2022-2024</t>
  </si>
  <si>
    <t>2.3</t>
  </si>
  <si>
    <t>Dự án sắp xếp, bố trí, ổn định dân cư tại chỗ xã Đăk Rơ Ông và Đăk Tờ Kan huyện Tu Mơ Rông</t>
  </si>
  <si>
    <t>3.1</t>
  </si>
  <si>
    <t>3.2</t>
  </si>
  <si>
    <t>4.1</t>
  </si>
  <si>
    <t>Ngok Yêu</t>
  </si>
  <si>
    <t>Ngok Lây</t>
  </si>
  <si>
    <t>4.2</t>
  </si>
  <si>
    <t>4.3</t>
  </si>
  <si>
    <t>4.4</t>
  </si>
  <si>
    <t>5.1</t>
  </si>
  <si>
    <t>Đầu tư xây dựng thiết chế văn hoá, thể thao</t>
  </si>
  <si>
    <t>Ứng dụng công nghệ thông tin hỗ trợ phát triển kinh tế - xã hội và đảm bảo an ninh trật tự</t>
  </si>
  <si>
    <t>các xã trên địa bàn huyện</t>
  </si>
  <si>
    <t>6</t>
  </si>
  <si>
    <t>7</t>
  </si>
  <si>
    <t>8</t>
  </si>
  <si>
    <t>9</t>
  </si>
  <si>
    <t>10</t>
  </si>
  <si>
    <t>11</t>
  </si>
  <si>
    <t>12</t>
  </si>
  <si>
    <t>13</t>
  </si>
  <si>
    <t>Quảng trường kết hợp Khu thể thao xã Đăk Hà</t>
  </si>
  <si>
    <t>14</t>
  </si>
  <si>
    <t>15</t>
  </si>
  <si>
    <t>16</t>
  </si>
  <si>
    <t>17</t>
  </si>
  <si>
    <t>xã Đăk Rơ Ông</t>
  </si>
  <si>
    <t>18</t>
  </si>
  <si>
    <t>19</t>
  </si>
  <si>
    <t>xã Ngọk Lây</t>
  </si>
  <si>
    <t>xã Tu Mơ Rông</t>
  </si>
  <si>
    <t>Ban quản lý thực hiện các Chương trình MTQG xã Đăk Hà</t>
  </si>
  <si>
    <t>xã Đăk Hà</t>
  </si>
  <si>
    <t xml:space="preserve"> xã Ngọk Yêu</t>
  </si>
  <si>
    <t>xã Tê Xăng</t>
  </si>
  <si>
    <t>Ban quản lý thực hiện các Chương trình MTQG xã Măng Ri</t>
  </si>
  <si>
    <t>xã Măng Ri</t>
  </si>
  <si>
    <t>xã Đăk Tờ Kan</t>
  </si>
  <si>
    <t>xã Đăk Sao</t>
  </si>
  <si>
    <t>xã Đăk Na</t>
  </si>
  <si>
    <t xml:space="preserve"> xã Văn Xuôi  </t>
  </si>
  <si>
    <t>Giá trị vốn giải ngân</t>
  </si>
  <si>
    <t>Tỷ lệ giải ngân</t>
  </si>
  <si>
    <t>Trong đó: Vốn sự nghiệp</t>
  </si>
  <si>
    <t>A</t>
  </si>
  <si>
    <t>B</t>
  </si>
  <si>
    <t>V</t>
  </si>
  <si>
    <t>Phòng Lao động</t>
  </si>
  <si>
    <t>Danh mục dự án/nội dung</t>
  </si>
  <si>
    <t>UBND xã Đăk Na</t>
  </si>
  <si>
    <t>UBND xã Măng Ri</t>
  </si>
  <si>
    <t>C</t>
  </si>
  <si>
    <t>Địa điểm XD</t>
  </si>
  <si>
    <t>Mã số dự án đầu tư</t>
  </si>
  <si>
    <t>Mã ngành kinh tế (loại, khoản)</t>
  </si>
  <si>
    <t>Thời gian KC-HT</t>
  </si>
  <si>
    <t>Quyết định đầu tư</t>
  </si>
  <si>
    <t>Đã bố trí vốn đến hết KH năm 2022</t>
  </si>
  <si>
    <t>Kế hoạch đầu tư trung hạn giai đoạn 2021-2025</t>
  </si>
  <si>
    <t>Kế hoạch 2023</t>
  </si>
  <si>
    <t>Số quyết định ngày, tháng, năm ban hành</t>
  </si>
  <si>
    <t xml:space="preserve">TMĐT </t>
  </si>
  <si>
    <t>Tổng số (tất cả các nguồn vốn)</t>
  </si>
  <si>
    <t>Trong đó: NSTW</t>
  </si>
  <si>
    <t>Trong đó:</t>
  </si>
  <si>
    <t>Thu hồi các khoản vốn ứng trước</t>
  </si>
  <si>
    <t>Thanh toán nợ XDCB (nếu có)</t>
  </si>
  <si>
    <t xml:space="preserve">Đường đi khu sản xuất Đăk Ter thôn Kon Pia (đoạn từ nhà Nguyễn Hữu Hiệp) </t>
  </si>
  <si>
    <t xml:space="preserve"> xã Đăk Hà</t>
  </si>
  <si>
    <t>76/QĐ-UBND, ngày 21/11/2022</t>
  </si>
  <si>
    <t>Đường đi khu sản xuất Tê Tri thôn Ngọc Leang (đoạn từ nhà Y Hnon)</t>
  </si>
  <si>
    <t>75/QĐ-UBND, ngày 21/11/2022</t>
  </si>
  <si>
    <t>Đường nội thôn Đăk Pơ Trang</t>
  </si>
  <si>
    <t>74/QĐ-UBND, ngày 21/11/2022</t>
  </si>
  <si>
    <t>Đường nội thôn ĐăK Hà (Đoạn vào nhà Bek)</t>
  </si>
  <si>
    <t>73/QĐ-UBND, ngày 21/11/2022</t>
  </si>
  <si>
    <t>Sân thể thao thôn Kon Pia</t>
  </si>
  <si>
    <t>72/QĐ-UBND, ngày 21/11/2022</t>
  </si>
  <si>
    <t>Sân thể thao thôn Ngọc Leang</t>
  </si>
  <si>
    <t>71/QĐ-UBND, ngày 21/11/2022</t>
  </si>
  <si>
    <t>Sân thể thao thôn Đăk Siêng</t>
  </si>
  <si>
    <t>70/QĐ-UBND, ngày 21/11/2022</t>
  </si>
  <si>
    <t>Sân thể thao thôn Tu Mơ Rông</t>
  </si>
  <si>
    <t>69/QĐ-UBND, ngày 21/11/2022</t>
  </si>
  <si>
    <t>Sân thể thao thôn Đăk Pơ Trang</t>
  </si>
  <si>
    <t>68/QĐ-UBND, ngày 21/11/2022</t>
  </si>
  <si>
    <t>Sân thể thao thôn Kon Ling</t>
  </si>
  <si>
    <t>67/QĐ-UBND, ngày 21/11/2022</t>
  </si>
  <si>
    <t>Sân thể thao thôn Ty Tu</t>
  </si>
  <si>
    <t>66/QĐ-UBND, ngày 21/11/2022</t>
  </si>
  <si>
    <t>Sân thể thao thôn Đăk Hà</t>
  </si>
  <si>
    <t>77/QĐ-UBND, ngày 21/11/2022</t>
  </si>
  <si>
    <t>Đường đi khu sản xuất Te Pô Bô thôn Đăk Pơ Trang (đoạn nối tiếp)</t>
  </si>
  <si>
    <t>280, 292</t>
  </si>
  <si>
    <t>80/QĐ-UBND, ngày 21/11/2022</t>
  </si>
  <si>
    <t xml:space="preserve">Đường đi khu sản xuất Ter Rặ thôn Đăk Siêng (đoạn từ rẫy nhà A Hun) </t>
  </si>
  <si>
    <t>280, 293</t>
  </si>
  <si>
    <t>79/QĐ-UBND, ngày 21/11/2022</t>
  </si>
  <si>
    <t>Kiên cố hóa kênh mương thủy lợi Tea Prea thôn Kon Ling</t>
  </si>
  <si>
    <t>280, 283</t>
  </si>
  <si>
    <t>78/QĐ-UBND, ngày 21/11/2022</t>
  </si>
  <si>
    <t>Đường nội thôn Long Hy</t>
  </si>
  <si>
    <t>Thủy lợi Long Va, thôn Chung Tam (làm mới đập đầu mối và kênh)</t>
  </si>
  <si>
    <t>Thủy lợi Ti Neang, thôn Pu Tá (làm mới đập đầu mối và kênh)</t>
  </si>
  <si>
    <t>Chương trình mục tiêu quốc gia Giảm nghèo bền vững</t>
  </si>
  <si>
    <t>Dự án chuyển tiếp</t>
  </si>
  <si>
    <t>220, 221</t>
  </si>
  <si>
    <t>1.3</t>
  </si>
  <si>
    <t>Khởi công mới</t>
  </si>
  <si>
    <t>Nâng cấp, sữa chữa nước sinh hoạt thôn Tam Rin</t>
  </si>
  <si>
    <t>225/QĐ-UBND, ngày 04/07/2022</t>
  </si>
  <si>
    <t>Khu văn hóa thể thao xã Đăk Sao</t>
  </si>
  <si>
    <t>544/QĐ-UBND, ngày 16/11/2022</t>
  </si>
  <si>
    <t>Đường đi khu sản xuất thôn Đăk Riếp 1, xã Đăk Na</t>
  </si>
  <si>
    <t>608/QĐ-UBND, 01/12/2022</t>
  </si>
  <si>
    <t>280, 311</t>
  </si>
  <si>
    <t>547/QĐ-UBND, ngày 16/11/2022</t>
  </si>
  <si>
    <t>Nâng cấp, Sửa chữa công trình thoát nước, vỉa hè các tuyến đường khu trung tâm huyện</t>
  </si>
  <si>
    <t>280, 312</t>
  </si>
  <si>
    <t>228a/QĐ-UBND, ngày 5/7/2022</t>
  </si>
  <si>
    <t>80/QĐ-UBND, ngày 20/10/2022</t>
  </si>
  <si>
    <t>79/QĐ-UBND, ngày 20/10/2022</t>
  </si>
  <si>
    <t>Sữa chữa nâng cấp đường đi khu sản xuất thôn Mô Za (Toàn tuyến 2km)</t>
  </si>
  <si>
    <t>8002489</t>
  </si>
  <si>
    <t>83/QĐ-UBND, ngày 30/11/2022</t>
  </si>
  <si>
    <t>280, 338</t>
  </si>
  <si>
    <t>588/QĐ-UBND, ngày 24/11/2022</t>
  </si>
  <si>
    <t>162/QĐ-UBND, ngày 13/12/2022</t>
  </si>
  <si>
    <t>2023</t>
  </si>
  <si>
    <t>572/QĐ-UBND, ngày 18/11/2022
664a/QĐ-UBND, ngày 16/12/2022</t>
  </si>
  <si>
    <t>Nâng cấp, mở rộng tuyến đường từ thôn Pu Tá đi làng cũ</t>
  </si>
  <si>
    <t>89/QĐ-UBND, ngày 18/11/2021</t>
  </si>
  <si>
    <t>UBND xã Đăk Tờ Kan</t>
  </si>
  <si>
    <t>Cầu treo Đăk Tu thôn Kon Cung</t>
  </si>
  <si>
    <t>UBND xã Đăk Sao</t>
  </si>
  <si>
    <t>799, 163</t>
  </si>
  <si>
    <t>595/QĐ-UBND, ngày 24/11/2022</t>
  </si>
  <si>
    <t>Khu văn hóa thể thao xã Đăk Tờ Kan</t>
  </si>
  <si>
    <t>543/QĐ-UBND/ ngày 16/11/2022</t>
  </si>
  <si>
    <t>Khu văn hóa thể thao xã Tê Xăng</t>
  </si>
  <si>
    <t>542/QĐ-UBND/ ngày 16/11/2022</t>
  </si>
  <si>
    <t>1.2.3</t>
  </si>
  <si>
    <t xml:space="preserve">UBND Xã Đăk Rơ Ông </t>
  </si>
  <si>
    <t>xã Đăk Rơ ông</t>
  </si>
  <si>
    <t>Hỗ trợ đất sản xuất</t>
  </si>
  <si>
    <t>1.3.1</t>
  </si>
  <si>
    <t>1.3.2</t>
  </si>
  <si>
    <t>1.3.3</t>
  </si>
  <si>
    <t>Đăk Tờ Kan</t>
  </si>
  <si>
    <t>1.3.4</t>
  </si>
  <si>
    <t>UBND xã Tu Mơ Rông</t>
  </si>
  <si>
    <t>1.3.5</t>
  </si>
  <si>
    <t>UBND xã Ngok Yêu</t>
  </si>
  <si>
    <t>1.3.6</t>
  </si>
  <si>
    <t>UBND xã Ngok Lây</t>
  </si>
  <si>
    <t>1.3.7</t>
  </si>
  <si>
    <t xml:space="preserve">Tê Xăng </t>
  </si>
  <si>
    <t xml:space="preserve">UBND xã Tê Xăng </t>
  </si>
  <si>
    <t>1.3.8</t>
  </si>
  <si>
    <t>UBND xãMăng Ri</t>
  </si>
  <si>
    <t>217/QĐ-UBND, ngày 04/07/2022</t>
  </si>
  <si>
    <t>218/QĐ-UBND, ngày 04/07/2022</t>
  </si>
  <si>
    <t>Dự án khởi công mới</t>
  </si>
  <si>
    <t>Nâng cấp, sữa chữa nước sinh hoạt trung tâm xã Ngọc Yêu</t>
  </si>
  <si>
    <t>2023-2024</t>
  </si>
  <si>
    <t>553/QĐ-UBND, ngày 16/11/2022</t>
  </si>
  <si>
    <t>Nước sinh hoạt tập trung thôn Ngọc Đo - Long Láy 1- Ba Tu 1</t>
  </si>
  <si>
    <t>2023-2025</t>
  </si>
  <si>
    <t>554/QĐ-UBND, ngày 16/11/2022</t>
  </si>
  <si>
    <t>280, 285</t>
  </si>
  <si>
    <t>Số 199/QĐ-UBND, 
ngày 04/07/2022</t>
  </si>
  <si>
    <t>224/QĐ-UBND, ngày 4/7/2022</t>
  </si>
  <si>
    <t>3.1.1</t>
  </si>
  <si>
    <t>Hệ thống điện chiếu sáng nông thôn, tại các thôn trên địa bàn Xã Tu Mơ Rông</t>
  </si>
  <si>
    <t xml:space="preserve"> UBND Xã Tu Mơ Rông</t>
  </si>
  <si>
    <t>280, 302</t>
  </si>
  <si>
    <t>223b/QĐ-UBND, ngày 04/7/2022</t>
  </si>
  <si>
    <t>3.1.2</t>
  </si>
  <si>
    <t>Hệ thống điện chiếu sáng nông thôn, tại các thôn trên địa bàn Xã Đăk Hà</t>
  </si>
  <si>
    <t>UBND Xã Đăk Hà</t>
  </si>
  <si>
    <t>222a/QĐ-UBND, 04/07/2022</t>
  </si>
  <si>
    <t>3.1.3</t>
  </si>
  <si>
    <t>Hệ thống điện chiếu sáng nông thôn, tại các thôn trên địa bàn Xã Văn Xuôi</t>
  </si>
  <si>
    <t>UBND Xã Văn Xuôi</t>
  </si>
  <si>
    <t>224b/QĐ-UBND, ngày 04/07/2022</t>
  </si>
  <si>
    <t>3.1.4</t>
  </si>
  <si>
    <t>Hệ thống điện chiếu sáng nông thôn, tại các thôn trên địa bàn Xã Ngọk Yêu</t>
  </si>
  <si>
    <t>UBND Xã Ngọk Yêu</t>
  </si>
  <si>
    <t>225a/QĐ-UBND, ngày 04/7/2022</t>
  </si>
  <si>
    <t>3.1.5</t>
  </si>
  <si>
    <t>Hệ thống điện chiếu sáng nông thôn, tại các thôn trên địa bàn xã Ngọk Lây</t>
  </si>
  <si>
    <t>UBND Xã Ngọk Lây</t>
  </si>
  <si>
    <t>83a/QĐ-UBND, ngày 01/07/2022</t>
  </si>
  <si>
    <t>3.1.6</t>
  </si>
  <si>
    <t>Hệ thống điện chiếu sáng nông thôn, tại các thôn trên địa bàn Xã Tê Xăng</t>
  </si>
  <si>
    <t>UBND Xã Tê Xăng</t>
  </si>
  <si>
    <t>83b/QĐ-UBND, ngày 01/07/2022</t>
  </si>
  <si>
    <t>3.1.7</t>
  </si>
  <si>
    <t>Hệ thống điện chiếu sáng nông thôn, tại các thôn trên địa bàn Xã Măng Ri</t>
  </si>
  <si>
    <t>UBND Xã Măng Ri</t>
  </si>
  <si>
    <t>Số 84a/QĐ-UBND, ngày 01/07/2022</t>
  </si>
  <si>
    <t>3.1.8</t>
  </si>
  <si>
    <t>Hệ thống điện chiếu sáng nông thôn, tại các thôn trên địa bàn Xã Đăk Tờ Kan</t>
  </si>
  <si>
    <t>UBND Xã Đăk Tờ Kan</t>
  </si>
  <si>
    <t>222b/QĐ-UNBD, ngày 04/7/2022</t>
  </si>
  <si>
    <t>3.1.9</t>
  </si>
  <si>
    <t>Hệ thống điện chiếu sáng nông thôn, tại các thôn trên địa bàn Xã Đăk Rơ Ông</t>
  </si>
  <si>
    <t>UBND Xã Đăk Rơ Ông</t>
  </si>
  <si>
    <t>244a/QĐ-UNBD, ngày 04/7/2022</t>
  </si>
  <si>
    <t>3.1.10</t>
  </si>
  <si>
    <t>Hệ thống điện chiếu sáng nông thôn, tại các thôn trên địa bàn Xã Đăk Sao</t>
  </si>
  <si>
    <t>UBND Xã Đăk Sao</t>
  </si>
  <si>
    <t>226a/QĐ-UNBD, ngày 04/7/2022</t>
  </si>
  <si>
    <t>3.1.11</t>
  </si>
  <si>
    <t>Hệ thống điện chiếu sáng nông thôn, tại các thôn trên địa bàn Xã Đăk Na</t>
  </si>
  <si>
    <t>UBND Xã Đăk Na</t>
  </si>
  <si>
    <t>223a/QĐ-UNBD, ngày 04/7/2022</t>
  </si>
  <si>
    <t>Nâng cấp, sửa chữa đường liên xã Đăk Hà qua xã Đăk Rơ Ông</t>
  </si>
  <si>
    <t>Xã Đăk Hà-Đăk Rơ Ông</t>
  </si>
  <si>
    <t>541/QĐ-UBND, ngày 16/11/2022</t>
  </si>
  <si>
    <t>070, 073</t>
  </si>
  <si>
    <t>201/QĐ-UBND, ngày 04/07/2022
205/QĐ-UBND, ngày 04/07/2022</t>
  </si>
  <si>
    <t xml:space="preserve">Trường Phổ thông dân tộc bán trú Tiểu học -Trung học cơ sở xã Măng Ry </t>
  </si>
  <si>
    <t>209/QĐ-UBND, ngày 04/07/2022</t>
  </si>
  <si>
    <t>Trường Trung học cơ sở Bán trú Dân tộc thiểu số Tu Mơ Rông</t>
  </si>
  <si>
    <t>204/QĐ-UBND, ngày 04/07/2022</t>
  </si>
  <si>
    <t>200/QĐ-UBND, ngày 04/07/2022</t>
  </si>
  <si>
    <t>4.5</t>
  </si>
  <si>
    <t xml:space="preserve">Trường Phổ thông dân tộc bán trú Tiểu học - Trung học cơ sở xã Ngọc Yêu </t>
  </si>
  <si>
    <t>Ngọk Yêu</t>
  </si>
  <si>
    <t>206/QĐ-UBND, ngày 04/07/2022</t>
  </si>
  <si>
    <t>4.6</t>
  </si>
  <si>
    <t xml:space="preserve">Trường Phổ thông dân tộc bán trú Tiểu học - Trung học cơ sở xã Ngọc Lây </t>
  </si>
  <si>
    <t>202/QĐ-UBND, ngày 04/07/2022
208/QĐ-UBND, ngày 04/07/2022</t>
  </si>
  <si>
    <t>4.7</t>
  </si>
  <si>
    <t>Trường TH xã Đăk Hà</t>
  </si>
  <si>
    <t>070, 072</t>
  </si>
  <si>
    <t>210/QĐ-UBND, ngày 04/07/2022</t>
  </si>
  <si>
    <t>Đầu tư bảo tồn mỗi một làng truyền thống tiêu biểu</t>
  </si>
  <si>
    <t>5.2</t>
  </si>
  <si>
    <t>5.2.1</t>
  </si>
  <si>
    <t xml:space="preserve">Hỗ trợ đầu tư xây dựng thiết chế văn hoá, thể thao thôn Đăk Kinh 1, xã Ngọk Lây </t>
  </si>
  <si>
    <t>176a/QĐ-UBND, ngày 22/6/2022</t>
  </si>
  <si>
    <t>Hỗ trợ đầu tư xây dựng thiết chế văn hoá, thể thao thôn Mô Bành, xã Đăk Rơ Ông</t>
  </si>
  <si>
    <t>177c/QĐ-UBND, ngày 23/6/2022</t>
  </si>
  <si>
    <t>5.2.2</t>
  </si>
  <si>
    <t>Hỗ trợ đầu tư xây dựng thiết chế văn hoá, thể thao thôn Măng Lỡ, xã Đăk Rơ Ông</t>
  </si>
  <si>
    <t>178a/QĐ-UBND, ngày 27/6/2022</t>
  </si>
  <si>
    <t>Hỗ trợ đầu tư xây dựng thiết chế văn hoá, thể thao thôn Tê Xô Trong, xã Đăk Tờ Kan</t>
  </si>
  <si>
    <t>499b/QĐ-UBND, ngày 10/11/2022</t>
  </si>
  <si>
    <t>Hỗ trợ đầu tư xây dựng thiết chế văn hoá, thể thao thôn Mô Pả, Xã Đăk Hà</t>
  </si>
  <si>
    <t>499a/QĐ-UBND, ngày 10/11/2022</t>
  </si>
  <si>
    <t>Hỗ trợ đầu tư xây dựng thiết chế văn hoá, thể thao thôn Tu Mơ Rông, Xã Đăk Hà</t>
  </si>
  <si>
    <t>580a/QĐ-UBND, ngày 22/11/2022</t>
  </si>
  <si>
    <t>Hỗ trợ đầu tư xây dựng thiết chế văn hoá, thể thao thôn Đăk Riếp 2, xã Đăk Na</t>
  </si>
  <si>
    <t>553a/QĐ-UBND, ngày 16/11/2022</t>
  </si>
  <si>
    <t>Hỗ trợ đầu tư xây dựng thiết chế văn hoá, thể thao thôn Long Láy 1, Xã Ngọk Yêu.</t>
  </si>
  <si>
    <t>553b/QĐ-UBND, ngày 16/11/2022</t>
  </si>
  <si>
    <t>280, 314</t>
  </si>
  <si>
    <t>177a/QĐ-UBND, ngày 23/6/2022</t>
  </si>
  <si>
    <t>Kế hoạch 2023 vốn NSTW</t>
  </si>
  <si>
    <t xml:space="preserve">Hỗ trợ phát triển sản xuất liên kết theo chuỗi giá trị </t>
  </si>
  <si>
    <t>Kinh phí quản lý Chương trình</t>
  </si>
  <si>
    <t>Chương trình nâng cao chất lượng, hiệu quả thực hiện tiêu chí an ninh, trật tự trong xây dựng NTM</t>
  </si>
  <si>
    <t>Công an huyện</t>
  </si>
  <si>
    <t>Thực hiện Chương trình chuyển đổi số trong xây dựng nông thôn mới, hướng tới nông thôn mới thông minh</t>
  </si>
  <si>
    <t>Nâng cấp, sửa chữa đường đi khu sản xuất thôn Kon Hia 2</t>
  </si>
  <si>
    <t>Nâng cấp, Sửa chữa đường vào thôn Kon Pia xã  Đăk Hà (Đoạn từ rẫy nhà A Nu đi vào thôn)</t>
  </si>
  <si>
    <t>Nâng cấp, sửa chữa đường từ UBND xã Măng Ri đi thôn Chung Tam, Pu Tá (đoạn nối tiếp)</t>
  </si>
  <si>
    <t>Nâng cấp sửa chữa Đường liên thôn Mô Za - Lộc Bông, xã Ngọc Lây (Đoạn từ ngã ba đi Mô Za đến Lộc Bông)</t>
  </si>
  <si>
    <t>Dự án 2: Đa dạng hóa sinh kế, phát triển mô hình giảm nghèo</t>
  </si>
  <si>
    <t xml:space="preserve">Dự án 3: hỗ trợ phát triển sản xuất trong lĩnh vực nông nghiệp </t>
  </si>
  <si>
    <t>Trung tâm dịch vụ Nông nghiệp huyện</t>
  </si>
  <si>
    <t>Dự án 4: Phát triển giáo dục nghề nghiệp, việc làm bền vững</t>
  </si>
  <si>
    <t>Dự án 5: Hỗ trợ nhà ở cho hộ nghèo, hộ cận nghèo trên địa bàn các huyện nghèo</t>
  </si>
  <si>
    <t>Dự án 6: Truyền thông và giảm nghèo về thông tin</t>
  </si>
  <si>
    <t>VI.1</t>
  </si>
  <si>
    <t>Tiểu dự án 1: Giảm nghèo về thông tin</t>
  </si>
  <si>
    <t>Trung tâm Văn hóa - Thể thảo - Du lịch và Truyền thông</t>
  </si>
  <si>
    <t>VI.2</t>
  </si>
  <si>
    <t>Tiểu dự án 2: Truyền thông về giảm nghèo đa chiều</t>
  </si>
  <si>
    <t>Dự án 7: Nâng cao năng lực và giám sát, đánh giá Chương trình</t>
  </si>
  <si>
    <t>Cấp huyện</t>
  </si>
  <si>
    <t>Cấp xã</t>
  </si>
  <si>
    <t>Dự án 1: Hỗ trợ đầu tư phát triển hạ tầng kinh tế - xã hội các huyện nghèo (Hỗ trợ duy tu và bảo dưỡng)</t>
  </si>
  <si>
    <t>Thực hiện Chương trình mỗi xã một sản phẩm tại cấp tỉnh, huyện</t>
  </si>
  <si>
    <t>Các hoạt động khác tại các địa phương</t>
  </si>
  <si>
    <t>Phòng Nông nghiệp và Phát triển nông thôn</t>
  </si>
  <si>
    <t>Phòng Văn hóa và Thông tin</t>
  </si>
  <si>
    <t>CTMTQG PHÁT TRIỂN KTXH VÙNG ĐBDTTS VÀ MIỀN NÚI</t>
  </si>
  <si>
    <t>Phòng Giáo dục và Đào tạo</t>
  </si>
  <si>
    <t>Dự án 3 -TDA 1</t>
  </si>
  <si>
    <t>Dự án 5 - TDA 3</t>
  </si>
  <si>
    <t>Chủ đâu tư</t>
  </si>
  <si>
    <t xml:space="preserve">Tổng số </t>
  </si>
  <si>
    <t>Kế hoạch vốn giao năm 2023</t>
  </si>
  <si>
    <t>Chương trình</t>
  </si>
  <si>
    <t>Tổng cộng</t>
  </si>
  <si>
    <t>Vốn SN</t>
  </si>
  <si>
    <t>Phòng Lao động - Thương binh và Xã hội</t>
  </si>
  <si>
    <t>*</t>
  </si>
  <si>
    <t>Giám sát, đánh giá Chương trình</t>
  </si>
  <si>
    <t>VIII</t>
  </si>
  <si>
    <t>Tiểu dự án 1</t>
  </si>
  <si>
    <t>Tiểu dự án 2</t>
  </si>
  <si>
    <t>Tỷ lệ giải ngân vốn %</t>
  </si>
  <si>
    <t>NGÂN SÁCH TRUNG ƯƠNG NĂM 2023 THỰC HIỆN CÁC CHƯƠNG TRÌNH MỤC TIÊU QUỐC GIA</t>
  </si>
  <si>
    <t>KH năm 2022 chuyển sang năm 2023</t>
  </si>
  <si>
    <t>Kế hoạch năm 2023</t>
  </si>
  <si>
    <t>7985610</t>
  </si>
  <si>
    <t>7987877</t>
  </si>
  <si>
    <t>Dự án 2</t>
  </si>
  <si>
    <t>0</t>
  </si>
  <si>
    <t>7998160</t>
  </si>
  <si>
    <t>7989024</t>
  </si>
  <si>
    <t>Hệ thống điện chiếu sáng nông thôn tại các thôn trên địa bàn xã Tu Mơ Rông</t>
  </si>
  <si>
    <t>7986338</t>
  </si>
  <si>
    <t>Hệ thống điện chiếu sáng nông thôn tại các thôn trên địa bàn xã Đăk Hà</t>
  </si>
  <si>
    <t>7986345</t>
  </si>
  <si>
    <t>3.3</t>
  </si>
  <si>
    <t>Hệ thống điện chiếu sáng nông thôn tại các thôn trên địa bàn xã Văn Xuôi</t>
  </si>
  <si>
    <t>7985612</t>
  </si>
  <si>
    <t>3.4</t>
  </si>
  <si>
    <t>Hệ thống điện chiếu sáng nông thôn tại các thôn trên địa bàn xã Ngọk Yêu</t>
  </si>
  <si>
    <t>7985611</t>
  </si>
  <si>
    <t>3.5</t>
  </si>
  <si>
    <t>Hệ thống điện chiếu sáng nông thôn tại các thôn trên địa bàn xã Ngọk Lây</t>
  </si>
  <si>
    <t>7983751</t>
  </si>
  <si>
    <t>3.7</t>
  </si>
  <si>
    <t>Hệ thống điện chiếu sáng nông thôn tại các thôn trên địa bàn xã Măng Ri</t>
  </si>
  <si>
    <t>7983752</t>
  </si>
  <si>
    <t>3.8</t>
  </si>
  <si>
    <t>Hệ thống điện chiếu sáng nông thôn tại các thôn trên địa bàn xã Đăk Tờ Kan</t>
  </si>
  <si>
    <t>7986339</t>
  </si>
  <si>
    <t>3.9</t>
  </si>
  <si>
    <t>Hệ thống điện chiếu sáng nông thôn tại các thôn trên địa bàn xã Đăk Rơ Ông</t>
  </si>
  <si>
    <t>7985613</t>
  </si>
  <si>
    <t>3.10</t>
  </si>
  <si>
    <t>Hệ thống điện chiếu sáng nông thôn tại các thôn trên địa bàn xã Đăk Sao</t>
  </si>
  <si>
    <t>7985605</t>
  </si>
  <si>
    <t>3.11</t>
  </si>
  <si>
    <t>Hệ thống điện chiếu sáng nông thôn tại các thôn trên địa bàn xã Đăk Na</t>
  </si>
  <si>
    <t>7986347</t>
  </si>
  <si>
    <t>Dự án 5</t>
  </si>
  <si>
    <t>4.1.1</t>
  </si>
  <si>
    <t>Trường PTDTBT THCS xã Đắk Na</t>
  </si>
  <si>
    <t>7970457</t>
  </si>
  <si>
    <t>4.1.2</t>
  </si>
  <si>
    <t>Trường PTDTBT THCS xã Đắk Sao (5 PHÒNG)</t>
  </si>
  <si>
    <t>7970456</t>
  </si>
  <si>
    <t>4.1.3</t>
  </si>
  <si>
    <t>Trường PTDTBT TH-THCS xã Ngọk Lây</t>
  </si>
  <si>
    <t>7974814</t>
  </si>
  <si>
    <t>4.2.1</t>
  </si>
  <si>
    <t>Trường THCS BT DTTS Tu Mơ Rông</t>
  </si>
  <si>
    <t>7971598</t>
  </si>
  <si>
    <t>4.2.2</t>
  </si>
  <si>
    <t>Trường PTDTBT THCS xã Đắk Sao</t>
  </si>
  <si>
    <t>7971599</t>
  </si>
  <si>
    <t>4.2.3</t>
  </si>
  <si>
    <t>Trường PTDTBT TH-THCS xã Ngọk Yêu</t>
  </si>
  <si>
    <t>7974808</t>
  </si>
  <si>
    <t>4.2.4</t>
  </si>
  <si>
    <t>Trường PTDTBT TH xã Đắk Na</t>
  </si>
  <si>
    <t>7971600</t>
  </si>
  <si>
    <t>4.3.1</t>
  </si>
  <si>
    <t>7974806</t>
  </si>
  <si>
    <t>4.3.2</t>
  </si>
  <si>
    <t>Trường PTDTBT TH-THCS xã Măng Ry</t>
  </si>
  <si>
    <t>7974807</t>
  </si>
  <si>
    <t>4.4.1</t>
  </si>
  <si>
    <t>Trường TH xã Đắk Hà</t>
  </si>
  <si>
    <t>7982837</t>
  </si>
  <si>
    <t>5.1.1</t>
  </si>
  <si>
    <t>Thôn Ba Khen, xã Văn Xuôi</t>
  </si>
  <si>
    <t>Trung tâm Văn hóa - Thể thao - DLTT</t>
  </si>
  <si>
    <t>8006204</t>
  </si>
  <si>
    <t>5.1.2</t>
  </si>
  <si>
    <t>Thôn Pu Tá, xã Măng Ri</t>
  </si>
  <si>
    <t>8006201</t>
  </si>
  <si>
    <t>5.1.3</t>
  </si>
  <si>
    <t>Thôn Long Láy,  xã Măng Ri</t>
  </si>
  <si>
    <t>8006195</t>
  </si>
  <si>
    <t>5.1.4</t>
  </si>
  <si>
    <t>Thôn Đăk Viên, xã Tê Xăng</t>
  </si>
  <si>
    <t>8006194</t>
  </si>
  <si>
    <t>5.1.5</t>
  </si>
  <si>
    <t>Thôn Kạch Nhỏ, xã Đăk Sao</t>
  </si>
  <si>
    <t>8006193</t>
  </si>
  <si>
    <t>5.1.6</t>
  </si>
  <si>
    <t>Thôn Tu Mơ Rông, xã Tu Mơ Rông</t>
  </si>
  <si>
    <t>8006192</t>
  </si>
  <si>
    <t>5.1.7</t>
  </si>
  <si>
    <t>Thôn Lộc Bông, xã Ngọk Lây</t>
  </si>
  <si>
    <t>8006190</t>
  </si>
  <si>
    <t>5.1.8</t>
  </si>
  <si>
    <t>Thôn Đăk Kinh 1, xã Ngọk Lây</t>
  </si>
  <si>
    <t>8006188</t>
  </si>
  <si>
    <t>5.1.9</t>
  </si>
  <si>
    <t>Thôn Mô Bành, xã Đăk Rơ Ông</t>
  </si>
  <si>
    <t>8006200</t>
  </si>
  <si>
    <t>7993434</t>
  </si>
  <si>
    <t xml:space="preserve">II </t>
  </si>
  <si>
    <t>Đường đi khu sản xuất thôn Kon Hia 3, xã Đăk Rơ Ông</t>
  </si>
  <si>
    <t>7970454</t>
  </si>
  <si>
    <t>Nâng cấp đường giao thông thôn Năng Lớn 1, xã Đăk Sao</t>
  </si>
  <si>
    <t>7970455</t>
  </si>
  <si>
    <t>Thủy lợi xã Đăk Sao (Hạng mục: thủy lợi Đăk Prí)</t>
  </si>
  <si>
    <t>7999748</t>
  </si>
  <si>
    <t>7970452</t>
  </si>
  <si>
    <t>Gia cố các hạng mục xung yếu; Bố trí điện chiếu sáng các thôn trên địa bàn xã Đăk Na</t>
  </si>
  <si>
    <t>7970453</t>
  </si>
  <si>
    <t>7972271</t>
  </si>
  <si>
    <t>7972586</t>
  </si>
  <si>
    <t>Gia cố các hạng mục xung yếu trên tuyến đường vào và đường nội bộ khu tái định cư thôn Tu Thó, xã Tê Xăng</t>
  </si>
  <si>
    <t>7976656</t>
  </si>
  <si>
    <t xml:space="preserve">Sửa chữa đường vào khu tái định cư thôn Long Tro, Ba Khen, xã Văn Xuôi  </t>
  </si>
  <si>
    <t>7972269</t>
  </si>
  <si>
    <t>Nước sinh hoạt thôn Ba Tu 3, xã Ngọc Yêu</t>
  </si>
  <si>
    <t>Xã Ngọc Yêu</t>
  </si>
  <si>
    <t>7985621</t>
  </si>
  <si>
    <t>Khu văn hóa thể thao xã Ngọk Lây</t>
  </si>
  <si>
    <t>7974804</t>
  </si>
  <si>
    <t>Trường mầm non xã Đăk Hà</t>
  </si>
  <si>
    <t>7929800</t>
  </si>
  <si>
    <t>8003893</t>
  </si>
  <si>
    <t>8002505</t>
  </si>
  <si>
    <t>Nước sinh hoạt trung tâm xã Đăk Hà (hạng mục nhánh nhỏ)</t>
  </si>
  <si>
    <t>7985623</t>
  </si>
  <si>
    <t>Đường thôn Ty Tu đi khu sản xuất tập trung xã Đăk Hà</t>
  </si>
  <si>
    <t>7972270</t>
  </si>
  <si>
    <t>Ban quản lý thực hiện các CT MTQG xã Đăk Rơ Ông</t>
  </si>
  <si>
    <t>KCH kênh mương Thủy lợi Đăk Vin 1  (Mô Bành)</t>
  </si>
  <si>
    <t>7983409</t>
  </si>
  <si>
    <t>20</t>
  </si>
  <si>
    <t>Giếng đào (NSH) thôn La Giông</t>
  </si>
  <si>
    <t>UBND xã Đăk Rơ Ông</t>
  </si>
  <si>
    <t>7989023</t>
  </si>
  <si>
    <t>21</t>
  </si>
  <si>
    <t>Nâng cấp sửa chữa đường nội thôn Kon Hia 1</t>
  </si>
  <si>
    <t>7989022</t>
  </si>
  <si>
    <t>22</t>
  </si>
  <si>
    <t>Kiên cố hóa kênh mương thủy lợi Gia Bao ( Đoạn cuối)</t>
  </si>
  <si>
    <t>Ban quản lý thực hiện các CT MTQG xã Ngọk Lây</t>
  </si>
  <si>
    <t>7991713</t>
  </si>
  <si>
    <t>23</t>
  </si>
  <si>
    <t>Đường đi khu sản xuất thôn Đăk Kinh I</t>
  </si>
  <si>
    <t>7991709</t>
  </si>
  <si>
    <t>24</t>
  </si>
  <si>
    <t>Đường đi khu sản xuất Măng Rương 1, 2 (đoạn nối tiếp)</t>
  </si>
  <si>
    <t>7991711</t>
  </si>
  <si>
    <t>25</t>
  </si>
  <si>
    <t>Ban quản lý thực hiện các CT MTQG xã Tu Mơ Rông</t>
  </si>
  <si>
    <t>7983410</t>
  </si>
  <si>
    <t>29</t>
  </si>
  <si>
    <t>Đường nội thôn Mô Pả</t>
  </si>
  <si>
    <t>7979037</t>
  </si>
  <si>
    <t>30</t>
  </si>
  <si>
    <t>Đường nội thôn Đăk Hà (đoạn vào nhà A Hồ)</t>
  </si>
  <si>
    <t>7979035</t>
  </si>
  <si>
    <t>31</t>
  </si>
  <si>
    <t>Đường trục chính nội đồng thôn Đăk Hà</t>
  </si>
  <si>
    <t>7979036</t>
  </si>
  <si>
    <t>32</t>
  </si>
  <si>
    <t>Đường đi khu sản xuất Đăk Tơ Lá (giai đoạn 2), xã Ngọk Yêu</t>
  </si>
  <si>
    <t>Ban quản lý thực hiện các CT MTQG xã Ngọk Yêu</t>
  </si>
  <si>
    <t>7978722</t>
  </si>
  <si>
    <t>33</t>
  </si>
  <si>
    <t>Đường đi khu sản xuất Chang Hai thôn Long Láy 1 (đoạn nối tiếp), xã Ngọk Yêu</t>
  </si>
  <si>
    <t>7978760</t>
  </si>
  <si>
    <t>34</t>
  </si>
  <si>
    <t>Đường nội thôn Đăk Sông</t>
  </si>
  <si>
    <t>Ban quản lý thực hiện các CT MTQG xã Tê Xăng</t>
  </si>
  <si>
    <t>7991703</t>
  </si>
  <si>
    <t>35</t>
  </si>
  <si>
    <t>Đường nội thôn Tu Thó</t>
  </si>
  <si>
    <t>7991695</t>
  </si>
  <si>
    <t>36</t>
  </si>
  <si>
    <t>Đường đi khu sản xuất thôn Ngọc La (đoạn nối tiếp Ai Len)</t>
  </si>
  <si>
    <t>Ban quản lý thực hiện các CT MTQG xã Măng Ri</t>
  </si>
  <si>
    <t>7992671</t>
  </si>
  <si>
    <t>37</t>
  </si>
  <si>
    <t>Nâng cấp, sửa chữa đoạn đường từ UBND xã qua thôn Chung Tam đến thôn Pu Tá</t>
  </si>
  <si>
    <t>8004633</t>
  </si>
  <si>
    <t>38</t>
  </si>
  <si>
    <t>Ban quản lý thực hiện các Chương trình MTQG xã Đăk Tờ Kan</t>
  </si>
  <si>
    <t>39</t>
  </si>
  <si>
    <t>40</t>
  </si>
  <si>
    <t>41</t>
  </si>
  <si>
    <t>42</t>
  </si>
  <si>
    <t>43</t>
  </si>
  <si>
    <t>44</t>
  </si>
  <si>
    <t>45</t>
  </si>
  <si>
    <t>Kiên cố hóa kênh mương thủy lợi Tea Gia</t>
  </si>
  <si>
    <t>7982843</t>
  </si>
  <si>
    <t>46</t>
  </si>
  <si>
    <t>Đường nội thôn Đăk Hnăng 2</t>
  </si>
  <si>
    <t>7980397</t>
  </si>
  <si>
    <t>47</t>
  </si>
  <si>
    <t>Đường đi khu sản xuất thôn Kạch Lớn 1 ( đoạn lên bể nước)</t>
  </si>
  <si>
    <t>Ban quản lý thực hiện các CT MTQG xã Đăk Sao</t>
  </si>
  <si>
    <t>7985626</t>
  </si>
  <si>
    <t>48</t>
  </si>
  <si>
    <t>Đường đi khu sản xuất Ta Cheng thôn Năng nhỏ 2</t>
  </si>
  <si>
    <t>7985606</t>
  </si>
  <si>
    <t>49</t>
  </si>
  <si>
    <t>Nước tự chảy phục vụ mô hình trồng dược liệu và các loại cây trồng ứng dụng công nghệ cao xã Đăk Na</t>
  </si>
  <si>
    <t>7991699</t>
  </si>
  <si>
    <t>50</t>
  </si>
  <si>
    <t>Kiên cố hóa kênh mương nội đồng thủy lợi Đăk Văn 1 (đoạn nối tiếp)</t>
  </si>
  <si>
    <t>Ban quản lý thực hiện các CT MTQG xã Văn Xuôi</t>
  </si>
  <si>
    <t>8002511</t>
  </si>
  <si>
    <t>52</t>
  </si>
  <si>
    <t>Kiên cố hóa kênh mương nội đồng thủy lợi Đăk Nghên thôn Long Tro</t>
  </si>
  <si>
    <t>8002512</t>
  </si>
  <si>
    <t>Kế hoạch vốn ĐTPT năm 2021 chuyển sang thực hiện năm 2022</t>
  </si>
  <si>
    <t>Đường trục đi KSX thôn Kon Hia 1 (Đoạn chân đèo vân loan đoạn nối tiếp)</t>
  </si>
  <si>
    <t>7983402</t>
  </si>
  <si>
    <t>Đường đi KSX thôn La Giông (Đoạn tiếp giáp với đường 4 xã phía tây)</t>
  </si>
  <si>
    <t>7983401</t>
  </si>
  <si>
    <t xml:space="preserve">Đường đi khu Sản xuất thôn Tu Bung (Đoạn nối đường bê tông - đi khu sản xuất thôn Tu Bung) </t>
  </si>
  <si>
    <t>7991710</t>
  </si>
  <si>
    <t>Đường nội thôn Đăk Xia (sửa chữa nâng cấp đường nội thôn đoạn nối QL 40b đi làng Kô Xia I cũ)</t>
  </si>
  <si>
    <t>UBND xã Ngọk Lây</t>
  </si>
  <si>
    <t>8007117</t>
  </si>
  <si>
    <t>Đường trục chính nội thôn Lộc Bông( Đoạn nối tiếp đường bê tông nội thôn Lộc Bông)</t>
  </si>
  <si>
    <t>7991712</t>
  </si>
  <si>
    <t>Đường đi khu sản xuất thôn Đăk Ka tập trung</t>
  </si>
  <si>
    <t xml:space="preserve"> xã Tu Mơ Rông</t>
  </si>
  <si>
    <t>7983411</t>
  </si>
  <si>
    <t>Đường trục chính nội đồng thôn Tu cấp nhánh cánh đồng Te Reng</t>
  </si>
  <si>
    <t>7983403</t>
  </si>
  <si>
    <t>Đường đi thôn Ba Tu 3, xã Ngọk Yêu</t>
  </si>
  <si>
    <t>7978721</t>
  </si>
  <si>
    <t>Nâng cấp mở rộng đường trục thôn Long Láy 2, xã Ngọk Yêu</t>
  </si>
  <si>
    <t>7978720</t>
  </si>
  <si>
    <t xml:space="preserve">Đường đi khu sản xuất thôn Tân Ba </t>
  </si>
  <si>
    <t>7992666</t>
  </si>
  <si>
    <t>Giếng đào (15 cái)</t>
  </si>
  <si>
    <t>8006211</t>
  </si>
  <si>
    <t>Đường đi khu sản xuất Long Hy (đoạn nối tiếp Ailen)</t>
  </si>
  <si>
    <t>7992670</t>
  </si>
  <si>
    <t>Đường đi khu sản xuất Irit thôn Ngọc La (đoạn 1)</t>
  </si>
  <si>
    <t>7992680</t>
  </si>
  <si>
    <t>Đường đi khu sx Kon Hnông 1 (đoạn nối tiếp)</t>
  </si>
  <si>
    <t>Ban quản lý thực hiện các CT MTQG xã Đăk Tờ Kan</t>
  </si>
  <si>
    <t>7979398</t>
  </si>
  <si>
    <t>Đường đi khu sx Đăk Trăng 2 (đoạn nối tiếp)</t>
  </si>
  <si>
    <t>7979391</t>
  </si>
  <si>
    <t>Đường nội thôn Kạch Nhỏ ( đoạn nhà A Nuân)</t>
  </si>
  <si>
    <t>7985607</t>
  </si>
  <si>
    <t>Giếng đào thôn Kạch Lớn 1,  Kạch Lớn 2</t>
  </si>
  <si>
    <t>7992770</t>
  </si>
  <si>
    <t>Đường trục thôn Mô Bành 2 (đoạn nối tiếp)</t>
  </si>
  <si>
    <t>Ban quản lý thực hiện các CT MTQG xã Đăk Na</t>
  </si>
  <si>
    <t>7981473</t>
  </si>
  <si>
    <t>Đường nội thôn Hà Lăng và hệ thống thoát nước (Đoạn vào nhà rông văn hóa thôn)</t>
  </si>
  <si>
    <t>7981479</t>
  </si>
  <si>
    <t>Đường đi khu sản xuất thôn Đăk Văn 1 (nhánh 3)</t>
  </si>
  <si>
    <t>8002509</t>
  </si>
  <si>
    <t>BQL thực hiện các CT MTQG xã Đăk Rơ Ông</t>
  </si>
  <si>
    <t>BQL thực hiện các CT MTQG xã Ngọk Lây</t>
  </si>
  <si>
    <t>BQL thực hiện các CT MTQG xã Tu Mơ Rông</t>
  </si>
  <si>
    <t>BQL thực hiện các CT MTQG xã Đăk Hà</t>
  </si>
  <si>
    <t>BQL thực hiện các CT MTQG xã Ngọk Yêu</t>
  </si>
  <si>
    <t>BQL thực hiện các CT MTQG xã Đăk Tờ Kan</t>
  </si>
  <si>
    <t>BQL thực hiện các CT MTQG xã Măng Ri</t>
  </si>
  <si>
    <t>BQL thực hiện các CT MTQG xã Tê Xăng</t>
  </si>
  <si>
    <t>BQL thực hiện các CT MTQG xã Đăk Sao</t>
  </si>
  <si>
    <t>BQL thực hiện các CT MTQG xã Văn Xuôi</t>
  </si>
  <si>
    <t>BQL thực hiện các CT MTQG xã Đăk Na</t>
  </si>
  <si>
    <t>BQL thực hiện các CT MTQG xã Văn XuôI</t>
  </si>
  <si>
    <t>KH vốn kéo dài sang năm 2023</t>
  </si>
  <si>
    <t>4.8</t>
  </si>
  <si>
    <t>4.9</t>
  </si>
  <si>
    <t>Kết quả thực hiện giải ngân 31/01/2023</t>
  </si>
  <si>
    <t xml:space="preserve"> Chuyển nguồn</t>
  </si>
  <si>
    <t xml:space="preserve">CT. MỤC TIÊU QUỐC GIA GIẢM NGHÈO BỀN VỮNG </t>
  </si>
  <si>
    <t>Dự án 1: Hỗ trợ đầu tư phát triển hạ tầng kinh tế - xã hội các huyện nghèo</t>
  </si>
  <si>
    <t>Nâng cấp, Sửa chữa đường đi khu sản xuất thôn Kon Hia 1 (Đoạn nhà ông A Đik), xã Đăk Rơ Ông</t>
  </si>
  <si>
    <t>Nâng cấp, Sửa chữa đường vào thôn Kon Pia,  xã Đăk Hà</t>
  </si>
  <si>
    <t>Dự án 3: hỗ trợ phát triển sản xuất trong lĩnh vực nông nghiệp</t>
  </si>
  <si>
    <t>Trung tâm DV Nông nghiệp huyện</t>
  </si>
  <si>
    <t>TDA 1: Trung tâm GDNN-GDTX huyện</t>
  </si>
  <si>
    <t xml:space="preserve">Trung tâm GDNN-GDTX </t>
  </si>
  <si>
    <t>TDA 2: Phòng Lao động Thương binh và Xã Hội</t>
  </si>
  <si>
    <t>Phòng Lao động TB&amp;XH</t>
  </si>
  <si>
    <t>TDA 3: Phòng Lao động Thương binh và Xã Hội</t>
  </si>
  <si>
    <t>CT. MỤC TIÊU QUỐC GIA XÂY DỰNG NÔNG THÔN MỚI</t>
  </si>
  <si>
    <t xml:space="preserve">Chương trình mỗi xã một sản phẩm </t>
  </si>
  <si>
    <t>Phòng Nông nghiệp và PTNT</t>
  </si>
  <si>
    <t xml:space="preserve">Nâng cao chất lượng môi trường, xây dựng cảnh quan nông thôn sáng, xanh, sạch, đẹp, an toàn </t>
  </si>
  <si>
    <t>Phòng Văn hóa</t>
  </si>
  <si>
    <t>KP hoạt động của chỉ đạo Chương trinh</t>
  </si>
  <si>
    <t>KP hoạt động khác cña địa phương  - 11xã</t>
  </si>
  <si>
    <t>CT. MỤC TIÊU QUỐC GIA PT ĐỒNG BÀO DÂN TỘC THIỂU SỐ VÀ MIỀN NÚI</t>
  </si>
  <si>
    <t>Dự án 1: Giải quyết tình trạng thiếu đất ở, nhà ở, đất sản xuất, nước sinh hoạt</t>
  </si>
  <si>
    <t>Dự án 3: Phát triển sản xuất nông, lâm nghiệp bền vững, phát huy tiềm năng, thế mạnh của các vùng miền để sản xuất hàng hóa theo chuỗi giá trị</t>
  </si>
  <si>
    <t>Dự án 4: 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</si>
  <si>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</si>
  <si>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TDA3: Phòng Nông nghiệp và Phát triển nông thôn</t>
  </si>
  <si>
    <t>Phòng Nông nghiệp</t>
  </si>
  <si>
    <t>TDA3: Phòng Lao động - Thương binh và Xã hội</t>
  </si>
  <si>
    <t>TDA2: Phòng Dân tộc</t>
  </si>
  <si>
    <t>TDA4: Phòng Dân tộc</t>
  </si>
  <si>
    <t>TDA1: Phòng Giáo dục và Đào tạo</t>
  </si>
  <si>
    <t>Phòng Giáo dục ĐT</t>
  </si>
  <si>
    <t>TDA3: Trung tâm GDNN-GDTX huyện</t>
  </si>
  <si>
    <t>Trung tâm Văn hóa - TTDLTT</t>
  </si>
  <si>
    <t>Dự án 8: Thực hiện bình đẳng giới và giải quyết những vấn đề cấp thiết đối với phụ nữ và trẻ em</t>
  </si>
  <si>
    <t>Dự án 10: Truyền thông, tuyên truyền, vận động trong vùng đồng bào dân tộc thiểu số và miền núi. Kiểm tra, giám sát đánh giá việc tổ chức thực hiện Chương trình</t>
  </si>
  <si>
    <t>TDA1: Phòng Dân tộc</t>
  </si>
  <si>
    <t>TDA3: Phòng Dân tộc</t>
  </si>
  <si>
    <t>TDA2: Trung tâm Văn hóa - Thể thảo - Du lịch và TT</t>
  </si>
  <si>
    <r>
      <t xml:space="preserve">Phát triển du lịch nông thôn </t>
    </r>
    <r>
      <rPr>
        <sz val="10"/>
        <rFont val="Times New Roman"/>
        <family val="1"/>
      </rPr>
      <t>- Phòng Văn hóa và Thông tin</t>
    </r>
  </si>
  <si>
    <t xml:space="preserve">Nguồn năm 2022 chuyển sang năm 2023 </t>
  </si>
  <si>
    <t>Vốn sự nghiệp năm 2023</t>
  </si>
  <si>
    <t>KP hoạt động khác cña địa phương- Xã Đăk Rơ Ông</t>
  </si>
  <si>
    <t>KP hoạt động khác cña địa phương -Xã Măng Ri</t>
  </si>
  <si>
    <t>a)</t>
  </si>
  <si>
    <t>b)</t>
  </si>
  <si>
    <t>Giao KH năm 2023</t>
  </si>
  <si>
    <t>Trung tâm Văn hóa - Thể thảo - Du lịch và TT</t>
  </si>
  <si>
    <t>Phòng Văn hóa TT</t>
  </si>
  <si>
    <t>Chi đào tạo nâng cao năng lực đội ngũ cán bộ làm công tác xây dựng nông thôn mới các cấp, nâng cao nhận thức và chuyển đổi tư duy của người dân và cộng đồng</t>
  </si>
  <si>
    <t>Chương trình tăng cường bảo vệ môi trường, an toàn thực phẩm và cấp nước sạch nông thôn trong XD NTM</t>
  </si>
  <si>
    <t>Chương trình mục tiêu quốc gia xây dựng 
Nông thôn mới</t>
  </si>
  <si>
    <t>CTMTQG XÂY DỰNG NÔNG THÔN MỚI</t>
  </si>
  <si>
    <t>CHƯƠNG TRÌNH MỤC TIÊU QUỐC GIA XÂY DỰNG
 NÔNG THÔN MỚI</t>
  </si>
  <si>
    <t>Giải ngân KH 2023</t>
  </si>
  <si>
    <t>Tổng vốn</t>
  </si>
  <si>
    <t xml:space="preserve">                                                                                                                                                                                                                                                                                                                                    </t>
  </si>
  <si>
    <t>Trung tâm VHTTDLTT</t>
  </si>
  <si>
    <t>CTMTQG GIẢM NGHÈO
BỀN VỮNG</t>
  </si>
  <si>
    <t>Xã Ngọc Lây</t>
  </si>
  <si>
    <t>Phòng Y Tế</t>
  </si>
  <si>
    <t>Tiểu dự án 2. Cải thiện dinh dưỡng</t>
  </si>
  <si>
    <t>Phòng Y tế</t>
  </si>
  <si>
    <t>Phòng Dân tộc huyện</t>
  </si>
  <si>
    <t>Hội L-hiệp Phụ nữ</t>
  </si>
  <si>
    <t>T-tâm VHTTDL -TT</t>
  </si>
  <si>
    <t>T- tâm VHTTDL TT</t>
  </si>
  <si>
    <t>Tiểu dự án 1:  Hỗ trợ phát triển SX trong lĩnh vực NN</t>
  </si>
  <si>
    <t>Giải ngân KH năm 2022 chuyển sang 2023</t>
  </si>
  <si>
    <t>CHƯƠNG TRÌNH MTQG GIẢM NGHÈO BỀN VỮNG</t>
  </si>
  <si>
    <t>T-tâm VHTTDL- TT</t>
  </si>
  <si>
    <t>Thủy lợi xã Đăk Sao (Hạng mục: thủy lợi Ba Ron)</t>
  </si>
  <si>
    <t>Trung tâm giống dược liệu quý</t>
  </si>
  <si>
    <t>Phòng NN&amp;PTNT huyện</t>
  </si>
  <si>
    <t>Trên địa bàn huyện</t>
  </si>
  <si>
    <t>đ/c vốn</t>
  </si>
  <si>
    <t>đ/c vôn</t>
  </si>
  <si>
    <t>Cầu tràn Đăk Riếp 1 đi khu du lịch thác Siu Puông</t>
  </si>
  <si>
    <t>Trương Mầm non xã măng Ri</t>
  </si>
  <si>
    <t>Cầu tràn qua suối thôn Mô Za, xã Ngok lây phuc vụ phát triển vùng dược liệu</t>
  </si>
  <si>
    <t>Thủy lợi Đăk Pui, xã Đăk Tờ Kan</t>
  </si>
  <si>
    <t>Cầu tràn Tu Long xã Văn Xuôi</t>
  </si>
  <si>
    <t>Trường Phổ thông dân tộc bán trú Tiểu học - Trung học cơ sở xã Đăk Sao</t>
  </si>
  <si>
    <t>Trường Phổ thông dân tộc bán trú Tiểu học - Trung học cơ sở xã Đăk Na</t>
  </si>
  <si>
    <t>Bảo tồn giá trị văn hoa phi vật thể và hỗ trợ phát triển du lịch làng Pu tá, xã măng Ri</t>
  </si>
  <si>
    <t xml:space="preserve">Vốn KH giao năm 2023 </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</si>
  <si>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</si>
  <si>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</si>
  <si>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Dự án 4: Tiểu DA 1 (Đầu tư cơ sở hạ tầng thiết yếu, phục vụ sản xuất, đời sống trong vùng đồng bào dân tộc thiểu số và miền núi)</t>
  </si>
  <si>
    <t>TDA1: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 (Phòng Giáo dục và Đào tạo)</t>
  </si>
  <si>
    <t>TDA2: Bồi dưỡng kiến thức dân tộc; đào tạo dự bị đại học, đại học và sau đại học đáp ứng nhu cầu nhân lực cho vùng đồng bào dân tộc thiểu số và miền núi (Phòng Dân tộc)</t>
  </si>
  <si>
    <t xml:space="preserve">Tiểu dự án 3: Dự án phát triển giáo dục nghề nghiệp và giải quyết việc làm cho người lao động vùng dân tộc thiểu số và miền núi. </t>
  </si>
  <si>
    <t>Dự án 8: Thực hiện bình đẳng giới và giải quyết những vấn đề cấp thiết đối với phụ nữ và trẻ em (Hội Liên hiệp Phụ nữ)</t>
  </si>
  <si>
    <t>TDA2: Ứng dụng công nghệ thông tin hỗ trợ phát triển kinh tế - xã hội và đảm bảo an ninh trật tự vùng đồng bào dân tộc thiểu số và miền núi (Trung tâm Văn hóa - TT - DL và TT)</t>
  </si>
  <si>
    <t>Tiểu dự án 4: Đào tạo nâng cao năng lực cho cộng đồng và cán bộ triển khai Chương trình ở các cấp (Phòng Dân tộc)</t>
  </si>
  <si>
    <t>Dự án 6: Bảo tồn, phát huy giá trị văn hóa truyền thống tốt đẹp của các dân tộc thiểu số gắn với phát triển du lịch (Trung tâm VHTTDL và TT)</t>
  </si>
  <si>
    <t>Dự án 9 -TDA 2: Giảm thiểu tình trạng tảo hôn và hôn nhân cận huyết thống trong vùng đồng bào dân tộc thiểu số và miền núi (Phòng Tư Pháp)</t>
  </si>
  <si>
    <t>Tiểu dự án 1: Biểu dương, tôn vinh điển hình tiên tiến, phát huy vai trò của người có uy tín (Phòng Dân tộc)</t>
  </si>
  <si>
    <t>Tiểu dự án 3: Kiểm tra, giám sát, đánh giá, đào tạo, tập huấn tổ chức thực hiện Chương trình.</t>
  </si>
  <si>
    <t>3.6</t>
  </si>
  <si>
    <t>3.12</t>
  </si>
  <si>
    <t>THỰC HIỆN KẾ HOẠCH VỐN NGÂN SÁCH ĐỊA PHƯƠNG THỰC HIỆN 03 CHƯƠNG TRÌNH MỤC TIÊU QUỐC GIA NĂM 2023 (VỐN SỰ NGHIỆP)</t>
  </si>
  <si>
    <t>THỰC HIỆN KẾ HOẠCH VỐN ĐÂU TƯ PHÁT TRIỂN NĂM 2023 THỰC HIỆN CHƯƠNG TRÌNH MỤC TIÊU QUỐC GIA TRÊN ĐỊA BÀN HUYỆN TU MƠ RÔNG (VỐN ĐẦU TƯ)</t>
  </si>
  <si>
    <t>Nâng cấp, Sửa chữa đường vào thôn Kon Pia, xã Đăk Hà</t>
  </si>
  <si>
    <t>TỔNG</t>
  </si>
  <si>
    <t>Tổng</t>
  </si>
  <si>
    <t>CTMTQG PT KTXH VÙNG ĐBDTTS VÀ MIỀN NÚI</t>
  </si>
  <si>
    <t>TỔNG SỐ GIẢI  NGÂN</t>
  </si>
  <si>
    <t>TỔNG VỐN 03 CTMTQG</t>
  </si>
  <si>
    <t>Biểu số 01</t>
  </si>
  <si>
    <t>Biểu số 02</t>
  </si>
  <si>
    <t>Biểu số 03</t>
  </si>
  <si>
    <t>Nộp trả</t>
  </si>
  <si>
    <t>GNBV</t>
  </si>
  <si>
    <t>DTTSMN</t>
  </si>
  <si>
    <t>Đề nghị nộp trả</t>
  </si>
  <si>
    <t>Trả nguồn</t>
  </si>
  <si>
    <t>26</t>
  </si>
  <si>
    <t>27</t>
  </si>
  <si>
    <t>28</t>
  </si>
  <si>
    <t>51</t>
  </si>
  <si>
    <t>53</t>
  </si>
  <si>
    <t>54</t>
  </si>
  <si>
    <t>55</t>
  </si>
  <si>
    <t>1.4.3</t>
  </si>
  <si>
    <t>1.4.4</t>
  </si>
  <si>
    <t>3.1.12</t>
  </si>
  <si>
    <t xml:space="preserve">Dự án 2 </t>
  </si>
  <si>
    <t xml:space="preserve">Dự án 5 </t>
  </si>
  <si>
    <t>5.2.3</t>
  </si>
  <si>
    <t>5.2.4</t>
  </si>
  <si>
    <t>5.2.5</t>
  </si>
  <si>
    <t>5.2.6</t>
  </si>
  <si>
    <t>5.2.7</t>
  </si>
  <si>
    <t>5.2.8</t>
  </si>
  <si>
    <t>5.2.9</t>
  </si>
  <si>
    <t>5.2.10</t>
  </si>
  <si>
    <t>5.2.11</t>
  </si>
  <si>
    <t>5.2.12</t>
  </si>
  <si>
    <t>5.2.13</t>
  </si>
  <si>
    <t>5.2.14</t>
  </si>
  <si>
    <t>5.2.15</t>
  </si>
  <si>
    <t>TỔNG (I)+(II)+(III)</t>
  </si>
  <si>
    <t>Kinh phí còn lại chưa giải ngân</t>
  </si>
  <si>
    <t>Kinh phí giải ngân phát sinh thêm kỳ này</t>
  </si>
  <si>
    <t xml:space="preserve">Năm 2022 chuyển sang năm 2023 </t>
  </si>
  <si>
    <t>Năm 2022 chuyển sang năm 2023 và KH vốn 2023</t>
  </si>
  <si>
    <t>đ/c vốn QĐ 180/QĐ-UBND ngày 12/06/2023</t>
  </si>
  <si>
    <t>TDA 1: Phòng Lao động Thương binh và Xã Hội</t>
  </si>
  <si>
    <t>Nâng cao năng lực, thực hiện chương trình</t>
  </si>
  <si>
    <t>UBND xã Đăk Hà</t>
  </si>
  <si>
    <t>UBND xã Văn Xuôi</t>
  </si>
  <si>
    <t>Xã Ngok Yêu</t>
  </si>
  <si>
    <t xml:space="preserve">Xã Tê Xăng </t>
  </si>
  <si>
    <t>Xã Ngok Lây</t>
  </si>
  <si>
    <t>Hỗ trợ làm nhà dự án định canh, định cư tập trung thôn Đăk Kinh 1 xã Ngok Lây, huyện Tu Mơ Rông</t>
  </si>
  <si>
    <t>=</t>
  </si>
  <si>
    <t xml:space="preserve">TÌNH HÌNH THỰC HIỆN CÁC CHƯƠNG TRÌNH MỤC TIÊU QUỐC GIA NĂM 2023 TRÊN ĐỊA BÀN HUYỆN                              
</t>
  </si>
  <si>
    <t>Chỉnh trang đô thị khu Trung tâm huyện</t>
  </si>
  <si>
    <t>Dự án sắp xếp, bố trí, ổn định dân cư tại chỗ xã Đăk Sao huyện Tu Mơ Rông</t>
  </si>
  <si>
    <t>2.5</t>
  </si>
  <si>
    <t>Đường đi khu sản xuất Mooi thôn Long Tro</t>
  </si>
  <si>
    <t>BQL TH các CTMTQG xã Văn Xuôi</t>
  </si>
  <si>
    <t>Đường đi khu sản xuất Đắk Hnăng 2</t>
  </si>
  <si>
    <t>BQL TH các CTMTQG xã Đắk Tờ Kan</t>
  </si>
  <si>
    <t>Khu thể thao thôn Ngọc La</t>
  </si>
  <si>
    <t>Cấp nước sinh hoạt các thôn xã Đăk Hà</t>
  </si>
  <si>
    <t xml:space="preserve"> xã Tê Xăng</t>
  </si>
  <si>
    <t>71 452 853</t>
  </si>
  <si>
    <t>Thực hiện giải ngân đến ngày 03/01/2024</t>
  </si>
  <si>
    <t>(Kèm theo Báo cáo số         /BC-TCKH ngày 10/01/2023 của Phòng Tài chính - kế hoạch huyện)</t>
  </si>
  <si>
    <t>Thực hiện thanh toán
 giải ngân 10/01/2024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</si>
</sst>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0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ồ_n_g_-;\-* #,##0.00\ _₫_ồ_n_g_-;_-* &quot;-&quot;??\ _₫_ồ_n_g_-;_-@_-"/>
    <numFmt numFmtId="165" formatCode="_-* #,##0\ &quot;₫&quot;_-;\-* #,##0\ &quot;₫&quot;_-;_-* &quot;-&quot;\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_(* \(#,##0\);_(* &quot;-&quot;??_);_(@_)"/>
    <numFmt numFmtId="177" formatCode="0.0000"/>
    <numFmt numFmtId="178" formatCode="_-&quot;ñ&quot;* #,##0_-;\-&quot;ñ&quot;* #,##0_-;_-&quot;ñ&quot;* &quot;-&quot;_-;_-@_-"/>
    <numFmt numFmtId="179" formatCode="_-* #,##0\ &quot;F&quot;_-;\-* #,##0\ &quot;F&quot;_-;_-* &quot;-&quot;\ &quot;F&quot;_-;_-@_-"/>
    <numFmt numFmtId="180" formatCode="&quot;\&quot;#,##0;[Red]&quot;\&quot;&quot;\&quot;\-#,##0"/>
    <numFmt numFmtId="181" formatCode="#,##0\ &quot;DM&quot;;\-#,##0\ &quot;DM&quot;"/>
    <numFmt numFmtId="182" formatCode="0.000%"/>
    <numFmt numFmtId="183" formatCode="#.##00"/>
    <numFmt numFmtId="184" formatCode="&quot;Rp&quot;#,##0_);[Red]\(&quot;Rp&quot;#,##0\)"/>
    <numFmt numFmtId="185" formatCode="_ * #,##0_)\ &quot;$&quot;_ ;_ * \(#,##0\)\ &quot;$&quot;_ ;_ * &quot;-&quot;_)\ &quot;$&quot;_ ;_ @_ "/>
    <numFmt numFmtId="186" formatCode="_-&quot;$&quot;* #,##0_-;\-&quot;$&quot;* #,##0_-;_-&quot;$&quot;* &quot;-&quot;_-;_-@_-"/>
    <numFmt numFmtId="187" formatCode="_-* #,##0\ _F_-;\-* #,##0\ _F_-;_-* &quot;-&quot;\ _F_-;_-@_-"/>
    <numFmt numFmtId="188" formatCode="_-* #,##0\ &quot;€&quot;_-;\-* #,##0\ &quot;€&quot;_-;_-* &quot;-&quot;\ &quot;€&quot;_-;_-@_-"/>
    <numFmt numFmtId="189" formatCode="_-* #,##0\ &quot;$&quot;_-;\-* #,##0\ &quot;$&quot;_-;_-* &quot;-&quot;\ &quot;$&quot;_-;_-@_-"/>
    <numFmt numFmtId="190" formatCode="_ * #,##0_)&quot;$&quot;_ ;_ * \(#,##0\)&quot;$&quot;_ ;_ * &quot;-&quot;_)&quot;$&quot;_ ;_ @_ "/>
    <numFmt numFmtId="191" formatCode="_-&quot;€&quot;* #,##0_-;\-&quot;€&quot;* #,##0_-;_-&quot;€&quot;* &quot;-&quot;_-;_-@_-"/>
    <numFmt numFmtId="192" formatCode="_-* #,##0.00\ _F_-;\-* #,##0.00\ _F_-;_-* &quot;-&quot;??\ _F_-;_-@_-"/>
    <numFmt numFmtId="193" formatCode="_-* #,##0.00\ _€_-;\-* #,##0.00\ _€_-;_-* &quot;-&quot;??\ _€_-;_-@_-"/>
    <numFmt numFmtId="194" formatCode="_ * #,##0.00_ ;_ * \-#,##0.00_ ;_ * &quot;-&quot;??_ ;_ @_ "/>
    <numFmt numFmtId="195" formatCode="_-* #,##0.00\ _V_N_D_-;\-* #,##0.00\ _V_N_D_-;_-* &quot;-&quot;??\ _V_N_D_-;_-@_-"/>
    <numFmt numFmtId="196" formatCode="_ * #,##0.00_)\ _$_ ;_ * \(#,##0.00\)\ _$_ ;_ * &quot;-&quot;??_)\ _$_ ;_ @_ "/>
    <numFmt numFmtId="197" formatCode="_ * #,##0.00_)_$_ ;_ * \(#,##0.00\)_$_ ;_ * &quot;-&quot;??_)_$_ ;_ @_ "/>
    <numFmt numFmtId="198" formatCode="_-* #,##0.00\ _ñ_-;\-* #,##0.00\ _ñ_-;_-* &quot;-&quot;??\ _ñ_-;_-@_-"/>
    <numFmt numFmtId="199" formatCode="_-* #,##0.00\ _ñ_-;_-* #,##0.00\ _ñ\-;_-* &quot;-&quot;??\ _ñ_-;_-@_-"/>
    <numFmt numFmtId="200" formatCode="_(&quot;$&quot;\ * #,##0_);_(&quot;$&quot;\ * \(#,##0\);_(&quot;$&quot;\ * &quot;-&quot;_);_(@_)"/>
    <numFmt numFmtId="201" formatCode="_-* #,##0.00000000_-;\-* #,##0.00000000_-;_-* &quot;-&quot;??_-;_-@_-"/>
    <numFmt numFmtId="202" formatCode="_(&quot;€&quot;\ * #,##0_);_(&quot;€&quot;\ * \(#,##0\);_(&quot;€&quot;\ * &quot;-&quot;_);_(@_)"/>
    <numFmt numFmtId="203" formatCode="_-* #,##0\ &quot;ñ&quot;_-;\-* #,##0\ &quot;ñ&quot;_-;_-* &quot;-&quot;\ &quot;ñ&quot;_-;_-@_-"/>
    <numFmt numFmtId="204" formatCode="_-* #,##0\ _€_-;\-* #,##0\ _€_-;_-* &quot;-&quot;\ _€_-;_-@_-"/>
    <numFmt numFmtId="205" formatCode="_ * #,##0_ ;_ * \-#,##0_ ;_ * &quot;-&quot;_ ;_ @_ "/>
    <numFmt numFmtId="206" formatCode="_-* #,##0\ _V_N_D_-;\-* #,##0\ _V_N_D_-;_-* &quot;-&quot;\ _V_N_D_-;_-@_-"/>
    <numFmt numFmtId="207" formatCode="_ * #,##0_)\ _$_ ;_ * \(#,##0\)\ _$_ ;_ * &quot;-&quot;_)\ _$_ ;_ @_ "/>
    <numFmt numFmtId="208" formatCode="_ * #,##0_)_$_ ;_ * \(#,##0\)_$_ ;_ * &quot;-&quot;_)_$_ ;_ @_ "/>
    <numFmt numFmtId="209" formatCode="_-* #,##0\ _$_-;\-* #,##0\ _$_-;_-* &quot;-&quot;\ _$_-;_-@_-"/>
    <numFmt numFmtId="210" formatCode="_-* #,##0\ _ñ_-;\-* #,##0\ _ñ_-;_-* &quot;-&quot;\ _ñ_-;_-@_-"/>
    <numFmt numFmtId="211" formatCode="_-* #,##0\ _ñ_-;_-* #,##0\ _ñ\-;_-* &quot;-&quot;\ _ñ_-;_-@_-"/>
    <numFmt numFmtId="212" formatCode="_ &quot;\&quot;* #,##0_ ;_ &quot;\&quot;* \-#,##0_ ;_ &quot;\&quot;* &quot;-&quot;_ ;_ @_ "/>
    <numFmt numFmtId="213" formatCode="&quot;\&quot;#,##0.00;[Red]&quot;\&quot;\-#,##0.00"/>
    <numFmt numFmtId="214" formatCode="&quot;\&quot;#,##0;[Red]&quot;\&quot;\-#,##0"/>
    <numFmt numFmtId="215" formatCode="_ * #,##0_)\ &quot;F&quot;_ ;_ * \(#,##0\)\ &quot;F&quot;_ ;_ * &quot;-&quot;_)\ &quot;F&quot;_ ;_ @_ "/>
    <numFmt numFmtId="216" formatCode="_-&quot;F&quot;* #,##0_-;\-&quot;F&quot;* #,##0_-;_-&quot;F&quot;* &quot;-&quot;_-;_-@_-"/>
    <numFmt numFmtId="217" formatCode="_ * #,##0.00_)&quot;$&quot;_ ;_ * \(#,##0.00\)&quot;$&quot;_ ;_ * &quot;-&quot;??_)&quot;$&quot;_ ;_ @_ "/>
    <numFmt numFmtId="218" formatCode="_ * #,##0.0_)_$_ ;_ * \(#,##0.0\)_$_ ;_ * &quot;-&quot;??_)_$_ ;_ @_ "/>
    <numFmt numFmtId="219" formatCode=";;"/>
    <numFmt numFmtId="220" formatCode="_ * #,##0.00_)&quot;€&quot;_ ;_ * \(#,##0.00\)&quot;€&quot;_ ;_ * &quot;-&quot;??_)&quot;€&quot;_ ;_ @_ "/>
    <numFmt numFmtId="221" formatCode="#,##0.0_);\(#,##0.0\)"/>
    <numFmt numFmtId="222" formatCode="_ &quot;\&quot;* #,##0.00_ ;_ &quot;\&quot;* &quot;\&quot;&quot;\&quot;&quot;\&quot;&quot;\&quot;&quot;\&quot;&quot;\&quot;&quot;\&quot;&quot;\&quot;&quot;\&quot;&quot;\&quot;&quot;\&quot;&quot;\&quot;\-#,##0.00_ ;_ &quot;\&quot;* &quot;-&quot;??_ ;_ @_ "/>
    <numFmt numFmtId="223" formatCode="0.0%"/>
    <numFmt numFmtId="224" formatCode="_ * #,##0.00_ ;_ * &quot;\&quot;&quot;\&quot;&quot;\&quot;&quot;\&quot;&quot;\&quot;&quot;\&quot;&quot;\&quot;&quot;\&quot;&quot;\&quot;&quot;\&quot;&quot;\&quot;&quot;\&quot;\-#,##0.00_ ;_ * &quot;-&quot;??_ ;_ @_ "/>
    <numFmt numFmtId="225" formatCode="&quot;$&quot;#,##0.00"/>
    <numFmt numFmtId="226" formatCode="&quot;\&quot;#,##0;&quot;\&quot;&quot;\&quot;&quot;\&quot;&quot;\&quot;&quot;\&quot;&quot;\&quot;&quot;\&quot;&quot;\&quot;&quot;\&quot;&quot;\&quot;&quot;\&quot;&quot;\&quot;&quot;\&quot;&quot;\&quot;\-#,##0"/>
    <numFmt numFmtId="227" formatCode="_ * #,##0.00_)&quot;£&quot;_ ;_ * \(#,##0.00\)&quot;£&quot;_ ;_ * &quot;-&quot;??_)&quot;£&quot;_ ;_ @_ "/>
    <numFmt numFmtId="228" formatCode="&quot;\&quot;#,##0;[Red]&quot;\&quot;&quot;\&quot;&quot;\&quot;&quot;\&quot;&quot;\&quot;&quot;\&quot;&quot;\&quot;&quot;\&quot;&quot;\&quot;&quot;\&quot;&quot;\&quot;&quot;\&quot;&quot;\&quot;&quot;\&quot;\-#,##0"/>
    <numFmt numFmtId="229" formatCode="_-&quot;$&quot;* #,##0.00_-;\-&quot;$&quot;* #,##0.00_-;_-&quot;$&quot;* &quot;-&quot;??_-;_-@_-"/>
    <numFmt numFmtId="230" formatCode="_ * #,##0_ ;_ * &quot;\&quot;&quot;\&quot;&quot;\&quot;&quot;\&quot;&quot;\&quot;&quot;\&quot;&quot;\&quot;&quot;\&quot;&quot;\&quot;&quot;\&quot;&quot;\&quot;&quot;\&quot;\-#,##0_ ;_ * &quot;-&quot;_ ;_ @_ "/>
    <numFmt numFmtId="231" formatCode="0.0%;\(0.0%\)"/>
    <numFmt numFmtId="232" formatCode="&quot;\&quot;#,##0.00;&quot;\&quot;&quot;\&quot;&quot;\&quot;&quot;\&quot;&quot;\&quot;&quot;\&quot;&quot;\&quot;&quot;\&quot;&quot;\&quot;&quot;\&quot;&quot;\&quot;&quot;\&quot;&quot;\&quot;&quot;\&quot;\-#,##0.00"/>
    <numFmt numFmtId="233" formatCode="_-* #,##0.00\ &quot;F&quot;_-;\-* #,##0.00\ &quot;F&quot;_-;_-* &quot;-&quot;??\ &quot;F&quot;_-;_-@_-"/>
    <numFmt numFmtId="234" formatCode="0.000_)"/>
    <numFmt numFmtId="235" formatCode="#,##0_)_%;\(#,##0\)_%;"/>
    <numFmt numFmtId="236" formatCode="_(* #,##0.0_);_(* \(#,##0.0\);_(* &quot;-&quot;??_);_(@_)"/>
    <numFmt numFmtId="237" formatCode="_._.* #,##0.0_)_%;_._.* \(#,##0.0\)_%"/>
    <numFmt numFmtId="238" formatCode="#,##0.0_)_%;\(#,##0.0\)_%;\ \ .0_)_%"/>
    <numFmt numFmtId="239" formatCode="_._.* #,##0.00_)_%;_._.* \(#,##0.00\)_%"/>
    <numFmt numFmtId="240" formatCode="#,##0.00_)_%;\(#,##0.00\)_%;\ \ .00_)_%"/>
    <numFmt numFmtId="241" formatCode="_._.* #,##0.000_)_%;_._.* \(#,##0.000\)_%"/>
    <numFmt numFmtId="242" formatCode="#,##0.000_)_%;\(#,##0.000\)_%;\ \ .000_)_%"/>
    <numFmt numFmtId="243" formatCode="&quot;$&quot;#,##0;[Red]\-&quot;$&quot;#,##0"/>
    <numFmt numFmtId="244" formatCode="_-* #,##0_-;\-* #,##0_-;_-* &quot;-&quot;??_-;_-@_-"/>
    <numFmt numFmtId="245" formatCode="_(* #,##0.00_);_(* \(#,##0.00\);_(* &quot;-&quot;&quot;?&quot;&quot;?&quot;_);_(@_)"/>
    <numFmt numFmtId="246" formatCode="_-* #,##0\ &quot;þ&quot;_-;\-* #,##0\ &quot;þ&quot;_-;_-* &quot;-&quot;\ &quot;þ&quot;_-;_-@_-"/>
    <numFmt numFmtId="247" formatCode="_-* #,##0.00\ _þ_-;\-* #,##0.00\ _þ_-;_-* &quot;-&quot;??\ _þ_-;_-@_-"/>
    <numFmt numFmtId="248" formatCode="_-* #,##0\ _₫_-;\-* #,##0\ _₫_-;_-* &quot;-&quot;??\ _₫_-;_-@_-"/>
    <numFmt numFmtId="249" formatCode="\t#\ ??/??"/>
    <numFmt numFmtId="250" formatCode="_-* #,##0.00\ _$_-;\-* #,##0.00\ _$_-;_-* &quot;-&quot;??\ _$_-;_-@_-"/>
    <numFmt numFmtId="251" formatCode="&quot;$&quot;#,##0;\-&quot;$&quot;#,##0"/>
    <numFmt numFmtId="252" formatCode="&quot;True&quot;;&quot;True&quot;;&quot;False&quot;"/>
    <numFmt numFmtId="253" formatCode="_(* #,##0.0_);_(* \(#,##0.0\);_(* &quot;-&quot;?_);_(@_)"/>
    <numFmt numFmtId="254" formatCode="&quot;\&quot;#&quot;,&quot;##0&quot;.&quot;00;[Red]&quot;\&quot;\-#&quot;,&quot;##0&quot;.&quot;00"/>
    <numFmt numFmtId="255" formatCode="#,##0.00;[Red]#,##0.00"/>
    <numFmt numFmtId="256" formatCode="#,##0;\(#,##0\)"/>
    <numFmt numFmtId="257" formatCode="_._.* \(#,##0\)_%;_._.* #,##0_)_%;_._.* 0_)_%;_._.@_)_%"/>
    <numFmt numFmtId="258" formatCode="_._.&quot;€&quot;* \(#,##0\)_%;_._.&quot;€&quot;* #,##0_)_%;_._.&quot;€&quot;* 0_)_%;_._.@_)_%"/>
    <numFmt numFmtId="259" formatCode="* \(#,##0\);* #,##0_);&quot;-&quot;??_);@"/>
    <numFmt numFmtId="260" formatCode="_ &quot;R&quot;\ * #,##0_ ;_ &quot;R&quot;\ * \-#,##0_ ;_ &quot;R&quot;\ * &quot;-&quot;_ ;_ @_ "/>
    <numFmt numFmtId="261" formatCode="_ * #,##0.00_ ;_ * &quot;\&quot;&quot;\&quot;&quot;\&quot;&quot;\&quot;&quot;\&quot;&quot;\&quot;\-#,##0.00_ ;_ * &quot;-&quot;??_ ;_ @_ "/>
    <numFmt numFmtId="262" formatCode="&quot;€&quot;* #,##0_)_%;&quot;€&quot;* \(#,##0\)_%;&quot;€&quot;* &quot;-&quot;??_)_%;@_)_%"/>
    <numFmt numFmtId="263" formatCode="&quot;$&quot;* #,##0_)_%;&quot;$&quot;* \(#,##0\)_%;&quot;$&quot;* &quot;-&quot;??_)_%;@_)_%"/>
    <numFmt numFmtId="264" formatCode="&quot;\&quot;#,##0.00;&quot;\&quot;&quot;\&quot;&quot;\&quot;&quot;\&quot;&quot;\&quot;&quot;\&quot;&quot;\&quot;&quot;\&quot;\-#,##0.00"/>
    <numFmt numFmtId="265" formatCode="_._.&quot;€&quot;* #,##0.0_)_%;_._.&quot;€&quot;* \(#,##0.0\)_%"/>
    <numFmt numFmtId="266" formatCode="&quot;€&quot;* #,##0.0_)_%;&quot;€&quot;* \(#,##0.0\)_%;&quot;€&quot;* \ .0_)_%"/>
    <numFmt numFmtId="267" formatCode="_._.&quot;$&quot;* #,##0.0_)_%;_._.&quot;$&quot;* \(#,##0.0\)_%"/>
    <numFmt numFmtId="268" formatCode="_._.&quot;€&quot;* #,##0.00_)_%;_._.&quot;€&quot;* \(#,##0.00\)_%"/>
    <numFmt numFmtId="269" formatCode="&quot;€&quot;* #,##0.00_)_%;&quot;€&quot;* \(#,##0.00\)_%;&quot;€&quot;* \ .00_)_%"/>
    <numFmt numFmtId="270" formatCode="_._.&quot;$&quot;* #,##0.00_)_%;_._.&quot;$&quot;* \(#,##0.00\)_%"/>
    <numFmt numFmtId="271" formatCode="_._.&quot;€&quot;* #,##0.000_)_%;_._.&quot;€&quot;* \(#,##0.000\)_%"/>
    <numFmt numFmtId="272" formatCode="&quot;€&quot;* #,##0.000_)_%;&quot;€&quot;* \(#,##0.000\)_%;&quot;€&quot;* \ .000_)_%"/>
    <numFmt numFmtId="273" formatCode="_._.&quot;$&quot;* #,##0.000_)_%;_._.&quot;$&quot;* \(#,##0.000\)_%"/>
    <numFmt numFmtId="274" formatCode="_-* #,##0.00\ &quot;€&quot;_-;\-* #,##0.00\ &quot;€&quot;_-;_-* &quot;-&quot;??\ &quot;€&quot;_-;_-@_-"/>
    <numFmt numFmtId="275" formatCode="_ * #,##0_ ;_ * &quot;\&quot;&quot;\&quot;&quot;\&quot;&quot;\&quot;&quot;\&quot;&quot;\&quot;\-#,##0_ ;_ * &quot;-&quot;_ ;_ @_ "/>
    <numFmt numFmtId="276" formatCode="\$#,##0\ ;\(\$#,##0\)"/>
    <numFmt numFmtId="277" formatCode="&quot;$&quot;#,##0\ ;\(&quot;$&quot;#,##0\)"/>
    <numFmt numFmtId="278" formatCode="\t0.00%"/>
    <numFmt numFmtId="279" formatCode="0.000"/>
    <numFmt numFmtId="280" formatCode="* #,##0_);* \(#,##0\);&quot;-&quot;??_);@"/>
    <numFmt numFmtId="281" formatCode="\U\S\$#,##0.00;\(\U\S\$#,##0.00\)"/>
    <numFmt numFmtId="282" formatCode="_(\§\g\ #,##0_);_(\§\g\ \(#,##0\);_(\§\g\ &quot;-&quot;??_);_(@_)"/>
    <numFmt numFmtId="283" formatCode="_(\§\g\ #,##0_);_(\§\g\ \(#,##0\);_(\§\g\ &quot;-&quot;_);_(@_)"/>
    <numFmt numFmtId="284" formatCode="\§\g#,##0_);\(\§\g#,##0\)"/>
    <numFmt numFmtId="285" formatCode="_-&quot;VND&quot;* #,##0_-;\-&quot;VND&quot;* #,##0_-;_-&quot;VND&quot;* &quot;-&quot;_-;_-@_-"/>
    <numFmt numFmtId="286" formatCode="_(&quot;Rp&quot;* #,##0.00_);_(&quot;Rp&quot;* \(#,##0.00\);_(&quot;Rp&quot;* &quot;-&quot;??_);_(@_)"/>
    <numFmt numFmtId="287" formatCode="#,##0.00\ &quot;FB&quot;;[Red]\-#,##0.00\ &quot;FB&quot;"/>
    <numFmt numFmtId="288" formatCode="#,##0\ &quot;$&quot;;\-#,##0\ &quot;$&quot;"/>
    <numFmt numFmtId="289" formatCode="_-* #,##0\ _F_B_-;\-* #,##0\ _F_B_-;_-* &quot;-&quot;\ _F_B_-;_-@_-"/>
    <numFmt numFmtId="290" formatCode="_-[$€]* #,##0.00_-;\-[$€]* #,##0.00_-;_-[$€]* &quot;-&quot;??_-;_-@_-"/>
    <numFmt numFmtId="291" formatCode="_ * #,##0.00_)_d_ ;_ * \(#,##0.00\)_d_ ;_ * &quot;-&quot;??_)_d_ ;_ @_ "/>
    <numFmt numFmtId="292" formatCode="#,##0_);\-#,##0_)"/>
    <numFmt numFmtId="293" formatCode="#,###;\-#,###;&quot;&quot;;_(@_)"/>
    <numFmt numFmtId="294" formatCode="&quot;€&quot;#,##0;\-&quot;€&quot;#,##0"/>
    <numFmt numFmtId="295" formatCode="#,##0\ &quot;$&quot;_);\(#,##0\ &quot;$&quot;\)"/>
    <numFmt numFmtId="296" formatCode="#,###"/>
    <numFmt numFmtId="297" formatCode="&quot;Fr.&quot;\ #,##0.00;[Red]&quot;Fr.&quot;\ \-#,##0.00"/>
    <numFmt numFmtId="298" formatCode="_ &quot;Fr.&quot;\ * #,##0_ ;_ &quot;Fr.&quot;\ * \-#,##0_ ;_ &quot;Fr.&quot;\ * &quot;-&quot;_ ;_ @_ "/>
    <numFmt numFmtId="299" formatCode="&quot;\&quot;#,##0;[Red]\-&quot;\&quot;#,##0"/>
    <numFmt numFmtId="300" formatCode="&quot;\&quot;#,##0.00;\-&quot;\&quot;#,##0.00"/>
    <numFmt numFmtId="301" formatCode="&quot;VND&quot;#,##0_);[Red]\(&quot;VND&quot;#,##0\)"/>
    <numFmt numFmtId="302" formatCode="#,##0.00_);\-#,##0.00_)"/>
    <numFmt numFmtId="303" formatCode="0_)%;\(0\)%"/>
    <numFmt numFmtId="304" formatCode="_._._(* 0_)%;_._.* \(0\)%"/>
    <numFmt numFmtId="305" formatCode="_(0_)%;\(0\)%"/>
    <numFmt numFmtId="306" formatCode="0%_);\(0%\)"/>
    <numFmt numFmtId="307" formatCode="#,##0.000_);\(#,##0.000\)"/>
    <numFmt numFmtId="308" formatCode="_ &quot;\&quot;* #,##0_ ;_ &quot;\&quot;* &quot;\&quot;&quot;\&quot;&quot;\&quot;&quot;\&quot;&quot;\&quot;&quot;\&quot;&quot;\&quot;&quot;\&quot;&quot;\&quot;&quot;\&quot;&quot;\&quot;&quot;\&quot;&quot;\&quot;&quot;\&quot;\-#,##0_ ;_ &quot;\&quot;* &quot;-&quot;_ ;_ @_ "/>
    <numFmt numFmtId="309" formatCode="_(0.0_)%;\(0.0\)%"/>
    <numFmt numFmtId="310" formatCode="_._._(* 0.0_)%;_._.* \(0.0\)%"/>
    <numFmt numFmtId="311" formatCode="_(0.00_)%;\(0.00\)%"/>
    <numFmt numFmtId="312" formatCode="_._._(* 0.00_)%;_._.* \(0.00\)%"/>
    <numFmt numFmtId="313" formatCode="_(0.000_)%;\(0.000\)%"/>
    <numFmt numFmtId="314" formatCode="_._._(* 0.000_)%;_._.* \(0.000\)%"/>
    <numFmt numFmtId="315" formatCode="#"/>
    <numFmt numFmtId="316" formatCode="&quot;¡Ì&quot;#,##0;[Red]\-&quot;¡Ì&quot;#,##0"/>
    <numFmt numFmtId="317" formatCode="#,##0.00\ &quot;F&quot;;[Red]\-#,##0.00\ &quot;F&quot;"/>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0.0"/>
    <numFmt numFmtId="338" formatCode="_(&quot;Z$&quot;* #,##0.00_);_(&quot;Z$&quot;* \(#,##0.00\);_(&quot;Z$&quot;* &quot;-&quot;??_);_(@_)"/>
    <numFmt numFmtId="339" formatCode="#,##0;[Red]#,##0"/>
    <numFmt numFmtId="340" formatCode="0.000\ "/>
    <numFmt numFmtId="341" formatCode="#,##0\ &quot;Lt&quot;;[Red]\-#,##0\ &quot;Lt&quot;"/>
    <numFmt numFmtId="342" formatCode="&quot;?&quot;#,##0;&quot;?&quot;\-#,##0"/>
    <numFmt numFmtId="343" formatCode="_-* #,##0.0\ _₫_-;\-* #,##0.0\ _₫_-;_-* &quot;-&quot;??\ _₫_-;_-@_-"/>
    <numFmt numFmtId="344" formatCode="mmmm\ d\,\ yyyy"/>
    <numFmt numFmtId="345" formatCode="##.##%"/>
    <numFmt numFmtId="346" formatCode="_(* #,##0_);_(* \(#,##0\);_(* \-??_);_(@_)"/>
    <numFmt numFmtId="347" formatCode="&quot;\&quot;#,##0.00;[Red]&quot;\&quot;&quot;\&quot;&quot;\&quot;&quot;\&quot;&quot;\&quot;&quot;\&quot;\-#,##0.00"/>
    <numFmt numFmtId="348" formatCode="\$#,##0\ ;&quot;($&quot;#,##0\)"/>
    <numFmt numFmtId="349" formatCode="_-\$* #,##0_-;&quot;-$&quot;* #,##0_-;_-\$* \-_-;_-@_-"/>
    <numFmt numFmtId="350" formatCode="\$#,##0_);[Red]&quot;($&quot;#,##0\)"/>
    <numFmt numFmtId="351" formatCode="_-* #,##0\ _F_-;\-* #,##0\ _F_-;_-* &quot;- &quot;_F_-;_-@_-"/>
    <numFmt numFmtId="352" formatCode="\£###,0\.00;[Red]&quot;-£&quot;###,0\.00"/>
    <numFmt numFmtId="353" formatCode="##,###.##"/>
    <numFmt numFmtId="354" formatCode="#0.##"/>
    <numFmt numFmtId="355" formatCode="_(* #,##0_);_(* \(#,##0\);_(* \-_);_(@_)"/>
    <numFmt numFmtId="356" formatCode="_-[$€-2]* #,##0.00_-;\-[$€-2]* #,##0.00_-;_-[$€-2]* &quot;-&quot;??_-"/>
    <numFmt numFmtId="357" formatCode="_ &quot;\&quot;* #,##0.00_ ;_ &quot;\&quot;* \-#,##0.00_ ;_ &quot;\&quot;* &quot;-&quot;??_ ;_ @_ "/>
    <numFmt numFmtId="358" formatCode="0.0"/>
    <numFmt numFmtId="359" formatCode="_(* #,##0.00_);_(* \(#,##0.00\);_(* \-??_);_(@_)"/>
    <numFmt numFmtId="360" formatCode="_-* #,##0_-;\-* #,##0_-;_-* \-_-;_-@_-"/>
    <numFmt numFmtId="361" formatCode="00####"/>
    <numFmt numFmtId="362" formatCode="##,##0%"/>
    <numFmt numFmtId="363" formatCode="#,###%"/>
    <numFmt numFmtId="364" formatCode="##.##"/>
  </numFmts>
  <fonts count="298">
    <font>
      <sz val="10"/>
      <color theme="1"/>
      <name val="Arial Narrow"/>
      <family val="2"/>
    </font>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sz val="10"/>
      <color theme="1"/>
      <name val="Arial Narrow"/>
      <family val="2"/>
    </font>
    <font>
      <sz val="11"/>
      <color theme="1"/>
      <name val="Times New Roman"/>
      <family val="1"/>
    </font>
    <font>
      <sz val="10"/>
      <color theme="1"/>
      <name val="Times New Roman"/>
      <family val="1"/>
    </font>
    <font>
      <b/>
      <sz val="10"/>
      <name val="Times New Roman"/>
      <family val="1"/>
    </font>
    <font>
      <b/>
      <sz val="10"/>
      <color theme="1"/>
      <name val="Times New Roman"/>
      <family val="1"/>
    </font>
    <font>
      <i/>
      <sz val="10"/>
      <name val="Times New Roman"/>
      <family val="1"/>
    </font>
    <font>
      <b/>
      <sz val="12"/>
      <name val="Times New Roman"/>
      <family val="1"/>
    </font>
    <font>
      <b/>
      <i/>
      <sz val="10"/>
      <name val="Times New Roman"/>
      <family val="1"/>
    </font>
    <font>
      <sz val="8"/>
      <name val="Arial Narrow"/>
      <family val="2"/>
    </font>
    <font>
      <b/>
      <sz val="10"/>
      <color rgb="FFFF0000"/>
      <name val="Times New Roman"/>
      <family val="1"/>
    </font>
    <font>
      <b/>
      <sz val="12"/>
      <color theme="1"/>
      <name val="Times New Roman"/>
      <family val="1"/>
    </font>
    <font>
      <sz val="13"/>
      <color theme="1"/>
      <name val="Arial Narrow"/>
      <family val="2"/>
    </font>
    <font>
      <b/>
      <sz val="13"/>
      <name val="Times New Roman"/>
      <family val="1"/>
    </font>
    <font>
      <b/>
      <i/>
      <sz val="12"/>
      <name val="Times New Roman"/>
      <family val="1"/>
    </font>
    <font>
      <i/>
      <sz val="11"/>
      <name val="Times New Roman"/>
      <family val="1"/>
    </font>
    <font>
      <sz val="11"/>
      <color rgb="FFFF0000"/>
      <name val="Times New Roman"/>
      <family val="1"/>
    </font>
    <font>
      <b/>
      <i/>
      <sz val="11"/>
      <name val="Times New Roman"/>
      <family val="1"/>
    </font>
    <font>
      <b/>
      <sz val="10"/>
      <color theme="1"/>
      <name val="Arial Narrow"/>
      <family val="2"/>
    </font>
    <font>
      <sz val="10"/>
      <color rgb="FFFF0000"/>
      <name val="Times New Roman"/>
      <family val="1"/>
    </font>
    <font>
      <i/>
      <sz val="12"/>
      <name val="Times New Roman"/>
      <family val="1"/>
    </font>
    <font>
      <i/>
      <sz val="13"/>
      <name val="Times New Roman"/>
      <family val="1"/>
    </font>
    <font>
      <sz val="10"/>
      <color rgb="FFFF0000"/>
      <name val="Arial Narrow"/>
      <family val="2"/>
    </font>
    <font>
      <sz val="10"/>
      <name val="Arial Narrow"/>
      <family val="2"/>
      <charset val="163"/>
    </font>
    <font>
      <sz val="14"/>
      <color theme="1"/>
      <name val="Arial Narrow"/>
      <family val="2"/>
    </font>
    <font>
      <sz val="14"/>
      <color theme="1"/>
      <name val="Times New Roman"/>
      <family val="1"/>
    </font>
    <font>
      <sz val="14"/>
      <name val="Arial Narrow"/>
      <family val="2"/>
      <charset val="163"/>
    </font>
    <font>
      <b/>
      <sz val="14"/>
      <color theme="1"/>
      <name val="Arial Narrow"/>
      <family val="2"/>
    </font>
    <font>
      <sz val="10"/>
      <color rgb="FFFF0000"/>
      <name val="Times New Roman"/>
      <family val="1"/>
      <charset val="163"/>
    </font>
    <font>
      <sz val="11"/>
      <name val="Arial Narrow"/>
      <family val="2"/>
    </font>
    <font>
      <i/>
      <sz val="12"/>
      <name val="Arial Narrow"/>
      <family val="2"/>
    </font>
    <font>
      <b/>
      <sz val="12"/>
      <name val="Arial Narrow"/>
      <family val="2"/>
    </font>
    <font>
      <b/>
      <i/>
      <sz val="12"/>
      <name val="Arial Narrow"/>
      <family val="2"/>
    </font>
    <font>
      <sz val="9"/>
      <name val="Times New Roman"/>
      <family val="1"/>
    </font>
    <font>
      <b/>
      <sz val="12"/>
      <name val="Times New Roman"/>
      <family val="1"/>
      <charset val="163"/>
    </font>
    <font>
      <sz val="11"/>
      <name val="Times New Roman"/>
      <family val="1"/>
      <charset val="163"/>
    </font>
    <font>
      <sz val="12"/>
      <name val="Arial Narrow"/>
      <family val="2"/>
      <charset val="163"/>
    </font>
    <font>
      <sz val="9"/>
      <color indexed="81"/>
      <name val="Tahoma"/>
      <family val="2"/>
    </font>
    <font>
      <b/>
      <sz val="9"/>
      <color indexed="81"/>
      <name val="Tahoma"/>
      <family val="2"/>
    </font>
    <font>
      <sz val="10"/>
      <color rgb="FFFF0000"/>
      <name val="Arial Narrow"/>
      <family val="2"/>
      <charset val="163"/>
    </font>
  </fonts>
  <fills count="7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s>
  <cellStyleXfs count="36171">
    <xf numFmtId="0" fontId="0" fillId="0" borderId="0"/>
    <xf numFmtId="0" fontId="8" fillId="0" borderId="0"/>
    <xf numFmtId="43" fontId="8" fillId="0" borderId="0" applyFont="0" applyFill="0" applyBorder="0" applyAlignment="0" applyProtection="0"/>
    <xf numFmtId="178"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11" fillId="0" borderId="0"/>
    <xf numFmtId="0" fontId="11" fillId="0" borderId="0"/>
    <xf numFmtId="3" fontId="12" fillId="0" borderId="1"/>
    <xf numFmtId="3" fontId="12" fillId="0" borderId="1"/>
    <xf numFmtId="176" fontId="13" fillId="0" borderId="12" applyFont="0" applyBorder="0"/>
    <xf numFmtId="176" fontId="14" fillId="0" borderId="0" applyProtection="0"/>
    <xf numFmtId="176" fontId="15" fillId="0" borderId="12" applyFont="0" applyBorder="0"/>
    <xf numFmtId="0" fontId="16" fillId="0" borderId="0"/>
    <xf numFmtId="179" fontId="17" fillId="0" borderId="0" applyFont="0" applyFill="0" applyBorder="0" applyAlignment="0" applyProtection="0"/>
    <xf numFmtId="0" fontId="18" fillId="0" borderId="0" applyFont="0" applyFill="0" applyBorder="0" applyAlignment="0" applyProtection="0"/>
    <xf numFmtId="180" fontId="5"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0" borderId="0" applyFont="0" applyFill="0" applyBorder="0" applyAlignment="0" applyProtection="0"/>
    <xf numFmtId="0" fontId="21" fillId="0" borderId="13"/>
    <xf numFmtId="183" fontId="16" fillId="0" borderId="0" applyFont="0" applyFill="0" applyBorder="0" applyAlignment="0" applyProtection="0"/>
    <xf numFmtId="166" fontId="22" fillId="0" borderId="0" applyFont="0" applyFill="0" applyBorder="0" applyAlignment="0" applyProtection="0"/>
    <xf numFmtId="168" fontId="22" fillId="0" borderId="0" applyFont="0" applyFill="0" applyBorder="0" applyAlignment="0" applyProtection="0"/>
    <xf numFmtId="184" fontId="23" fillId="0" borderId="0" applyFont="0" applyFill="0" applyBorder="0" applyAlignment="0" applyProtection="0"/>
    <xf numFmtId="0" fontId="2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Protection="0"/>
    <xf numFmtId="0" fontId="25" fillId="0" borderId="0"/>
    <xf numFmtId="0" fontId="5" fillId="0" borderId="0" applyProtection="0"/>
    <xf numFmtId="0" fontId="2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Protection="0"/>
    <xf numFmtId="0" fontId="27" fillId="0" borderId="0" applyNumberFormat="0" applyFill="0" applyBorder="0" applyProtection="0">
      <alignment vertical="center"/>
    </xf>
    <xf numFmtId="166" fontId="10" fillId="0" borderId="0" applyFont="0" applyFill="0" applyBorder="0" applyAlignment="0" applyProtection="0"/>
    <xf numFmtId="185" fontId="17" fillId="0" borderId="0" applyFont="0" applyFill="0" applyBorder="0" applyAlignment="0" applyProtection="0"/>
    <xf numFmtId="186" fontId="9"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7" fontId="10" fillId="0" borderId="0" applyFont="0" applyFill="0" applyBorder="0" applyAlignment="0" applyProtection="0"/>
    <xf numFmtId="42" fontId="17" fillId="0" borderId="0" applyFont="0" applyFill="0" applyBorder="0" applyAlignment="0" applyProtection="0"/>
    <xf numFmtId="185"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185" fontId="17" fillId="0" borderId="0" applyFont="0" applyFill="0" applyBorder="0" applyAlignment="0" applyProtection="0"/>
    <xf numFmtId="0" fontId="28" fillId="0" borderId="0"/>
    <xf numFmtId="42" fontId="17" fillId="0" borderId="0" applyFont="0" applyFill="0" applyBorder="0" applyAlignment="0" applyProtection="0"/>
    <xf numFmtId="0" fontId="29" fillId="0" borderId="0">
      <alignment vertical="top"/>
    </xf>
    <xf numFmtId="0" fontId="30" fillId="0" borderId="0">
      <alignment vertical="top"/>
    </xf>
    <xf numFmtId="0" fontId="30" fillId="0" borderId="0">
      <alignment vertical="top"/>
    </xf>
    <xf numFmtId="0" fontId="16" fillId="0" borderId="0" applyNumberFormat="0" applyFill="0" applyBorder="0" applyAlignment="0" applyProtection="0"/>
    <xf numFmtId="179" fontId="9" fillId="0" borderId="0" applyFon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185"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0" fontId="28" fillId="0" borderId="0"/>
    <xf numFmtId="190"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0" fontId="28" fillId="0" borderId="0"/>
    <xf numFmtId="185" fontId="17" fillId="0" borderId="0" applyFont="0" applyFill="0" applyBorder="0" applyAlignment="0" applyProtection="0"/>
    <xf numFmtId="0" fontId="28" fillId="0" borderId="0"/>
    <xf numFmtId="0" fontId="28" fillId="0" borderId="0"/>
    <xf numFmtId="0" fontId="28" fillId="0" borderId="0"/>
    <xf numFmtId="186" fontId="9"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86" fontId="9" fillId="0" borderId="0" applyFont="0" applyFill="0" applyBorder="0" applyAlignment="0" applyProtection="0"/>
    <xf numFmtId="191"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91"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78" fontId="9" fillId="0" borderId="0" applyFont="0" applyFill="0" applyBorder="0" applyAlignment="0" applyProtection="0"/>
    <xf numFmtId="168" fontId="9" fillId="0" borderId="0" applyFont="0" applyFill="0" applyBorder="0" applyAlignment="0" applyProtection="0"/>
    <xf numFmtId="192" fontId="17" fillId="0" borderId="0" applyFont="0" applyFill="0" applyBorder="0" applyAlignment="0" applyProtection="0"/>
    <xf numFmtId="19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5" fontId="17" fillId="0" borderId="0" applyFont="0" applyFill="0" applyBorder="0" applyAlignment="0" applyProtection="0"/>
    <xf numFmtId="170"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7"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7" fontId="17" fillId="0" borderId="0" applyFont="0" applyFill="0" applyBorder="0" applyAlignment="0" applyProtection="0"/>
    <xf numFmtId="170"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8"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166" fontId="9"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85"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179" fontId="9"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5"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5"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179"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9" fontId="9" fillId="0" borderId="0" applyFont="0" applyFill="0" applyBorder="0" applyAlignment="0" applyProtection="0"/>
    <xf numFmtId="201" fontId="32" fillId="0" borderId="0" applyFont="0" applyFill="0" applyBorder="0" applyAlignment="0" applyProtection="0"/>
    <xf numFmtId="202"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9" fontId="17" fillId="0" borderId="0" applyFont="0" applyFill="0" applyBorder="0" applyAlignment="0" applyProtection="0"/>
    <xf numFmtId="203"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85"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9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5" fontId="17" fillId="0" borderId="0" applyFont="0" applyFill="0" applyBorder="0" applyAlignment="0" applyProtection="0"/>
    <xf numFmtId="170"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7"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7" fontId="17" fillId="0" borderId="0" applyFont="0" applyFill="0" applyBorder="0" applyAlignment="0" applyProtection="0"/>
    <xf numFmtId="170"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8" fontId="17" fillId="0" borderId="0" applyFont="0" applyFill="0" applyBorder="0" applyAlignment="0" applyProtection="0"/>
    <xf numFmtId="199" fontId="17" fillId="0" borderId="0" applyFont="0" applyFill="0" applyBorder="0" applyAlignment="0" applyProtection="0"/>
    <xf numFmtId="168" fontId="9"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187" fontId="17" fillId="0" borderId="0" applyFont="0" applyFill="0" applyBorder="0" applyAlignment="0" applyProtection="0"/>
    <xf numFmtId="204"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205" fontId="17" fillId="0" borderId="0" applyFont="0" applyFill="0" applyBorder="0" applyAlignment="0" applyProtection="0"/>
    <xf numFmtId="206" fontId="17" fillId="0" borderId="0" applyFont="0" applyFill="0" applyBorder="0" applyAlignment="0" applyProtection="0"/>
    <xf numFmtId="187" fontId="17" fillId="0" borderId="0" applyFont="0" applyFill="0" applyBorder="0" applyAlignment="0" applyProtection="0"/>
    <xf numFmtId="206" fontId="17" fillId="0" borderId="0" applyFont="0" applyFill="0" applyBorder="0" applyAlignment="0" applyProtection="0"/>
    <xf numFmtId="169"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87" fontId="17" fillId="0" borderId="0" applyFont="0" applyFill="0" applyBorder="0" applyAlignment="0" applyProtection="0"/>
    <xf numFmtId="187"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07" fontId="17" fillId="0" borderId="0" applyFont="0" applyFill="0" applyBorder="0" applyAlignment="0" applyProtection="0"/>
    <xf numFmtId="187" fontId="17" fillId="0" borderId="0" applyFont="0" applyFill="0" applyBorder="0" applyAlignment="0" applyProtection="0"/>
    <xf numFmtId="209" fontId="17" fillId="0" borderId="0" applyFont="0" applyFill="0" applyBorder="0" applyAlignment="0" applyProtection="0"/>
    <xf numFmtId="187" fontId="17" fillId="0" borderId="0" applyFont="0" applyFill="0" applyBorder="0" applyAlignment="0" applyProtection="0"/>
    <xf numFmtId="208"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69"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208" fontId="17" fillId="0" borderId="0" applyFont="0" applyFill="0" applyBorder="0" applyAlignment="0" applyProtection="0"/>
    <xf numFmtId="169"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207"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208"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87" fontId="17" fillId="0" borderId="0" applyFont="0" applyFill="0" applyBorder="0" applyAlignment="0" applyProtection="0"/>
    <xf numFmtId="206" fontId="17" fillId="0" borderId="0" applyFont="0" applyFill="0" applyBorder="0" applyAlignment="0" applyProtection="0"/>
    <xf numFmtId="187" fontId="17" fillId="0" borderId="0" applyFont="0" applyFill="0" applyBorder="0" applyAlignment="0" applyProtection="0"/>
    <xf numFmtId="210" fontId="17" fillId="0" borderId="0" applyFont="0" applyFill="0" applyBorder="0" applyAlignment="0" applyProtection="0"/>
    <xf numFmtId="211"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87" fontId="17" fillId="0" borderId="0" applyFont="0" applyFill="0" applyBorder="0" applyAlignment="0" applyProtection="0"/>
    <xf numFmtId="185"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179" fontId="9"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5"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5"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179"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9" fontId="9" fillId="0" borderId="0" applyFont="0" applyFill="0" applyBorder="0" applyAlignment="0" applyProtection="0"/>
    <xf numFmtId="201" fontId="32" fillId="0" borderId="0" applyFont="0" applyFill="0" applyBorder="0" applyAlignment="0" applyProtection="0"/>
    <xf numFmtId="202"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9" fontId="17" fillId="0" borderId="0" applyFont="0" applyFill="0" applyBorder="0" applyAlignment="0" applyProtection="0"/>
    <xf numFmtId="203" fontId="17" fillId="0" borderId="0" applyFont="0" applyFill="0" applyBorder="0" applyAlignment="0" applyProtection="0"/>
    <xf numFmtId="166" fontId="9"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85" fontId="17" fillId="0" borderId="0" applyFont="0" applyFill="0" applyBorder="0" applyAlignment="0" applyProtection="0"/>
    <xf numFmtId="42" fontId="17" fillId="0" borderId="0" applyFont="0" applyFill="0" applyBorder="0" applyAlignment="0" applyProtection="0"/>
    <xf numFmtId="168" fontId="9" fillId="0" borderId="0" applyFont="0" applyFill="0" applyBorder="0" applyAlignment="0" applyProtection="0"/>
    <xf numFmtId="187" fontId="17" fillId="0" borderId="0" applyFont="0" applyFill="0" applyBorder="0" applyAlignment="0" applyProtection="0"/>
    <xf numFmtId="204"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205" fontId="17" fillId="0" borderId="0" applyFont="0" applyFill="0" applyBorder="0" applyAlignment="0" applyProtection="0"/>
    <xf numFmtId="206" fontId="17" fillId="0" borderId="0" applyFont="0" applyFill="0" applyBorder="0" applyAlignment="0" applyProtection="0"/>
    <xf numFmtId="187" fontId="17" fillId="0" borderId="0" applyFont="0" applyFill="0" applyBorder="0" applyAlignment="0" applyProtection="0"/>
    <xf numFmtId="206" fontId="17" fillId="0" borderId="0" applyFont="0" applyFill="0" applyBorder="0" applyAlignment="0" applyProtection="0"/>
    <xf numFmtId="169"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87" fontId="17" fillId="0" borderId="0" applyFont="0" applyFill="0" applyBorder="0" applyAlignment="0" applyProtection="0"/>
    <xf numFmtId="187"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07" fontId="17" fillId="0" borderId="0" applyFont="0" applyFill="0" applyBorder="0" applyAlignment="0" applyProtection="0"/>
    <xf numFmtId="187" fontId="17" fillId="0" borderId="0" applyFont="0" applyFill="0" applyBorder="0" applyAlignment="0" applyProtection="0"/>
    <xf numFmtId="209" fontId="17" fillId="0" borderId="0" applyFont="0" applyFill="0" applyBorder="0" applyAlignment="0" applyProtection="0"/>
    <xf numFmtId="187" fontId="17" fillId="0" borderId="0" applyFont="0" applyFill="0" applyBorder="0" applyAlignment="0" applyProtection="0"/>
    <xf numFmtId="208"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69"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208" fontId="17" fillId="0" borderId="0" applyFont="0" applyFill="0" applyBorder="0" applyAlignment="0" applyProtection="0"/>
    <xf numFmtId="169"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207"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208"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87" fontId="17" fillId="0" borderId="0" applyFont="0" applyFill="0" applyBorder="0" applyAlignment="0" applyProtection="0"/>
    <xf numFmtId="206" fontId="17" fillId="0" borderId="0" applyFont="0" applyFill="0" applyBorder="0" applyAlignment="0" applyProtection="0"/>
    <xf numFmtId="187" fontId="17" fillId="0" borderId="0" applyFont="0" applyFill="0" applyBorder="0" applyAlignment="0" applyProtection="0"/>
    <xf numFmtId="210" fontId="17" fillId="0" borderId="0" applyFont="0" applyFill="0" applyBorder="0" applyAlignment="0" applyProtection="0"/>
    <xf numFmtId="211"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87" fontId="17" fillId="0" borderId="0" applyFont="0" applyFill="0" applyBorder="0" applyAlignment="0" applyProtection="0"/>
    <xf numFmtId="192" fontId="17" fillId="0" borderId="0" applyFont="0" applyFill="0" applyBorder="0" applyAlignment="0" applyProtection="0"/>
    <xf numFmtId="19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5" fontId="17" fillId="0" borderId="0" applyFont="0" applyFill="0" applyBorder="0" applyAlignment="0" applyProtection="0"/>
    <xf numFmtId="170"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7"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7" fontId="17" fillId="0" borderId="0" applyFont="0" applyFill="0" applyBorder="0" applyAlignment="0" applyProtection="0"/>
    <xf numFmtId="170"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8"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166" fontId="9" fillId="0" borderId="0" applyFont="0" applyFill="0" applyBorder="0" applyAlignment="0" applyProtection="0"/>
    <xf numFmtId="186" fontId="9" fillId="0" borderId="0" applyFont="0" applyFill="0" applyBorder="0" applyAlignment="0" applyProtection="0"/>
    <xf numFmtId="191"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91"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78" fontId="9"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90" fontId="17" fillId="0" borderId="0" applyFont="0" applyFill="0" applyBorder="0" applyAlignment="0" applyProtection="0"/>
    <xf numFmtId="179"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9" fontId="9" fillId="0" borderId="0" applyFont="0" applyFill="0" applyBorder="0" applyAlignment="0" applyProtection="0"/>
    <xf numFmtId="201" fontId="32" fillId="0" borderId="0" applyFont="0" applyFill="0" applyBorder="0" applyAlignment="0" applyProtection="0"/>
    <xf numFmtId="202"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9"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28" fillId="0" borderId="0"/>
    <xf numFmtId="203"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66" fontId="9" fillId="0" borderId="0" applyFont="0" applyFill="0" applyBorder="0" applyAlignment="0" applyProtection="0"/>
    <xf numFmtId="187" fontId="17" fillId="0" borderId="0" applyFont="0" applyFill="0" applyBorder="0" applyAlignment="0" applyProtection="0"/>
    <xf numFmtId="204"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205" fontId="17" fillId="0" borderId="0" applyFont="0" applyFill="0" applyBorder="0" applyAlignment="0" applyProtection="0"/>
    <xf numFmtId="206" fontId="17" fillId="0" borderId="0" applyFont="0" applyFill="0" applyBorder="0" applyAlignment="0" applyProtection="0"/>
    <xf numFmtId="187" fontId="17" fillId="0" borderId="0" applyFont="0" applyFill="0" applyBorder="0" applyAlignment="0" applyProtection="0"/>
    <xf numFmtId="206" fontId="17" fillId="0" borderId="0" applyFont="0" applyFill="0" applyBorder="0" applyAlignment="0" applyProtection="0"/>
    <xf numFmtId="169"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87" fontId="17" fillId="0" borderId="0" applyFont="0" applyFill="0" applyBorder="0" applyAlignment="0" applyProtection="0"/>
    <xf numFmtId="187"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07" fontId="17" fillId="0" borderId="0" applyFont="0" applyFill="0" applyBorder="0" applyAlignment="0" applyProtection="0"/>
    <xf numFmtId="187" fontId="17" fillId="0" borderId="0" applyFont="0" applyFill="0" applyBorder="0" applyAlignment="0" applyProtection="0"/>
    <xf numFmtId="209" fontId="17" fillId="0" borderId="0" applyFont="0" applyFill="0" applyBorder="0" applyAlignment="0" applyProtection="0"/>
    <xf numFmtId="187" fontId="17" fillId="0" borderId="0" applyFont="0" applyFill="0" applyBorder="0" applyAlignment="0" applyProtection="0"/>
    <xf numFmtId="208"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69"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208" fontId="17" fillId="0" borderId="0" applyFont="0" applyFill="0" applyBorder="0" applyAlignment="0" applyProtection="0"/>
    <xf numFmtId="169"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207"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208"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87" fontId="17" fillId="0" borderId="0" applyFont="0" applyFill="0" applyBorder="0" applyAlignment="0" applyProtection="0"/>
    <xf numFmtId="206" fontId="17" fillId="0" borderId="0" applyFont="0" applyFill="0" applyBorder="0" applyAlignment="0" applyProtection="0"/>
    <xf numFmtId="187" fontId="17" fillId="0" borderId="0" applyFont="0" applyFill="0" applyBorder="0" applyAlignment="0" applyProtection="0"/>
    <xf numFmtId="210" fontId="17" fillId="0" borderId="0" applyFont="0" applyFill="0" applyBorder="0" applyAlignment="0" applyProtection="0"/>
    <xf numFmtId="211"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87" fontId="17" fillId="0" borderId="0" applyFont="0" applyFill="0" applyBorder="0" applyAlignment="0" applyProtection="0"/>
    <xf numFmtId="192" fontId="17" fillId="0" borderId="0" applyFont="0" applyFill="0" applyBorder="0" applyAlignment="0" applyProtection="0"/>
    <xf numFmtId="19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5" fontId="17" fillId="0" borderId="0" applyFont="0" applyFill="0" applyBorder="0" applyAlignment="0" applyProtection="0"/>
    <xf numFmtId="170"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7"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7" fontId="17" fillId="0" borderId="0" applyFont="0" applyFill="0" applyBorder="0" applyAlignment="0" applyProtection="0"/>
    <xf numFmtId="170"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9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8"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92" fontId="17" fillId="0" borderId="0" applyFont="0" applyFill="0" applyBorder="0" applyAlignment="0" applyProtection="0"/>
    <xf numFmtId="186" fontId="9" fillId="0" borderId="0" applyFont="0" applyFill="0" applyBorder="0" applyAlignment="0" applyProtection="0"/>
    <xf numFmtId="191"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91"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78" fontId="9" fillId="0" borderId="0" applyFont="0" applyFill="0" applyBorder="0" applyAlignment="0" applyProtection="0"/>
    <xf numFmtId="168" fontId="9" fillId="0" borderId="0" applyFont="0" applyFill="0" applyBorder="0" applyAlignment="0" applyProtection="0"/>
    <xf numFmtId="0" fontId="28" fillId="0" borderId="0"/>
    <xf numFmtId="190"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5" fillId="0" borderId="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78" fontId="14" fillId="0" borderId="0" applyProtection="0"/>
    <xf numFmtId="186" fontId="14" fillId="0" borderId="0" applyProtection="0"/>
    <xf numFmtId="186" fontId="14" fillId="0" borderId="0" applyProtection="0"/>
    <xf numFmtId="0" fontId="11" fillId="0" borderId="0" applyProtection="0"/>
    <xf numFmtId="178" fontId="14" fillId="0" borderId="0" applyProtection="0"/>
    <xf numFmtId="186" fontId="14" fillId="0" borderId="0" applyProtection="0"/>
    <xf numFmtId="186" fontId="14" fillId="0" borderId="0" applyProtection="0"/>
    <xf numFmtId="0" fontId="11" fillId="0" borderId="0" applyProtection="0"/>
    <xf numFmtId="190"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185" fontId="17" fillId="0" borderId="0" applyFont="0" applyFill="0" applyBorder="0" applyAlignment="0" applyProtection="0"/>
    <xf numFmtId="0" fontId="28" fillId="0" borderId="0"/>
    <xf numFmtId="42" fontId="17" fillId="0" borderId="0" applyFont="0" applyFill="0" applyBorder="0" applyAlignment="0" applyProtection="0"/>
    <xf numFmtId="212" fontId="33" fillId="0" borderId="0" applyFont="0" applyFill="0" applyBorder="0" applyAlignment="0" applyProtection="0"/>
    <xf numFmtId="213" fontId="34" fillId="0" borderId="0" applyFont="0" applyFill="0" applyBorder="0" applyAlignment="0" applyProtection="0"/>
    <xf numFmtId="214" fontId="34" fillId="0" borderId="0" applyFont="0" applyFill="0" applyBorder="0" applyAlignment="0" applyProtection="0"/>
    <xf numFmtId="0" fontId="35" fillId="0" borderId="0"/>
    <xf numFmtId="0" fontId="36" fillId="0" borderId="0"/>
    <xf numFmtId="0" fontId="36" fillId="0" borderId="0"/>
    <xf numFmtId="0" fontId="36" fillId="0" borderId="0"/>
    <xf numFmtId="0" fontId="37" fillId="0" borderId="0"/>
    <xf numFmtId="1" fontId="38" fillId="0" borderId="1" applyBorder="0" applyAlignment="0">
      <alignment horizontal="center"/>
    </xf>
    <xf numFmtId="1" fontId="38" fillId="0" borderId="1" applyBorder="0" applyAlignment="0">
      <alignment horizontal="center"/>
    </xf>
    <xf numFmtId="0" fontId="39" fillId="0" borderId="0"/>
    <xf numFmtId="0" fontId="39" fillId="0" borderId="0"/>
    <xf numFmtId="0" fontId="5" fillId="0" borderId="0"/>
    <xf numFmtId="0" fontId="39" fillId="0" borderId="0" applyProtection="0"/>
    <xf numFmtId="3" fontId="12" fillId="0" borderId="1"/>
    <xf numFmtId="3" fontId="12" fillId="0" borderId="1"/>
    <xf numFmtId="3" fontId="12" fillId="0" borderId="1"/>
    <xf numFmtId="3" fontId="12" fillId="0" borderId="1"/>
    <xf numFmtId="212" fontId="33" fillId="0" borderId="0" applyFont="0" applyFill="0" applyBorder="0" applyAlignment="0" applyProtection="0"/>
    <xf numFmtId="0" fontId="41" fillId="2" borderId="0"/>
    <xf numFmtId="0" fontId="41" fillId="2" borderId="0"/>
    <xf numFmtId="0" fontId="41" fillId="2" borderId="0"/>
    <xf numFmtId="212" fontId="33" fillId="0" borderId="0" applyFont="0" applyFill="0" applyBorder="0" applyAlignment="0" applyProtection="0"/>
    <xf numFmtId="0" fontId="4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212" fontId="33" fillId="0" borderId="0" applyFont="0" applyFill="0" applyBorder="0" applyAlignment="0" applyProtection="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0" borderId="0" applyFont="0" applyFill="0" applyBorder="0" applyAlignment="0">
      <alignment horizontal="left"/>
    </xf>
    <xf numFmtId="0" fontId="41" fillId="2" borderId="0"/>
    <xf numFmtId="0" fontId="43" fillId="0" borderId="0" applyFont="0" applyFill="0" applyBorder="0" applyAlignment="0">
      <alignment horizontal="left"/>
    </xf>
    <xf numFmtId="0" fontId="42" fillId="2" borderId="0"/>
    <xf numFmtId="0" fontId="42" fillId="2" borderId="0"/>
    <xf numFmtId="0" fontId="42" fillId="2" borderId="0"/>
    <xf numFmtId="0" fontId="42" fillId="2" borderId="0"/>
    <xf numFmtId="0" fontId="42" fillId="2" borderId="0"/>
    <xf numFmtId="0" fontId="42" fillId="2" borderId="0"/>
    <xf numFmtId="212" fontId="33" fillId="0" borderId="0" applyFont="0" applyFill="0" applyBorder="0" applyAlignment="0" applyProtection="0"/>
    <xf numFmtId="0" fontId="41" fillId="2" borderId="0"/>
    <xf numFmtId="0" fontId="41" fillId="2" borderId="0"/>
    <xf numFmtId="0" fontId="44" fillId="0" borderId="1" applyNumberFormat="0" applyFont="0" applyBorder="0">
      <alignment horizontal="left" indent="2"/>
    </xf>
    <xf numFmtId="0" fontId="44" fillId="0" borderId="1" applyNumberFormat="0" applyFont="0" applyBorder="0">
      <alignment horizontal="left" indent="2"/>
    </xf>
    <xf numFmtId="0" fontId="43" fillId="0" borderId="0" applyFont="0" applyFill="0" applyBorder="0" applyAlignment="0">
      <alignment horizontal="left"/>
    </xf>
    <xf numFmtId="0" fontId="43" fillId="0" borderId="0" applyFont="0" applyFill="0" applyBorder="0" applyAlignment="0">
      <alignment horizontal="left"/>
    </xf>
    <xf numFmtId="0" fontId="45" fillId="0" borderId="0"/>
    <xf numFmtId="0" fontId="46" fillId="3" borderId="14" applyFont="0" applyFill="0" applyAlignment="0">
      <alignment vertical="center" wrapText="1"/>
    </xf>
    <xf numFmtId="9" fontId="47" fillId="0" borderId="0" applyBorder="0" applyAlignment="0" applyProtection="0"/>
    <xf numFmtId="0" fontId="48" fillId="2" borderId="0"/>
    <xf numFmtId="0" fontId="48"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8" fillId="2" borderId="0"/>
    <xf numFmtId="0" fontId="48" fillId="2" borderId="0"/>
    <xf numFmtId="0" fontId="44" fillId="0" borderId="1" applyNumberFormat="0" applyFont="0" applyBorder="0" applyAlignment="0">
      <alignment horizontal="center"/>
    </xf>
    <xf numFmtId="0" fontId="44" fillId="0" borderId="1" applyNumberFormat="0" applyFont="0" applyBorder="0" applyAlignment="0">
      <alignment horizontal="center"/>
    </xf>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50" fillId="0" borderId="0"/>
    <xf numFmtId="0" fontId="51" fillId="2" borderId="0"/>
    <xf numFmtId="0" fontId="5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51" fillId="2" borderId="0"/>
    <xf numFmtId="0" fontId="52" fillId="0" borderId="0">
      <alignment wrapText="1"/>
    </xf>
    <xf numFmtId="0" fontId="5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2" fillId="0" borderId="0">
      <alignment wrapText="1"/>
    </xf>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176" fontId="53" fillId="0" borderId="8" applyNumberFormat="0" applyFont="0" applyBorder="0" applyAlignment="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14"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21" borderId="0" applyNumberFormat="0" applyBorder="0" applyAlignment="0" applyProtection="0"/>
    <xf numFmtId="215" fontId="56" fillId="0" borderId="0" applyFont="0" applyFill="0" applyBorder="0" applyAlignment="0" applyProtection="0"/>
    <xf numFmtId="0" fontId="57" fillId="0" borderId="0" applyFont="0" applyFill="0" applyBorder="0" applyAlignment="0" applyProtection="0"/>
    <xf numFmtId="173" fontId="58" fillId="0" borderId="0" applyFont="0" applyFill="0" applyBorder="0" applyAlignment="0" applyProtection="0"/>
    <xf numFmtId="207" fontId="56" fillId="0" borderId="0" applyFont="0" applyFill="0" applyBorder="0" applyAlignment="0" applyProtection="0"/>
    <xf numFmtId="0" fontId="57" fillId="0" borderId="0" applyFont="0" applyFill="0" applyBorder="0" applyAlignment="0" applyProtection="0"/>
    <xf numFmtId="216" fontId="56" fillId="0" borderId="0" applyFont="0" applyFill="0" applyBorder="0" applyAlignment="0" applyProtection="0"/>
    <xf numFmtId="0" fontId="59" fillId="0" borderId="0">
      <alignment horizontal="center" wrapText="1"/>
      <protection locked="0"/>
    </xf>
    <xf numFmtId="0" fontId="60" fillId="0" borderId="0">
      <alignment horizontal="center" wrapText="1"/>
      <protection locked="0"/>
    </xf>
    <xf numFmtId="0" fontId="61" fillId="0" borderId="0" applyNumberFormat="0" applyBorder="0" applyAlignment="0">
      <alignment horizontal="center"/>
    </xf>
    <xf numFmtId="205" fontId="62" fillId="0" borderId="0" applyFont="0" applyFill="0" applyBorder="0" applyAlignment="0" applyProtection="0"/>
    <xf numFmtId="0" fontId="63" fillId="0" borderId="0" applyFont="0" applyFill="0" applyBorder="0" applyAlignment="0" applyProtection="0"/>
    <xf numFmtId="217" fontId="17" fillId="0" borderId="0" applyFont="0" applyFill="0" applyBorder="0" applyAlignment="0" applyProtection="0"/>
    <xf numFmtId="194" fontId="62" fillId="0" borderId="0" applyFont="0" applyFill="0" applyBorder="0" applyAlignment="0" applyProtection="0"/>
    <xf numFmtId="0" fontId="63" fillId="0" borderId="0" applyFont="0" applyFill="0" applyBorder="0" applyAlignment="0" applyProtection="0"/>
    <xf numFmtId="218" fontId="17" fillId="0" borderId="0" applyFont="0" applyFill="0" applyBorder="0" applyAlignment="0" applyProtection="0"/>
    <xf numFmtId="186" fontId="9" fillId="0" borderId="0" applyFont="0" applyFill="0" applyBorder="0" applyAlignment="0" applyProtection="0"/>
    <xf numFmtId="191" fontId="9" fillId="0" borderId="0" applyFont="0" applyFill="0" applyBorder="0" applyAlignment="0" applyProtection="0"/>
    <xf numFmtId="0" fontId="64" fillId="5" borderId="0" applyNumberFormat="0" applyBorder="0" applyAlignment="0" applyProtection="0"/>
    <xf numFmtId="0" fontId="65" fillId="0" borderId="0" applyNumberFormat="0" applyFill="0" applyBorder="0" applyAlignment="0" applyProtection="0"/>
    <xf numFmtId="0" fontId="63" fillId="0" borderId="0"/>
    <xf numFmtId="0" fontId="66" fillId="0" borderId="0"/>
    <xf numFmtId="0" fontId="67" fillId="0" borderId="0"/>
    <xf numFmtId="0" fontId="63" fillId="0" borderId="0"/>
    <xf numFmtId="0" fontId="68" fillId="0" borderId="0"/>
    <xf numFmtId="0" fontId="69" fillId="0" borderId="0"/>
    <xf numFmtId="0" fontId="70" fillId="0" borderId="0"/>
    <xf numFmtId="219" fontId="31" fillId="0" borderId="0" applyFill="0" applyBorder="0" applyAlignment="0"/>
    <xf numFmtId="220" fontId="10" fillId="0" borderId="0" applyFill="0" applyBorder="0" applyAlignment="0"/>
    <xf numFmtId="221" fontId="71"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3"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5"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7" fontId="50"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9" fontId="71"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1" fontId="71"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21" fontId="71"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0" fontId="72" fillId="22" borderId="15" applyNumberFormat="0" applyAlignment="0" applyProtection="0"/>
    <xf numFmtId="0" fontId="73" fillId="0" borderId="0"/>
    <xf numFmtId="0" fontId="74" fillId="0" borderId="0"/>
    <xf numFmtId="0" fontId="75" fillId="0" borderId="0" applyFill="0" applyBorder="0" applyProtection="0">
      <alignment horizontal="center"/>
      <protection locked="0"/>
    </xf>
    <xf numFmtId="233" fontId="17" fillId="0" borderId="0" applyFont="0" applyFill="0" applyBorder="0" applyAlignment="0" applyProtection="0"/>
    <xf numFmtId="0" fontId="76" fillId="23" borderId="16" applyNumberFormat="0" applyAlignment="0" applyProtection="0"/>
    <xf numFmtId="176" fontId="39" fillId="0" borderId="0" applyFont="0" applyFill="0" applyBorder="0" applyAlignment="0" applyProtection="0"/>
    <xf numFmtId="1" fontId="77" fillId="0" borderId="9" applyBorder="0"/>
    <xf numFmtId="0" fontId="78" fillId="0" borderId="2">
      <alignment horizontal="center"/>
    </xf>
    <xf numFmtId="234" fontId="79" fillId="0" borderId="0"/>
    <xf numFmtId="234" fontId="79" fillId="0" borderId="0"/>
    <xf numFmtId="234" fontId="79" fillId="0" borderId="0"/>
    <xf numFmtId="234" fontId="79" fillId="0" borderId="0"/>
    <xf numFmtId="234" fontId="79" fillId="0" borderId="0"/>
    <xf numFmtId="234" fontId="79" fillId="0" borderId="0"/>
    <xf numFmtId="234" fontId="79" fillId="0" borderId="0"/>
    <xf numFmtId="234" fontId="79" fillId="0" borderId="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41" fontId="5" fillId="0" borderId="0" applyFont="0" applyFill="0" applyBorder="0" applyAlignment="0" applyProtection="0"/>
    <xf numFmtId="41" fontId="80" fillId="0" borderId="0" applyFont="0" applyFill="0" applyBorder="0" applyAlignment="0" applyProtection="0"/>
    <xf numFmtId="166" fontId="55"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04"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36" fontId="14" fillId="0" borderId="0" applyProtection="0"/>
    <xf numFmtId="236" fontId="14" fillId="0" borderId="0" applyProtection="0"/>
    <xf numFmtId="204"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6" fontId="14" fillId="0" borderId="0" applyFont="0" applyFill="0" applyBorder="0" applyAlignment="0" applyProtection="0"/>
    <xf numFmtId="168" fontId="14" fillId="0" borderId="0" applyFont="0" applyFill="0" applyBorder="0" applyAlignment="0" applyProtection="0"/>
    <xf numFmtId="41" fontId="81" fillId="0" borderId="0" applyFont="0" applyFill="0" applyBorder="0" applyAlignment="0" applyProtection="0"/>
    <xf numFmtId="166" fontId="14"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229" fontId="71"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0" fontId="5" fillId="0" borderId="0" applyFont="0" applyFill="0" applyBorder="0" applyAlignment="0" applyProtection="0"/>
    <xf numFmtId="237" fontId="82" fillId="0" borderId="0" applyFont="0" applyFill="0" applyBorder="0" applyAlignment="0" applyProtection="0"/>
    <xf numFmtId="238" fontId="14" fillId="0" borderId="0" applyFont="0" applyFill="0" applyBorder="0" applyAlignment="0" applyProtection="0"/>
    <xf numFmtId="239" fontId="83" fillId="0" borderId="0" applyFont="0" applyFill="0" applyBorder="0" applyAlignment="0" applyProtection="0"/>
    <xf numFmtId="240" fontId="14" fillId="0" borderId="0" applyFont="0" applyFill="0" applyBorder="0" applyAlignment="0" applyProtection="0"/>
    <xf numFmtId="241" fontId="83" fillId="0" borderId="0" applyFont="0" applyFill="0" applyBorder="0" applyAlignment="0" applyProtection="0"/>
    <xf numFmtId="242" fontId="14" fillId="0" borderId="0" applyFont="0" applyFill="0" applyBorder="0" applyAlignment="0" applyProtection="0"/>
    <xf numFmtId="168" fontId="81"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170" fontId="81" fillId="0" borderId="0" applyFont="0" applyFill="0" applyBorder="0" applyAlignment="0" applyProtection="0"/>
    <xf numFmtId="2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66" fontId="81"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244" fontId="81" fillId="0" borderId="0" applyFont="0" applyFill="0" applyBorder="0" applyAlignment="0" applyProtection="0"/>
    <xf numFmtId="43" fontId="81" fillId="0" borderId="0" applyFont="0" applyFill="0" applyBorder="0" applyAlignment="0" applyProtection="0"/>
    <xf numFmtId="245" fontId="81" fillId="0" borderId="0" applyFont="0" applyFill="0" applyBorder="0" applyAlignment="0" applyProtection="0"/>
    <xf numFmtId="166"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45" fontId="81" fillId="0" borderId="0" applyFont="0" applyFill="0" applyBorder="0" applyAlignment="0" applyProtection="0"/>
    <xf numFmtId="246" fontId="81" fillId="0" borderId="0" applyFont="0" applyFill="0" applyBorder="0" applyAlignment="0" applyProtection="0"/>
    <xf numFmtId="246" fontId="81" fillId="0" borderId="0" applyFont="0" applyFill="0" applyBorder="0" applyAlignment="0" applyProtection="0"/>
    <xf numFmtId="43" fontId="5" fillId="0" borderId="0" applyFont="0" applyFill="0" applyBorder="0" applyAlignment="0" applyProtection="0"/>
    <xf numFmtId="43" fontId="84" fillId="0" borderId="0" applyFont="0" applyFill="0" applyBorder="0" applyAlignment="0" applyProtection="0"/>
    <xf numFmtId="246" fontId="81" fillId="0" borderId="0" applyFont="0" applyFill="0" applyBorder="0" applyAlignment="0" applyProtection="0"/>
    <xf numFmtId="246" fontId="81" fillId="0" borderId="0" applyFont="0" applyFill="0" applyBorder="0" applyAlignment="0" applyProtection="0"/>
    <xf numFmtId="43" fontId="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86"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43"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5"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43" fontId="87" fillId="0" borderId="0" applyFont="0" applyFill="0" applyBorder="0" applyAlignment="0" applyProtection="0"/>
    <xf numFmtId="43" fontId="81" fillId="0" borderId="0" applyFont="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43" fontId="3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168" fontId="81" fillId="0" borderId="0" applyFont="0" applyFill="0" applyBorder="0" applyAlignment="0" applyProtection="0"/>
    <xf numFmtId="43" fontId="8" fillId="0" borderId="0" applyFont="0" applyFill="0" applyBorder="0" applyAlignment="0" applyProtection="0"/>
    <xf numFmtId="214" fontId="5" fillId="0" borderId="0" applyFont="0" applyFill="0" applyBorder="0" applyAlignment="0" applyProtection="0"/>
    <xf numFmtId="43" fontId="81" fillId="0" borderId="0" applyFont="0" applyFill="0" applyBorder="0" applyAlignment="0" applyProtection="0"/>
    <xf numFmtId="247" fontId="81" fillId="0" borderId="0" applyFont="0" applyFill="0" applyBorder="0" applyAlignment="0" applyProtection="0"/>
    <xf numFmtId="248" fontId="81" fillId="0" borderId="0" applyFont="0" applyFill="0" applyBorder="0" applyAlignment="0" applyProtection="0"/>
    <xf numFmtId="247"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249" fontId="5"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5" fontId="5" fillId="0" borderId="0" applyFont="0" applyFill="0" applyBorder="0" applyAlignment="0" applyProtection="0"/>
    <xf numFmtId="44" fontId="14" fillId="0" borderId="0" applyFont="0" applyFill="0" applyBorder="0" applyAlignment="0" applyProtection="0"/>
    <xf numFmtId="43" fontId="86" fillId="0" borderId="0" applyFont="0" applyFill="0" applyBorder="0" applyAlignment="0" applyProtection="0"/>
    <xf numFmtId="0" fontId="81" fillId="0" borderId="0" applyFont="0" applyFill="0" applyBorder="0" applyAlignment="0" applyProtection="0"/>
    <xf numFmtId="177"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7" fontId="14" fillId="0" borderId="0" applyFont="0" applyFill="0" applyBorder="0" applyAlignment="0" applyProtection="0"/>
    <xf numFmtId="250" fontId="35" fillId="0" borderId="0" applyFont="0" applyFill="0" applyBorder="0" applyAlignment="0" applyProtection="0"/>
    <xf numFmtId="43" fontId="81" fillId="0" borderId="0" applyFont="0" applyFill="0" applyBorder="0" applyAlignment="0" applyProtection="0"/>
    <xf numFmtId="177"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250" fontId="35" fillId="0" borderId="0" applyFont="0" applyFill="0" applyBorder="0" applyAlignment="0" applyProtection="0"/>
    <xf numFmtId="251" fontId="14" fillId="0" borderId="0" applyProtection="0"/>
    <xf numFmtId="250" fontId="35" fillId="0" borderId="0" applyFont="0" applyFill="0" applyBorder="0" applyAlignment="0" applyProtection="0"/>
    <xf numFmtId="170" fontId="14" fillId="0" borderId="0" applyFont="0" applyFill="0" applyBorder="0" applyAlignment="0" applyProtection="0"/>
    <xf numFmtId="170" fontId="8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52"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168" fontId="55" fillId="0" borderId="0" applyFont="0" applyFill="0" applyBorder="0" applyAlignment="0" applyProtection="0"/>
    <xf numFmtId="253" fontId="14" fillId="0" borderId="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53" fontId="14" fillId="0" borderId="0" applyProtection="0"/>
    <xf numFmtId="43" fontId="81"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3" fontId="14" fillId="0" borderId="0" applyProtection="0"/>
    <xf numFmtId="43" fontId="8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4" fillId="0" borderId="0" applyProtection="0"/>
    <xf numFmtId="170"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40" fontId="3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5" fillId="0" borderId="0" applyFont="0" applyFill="0" applyBorder="0" applyAlignment="0" applyProtection="0"/>
    <xf numFmtId="43" fontId="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4" fontId="84" fillId="0" borderId="0" applyFont="0" applyFill="0" applyBorder="0" applyAlignment="0" applyProtection="0"/>
    <xf numFmtId="43" fontId="5" fillId="0" borderId="0" applyFont="0" applyFill="0" applyBorder="0" applyAlignment="0" applyProtection="0"/>
    <xf numFmtId="255" fontId="84" fillId="0" borderId="0" applyFont="0" applyFill="0" applyBorder="0" applyAlignment="0" applyProtection="0"/>
    <xf numFmtId="43" fontId="5"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68" fontId="81" fillId="0" borderId="0" applyFont="0" applyFill="0" applyBorder="0" applyAlignment="0" applyProtection="0"/>
    <xf numFmtId="253" fontId="14" fillId="0" borderId="0" applyProtection="0"/>
    <xf numFmtId="253" fontId="14" fillId="0" borderId="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4"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3" fontId="81" fillId="0" borderId="0" applyFont="0" applyFill="0" applyBorder="0" applyAlignment="0" applyProtection="0"/>
    <xf numFmtId="43" fontId="81" fillId="0" borderId="0" applyFont="0" applyFill="0" applyBorder="0" applyAlignment="0" applyProtection="0"/>
    <xf numFmtId="193" fontId="5" fillId="0" borderId="0" applyFont="0" applyFill="0" applyBorder="0" applyAlignment="0" applyProtection="0"/>
    <xf numFmtId="43" fontId="81" fillId="0" borderId="0" applyFont="0" applyFill="0" applyBorder="0" applyAlignment="0" applyProtection="0"/>
    <xf numFmtId="193" fontId="5" fillId="0" borderId="0" applyFont="0" applyFill="0" applyBorder="0" applyAlignment="0" applyProtection="0"/>
    <xf numFmtId="168" fontId="5" fillId="0" borderId="0" applyFont="0" applyFill="0" applyBorder="0" applyAlignment="0" applyProtection="0"/>
    <xf numFmtId="168" fontId="14" fillId="0" borderId="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5" fillId="0" borderId="0" applyFont="0" applyFill="0" applyBorder="0" applyAlignment="0" applyProtection="0"/>
    <xf numFmtId="168" fontId="14" fillId="0" borderId="0" applyFont="0" applyFill="0" applyBorder="0" applyAlignment="0" applyProtection="0"/>
    <xf numFmtId="43" fontId="85"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193" fontId="1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81" fillId="0" borderId="0" applyFont="0" applyFill="0" applyBorder="0" applyAlignment="0" applyProtection="0"/>
    <xf numFmtId="229" fontId="81" fillId="0" borderId="0" applyFont="0" applyFill="0" applyBorder="0" applyAlignment="0" applyProtection="0"/>
    <xf numFmtId="229" fontId="81" fillId="0" borderId="0" applyFont="0" applyFill="0" applyBorder="0" applyAlignment="0" applyProtection="0"/>
    <xf numFmtId="43" fontId="85" fillId="0" borderId="0" applyFont="0" applyFill="0" applyBorder="0" applyAlignment="0" applyProtection="0"/>
    <xf numFmtId="176" fontId="81" fillId="0" borderId="0" applyFont="0" applyFill="0" applyBorder="0" applyAlignment="0" applyProtection="0"/>
    <xf numFmtId="43" fontId="81" fillId="0" borderId="0" applyFont="0" applyFill="0" applyBorder="0" applyAlignment="0" applyProtection="0"/>
    <xf numFmtId="168" fontId="81" fillId="0" borderId="0" applyFont="0" applyFill="0" applyBorder="0" applyAlignment="0" applyProtection="0"/>
    <xf numFmtId="43" fontId="81" fillId="0" borderId="0" applyFont="0" applyFill="0" applyBorder="0" applyAlignment="0" applyProtection="0"/>
    <xf numFmtId="256" fontId="37" fillId="0" borderId="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14" fillId="0" borderId="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7" fillId="0" borderId="0" applyNumberFormat="0" applyFill="0" applyBorder="0" applyAlignment="0" applyProtection="0"/>
    <xf numFmtId="0" fontId="89" fillId="0" borderId="0">
      <alignment horizontal="center"/>
    </xf>
    <xf numFmtId="0" fontId="90" fillId="0" borderId="0" applyNumberFormat="0" applyAlignment="0">
      <alignment horizontal="left"/>
    </xf>
    <xf numFmtId="192" fontId="91" fillId="0" borderId="0" applyFont="0" applyFill="0" applyBorder="0" applyAlignment="0" applyProtection="0"/>
    <xf numFmtId="257" fontId="92" fillId="0" borderId="0" applyFill="0" applyBorder="0" applyProtection="0"/>
    <xf numFmtId="258" fontId="82" fillId="0" borderId="0" applyFont="0" applyFill="0" applyBorder="0" applyAlignment="0" applyProtection="0"/>
    <xf numFmtId="259" fontId="37" fillId="0" borderId="0" applyFill="0" applyBorder="0" applyProtection="0"/>
    <xf numFmtId="259" fontId="37" fillId="0" borderId="5" applyFill="0" applyProtection="0"/>
    <xf numFmtId="259" fontId="37" fillId="0" borderId="17" applyFill="0" applyProtection="0"/>
    <xf numFmtId="260" fontId="66" fillId="0" borderId="0" applyFont="0" applyFill="0" applyBorder="0" applyAlignment="0" applyProtection="0"/>
    <xf numFmtId="261" fontId="93" fillId="0" borderId="0" applyFont="0" applyFill="0" applyBorder="0" applyAlignment="0" applyProtection="0"/>
    <xf numFmtId="262"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3" fontId="5" fillId="0" borderId="0" applyFont="0" applyFill="0" applyBorder="0" applyAlignment="0" applyProtection="0"/>
    <xf numFmtId="264" fontId="93" fillId="0" borderId="0" applyFont="0" applyFill="0" applyBorder="0" applyAlignment="0" applyProtection="0"/>
    <xf numFmtId="221" fontId="71"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65" fontId="83" fillId="0" borderId="0" applyFont="0" applyFill="0" applyBorder="0" applyAlignment="0" applyProtection="0"/>
    <xf numFmtId="266" fontId="14" fillId="0" borderId="0" applyFont="0" applyFill="0" applyBorder="0" applyAlignment="0" applyProtection="0"/>
    <xf numFmtId="267" fontId="83" fillId="0" borderId="0" applyFont="0" applyFill="0" applyBorder="0" applyAlignment="0" applyProtection="0"/>
    <xf numFmtId="268" fontId="83" fillId="0" borderId="0" applyFont="0" applyFill="0" applyBorder="0" applyAlignment="0" applyProtection="0"/>
    <xf numFmtId="269" fontId="14" fillId="0" borderId="0" applyFont="0" applyFill="0" applyBorder="0" applyAlignment="0" applyProtection="0"/>
    <xf numFmtId="270" fontId="83" fillId="0" borderId="0" applyFont="0" applyFill="0" applyBorder="0" applyAlignment="0" applyProtection="0"/>
    <xf numFmtId="271" fontId="83" fillId="0" borderId="0" applyFont="0" applyFill="0" applyBorder="0" applyAlignment="0" applyProtection="0"/>
    <xf numFmtId="272" fontId="14" fillId="0" borderId="0" applyFont="0" applyFill="0" applyBorder="0" applyAlignment="0" applyProtection="0"/>
    <xf numFmtId="273" fontId="83" fillId="0" borderId="0" applyFont="0" applyFill="0" applyBorder="0" applyAlignment="0" applyProtection="0"/>
    <xf numFmtId="44" fontId="81"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4" fontId="5" fillId="0" borderId="0" applyFont="0" applyFill="0" applyBorder="0" applyAlignment="0" applyProtection="0"/>
    <xf numFmtId="275"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7" fontId="14" fillId="0" borderId="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6" fontId="5" fillId="0" borderId="0" applyFont="0" applyFill="0" applyBorder="0" applyAlignment="0" applyProtection="0"/>
    <xf numFmtId="278" fontId="5" fillId="0" borderId="0"/>
    <xf numFmtId="278" fontId="5" fillId="0" borderId="0"/>
    <xf numFmtId="278" fontId="5" fillId="0" borderId="0"/>
    <xf numFmtId="278" fontId="5" fillId="0" borderId="0"/>
    <xf numFmtId="278" fontId="5" fillId="0" borderId="0"/>
    <xf numFmtId="278" fontId="5" fillId="0" borderId="0"/>
    <xf numFmtId="278" fontId="5" fillId="0" borderId="0"/>
    <xf numFmtId="278" fontId="5" fillId="0" borderId="0"/>
    <xf numFmtId="278" fontId="5" fillId="0" borderId="0"/>
    <xf numFmtId="278" fontId="5" fillId="0" borderId="0" applyProtection="0"/>
    <xf numFmtId="278" fontId="5" fillId="0" borderId="0"/>
    <xf numFmtId="278" fontId="5" fillId="0" borderId="0"/>
    <xf numFmtId="278" fontId="5" fillId="0" borderId="0"/>
    <xf numFmtId="278" fontId="5" fillId="0" borderId="0"/>
    <xf numFmtId="278" fontId="5" fillId="0" borderId="0"/>
    <xf numFmtId="278" fontId="5" fillId="0" borderId="0"/>
    <xf numFmtId="278" fontId="5" fillId="0" borderId="0"/>
    <xf numFmtId="279" fontId="10" fillId="0" borderId="18"/>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4" fillId="0" borderId="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4" fontId="30" fillId="0" borderId="0" applyFill="0" applyBorder="0" applyAlignment="0"/>
    <xf numFmtId="14" fontId="29" fillId="0" borderId="0" applyFill="0" applyBorder="0" applyAlignment="0"/>
    <xf numFmtId="43" fontId="85" fillId="0" borderId="0" applyFont="0" applyFill="0" applyBorder="0" applyAlignment="0" applyProtection="0"/>
    <xf numFmtId="3" fontId="94" fillId="0" borderId="6">
      <alignment horizontal="left" vertical="top" wrapText="1"/>
    </xf>
    <xf numFmtId="280" fontId="37" fillId="0" borderId="0" applyFill="0" applyBorder="0" applyProtection="0"/>
    <xf numFmtId="280" fontId="37" fillId="0" borderId="5" applyFill="0" applyProtection="0"/>
    <xf numFmtId="280" fontId="37" fillId="0" borderId="17" applyFill="0" applyProtection="0"/>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281" fontId="5" fillId="0" borderId="19">
      <alignment vertical="center"/>
    </xf>
    <xf numFmtId="0" fontId="5" fillId="0" borderId="0" applyFont="0" applyFill="0" applyBorder="0" applyAlignment="0" applyProtection="0"/>
    <xf numFmtId="0" fontId="5" fillId="0" borderId="0" applyFont="0" applyFill="0" applyBorder="0" applyAlignment="0" applyProtection="0"/>
    <xf numFmtId="282" fontId="10" fillId="0" borderId="0"/>
    <xf numFmtId="283" fontId="16" fillId="0" borderId="1"/>
    <xf numFmtId="283" fontId="16" fillId="0" borderId="1"/>
    <xf numFmtId="249" fontId="5" fillId="0" borderId="0"/>
    <xf numFmtId="249" fontId="5" fillId="0" borderId="0"/>
    <xf numFmtId="249" fontId="5" fillId="0" borderId="0"/>
    <xf numFmtId="249" fontId="5" fillId="0" borderId="0"/>
    <xf numFmtId="249" fontId="5" fillId="0" borderId="0"/>
    <xf numFmtId="249" fontId="5" fillId="0" borderId="0"/>
    <xf numFmtId="249" fontId="5" fillId="0" borderId="0"/>
    <xf numFmtId="249" fontId="5" fillId="0" borderId="0"/>
    <xf numFmtId="249" fontId="5" fillId="0" borderId="0"/>
    <xf numFmtId="249" fontId="5" fillId="0" borderId="0" applyProtection="0"/>
    <xf numFmtId="249" fontId="5" fillId="0" borderId="0"/>
    <xf numFmtId="249" fontId="5" fillId="0" borderId="0"/>
    <xf numFmtId="249" fontId="5" fillId="0" borderId="0"/>
    <xf numFmtId="249" fontId="5" fillId="0" borderId="0"/>
    <xf numFmtId="249" fontId="5" fillId="0" borderId="0"/>
    <xf numFmtId="249" fontId="5" fillId="0" borderId="0"/>
    <xf numFmtId="249" fontId="5" fillId="0" borderId="0"/>
    <xf numFmtId="284" fontId="16" fillId="0" borderId="0"/>
    <xf numFmtId="166" fontId="95" fillId="0" borderId="0" applyFont="0" applyFill="0" applyBorder="0" applyAlignment="0" applyProtection="0"/>
    <xf numFmtId="168" fontId="95" fillId="0" borderId="0" applyFont="0" applyFill="0" applyBorder="0" applyAlignment="0" applyProtection="0"/>
    <xf numFmtId="166" fontId="95" fillId="0" borderId="0" applyFont="0" applyFill="0" applyBorder="0" applyAlignment="0" applyProtection="0"/>
    <xf numFmtId="41" fontId="95" fillId="0" borderId="0" applyFont="0" applyFill="0" applyBorder="0" applyAlignment="0" applyProtection="0"/>
    <xf numFmtId="204" fontId="95" fillId="0" borderId="0" applyFont="0" applyFill="0" applyBorder="0" applyAlignment="0" applyProtection="0"/>
    <xf numFmtId="204" fontId="95" fillId="0" borderId="0" applyFont="0" applyFill="0" applyBorder="0" applyAlignment="0" applyProtection="0"/>
    <xf numFmtId="204" fontId="95" fillId="0" borderId="0" applyFont="0" applyFill="0" applyBorder="0" applyAlignment="0" applyProtection="0"/>
    <xf numFmtId="204" fontId="95" fillId="0" borderId="0" applyFont="0" applyFill="0" applyBorder="0" applyAlignment="0" applyProtection="0"/>
    <xf numFmtId="204" fontId="95" fillId="0" borderId="0" applyFont="0" applyFill="0" applyBorder="0" applyAlignment="0" applyProtection="0"/>
    <xf numFmtId="204" fontId="95" fillId="0" borderId="0" applyFont="0" applyFill="0" applyBorder="0" applyAlignment="0" applyProtection="0"/>
    <xf numFmtId="204" fontId="95" fillId="0" borderId="0" applyFont="0" applyFill="0" applyBorder="0" applyAlignment="0" applyProtection="0"/>
    <xf numFmtId="204" fontId="95" fillId="0" borderId="0" applyFont="0" applyFill="0" applyBorder="0" applyAlignment="0" applyProtection="0"/>
    <xf numFmtId="204" fontId="95" fillId="0" borderId="0" applyFont="0" applyFill="0" applyBorder="0" applyAlignment="0" applyProtection="0"/>
    <xf numFmtId="204" fontId="95" fillId="0" borderId="0" applyFont="0" applyFill="0" applyBorder="0" applyAlignment="0" applyProtection="0"/>
    <xf numFmtId="204" fontId="95" fillId="0" borderId="0" applyFont="0" applyFill="0" applyBorder="0" applyAlignment="0" applyProtection="0"/>
    <xf numFmtId="204" fontId="95" fillId="0" borderId="0" applyFont="0" applyFill="0" applyBorder="0" applyAlignment="0" applyProtection="0"/>
    <xf numFmtId="285" fontId="50" fillId="0" borderId="0" applyFont="0" applyFill="0" applyBorder="0" applyAlignment="0" applyProtection="0"/>
    <xf numFmtId="285" fontId="50"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85" fontId="50" fillId="0" borderId="0" applyFont="0" applyFill="0" applyBorder="0" applyAlignment="0" applyProtection="0"/>
    <xf numFmtId="285" fontId="50"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285" fontId="50" fillId="0" borderId="0" applyFont="0" applyFill="0" applyBorder="0" applyAlignment="0" applyProtection="0"/>
    <xf numFmtId="285" fontId="5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287" fontId="10" fillId="0" borderId="0" applyFont="0" applyFill="0" applyBorder="0" applyAlignment="0" applyProtection="0"/>
    <xf numFmtId="287" fontId="10"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169" fontId="95" fillId="0" borderId="0" applyFont="0" applyFill="0" applyBorder="0" applyAlignment="0" applyProtection="0"/>
    <xf numFmtId="41"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1" fontId="95" fillId="0" borderId="0" applyFont="0" applyFill="0" applyBorder="0" applyAlignment="0" applyProtection="0"/>
    <xf numFmtId="166" fontId="95" fillId="0" borderId="0" applyFont="0" applyFill="0" applyBorder="0" applyAlignment="0" applyProtection="0"/>
    <xf numFmtId="41" fontId="95" fillId="0" borderId="0" applyFont="0" applyFill="0" applyBorder="0" applyAlignment="0" applyProtection="0"/>
    <xf numFmtId="166"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193" fontId="95" fillId="0" borderId="0" applyFont="0" applyFill="0" applyBorder="0" applyAlignment="0" applyProtection="0"/>
    <xf numFmtId="193" fontId="95" fillId="0" borderId="0" applyFont="0" applyFill="0" applyBorder="0" applyAlignment="0" applyProtection="0"/>
    <xf numFmtId="193" fontId="95" fillId="0" borderId="0" applyFont="0" applyFill="0" applyBorder="0" applyAlignment="0" applyProtection="0"/>
    <xf numFmtId="193" fontId="95" fillId="0" borderId="0" applyFont="0" applyFill="0" applyBorder="0" applyAlignment="0" applyProtection="0"/>
    <xf numFmtId="193" fontId="95" fillId="0" borderId="0" applyFont="0" applyFill="0" applyBorder="0" applyAlignment="0" applyProtection="0"/>
    <xf numFmtId="193" fontId="95" fillId="0" borderId="0" applyFont="0" applyFill="0" applyBorder="0" applyAlignment="0" applyProtection="0"/>
    <xf numFmtId="193" fontId="95" fillId="0" borderId="0" applyFont="0" applyFill="0" applyBorder="0" applyAlignment="0" applyProtection="0"/>
    <xf numFmtId="193" fontId="95" fillId="0" borderId="0" applyFont="0" applyFill="0" applyBorder="0" applyAlignment="0" applyProtection="0"/>
    <xf numFmtId="193" fontId="95" fillId="0" borderId="0" applyFont="0" applyFill="0" applyBorder="0" applyAlignment="0" applyProtection="0"/>
    <xf numFmtId="193" fontId="95" fillId="0" borderId="0" applyFont="0" applyFill="0" applyBorder="0" applyAlignment="0" applyProtection="0"/>
    <xf numFmtId="193" fontId="95" fillId="0" borderId="0" applyFont="0" applyFill="0" applyBorder="0" applyAlignment="0" applyProtection="0"/>
    <xf numFmtId="193" fontId="95" fillId="0" borderId="0" applyFont="0" applyFill="0" applyBorder="0" applyAlignment="0" applyProtection="0"/>
    <xf numFmtId="288" fontId="50" fillId="0" borderId="0" applyFont="0" applyFill="0" applyBorder="0" applyAlignment="0" applyProtection="0"/>
    <xf numFmtId="288" fontId="5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88" fontId="50" fillId="0" borderId="0" applyFont="0" applyFill="0" applyBorder="0" applyAlignment="0" applyProtection="0"/>
    <xf numFmtId="288" fontId="50"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88" fontId="50" fillId="0" borderId="0" applyFont="0" applyFill="0" applyBorder="0" applyAlignment="0" applyProtection="0"/>
    <xf numFmtId="288" fontId="50" fillId="0" borderId="0" applyFont="0" applyFill="0" applyBorder="0" applyAlignment="0" applyProtection="0"/>
    <xf numFmtId="251" fontId="10" fillId="0" borderId="0" applyFont="0" applyFill="0" applyBorder="0" applyAlignment="0" applyProtection="0"/>
    <xf numFmtId="251"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3" fontId="10" fillId="0" borderId="0" applyFont="0" applyBorder="0" applyAlignment="0"/>
    <xf numFmtId="0" fontId="50"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21" fontId="71"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9" fontId="71"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1" fontId="71"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21" fontId="71"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0" fontId="97" fillId="0" borderId="0" applyNumberFormat="0" applyAlignment="0">
      <alignment horizontal="left"/>
    </xf>
    <xf numFmtId="0" fontId="98" fillId="0" borderId="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0" fontId="99" fillId="0" borderId="0"/>
    <xf numFmtId="0" fontId="100" fillId="0" borderId="0" applyNumberFormat="0" applyFill="0" applyBorder="0" applyAlignment="0" applyProtection="0"/>
    <xf numFmtId="3" fontId="10" fillId="0" borderId="0" applyFont="0" applyBorder="0" applyAlignment="0"/>
    <xf numFmtId="0" fontId="5" fillId="0" borderId="0"/>
    <xf numFmtId="0" fontId="5" fillId="0" borderId="0"/>
    <xf numFmtId="0" fontId="5" fillId="0" borderId="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14" fillId="0" borderId="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Protection="0">
      <alignment vertical="center"/>
    </xf>
    <xf numFmtId="0" fontId="105" fillId="0" borderId="0" applyNumberFormat="0" applyFill="0" applyBorder="0" applyAlignment="0" applyProtection="0"/>
    <xf numFmtId="0" fontId="106" fillId="0" borderId="0" applyNumberFormat="0" applyFill="0" applyBorder="0" applyAlignment="0" applyProtection="0"/>
    <xf numFmtId="291" fontId="107" fillId="0" borderId="20" applyNumberFormat="0" applyFill="0" applyBorder="0" applyAlignment="0" applyProtection="0"/>
    <xf numFmtId="0" fontId="108" fillId="0" borderId="0" applyNumberFormat="0" applyFill="0" applyBorder="0" applyAlignment="0" applyProtection="0"/>
    <xf numFmtId="0" fontId="109" fillId="0" borderId="0">
      <alignment vertical="top" wrapText="1"/>
    </xf>
    <xf numFmtId="0" fontId="110" fillId="6"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292" fontId="112" fillId="2" borderId="0" applyBorder="0" applyProtection="0"/>
    <xf numFmtId="0" fontId="113" fillId="0" borderId="21" applyNumberFormat="0" applyFill="0" applyBorder="0" applyAlignment="0" applyProtection="0">
      <alignment horizontal="center" vertical="center"/>
    </xf>
    <xf numFmtId="0" fontId="114" fillId="0" borderId="0" applyNumberFormat="0" applyFont="0" applyBorder="0" applyAlignment="0">
      <alignment horizontal="left" vertical="center"/>
    </xf>
    <xf numFmtId="293" fontId="66" fillId="0" borderId="0" applyFont="0" applyFill="0" applyBorder="0" applyAlignment="0" applyProtection="0"/>
    <xf numFmtId="0" fontId="115" fillId="25" borderId="0"/>
    <xf numFmtId="0" fontId="116" fillId="0" borderId="0">
      <alignment horizontal="left"/>
    </xf>
    <xf numFmtId="0" fontId="117" fillId="0" borderId="0">
      <alignment horizontal="left"/>
    </xf>
    <xf numFmtId="0" fontId="27" fillId="0" borderId="22" applyNumberFormat="0" applyAlignment="0" applyProtection="0">
      <alignment horizontal="left" vertical="center"/>
    </xf>
    <xf numFmtId="0" fontId="27" fillId="0" borderId="22" applyNumberFormat="0" applyAlignment="0" applyProtection="0">
      <alignment horizontal="left" vertical="center"/>
    </xf>
    <xf numFmtId="0" fontId="27" fillId="0" borderId="4">
      <alignment horizontal="left" vertical="center"/>
    </xf>
    <xf numFmtId="0" fontId="27" fillId="0" borderId="4">
      <alignment horizontal="left" vertical="center"/>
    </xf>
    <xf numFmtId="14" fontId="118" fillId="26" borderId="23">
      <alignment horizontal="center" vertical="center" wrapText="1"/>
    </xf>
    <xf numFmtId="0" fontId="119" fillId="0" borderId="24" applyNumberFormat="0" applyFill="0" applyAlignment="0" applyProtection="0"/>
    <xf numFmtId="0" fontId="120" fillId="0" borderId="25" applyNumberFormat="0" applyFill="0" applyAlignment="0" applyProtection="0"/>
    <xf numFmtId="0" fontId="121" fillId="0" borderId="26" applyNumberFormat="0" applyFill="0" applyAlignment="0" applyProtection="0"/>
    <xf numFmtId="0" fontId="121" fillId="0" borderId="0" applyNumberFormat="0" applyFill="0" applyBorder="0" applyAlignment="0" applyProtection="0"/>
    <xf numFmtId="0" fontId="75" fillId="0" borderId="0" applyFill="0" applyAlignment="0" applyProtection="0">
      <protection locked="0"/>
    </xf>
    <xf numFmtId="0" fontId="75" fillId="0" borderId="8" applyFill="0" applyAlignment="0" applyProtection="0">
      <protection locked="0"/>
    </xf>
    <xf numFmtId="0" fontId="122" fillId="0" borderId="0" applyProtection="0"/>
    <xf numFmtId="0" fontId="27" fillId="0" borderId="0" applyProtection="0"/>
    <xf numFmtId="0" fontId="123" fillId="0" borderId="23">
      <alignment horizontal="center"/>
    </xf>
    <xf numFmtId="0" fontId="123" fillId="0" borderId="0">
      <alignment horizontal="center"/>
    </xf>
    <xf numFmtId="5" fontId="124" fillId="27" borderId="1" applyNumberFormat="0" applyAlignment="0">
      <alignment horizontal="left" vertical="top"/>
    </xf>
    <xf numFmtId="5" fontId="124" fillId="27" borderId="1" applyNumberFormat="0" applyAlignment="0">
      <alignment horizontal="left" vertical="top"/>
    </xf>
    <xf numFmtId="294" fontId="124" fillId="27" borderId="1" applyNumberFormat="0" applyAlignment="0">
      <alignment horizontal="left" vertical="top"/>
    </xf>
    <xf numFmtId="49" fontId="125" fillId="0" borderId="1">
      <alignment vertical="center"/>
    </xf>
    <xf numFmtId="49" fontId="125" fillId="0" borderId="1">
      <alignment vertical="center"/>
    </xf>
    <xf numFmtId="0" fontId="37" fillId="0" borderId="0"/>
    <xf numFmtId="166" fontId="10" fillId="0" borderId="0" applyFont="0" applyFill="0" applyBorder="0" applyAlignment="0" applyProtection="0"/>
    <xf numFmtId="38" fontId="31" fillId="0" borderId="0" applyFont="0" applyFill="0" applyBorder="0" applyAlignment="0" applyProtection="0"/>
    <xf numFmtId="41" fontId="17" fillId="0" borderId="0" applyFont="0" applyFill="0" applyBorder="0" applyAlignment="0" applyProtection="0"/>
    <xf numFmtId="210" fontId="17" fillId="0" borderId="0" applyFont="0" applyFill="0" applyBorder="0" applyAlignment="0" applyProtection="0"/>
    <xf numFmtId="295" fontId="126" fillId="0" borderId="0" applyFont="0" applyFill="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8" borderId="1" applyNumberFormat="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166" fontId="10" fillId="0" borderId="0" applyFont="0" applyFill="0" applyBorder="0" applyAlignment="0" applyProtection="0"/>
    <xf numFmtId="0" fontId="10" fillId="0" borderId="0"/>
    <xf numFmtId="0" fontId="59" fillId="0" borderId="27">
      <alignment horizontal="centerContinuous"/>
    </xf>
    <xf numFmtId="0" fontId="31" fillId="0" borderId="0"/>
    <xf numFmtId="0" fontId="37" fillId="0" borderId="0" applyNumberFormat="0" applyFont="0" applyFill="0" applyBorder="0" applyProtection="0">
      <alignment horizontal="left" vertical="center"/>
    </xf>
    <xf numFmtId="0" fontId="31" fillId="0" borderId="0"/>
    <xf numFmtId="0" fontId="50"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21" fontId="71"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9" fontId="71"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1" fontId="71"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21" fontId="71"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0" fontId="131" fillId="0" borderId="28" applyNumberFormat="0" applyFill="0" applyAlignment="0" applyProtection="0"/>
    <xf numFmtId="3" fontId="132" fillId="0" borderId="6" applyNumberFormat="0" applyAlignment="0">
      <alignment horizontal="center" vertical="center"/>
    </xf>
    <xf numFmtId="3" fontId="44" fillId="0" borderId="6" applyNumberFormat="0" applyAlignment="0">
      <alignment horizontal="center" vertical="center"/>
    </xf>
    <xf numFmtId="3" fontId="124" fillId="0" borderId="6" applyNumberFormat="0" applyAlignment="0">
      <alignment horizontal="center" vertical="center"/>
    </xf>
    <xf numFmtId="279" fontId="133" fillId="0" borderId="10" applyNumberFormat="0" applyFont="0" applyFill="0" applyBorder="0">
      <alignment horizontal="center"/>
    </xf>
    <xf numFmtId="279" fontId="133" fillId="0" borderId="10" applyNumberFormat="0" applyFont="0" applyFill="0" applyBorder="0">
      <alignment horizontal="center"/>
    </xf>
    <xf numFmtId="38" fontId="31" fillId="0" borderId="0" applyFont="0" applyFill="0" applyBorder="0" applyAlignment="0" applyProtection="0"/>
    <xf numFmtId="40" fontId="31" fillId="0" borderId="0" applyFont="0" applyFill="0" applyBorder="0" applyAlignment="0" applyProtection="0"/>
    <xf numFmtId="166" fontId="50" fillId="0" borderId="0" applyFont="0" applyFill="0" applyBorder="0" applyAlignment="0" applyProtection="0"/>
    <xf numFmtId="168" fontId="50" fillId="0" borderId="0" applyFont="0" applyFill="0" applyBorder="0" applyAlignment="0" applyProtection="0"/>
    <xf numFmtId="0" fontId="134" fillId="0" borderId="23"/>
    <xf numFmtId="0" fontId="135" fillId="0" borderId="23"/>
    <xf numFmtId="175" fontId="50" fillId="0" borderId="10"/>
    <xf numFmtId="175" fontId="50" fillId="0" borderId="10"/>
    <xf numFmtId="296" fontId="136" fillId="0" borderId="10"/>
    <xf numFmtId="297" fontId="55" fillId="0" borderId="0" applyFont="0" applyFill="0" applyBorder="0" applyAlignment="0" applyProtection="0"/>
    <xf numFmtId="298" fontId="55" fillId="0" borderId="0" applyFont="0" applyFill="0" applyBorder="0" applyAlignment="0" applyProtection="0"/>
    <xf numFmtId="299" fontId="50" fillId="0" borderId="0" applyFont="0" applyFill="0" applyBorder="0" applyAlignment="0" applyProtection="0"/>
    <xf numFmtId="300" fontId="50" fillId="0" borderId="0" applyFont="0" applyFill="0" applyBorder="0" applyAlignment="0" applyProtection="0"/>
    <xf numFmtId="0" fontId="35" fillId="0" borderId="0" applyNumberFormat="0" applyFont="0" applyFill="0" applyAlignment="0"/>
    <xf numFmtId="0" fontId="137" fillId="29" borderId="0" applyNumberFormat="0" applyBorder="0" applyAlignment="0" applyProtection="0"/>
    <xf numFmtId="0" fontId="66" fillId="0" borderId="1"/>
    <xf numFmtId="0" fontId="37" fillId="0" borderId="0"/>
    <xf numFmtId="0" fontId="16" fillId="0" borderId="11" applyNumberFormat="0" applyAlignment="0">
      <alignment horizontal="center"/>
    </xf>
    <xf numFmtId="37" fontId="138" fillId="0" borderId="0"/>
    <xf numFmtId="37" fontId="138" fillId="0" borderId="0"/>
    <xf numFmtId="37" fontId="138" fillId="0" borderId="0"/>
    <xf numFmtId="0" fontId="139" fillId="0" borderId="1" applyNumberFormat="0" applyFont="0" applyFill="0" applyBorder="0" applyAlignment="0">
      <alignment horizontal="center"/>
    </xf>
    <xf numFmtId="0" fontId="139" fillId="0" borderId="1" applyNumberFormat="0" applyFont="0" applyFill="0" applyBorder="0" applyAlignment="0">
      <alignment horizontal="center"/>
    </xf>
    <xf numFmtId="301" fontId="140" fillId="0" borderId="0"/>
    <xf numFmtId="0" fontId="141" fillId="0" borderId="0"/>
    <xf numFmtId="0" fontId="5" fillId="0" borderId="0"/>
    <xf numFmtId="0" fontId="142" fillId="0" borderId="0"/>
    <xf numFmtId="0" fontId="143" fillId="0" borderId="0"/>
    <xf numFmtId="0" fontId="144" fillId="0" borderId="0"/>
    <xf numFmtId="0" fontId="8" fillId="0" borderId="0"/>
    <xf numFmtId="0" fontId="81" fillId="0" borderId="0"/>
    <xf numFmtId="0" fontId="145" fillId="0" borderId="0"/>
    <xf numFmtId="0" fontId="5" fillId="0" borderId="0"/>
    <xf numFmtId="0" fontId="146" fillId="0" borderId="0"/>
    <xf numFmtId="0" fontId="5" fillId="0" borderId="0"/>
    <xf numFmtId="0" fontId="50" fillId="0" borderId="0"/>
    <xf numFmtId="0" fontId="5" fillId="0" borderId="0"/>
    <xf numFmtId="0" fontId="5" fillId="0" borderId="0"/>
    <xf numFmtId="0" fontId="84" fillId="0" borderId="0"/>
    <xf numFmtId="0" fontId="8" fillId="0" borderId="0"/>
    <xf numFmtId="0" fontId="8" fillId="0" borderId="0"/>
    <xf numFmtId="0" fontId="8" fillId="0" borderId="0"/>
    <xf numFmtId="0" fontId="8" fillId="0" borderId="0"/>
    <xf numFmtId="0" fontId="39" fillId="0" borderId="0"/>
    <xf numFmtId="0" fontId="81" fillId="0" borderId="0"/>
    <xf numFmtId="0" fontId="145" fillId="0" borderId="0"/>
    <xf numFmtId="0" fontId="5" fillId="0" borderId="0"/>
    <xf numFmtId="0" fontId="81" fillId="0" borderId="0"/>
    <xf numFmtId="0" fontId="147" fillId="0" borderId="0"/>
    <xf numFmtId="0" fontId="50" fillId="0" borderId="0"/>
    <xf numFmtId="0" fontId="81" fillId="0" borderId="0"/>
    <xf numFmtId="0" fontId="5" fillId="0" borderId="0"/>
    <xf numFmtId="0" fontId="84" fillId="0" borderId="0"/>
    <xf numFmtId="0" fontId="35" fillId="0" borderId="0"/>
    <xf numFmtId="0" fontId="14" fillId="0" borderId="0"/>
    <xf numFmtId="0" fontId="5" fillId="0" borderId="0"/>
    <xf numFmtId="0" fontId="8" fillId="0" borderId="0"/>
    <xf numFmtId="0" fontId="8" fillId="0" borderId="0"/>
    <xf numFmtId="0" fontId="8" fillId="0" borderId="0"/>
    <xf numFmtId="0" fontId="8" fillId="0" borderId="0"/>
    <xf numFmtId="0" fontId="14" fillId="0" borderId="0" applyProtection="0"/>
    <xf numFmtId="0" fontId="5" fillId="0" borderId="0"/>
    <xf numFmtId="0" fontId="8" fillId="0" borderId="0"/>
    <xf numFmtId="0" fontId="8" fillId="0" borderId="0"/>
    <xf numFmtId="0" fontId="8"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5" fillId="0" borderId="0"/>
    <xf numFmtId="0" fontId="5" fillId="0" borderId="0"/>
    <xf numFmtId="0" fontId="81" fillId="0" borderId="0"/>
    <xf numFmtId="0" fontId="148" fillId="0" borderId="0"/>
    <xf numFmtId="0" fontId="5" fillId="0" borderId="0"/>
    <xf numFmtId="0" fontId="5" fillId="0" borderId="0"/>
    <xf numFmtId="0" fontId="84" fillId="0" borderId="0"/>
    <xf numFmtId="0" fontId="81" fillId="0" borderId="0"/>
    <xf numFmtId="0" fontId="84" fillId="0" borderId="0"/>
    <xf numFmtId="0" fontId="81" fillId="0" borderId="0"/>
    <xf numFmtId="0" fontId="84" fillId="0" borderId="0"/>
    <xf numFmtId="0" fontId="16" fillId="0" borderId="0"/>
    <xf numFmtId="0" fontId="84" fillId="0" borderId="0"/>
    <xf numFmtId="0" fontId="81" fillId="0" borderId="0"/>
    <xf numFmtId="0" fontId="81" fillId="0" borderId="0"/>
    <xf numFmtId="0" fontId="81" fillId="0" borderId="0"/>
    <xf numFmtId="0" fontId="81" fillId="0" borderId="0"/>
    <xf numFmtId="0" fontId="84" fillId="0" borderId="0"/>
    <xf numFmtId="0" fontId="84" fillId="0" borderId="0"/>
    <xf numFmtId="0" fontId="84" fillId="0" borderId="0"/>
    <xf numFmtId="0" fontId="84" fillId="0" borderId="0"/>
    <xf numFmtId="0" fontId="8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1" fillId="0" borderId="0"/>
    <xf numFmtId="0" fontId="81" fillId="0" borderId="0"/>
    <xf numFmtId="0" fontId="5" fillId="0" borderId="0"/>
    <xf numFmtId="0" fontId="5" fillId="0" borderId="0"/>
    <xf numFmtId="0" fontId="5" fillId="0" borderId="0"/>
    <xf numFmtId="0" fontId="5" fillId="0" borderId="0"/>
    <xf numFmtId="0" fontId="5" fillId="0" borderId="0"/>
    <xf numFmtId="0" fontId="5" fillId="0" borderId="0"/>
    <xf numFmtId="0" fontId="84" fillId="0" borderId="0"/>
    <xf numFmtId="0" fontId="84" fillId="0" borderId="0"/>
    <xf numFmtId="0" fontId="81" fillId="0" borderId="0"/>
    <xf numFmtId="0" fontId="148" fillId="0" borderId="0"/>
    <xf numFmtId="0" fontId="148" fillId="0" borderId="0"/>
    <xf numFmtId="0" fontId="148" fillId="0" borderId="0"/>
    <xf numFmtId="0" fontId="146" fillId="0" borderId="0"/>
    <xf numFmtId="0" fontId="14" fillId="0" borderId="0" applyProtection="0"/>
    <xf numFmtId="0" fontId="8" fillId="0" borderId="0"/>
    <xf numFmtId="0" fontId="81" fillId="0" borderId="0"/>
    <xf numFmtId="0" fontId="37" fillId="0" borderId="0"/>
    <xf numFmtId="0" fontId="81" fillId="0" borderId="0"/>
    <xf numFmtId="0" fontId="81" fillId="0" borderId="0"/>
    <xf numFmtId="0" fontId="149" fillId="0" borderId="0"/>
    <xf numFmtId="0" fontId="81" fillId="0" borderId="0"/>
    <xf numFmtId="0" fontId="81" fillId="0" borderId="0"/>
    <xf numFmtId="0" fontId="10" fillId="0" borderId="0"/>
    <xf numFmtId="0" fontId="84" fillId="0" borderId="0"/>
    <xf numFmtId="0" fontId="81"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16" fillId="0" borderId="0"/>
    <xf numFmtId="0" fontId="81" fillId="0" borderId="0"/>
    <xf numFmtId="0" fontId="148" fillId="0" borderId="0"/>
    <xf numFmtId="0" fontId="5" fillId="0" borderId="0"/>
    <xf numFmtId="0" fontId="148" fillId="0" borderId="0"/>
    <xf numFmtId="0" fontId="5" fillId="0" borderId="0"/>
    <xf numFmtId="0" fontId="14" fillId="0" borderId="0"/>
    <xf numFmtId="0" fontId="14" fillId="0" borderId="0" applyProtection="0"/>
    <xf numFmtId="0" fontId="14" fillId="0" borderId="0"/>
    <xf numFmtId="0" fontId="14" fillId="0" borderId="0" applyProtection="0"/>
    <xf numFmtId="0" fontId="5" fillId="0" borderId="0"/>
    <xf numFmtId="0" fontId="14" fillId="0" borderId="0" applyProtection="0"/>
    <xf numFmtId="0" fontId="35" fillId="0" borderId="0"/>
    <xf numFmtId="0" fontId="5" fillId="0" borderId="0"/>
    <xf numFmtId="0" fontId="14" fillId="0" borderId="0" applyProtection="0"/>
    <xf numFmtId="0" fontId="14" fillId="0" borderId="0"/>
    <xf numFmtId="0" fontId="35" fillId="0" borderId="0"/>
    <xf numFmtId="0" fontId="14" fillId="0" borderId="0" applyProtection="0"/>
    <xf numFmtId="0" fontId="35" fillId="0" borderId="0"/>
    <xf numFmtId="0" fontId="14" fillId="0" borderId="0" applyProtection="0"/>
    <xf numFmtId="0" fontId="81" fillId="0" borderId="0"/>
    <xf numFmtId="0" fontId="14" fillId="0" borderId="0" applyProtection="0"/>
    <xf numFmtId="0" fontId="5" fillId="0" borderId="0"/>
    <xf numFmtId="0" fontId="150" fillId="0" borderId="0"/>
    <xf numFmtId="0" fontId="81" fillId="0" borderId="0"/>
    <xf numFmtId="0" fontId="5" fillId="0" borderId="0"/>
    <xf numFmtId="0" fontId="5" fillId="0" borderId="0"/>
    <xf numFmtId="0" fontId="145" fillId="0" borderId="0"/>
    <xf numFmtId="0" fontId="5" fillId="0" borderId="0"/>
    <xf numFmtId="0" fontId="5" fillId="0" borderId="0"/>
    <xf numFmtId="0" fontId="5" fillId="0" borderId="0"/>
    <xf numFmtId="0" fontId="5" fillId="0" borderId="0"/>
    <xf numFmtId="0" fontId="5" fillId="0" borderId="0"/>
    <xf numFmtId="0" fontId="81" fillId="0" borderId="0"/>
    <xf numFmtId="0" fontId="5" fillId="0" borderId="0"/>
    <xf numFmtId="0" fontId="8" fillId="0" borderId="0"/>
    <xf numFmtId="0" fontId="148" fillId="0" borderId="0"/>
    <xf numFmtId="0" fontId="5" fillId="0" borderId="0"/>
    <xf numFmtId="0" fontId="55" fillId="0" borderId="0"/>
    <xf numFmtId="0" fontId="55" fillId="0" borderId="0" applyProtection="0"/>
    <xf numFmtId="0" fontId="81" fillId="0" borderId="0" applyProtection="0"/>
    <xf numFmtId="0" fontId="8" fillId="0" borderId="0"/>
    <xf numFmtId="0" fontId="8" fillId="0" borderId="0"/>
    <xf numFmtId="0" fontId="8" fillId="0" borderId="0"/>
    <xf numFmtId="0" fontId="8" fillId="0" borderId="0"/>
    <xf numFmtId="0" fontId="8" fillId="0" borderId="0"/>
    <xf numFmtId="0" fontId="50" fillId="0" borderId="0"/>
    <xf numFmtId="0" fontId="5" fillId="0" borderId="0"/>
    <xf numFmtId="0" fontId="55" fillId="0" borderId="0" applyProtection="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51" fillId="0" borderId="0"/>
    <xf numFmtId="0" fontId="14" fillId="0" borderId="0"/>
    <xf numFmtId="0" fontId="14" fillId="0" borderId="0"/>
    <xf numFmtId="0" fontId="14" fillId="0" borderId="0"/>
    <xf numFmtId="0" fontId="144" fillId="0" borderId="0"/>
    <xf numFmtId="0" fontId="144" fillId="0" borderId="0"/>
    <xf numFmtId="0" fontId="81" fillId="0" borderId="0" applyProtection="0"/>
    <xf numFmtId="0" fontId="144" fillId="0" borderId="0"/>
    <xf numFmtId="0" fontId="144" fillId="0" borderId="0"/>
    <xf numFmtId="0" fontId="144" fillId="0" borderId="0"/>
    <xf numFmtId="0" fontId="144" fillId="0" borderId="0"/>
    <xf numFmtId="0" fontId="14" fillId="0" borderId="0"/>
    <xf numFmtId="0" fontId="144" fillId="0" borderId="0"/>
    <xf numFmtId="0" fontId="144" fillId="0" borderId="0"/>
    <xf numFmtId="0" fontId="14" fillId="0" borderId="0"/>
    <xf numFmtId="0" fontId="8" fillId="0" borderId="0"/>
    <xf numFmtId="0" fontId="8" fillId="0" borderId="0"/>
    <xf numFmtId="0" fontId="8" fillId="0" borderId="0"/>
    <xf numFmtId="0" fontId="8" fillId="0" borderId="0"/>
    <xf numFmtId="0" fontId="5"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1" fillId="0" borderId="0"/>
    <xf numFmtId="0" fontId="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0" fillId="0" borderId="0"/>
    <xf numFmtId="0" fontId="5" fillId="0" borderId="0"/>
    <xf numFmtId="0" fontId="14" fillId="0" borderId="0"/>
    <xf numFmtId="0" fontId="5" fillId="0" borderId="0"/>
    <xf numFmtId="0" fontId="5" fillId="0" borderId="0"/>
    <xf numFmtId="0" fontId="5" fillId="0" borderId="0" applyProtection="0"/>
    <xf numFmtId="0" fontId="14" fillId="0" borderId="0"/>
    <xf numFmtId="0" fontId="14" fillId="0" borderId="0"/>
    <xf numFmtId="0" fontId="8" fillId="0" borderId="0"/>
    <xf numFmtId="0" fontId="8" fillId="0" borderId="0"/>
    <xf numFmtId="0" fontId="14" fillId="0" borderId="0"/>
    <xf numFmtId="0" fontId="152"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9" fillId="0" borderId="0"/>
    <xf numFmtId="0" fontId="10" fillId="0" borderId="0"/>
    <xf numFmtId="0" fontId="10" fillId="0" borderId="0"/>
    <xf numFmtId="0" fontId="81" fillId="0" borderId="0"/>
    <xf numFmtId="0" fontId="37" fillId="0" borderId="0"/>
    <xf numFmtId="0" fontId="37" fillId="0" borderId="0"/>
    <xf numFmtId="0" fontId="10" fillId="0" borderId="0"/>
    <xf numFmtId="0" fontId="81" fillId="0" borderId="0"/>
    <xf numFmtId="0" fontId="81" fillId="0" borderId="0"/>
    <xf numFmtId="0" fontId="81" fillId="0" borderId="0"/>
    <xf numFmtId="0" fontId="5" fillId="0" borderId="0"/>
    <xf numFmtId="0" fontId="5" fillId="0" borderId="0"/>
    <xf numFmtId="0" fontId="81" fillId="0" borderId="0"/>
    <xf numFmtId="0" fontId="81" fillId="0" borderId="0"/>
    <xf numFmtId="0" fontId="5"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0" fillId="0" borderId="0"/>
    <xf numFmtId="0" fontId="38" fillId="0" borderId="0" applyFont="0"/>
    <xf numFmtId="0" fontId="95" fillId="0" borderId="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50" fillId="30" borderId="29" applyNumberFormat="0" applyFont="0" applyAlignment="0" applyProtection="0"/>
    <xf numFmtId="302" fontId="153" fillId="0" borderId="0" applyFont="0" applyFill="0" applyBorder="0" applyProtection="0">
      <alignment vertical="top" wrapText="1"/>
    </xf>
    <xf numFmtId="0" fontId="16" fillId="0" borderId="0"/>
    <xf numFmtId="0" fontId="16" fillId="0" borderId="0"/>
    <xf numFmtId="0" fontId="16" fillId="0" borderId="0" applyProtection="0"/>
    <xf numFmtId="0" fontId="16" fillId="0" borderId="0" applyProtection="0"/>
    <xf numFmtId="3" fontId="154" fillId="0" borderId="0" applyFont="0" applyFill="0" applyBorder="0" applyAlignment="0" applyProtection="0"/>
    <xf numFmtId="166" fontId="3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NumberFormat="0" applyFill="0" applyBorder="0" applyAlignment="0" applyProtection="0"/>
    <xf numFmtId="0" fontId="15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Protection="0"/>
    <xf numFmtId="0" fontId="5" fillId="0" borderId="0" applyFont="0" applyFill="0" applyBorder="0" applyAlignment="0" applyProtection="0"/>
    <xf numFmtId="0" fontId="37" fillId="0" borderId="0"/>
    <xf numFmtId="0" fontId="156" fillId="22" borderId="30" applyNumberFormat="0" applyAlignment="0" applyProtection="0"/>
    <xf numFmtId="176" fontId="157" fillId="0" borderId="11" applyFont="0" applyBorder="0" applyAlignment="0"/>
    <xf numFmtId="0" fontId="158" fillId="24" borderId="0"/>
    <xf numFmtId="0" fontId="88" fillId="24" borderId="0"/>
    <xf numFmtId="0" fontId="88" fillId="24" borderId="0"/>
    <xf numFmtId="41" fontId="50"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289" fontId="5" fillId="0" borderId="0" applyFont="0" applyFill="0" applyBorder="0" applyAlignment="0" applyProtection="0"/>
    <xf numFmtId="14" fontId="59" fillId="0" borderId="0">
      <alignment horizontal="center" wrapText="1"/>
      <protection locked="0"/>
    </xf>
    <xf numFmtId="14" fontId="60" fillId="0" borderId="0">
      <alignment horizontal="center" wrapText="1"/>
      <protection locked="0"/>
    </xf>
    <xf numFmtId="303" fontId="75" fillId="0" borderId="0" applyFont="0" applyFill="0" applyBorder="0" applyAlignment="0" applyProtection="0"/>
    <xf numFmtId="304" fontId="82" fillId="0" borderId="0" applyFont="0" applyFill="0" applyBorder="0" applyAlignment="0" applyProtection="0"/>
    <xf numFmtId="305" fontId="83"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306" fontId="5" fillId="0" borderId="0" applyFont="0" applyFill="0" applyBorder="0" applyAlignment="0" applyProtection="0"/>
    <xf numFmtId="227" fontId="50"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307" fontId="50"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308"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14" fillId="0" borderId="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309" fontId="83" fillId="0" borderId="0" applyFont="0" applyFill="0" applyBorder="0" applyAlignment="0" applyProtection="0"/>
    <xf numFmtId="310" fontId="82" fillId="0" borderId="0" applyFont="0" applyFill="0" applyBorder="0" applyAlignment="0" applyProtection="0"/>
    <xf numFmtId="311" fontId="83" fillId="0" borderId="0" applyFont="0" applyFill="0" applyBorder="0" applyAlignment="0" applyProtection="0"/>
    <xf numFmtId="312" fontId="82" fillId="0" borderId="0" applyFont="0" applyFill="0" applyBorder="0" applyAlignment="0" applyProtection="0"/>
    <xf numFmtId="313" fontId="83" fillId="0" borderId="0" applyFont="0" applyFill="0" applyBorder="0" applyAlignment="0" applyProtection="0"/>
    <xf numFmtId="314" fontId="8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14"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1" fillId="0" borderId="31" applyNumberFormat="0" applyBorder="0"/>
    <xf numFmtId="9" fontId="31" fillId="0" borderId="31" applyNumberFormat="0" applyBorder="0"/>
    <xf numFmtId="0" fontId="50"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21" fontId="71"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9" fontId="71"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1" fontId="71"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21" fontId="71"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0" fontId="159" fillId="0" borderId="0"/>
    <xf numFmtId="0" fontId="160" fillId="0" borderId="0"/>
    <xf numFmtId="0" fontId="31" fillId="0" borderId="0" applyNumberFormat="0" applyFont="0" applyFill="0" applyBorder="0" applyAlignment="0" applyProtection="0">
      <alignment horizontal="left"/>
    </xf>
    <xf numFmtId="0" fontId="161" fillId="0" borderId="23">
      <alignment horizontal="center"/>
    </xf>
    <xf numFmtId="1" fontId="50" fillId="0" borderId="6" applyNumberFormat="0" applyFill="0" applyAlignment="0" applyProtection="0">
      <alignment horizontal="center" vertical="center"/>
    </xf>
    <xf numFmtId="0" fontId="162" fillId="31" borderId="0" applyNumberFormat="0" applyFont="0" applyBorder="0" applyAlignment="0">
      <alignment horizontal="center"/>
    </xf>
    <xf numFmtId="0" fontId="162" fillId="31" borderId="0" applyNumberFormat="0" applyFont="0" applyBorder="0" applyAlignment="0">
      <alignment horizontal="center"/>
    </xf>
    <xf numFmtId="14" fontId="163" fillId="0" borderId="0" applyNumberFormat="0" applyFill="0" applyBorder="0" applyAlignment="0" applyProtection="0">
      <alignment horizontal="left"/>
    </xf>
    <xf numFmtId="0" fontId="129" fillId="0" borderId="0"/>
    <xf numFmtId="0" fontId="16" fillId="0" borderId="0"/>
    <xf numFmtId="41" fontId="17" fillId="0" borderId="0" applyFont="0" applyFill="0" applyBorder="0" applyAlignment="0" applyProtection="0"/>
    <xf numFmtId="210" fontId="1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207" fontId="17" fillId="0" borderId="0" applyFont="0" applyFill="0" applyBorder="0" applyAlignment="0" applyProtection="0"/>
    <xf numFmtId="41" fontId="14" fillId="0" borderId="0" applyProtection="0"/>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vertical="center"/>
    </xf>
    <xf numFmtId="4" fontId="168" fillId="32" borderId="32" applyNumberFormat="0" applyProtection="0">
      <alignment horizontal="left" vertical="center" indent="1"/>
    </xf>
    <xf numFmtId="4" fontId="169" fillId="32" borderId="32" applyNumberFormat="0" applyProtection="0">
      <alignment horizontal="left" vertical="center" indent="1"/>
    </xf>
    <xf numFmtId="4" fontId="168" fillId="33" borderId="0" applyNumberFormat="0" applyProtection="0">
      <alignment horizontal="left" vertical="center" indent="1"/>
    </xf>
    <xf numFmtId="4" fontId="169" fillId="33" borderId="0" applyNumberFormat="0" applyProtection="0">
      <alignment horizontal="left" vertical="center" indent="1"/>
    </xf>
    <xf numFmtId="4" fontId="168" fillId="34" borderId="32" applyNumberFormat="0" applyProtection="0">
      <alignment horizontal="right" vertical="center"/>
    </xf>
    <xf numFmtId="4" fontId="169" fillId="34" borderId="32" applyNumberFormat="0" applyProtection="0">
      <alignment horizontal="right" vertical="center"/>
    </xf>
    <xf numFmtId="4" fontId="168" fillId="35" borderId="32" applyNumberFormat="0" applyProtection="0">
      <alignment horizontal="right" vertical="center"/>
    </xf>
    <xf numFmtId="4" fontId="169" fillId="35" borderId="32" applyNumberFormat="0" applyProtection="0">
      <alignment horizontal="right" vertical="center"/>
    </xf>
    <xf numFmtId="4" fontId="168" fillId="36" borderId="32" applyNumberFormat="0" applyProtection="0">
      <alignment horizontal="right" vertical="center"/>
    </xf>
    <xf numFmtId="4" fontId="169" fillId="36" borderId="32" applyNumberFormat="0" applyProtection="0">
      <alignment horizontal="right" vertical="center"/>
    </xf>
    <xf numFmtId="4" fontId="168" fillId="37" borderId="32" applyNumberFormat="0" applyProtection="0">
      <alignment horizontal="right" vertical="center"/>
    </xf>
    <xf numFmtId="4" fontId="169" fillId="37" borderId="32" applyNumberFormat="0" applyProtection="0">
      <alignment horizontal="right" vertical="center"/>
    </xf>
    <xf numFmtId="4" fontId="168" fillId="38" borderId="32" applyNumberFormat="0" applyProtection="0">
      <alignment horizontal="right" vertical="center"/>
    </xf>
    <xf numFmtId="4" fontId="169" fillId="38" borderId="32" applyNumberFormat="0" applyProtection="0">
      <alignment horizontal="right" vertical="center"/>
    </xf>
    <xf numFmtId="4" fontId="168" fillId="39" borderId="32" applyNumberFormat="0" applyProtection="0">
      <alignment horizontal="right" vertical="center"/>
    </xf>
    <xf numFmtId="4" fontId="169" fillId="39" borderId="32" applyNumberFormat="0" applyProtection="0">
      <alignment horizontal="right" vertical="center"/>
    </xf>
    <xf numFmtId="4" fontId="168" fillId="40" borderId="32" applyNumberFormat="0" applyProtection="0">
      <alignment horizontal="right" vertical="center"/>
    </xf>
    <xf numFmtId="4" fontId="169" fillId="40" borderId="32" applyNumberFormat="0" applyProtection="0">
      <alignment horizontal="right" vertical="center"/>
    </xf>
    <xf numFmtId="4" fontId="168" fillId="41" borderId="32" applyNumberFormat="0" applyProtection="0">
      <alignment horizontal="right" vertical="center"/>
    </xf>
    <xf numFmtId="4" fontId="169" fillId="41" borderId="32" applyNumberFormat="0" applyProtection="0">
      <alignment horizontal="right" vertical="center"/>
    </xf>
    <xf numFmtId="4" fontId="168" fillId="42" borderId="32" applyNumberFormat="0" applyProtection="0">
      <alignment horizontal="right" vertical="center"/>
    </xf>
    <xf numFmtId="4" fontId="169" fillId="42" borderId="32" applyNumberFormat="0" applyProtection="0">
      <alignment horizontal="right" vertical="center"/>
    </xf>
    <xf numFmtId="4" fontId="164" fillId="43" borderId="33" applyNumberFormat="0" applyProtection="0">
      <alignment horizontal="left" vertical="center" indent="1"/>
    </xf>
    <xf numFmtId="4" fontId="165" fillId="43" borderId="33" applyNumberFormat="0" applyProtection="0">
      <alignment horizontal="left" vertical="center" indent="1"/>
    </xf>
    <xf numFmtId="4" fontId="164" fillId="44" borderId="0" applyNumberFormat="0" applyProtection="0">
      <alignment horizontal="left" vertical="center" indent="1"/>
    </xf>
    <xf numFmtId="4" fontId="165" fillId="44" borderId="0" applyNumberFormat="0" applyProtection="0">
      <alignment horizontal="left" vertical="center" indent="1"/>
    </xf>
    <xf numFmtId="4" fontId="164" fillId="33" borderId="0" applyNumberFormat="0" applyProtection="0">
      <alignment horizontal="left" vertical="center" indent="1"/>
    </xf>
    <xf numFmtId="4" fontId="165" fillId="33" borderId="0" applyNumberFormat="0" applyProtection="0">
      <alignment horizontal="left" vertical="center" indent="1"/>
    </xf>
    <xf numFmtId="4" fontId="168" fillId="44" borderId="32" applyNumberFormat="0" applyProtection="0">
      <alignment horizontal="right" vertical="center"/>
    </xf>
    <xf numFmtId="4" fontId="169" fillId="44" borderId="32" applyNumberFormat="0" applyProtection="0">
      <alignment horizontal="right" vertical="center"/>
    </xf>
    <xf numFmtId="4" fontId="30" fillId="44" borderId="0" applyNumberFormat="0" applyProtection="0">
      <alignment horizontal="left" vertical="center" indent="1"/>
    </xf>
    <xf numFmtId="4" fontId="29" fillId="44" borderId="0" applyNumberFormat="0" applyProtection="0">
      <alignment horizontal="left" vertical="center" indent="1"/>
    </xf>
    <xf numFmtId="4" fontId="30" fillId="33" borderId="0" applyNumberFormat="0" applyProtection="0">
      <alignment horizontal="left" vertical="center" indent="1"/>
    </xf>
    <xf numFmtId="4" fontId="29" fillId="33" borderId="0" applyNumberFormat="0" applyProtection="0">
      <alignment horizontal="left" vertical="center" indent="1"/>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71" fillId="45" borderId="32" applyNumberFormat="0" applyProtection="0">
      <alignment vertical="center"/>
    </xf>
    <xf numFmtId="4" fontId="164" fillId="44" borderId="34" applyNumberFormat="0" applyProtection="0">
      <alignment horizontal="left" vertical="center" indent="1"/>
    </xf>
    <xf numFmtId="4" fontId="165" fillId="44" borderId="34" applyNumberFormat="0" applyProtection="0">
      <alignment horizontal="left" vertical="center" indent="1"/>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71" fillId="45" borderId="32" applyNumberFormat="0" applyProtection="0">
      <alignment horizontal="right" vertical="center"/>
    </xf>
    <xf numFmtId="4" fontId="164" fillId="44" borderId="32" applyNumberFormat="0" applyProtection="0">
      <alignment horizontal="left" vertical="center" indent="1"/>
    </xf>
    <xf numFmtId="4" fontId="165" fillId="44" borderId="32" applyNumberFormat="0" applyProtection="0">
      <alignment horizontal="left" vertical="center" indent="1"/>
    </xf>
    <xf numFmtId="4" fontId="172" fillId="27" borderId="34" applyNumberFormat="0" applyProtection="0">
      <alignment horizontal="left" vertical="center" indent="1"/>
    </xf>
    <xf numFmtId="4" fontId="173" fillId="27" borderId="34" applyNumberFormat="0" applyProtection="0">
      <alignment horizontal="left" vertical="center" indent="1"/>
    </xf>
    <xf numFmtId="4" fontId="174" fillId="45" borderId="32" applyNumberFormat="0" applyProtection="0">
      <alignment horizontal="right" vertical="center"/>
    </xf>
    <xf numFmtId="4" fontId="175" fillId="45" borderId="32" applyNumberFormat="0" applyProtection="0">
      <alignment horizontal="right" vertical="center"/>
    </xf>
    <xf numFmtId="315" fontId="176"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3" fontId="9" fillId="0" borderId="0"/>
    <xf numFmtId="0" fontId="177" fillId="0" borderId="0" applyNumberFormat="0" applyFill="0" applyBorder="0" applyAlignment="0">
      <alignment horizontal="center"/>
    </xf>
    <xf numFmtId="0" fontId="50" fillId="0" borderId="0"/>
    <xf numFmtId="176" fontId="178" fillId="0" borderId="0" applyNumberFormat="0" applyBorder="0" applyAlignment="0">
      <alignment horizontal="centerContinuous"/>
    </xf>
    <xf numFmtId="0" fontId="28" fillId="0" borderId="0"/>
    <xf numFmtId="0" fontId="28" fillId="0" borderId="0"/>
    <xf numFmtId="0" fontId="16" fillId="0" borderId="0" applyNumberFormat="0" applyFill="0" applyBorder="0" applyAlignment="0" applyProtection="0"/>
    <xf numFmtId="176" fontId="39" fillId="0" borderId="0" applyFont="0" applyFill="0" applyBorder="0" applyAlignment="0" applyProtection="0"/>
    <xf numFmtId="209" fontId="17" fillId="0" borderId="0" applyFont="0" applyFill="0" applyBorder="0" applyAlignment="0" applyProtection="0"/>
    <xf numFmtId="166"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10" fontId="17" fillId="0" borderId="0" applyFont="0" applyFill="0" applyBorder="0" applyAlignment="0" applyProtection="0"/>
    <xf numFmtId="211" fontId="17" fillId="0" borderId="0" applyFont="0" applyFill="0" applyBorder="0" applyAlignment="0" applyProtection="0"/>
    <xf numFmtId="208" fontId="17" fillId="0" borderId="0" applyFont="0" applyFill="0" applyBorder="0" applyAlignment="0" applyProtection="0"/>
    <xf numFmtId="208"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6" fontId="10" fillId="0" borderId="0" applyFont="0" applyFill="0" applyBorder="0" applyAlignment="0" applyProtection="0"/>
    <xf numFmtId="187"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166" fontId="10" fillId="0" borderId="0" applyFont="0" applyFill="0" applyBorder="0" applyAlignment="0" applyProtection="0"/>
    <xf numFmtId="187" fontId="17" fillId="0" borderId="0" applyFont="0" applyFill="0" applyBorder="0" applyAlignment="0" applyProtection="0"/>
    <xf numFmtId="179"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9" fontId="9" fillId="0" borderId="0" applyFont="0" applyFill="0" applyBorder="0" applyAlignment="0" applyProtection="0"/>
    <xf numFmtId="200" fontId="17" fillId="0" borderId="0" applyFont="0" applyFill="0" applyBorder="0" applyAlignment="0" applyProtection="0"/>
    <xf numFmtId="179" fontId="17" fillId="0" borderId="0" applyFont="0" applyFill="0" applyBorder="0" applyAlignment="0" applyProtection="0"/>
    <xf numFmtId="203"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66" fontId="10"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0" fontId="16" fillId="0" borderId="0"/>
    <xf numFmtId="316" fontId="66"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76" fontId="39" fillId="0" borderId="0" applyFont="0" applyFill="0" applyBorder="0" applyAlignment="0" applyProtection="0"/>
    <xf numFmtId="206"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179"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9" fontId="9" fillId="0" borderId="0" applyFont="0" applyFill="0" applyBorder="0" applyAlignment="0" applyProtection="0"/>
    <xf numFmtId="200" fontId="17" fillId="0" borderId="0" applyFont="0" applyFill="0" applyBorder="0" applyAlignment="0" applyProtection="0"/>
    <xf numFmtId="179" fontId="17" fillId="0" borderId="0" applyFont="0" applyFill="0" applyBorder="0" applyAlignment="0" applyProtection="0"/>
    <xf numFmtId="176" fontId="39" fillId="0" borderId="0" applyFont="0" applyFill="0" applyBorder="0" applyAlignment="0" applyProtection="0"/>
    <xf numFmtId="206" fontId="17" fillId="0" borderId="0" applyFont="0" applyFill="0" applyBorder="0" applyAlignment="0" applyProtection="0"/>
    <xf numFmtId="203"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0" fontId="16" fillId="0" borderId="0"/>
    <xf numFmtId="316" fontId="66"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169" fontId="17" fillId="0" borderId="0" applyFont="0" applyFill="0" applyBorder="0" applyAlignment="0" applyProtection="0"/>
    <xf numFmtId="206" fontId="17" fillId="0" borderId="0" applyFont="0" applyFill="0" applyBorder="0" applyAlignment="0" applyProtection="0"/>
    <xf numFmtId="169"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204" fontId="17" fillId="0" borderId="0" applyFont="0" applyFill="0" applyBorder="0" applyAlignment="0" applyProtection="0"/>
    <xf numFmtId="169" fontId="17" fillId="0" borderId="0" applyFont="0" applyFill="0" applyBorder="0" applyAlignment="0" applyProtection="0"/>
    <xf numFmtId="204" fontId="17" fillId="0" borderId="0" applyFont="0" applyFill="0" applyBorder="0" applyAlignment="0" applyProtection="0"/>
    <xf numFmtId="169"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206" fontId="17" fillId="0" borderId="0" applyFont="0" applyFill="0" applyBorder="0" applyAlignment="0" applyProtection="0"/>
    <xf numFmtId="200" fontId="17" fillId="0" borderId="0" applyFont="0" applyFill="0" applyBorder="0" applyAlignment="0" applyProtection="0"/>
    <xf numFmtId="206" fontId="17" fillId="0" borderId="0" applyFont="0" applyFill="0" applyBorder="0" applyAlignment="0" applyProtection="0"/>
    <xf numFmtId="179" fontId="9" fillId="0" borderId="0" applyFont="0" applyFill="0" applyBorder="0" applyAlignment="0" applyProtection="0"/>
    <xf numFmtId="205" fontId="17" fillId="0" borderId="0" applyFont="0" applyFill="0" applyBorder="0" applyAlignment="0" applyProtection="0"/>
    <xf numFmtId="179" fontId="17" fillId="0" borderId="0" applyFont="0" applyFill="0" applyBorder="0" applyAlignment="0" applyProtection="0"/>
    <xf numFmtId="187" fontId="9" fillId="0" borderId="0" applyFont="0" applyFill="0" applyBorder="0" applyAlignment="0" applyProtection="0"/>
    <xf numFmtId="0" fontId="16" fillId="0" borderId="0"/>
    <xf numFmtId="209" fontId="17" fillId="0" borderId="0" applyFont="0" applyFill="0" applyBorder="0" applyAlignment="0" applyProtection="0"/>
    <xf numFmtId="316" fontId="66" fillId="0" borderId="0" applyFont="0" applyFill="0" applyBorder="0" applyAlignment="0" applyProtection="0"/>
    <xf numFmtId="187" fontId="17" fillId="0" borderId="0" applyFont="0" applyFill="0" applyBorder="0" applyAlignment="0" applyProtection="0"/>
    <xf numFmtId="169" fontId="17" fillId="0" borderId="0" applyFont="0" applyFill="0" applyBorder="0" applyAlignment="0" applyProtection="0"/>
    <xf numFmtId="205" fontId="17" fillId="0" borderId="0" applyFont="0" applyFill="0" applyBorder="0" applyAlignment="0" applyProtection="0"/>
    <xf numFmtId="176" fontId="39" fillId="0" borderId="0" applyFont="0" applyFill="0" applyBorder="0" applyAlignment="0" applyProtection="0"/>
    <xf numFmtId="187" fontId="17" fillId="0" borderId="0" applyFont="0" applyFill="0" applyBorder="0" applyAlignment="0" applyProtection="0"/>
    <xf numFmtId="166" fontId="10" fillId="0" borderId="0" applyFont="0" applyFill="0" applyBorder="0" applyAlignment="0" applyProtection="0"/>
    <xf numFmtId="187" fontId="17" fillId="0" borderId="0" applyFont="0" applyFill="0" applyBorder="0" applyAlignment="0" applyProtection="0"/>
    <xf numFmtId="166" fontId="10" fillId="0" borderId="0" applyFont="0" applyFill="0" applyBorder="0" applyAlignment="0" applyProtection="0"/>
    <xf numFmtId="206" fontId="17" fillId="0" borderId="0" applyFont="0" applyFill="0" applyBorder="0" applyAlignment="0" applyProtection="0"/>
    <xf numFmtId="166" fontId="10" fillId="0" borderId="0" applyFont="0" applyFill="0" applyBorder="0" applyAlignment="0" applyProtection="0"/>
    <xf numFmtId="206" fontId="17" fillId="0" borderId="0" applyFont="0" applyFill="0" applyBorder="0" applyAlignment="0" applyProtection="0"/>
    <xf numFmtId="176" fontId="39" fillId="0" borderId="0" applyFont="0" applyFill="0" applyBorder="0" applyAlignment="0" applyProtection="0"/>
    <xf numFmtId="187" fontId="17" fillId="0" borderId="0" applyFont="0" applyFill="0" applyBorder="0" applyAlignment="0" applyProtection="0"/>
    <xf numFmtId="176" fontId="39" fillId="0" borderId="0" applyFont="0" applyFill="0" applyBorder="0" applyAlignment="0" applyProtection="0"/>
    <xf numFmtId="206" fontId="17" fillId="0" borderId="0" applyFont="0" applyFill="0" applyBorder="0" applyAlignment="0" applyProtection="0"/>
    <xf numFmtId="187" fontId="17" fillId="0" borderId="0" applyFont="0" applyFill="0" applyBorder="0" applyAlignment="0" applyProtection="0"/>
    <xf numFmtId="166" fontId="17" fillId="0" borderId="0" applyFont="0" applyFill="0" applyBorder="0" applyAlignment="0" applyProtection="0"/>
    <xf numFmtId="210" fontId="17" fillId="0" borderId="0" applyFont="0" applyFill="0" applyBorder="0" applyAlignment="0" applyProtection="0"/>
    <xf numFmtId="169" fontId="17" fillId="0" borderId="0" applyFont="0" applyFill="0" applyBorder="0" applyAlignment="0" applyProtection="0"/>
    <xf numFmtId="188" fontId="17" fillId="0" borderId="0" applyFont="0" applyFill="0" applyBorder="0" applyAlignment="0" applyProtection="0"/>
    <xf numFmtId="169" fontId="17" fillId="0" borderId="0" applyFont="0" applyFill="0" applyBorder="0" applyAlignment="0" applyProtection="0"/>
    <xf numFmtId="179" fontId="9" fillId="0" borderId="0" applyFont="0" applyFill="0" applyBorder="0" applyAlignment="0" applyProtection="0"/>
    <xf numFmtId="169"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88" fontId="17" fillId="0" borderId="0" applyFont="0" applyFill="0" applyBorder="0" applyAlignment="0" applyProtection="0"/>
    <xf numFmtId="166" fontId="17" fillId="0" borderId="0" applyFont="0" applyFill="0" applyBorder="0" applyAlignment="0" applyProtection="0"/>
    <xf numFmtId="188" fontId="17" fillId="0" borderId="0" applyFont="0" applyFill="0" applyBorder="0" applyAlignment="0" applyProtection="0"/>
    <xf numFmtId="166" fontId="17" fillId="0" borderId="0" applyFont="0" applyFill="0" applyBorder="0" applyAlignment="0" applyProtection="0"/>
    <xf numFmtId="179" fontId="17" fillId="0" borderId="0" applyFont="0" applyFill="0" applyBorder="0" applyAlignment="0" applyProtection="0"/>
    <xf numFmtId="166" fontId="17" fillId="0" borderId="0" applyFont="0" applyFill="0" applyBorder="0" applyAlignment="0" applyProtection="0"/>
    <xf numFmtId="201" fontId="32" fillId="0" borderId="0" applyFont="0" applyFill="0" applyBorder="0" applyAlignment="0" applyProtection="0"/>
    <xf numFmtId="166" fontId="17" fillId="0" borderId="0" applyFont="0" applyFill="0" applyBorder="0" applyAlignment="0" applyProtection="0"/>
    <xf numFmtId="202" fontId="17" fillId="0" borderId="0" applyFont="0" applyFill="0" applyBorder="0" applyAlignment="0" applyProtection="0"/>
    <xf numFmtId="41" fontId="17" fillId="0" borderId="0" applyFont="0" applyFill="0" applyBorder="0" applyAlignment="0" applyProtection="0"/>
    <xf numFmtId="179" fontId="17" fillId="0" borderId="0" applyFont="0" applyFill="0" applyBorder="0" applyAlignment="0" applyProtection="0"/>
    <xf numFmtId="169" fontId="17" fillId="0" borderId="0" applyFont="0" applyFill="0" applyBorder="0" applyAlignment="0" applyProtection="0"/>
    <xf numFmtId="203" fontId="17" fillId="0" borderId="0" applyFont="0" applyFill="0" applyBorder="0" applyAlignment="0" applyProtection="0"/>
    <xf numFmtId="169" fontId="17" fillId="0" borderId="0" applyFont="0" applyFill="0" applyBorder="0" applyAlignment="0" applyProtection="0"/>
    <xf numFmtId="188" fontId="17" fillId="0" borderId="0" applyFont="0" applyFill="0" applyBorder="0" applyAlignment="0" applyProtection="0"/>
    <xf numFmtId="187" fontId="17" fillId="0" borderId="0" applyFont="0" applyFill="0" applyBorder="0" applyAlignment="0" applyProtection="0"/>
    <xf numFmtId="179" fontId="9" fillId="0" borderId="0" applyFont="0" applyFill="0" applyBorder="0" applyAlignment="0" applyProtection="0"/>
    <xf numFmtId="166" fontId="17" fillId="0" borderId="0" applyFont="0" applyFill="0" applyBorder="0" applyAlignment="0" applyProtection="0"/>
    <xf numFmtId="188" fontId="17" fillId="0" borderId="0" applyFont="0" applyFill="0" applyBorder="0" applyAlignment="0" applyProtection="0"/>
    <xf numFmtId="187" fontId="17" fillId="0" borderId="0" applyFont="0" applyFill="0" applyBorder="0" applyAlignment="0" applyProtection="0"/>
    <xf numFmtId="166" fontId="17" fillId="0" borderId="0" applyFont="0" applyFill="0" applyBorder="0" applyAlignment="0" applyProtection="0"/>
    <xf numFmtId="188" fontId="17" fillId="0" borderId="0" applyFont="0" applyFill="0" applyBorder="0" applyAlignment="0" applyProtection="0"/>
    <xf numFmtId="187" fontId="17" fillId="0" borderId="0" applyFont="0" applyFill="0" applyBorder="0" applyAlignment="0" applyProtection="0"/>
    <xf numFmtId="179" fontId="17" fillId="0" borderId="0" applyFont="0" applyFill="0" applyBorder="0" applyAlignment="0" applyProtection="0"/>
    <xf numFmtId="187" fontId="17" fillId="0" borderId="0" applyFont="0" applyFill="0" applyBorder="0" applyAlignment="0" applyProtection="0"/>
    <xf numFmtId="201" fontId="32" fillId="0" borderId="0" applyFont="0" applyFill="0" applyBorder="0" applyAlignment="0" applyProtection="0"/>
    <xf numFmtId="169" fontId="17" fillId="0" borderId="0" applyFont="0" applyFill="0" applyBorder="0" applyAlignment="0" applyProtection="0"/>
    <xf numFmtId="202" fontId="17" fillId="0" borderId="0" applyFont="0" applyFill="0" applyBorder="0" applyAlignment="0" applyProtection="0"/>
    <xf numFmtId="41" fontId="17" fillId="0" borderId="0" applyFont="0" applyFill="0" applyBorder="0" applyAlignment="0" applyProtection="0"/>
    <xf numFmtId="179" fontId="17" fillId="0" borderId="0" applyFont="0" applyFill="0" applyBorder="0" applyAlignment="0" applyProtection="0"/>
    <xf numFmtId="166" fontId="17" fillId="0" borderId="0" applyFont="0" applyFill="0" applyBorder="0" applyAlignment="0" applyProtection="0"/>
    <xf numFmtId="203"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169" fontId="17" fillId="0" borderId="0" applyFont="0" applyFill="0" applyBorder="0" applyAlignment="0" applyProtection="0"/>
    <xf numFmtId="206"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210" fontId="17" fillId="0" borderId="0" applyFont="0" applyFill="0" applyBorder="0" applyAlignment="0" applyProtection="0"/>
    <xf numFmtId="211"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79" fontId="17" fillId="0" borderId="0" applyFont="0" applyFill="0" applyBorder="0" applyAlignment="0" applyProtection="0"/>
    <xf numFmtId="200" fontId="17" fillId="0" borderId="0" applyFont="0" applyFill="0" applyBorder="0" applyAlignment="0" applyProtection="0"/>
    <xf numFmtId="179" fontId="9" fillId="0" borderId="0" applyFont="0" applyFill="0" applyBorder="0" applyAlignment="0" applyProtection="0"/>
    <xf numFmtId="169" fontId="17" fillId="0" borderId="0" applyFont="0" applyFill="0" applyBorder="0" applyAlignment="0" applyProtection="0"/>
    <xf numFmtId="206" fontId="17" fillId="0" borderId="0" applyFont="0" applyFill="0" applyBorder="0" applyAlignment="0" applyProtection="0"/>
    <xf numFmtId="200" fontId="17" fillId="0" borderId="0" applyFont="0" applyFill="0" applyBorder="0" applyAlignment="0" applyProtection="0"/>
    <xf numFmtId="179" fontId="17" fillId="0" borderId="0" applyFont="0" applyFill="0" applyBorder="0" applyAlignment="0" applyProtection="0"/>
    <xf numFmtId="203" fontId="17" fillId="0" borderId="0" applyFont="0" applyFill="0" applyBorder="0" applyAlignment="0" applyProtection="0"/>
    <xf numFmtId="0" fontId="16" fillId="0" borderId="0"/>
    <xf numFmtId="316" fontId="66" fillId="0" borderId="0" applyFont="0" applyFill="0" applyBorder="0" applyAlignment="0" applyProtection="0"/>
    <xf numFmtId="169" fontId="17"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87"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208" fontId="17" fillId="0" borderId="0" applyFont="0" applyFill="0" applyBorder="0" applyAlignment="0" applyProtection="0"/>
    <xf numFmtId="169"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87" fontId="9" fillId="0" borderId="0" applyFont="0" applyFill="0" applyBorder="0" applyAlignment="0" applyProtection="0"/>
    <xf numFmtId="166" fontId="17" fillId="0" borderId="0" applyFont="0" applyFill="0" applyBorder="0" applyAlignment="0" applyProtection="0"/>
    <xf numFmtId="187"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166" fontId="17" fillId="0" borderId="0" applyFont="0" applyFill="0" applyBorder="0" applyAlignment="0" applyProtection="0"/>
    <xf numFmtId="208" fontId="17" fillId="0" borderId="0" applyFont="0" applyFill="0" applyBorder="0" applyAlignment="0" applyProtection="0"/>
    <xf numFmtId="169" fontId="17" fillId="0" borderId="0" applyFont="0" applyFill="0" applyBorder="0" applyAlignment="0" applyProtection="0"/>
    <xf numFmtId="208"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14" fontId="179" fillId="0" borderId="0"/>
    <xf numFmtId="0" fontId="180" fillId="0" borderId="0"/>
    <xf numFmtId="0" fontId="134" fillId="0" borderId="0"/>
    <xf numFmtId="0" fontId="135" fillId="0" borderId="0"/>
    <xf numFmtId="40" fontId="181" fillId="0" borderId="0" applyBorder="0">
      <alignment horizontal="right"/>
    </xf>
    <xf numFmtId="0" fontId="182" fillId="0" borderId="0"/>
    <xf numFmtId="317" fontId="66" fillId="0" borderId="3">
      <alignment horizontal="right" vertical="center"/>
    </xf>
    <xf numFmtId="317" fontId="66" fillId="0" borderId="3">
      <alignment horizontal="right" vertical="center"/>
    </xf>
    <xf numFmtId="317" fontId="66" fillId="0" borderId="3">
      <alignment horizontal="right" vertical="center"/>
    </xf>
    <xf numFmtId="175" fontId="183" fillId="0" borderId="3">
      <alignment horizontal="right" vertical="center"/>
    </xf>
    <xf numFmtId="175" fontId="183" fillId="0" borderId="3">
      <alignment horizontal="right" vertical="center"/>
    </xf>
    <xf numFmtId="317" fontId="66"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8" fontId="17" fillId="0" borderId="3">
      <alignment horizontal="right" vertical="center"/>
    </xf>
    <xf numFmtId="318" fontId="17"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9" fontId="39" fillId="0" borderId="3">
      <alignment horizontal="right" vertical="center"/>
    </xf>
    <xf numFmtId="319" fontId="39" fillId="0" borderId="3">
      <alignment horizontal="right" vertical="center"/>
    </xf>
    <xf numFmtId="320" fontId="55" fillId="0" borderId="3">
      <alignment horizontal="right" vertical="center"/>
    </xf>
    <xf numFmtId="321" fontId="50" fillId="0" borderId="3">
      <alignment horizontal="right" vertical="center"/>
    </xf>
    <xf numFmtId="321" fontId="50" fillId="0" borderId="3">
      <alignment horizontal="right" vertical="center"/>
    </xf>
    <xf numFmtId="318" fontId="17" fillId="0" borderId="3">
      <alignment horizontal="right" vertical="center"/>
    </xf>
    <xf numFmtId="318" fontId="17"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321" fontId="5" fillId="0" borderId="3">
      <alignment horizontal="right" vertical="center"/>
    </xf>
    <xf numFmtId="321" fontId="5" fillId="0" borderId="3">
      <alignment horizontal="right" vertical="center"/>
    </xf>
    <xf numFmtId="321" fontId="50" fillId="0" borderId="3">
      <alignment horizontal="right" vertical="center"/>
    </xf>
    <xf numFmtId="321" fontId="50" fillId="0" borderId="3">
      <alignment horizontal="right" vertical="center"/>
    </xf>
    <xf numFmtId="321" fontId="50" fillId="0" borderId="3">
      <alignment horizontal="right" vertical="center"/>
    </xf>
    <xf numFmtId="321" fontId="5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1" fontId="5" fillId="0" borderId="3">
      <alignment horizontal="right" vertical="center"/>
    </xf>
    <xf numFmtId="321" fontId="5" fillId="0" borderId="3">
      <alignment horizontal="right" vertical="center"/>
    </xf>
    <xf numFmtId="318" fontId="17" fillId="0" borderId="3">
      <alignment horizontal="right" vertical="center"/>
    </xf>
    <xf numFmtId="318" fontId="17" fillId="0" borderId="3">
      <alignment horizontal="right" vertical="center"/>
    </xf>
    <xf numFmtId="321" fontId="50" fillId="0" borderId="3">
      <alignment horizontal="right" vertical="center"/>
    </xf>
    <xf numFmtId="321" fontId="50" fillId="0" borderId="3">
      <alignment horizontal="right" vertical="center"/>
    </xf>
    <xf numFmtId="321" fontId="50" fillId="0" borderId="3">
      <alignment horizontal="right" vertical="center"/>
    </xf>
    <xf numFmtId="321" fontId="50" fillId="0" borderId="3">
      <alignment horizontal="right" vertical="center"/>
    </xf>
    <xf numFmtId="321" fontId="50" fillId="0" borderId="3">
      <alignment horizontal="right" vertical="center"/>
    </xf>
    <xf numFmtId="321" fontId="5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18" fontId="17" fillId="0" borderId="3">
      <alignment horizontal="right" vertical="center"/>
    </xf>
    <xf numFmtId="318" fontId="17" fillId="0" borderId="3">
      <alignment horizontal="right" vertical="center"/>
    </xf>
    <xf numFmtId="318" fontId="17" fillId="0" borderId="3">
      <alignment horizontal="right" vertical="center"/>
    </xf>
    <xf numFmtId="318" fontId="17"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18" fontId="17" fillId="0" borderId="3">
      <alignment horizontal="right" vertical="center"/>
    </xf>
    <xf numFmtId="318" fontId="17" fillId="0" borderId="3">
      <alignment horizontal="right" vertical="center"/>
    </xf>
    <xf numFmtId="323" fontId="5" fillId="0" borderId="3">
      <alignment horizontal="right" vertical="center"/>
    </xf>
    <xf numFmtId="323" fontId="5"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9" fontId="39" fillId="0" borderId="3">
      <alignment horizontal="right" vertical="center"/>
    </xf>
    <xf numFmtId="319" fontId="39" fillId="0" borderId="3">
      <alignment horizontal="right" vertical="center"/>
    </xf>
    <xf numFmtId="319" fontId="39" fillId="0" borderId="3">
      <alignment horizontal="right" vertical="center"/>
    </xf>
    <xf numFmtId="319" fontId="39" fillId="0" borderId="3">
      <alignment horizontal="right" vertical="center"/>
    </xf>
    <xf numFmtId="323" fontId="5" fillId="0" borderId="3">
      <alignment horizontal="right" vertical="center"/>
    </xf>
    <xf numFmtId="323" fontId="5"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19" fontId="39" fillId="0" borderId="3">
      <alignment horizontal="right" vertical="center"/>
    </xf>
    <xf numFmtId="319" fontId="39" fillId="0" borderId="3">
      <alignment horizontal="right" vertical="center"/>
    </xf>
    <xf numFmtId="319" fontId="39" fillId="0" borderId="3">
      <alignment horizontal="right" vertical="center"/>
    </xf>
    <xf numFmtId="319" fontId="39" fillId="0" borderId="3">
      <alignment horizontal="right" vertical="center"/>
    </xf>
    <xf numFmtId="319" fontId="39" fillId="0" borderId="3">
      <alignment horizontal="right" vertical="center"/>
    </xf>
    <xf numFmtId="319" fontId="39" fillId="0" borderId="3">
      <alignment horizontal="right" vertical="center"/>
    </xf>
    <xf numFmtId="319" fontId="39" fillId="0" borderId="3">
      <alignment horizontal="right" vertical="center"/>
    </xf>
    <xf numFmtId="319" fontId="39" fillId="0" borderId="3">
      <alignment horizontal="right" vertical="center"/>
    </xf>
    <xf numFmtId="318" fontId="17" fillId="0" borderId="3">
      <alignment horizontal="right" vertical="center"/>
    </xf>
    <xf numFmtId="318" fontId="17"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 fillId="0" borderId="3">
      <alignment horizontal="right" vertical="center"/>
    </xf>
    <xf numFmtId="323" fontId="5" fillId="0" borderId="3">
      <alignment horizontal="right" vertical="center"/>
    </xf>
    <xf numFmtId="323" fontId="50" fillId="0" borderId="3">
      <alignment horizontal="right" vertical="center"/>
    </xf>
    <xf numFmtId="323" fontId="50" fillId="0" borderId="3">
      <alignment horizontal="right" vertical="center"/>
    </xf>
    <xf numFmtId="318" fontId="17" fillId="0" borderId="3">
      <alignment horizontal="right" vertical="center"/>
    </xf>
    <xf numFmtId="318" fontId="17" fillId="0" borderId="3">
      <alignment horizontal="right" vertical="center"/>
    </xf>
    <xf numFmtId="318" fontId="17" fillId="0" borderId="3">
      <alignment horizontal="right" vertical="center"/>
    </xf>
    <xf numFmtId="318" fontId="17" fillId="0" borderId="3">
      <alignment horizontal="right" vertical="center"/>
    </xf>
    <xf numFmtId="318" fontId="17" fillId="0" borderId="3">
      <alignment horizontal="right" vertical="center"/>
    </xf>
    <xf numFmtId="318" fontId="17"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8" fontId="17" fillId="0" borderId="3">
      <alignment horizontal="right" vertical="center"/>
    </xf>
    <xf numFmtId="318" fontId="17" fillId="0" borderId="3">
      <alignment horizontal="right" vertical="center"/>
    </xf>
    <xf numFmtId="324" fontId="184" fillId="2" borderId="35" applyFont="0" applyFill="0" applyBorder="0"/>
    <xf numFmtId="324" fontId="184" fillId="2" borderId="35" applyFont="0" applyFill="0" applyBorder="0"/>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8" fontId="17" fillId="0" borderId="3">
      <alignment horizontal="right" vertical="center"/>
    </xf>
    <xf numFmtId="318" fontId="17"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24" fontId="184" fillId="2" borderId="35" applyFont="0" applyFill="0" applyBorder="0"/>
    <xf numFmtId="324" fontId="184" fillId="2" borderId="35" applyFont="0" applyFill="0" applyBorder="0"/>
    <xf numFmtId="321" fontId="50" fillId="0" borderId="3">
      <alignment horizontal="right" vertical="center"/>
    </xf>
    <xf numFmtId="321"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 fillId="0" borderId="3">
      <alignment horizontal="right" vertical="center"/>
    </xf>
    <xf numFmtId="323" fontId="5"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 fillId="0" borderId="3">
      <alignment horizontal="right" vertical="center"/>
    </xf>
    <xf numFmtId="323" fontId="5" fillId="0" borderId="3">
      <alignment horizontal="right" vertical="center"/>
    </xf>
    <xf numFmtId="323" fontId="50" fillId="0" borderId="3">
      <alignment horizontal="right" vertical="center"/>
    </xf>
    <xf numFmtId="323" fontId="50" fillId="0" borderId="3">
      <alignment horizontal="right" vertical="center"/>
    </xf>
    <xf numFmtId="318" fontId="17" fillId="0" borderId="3">
      <alignment horizontal="right" vertical="center"/>
    </xf>
    <xf numFmtId="318" fontId="17"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0" fillId="0" borderId="3">
      <alignment horizontal="right" vertical="center"/>
    </xf>
    <xf numFmtId="323" fontId="5" fillId="0" borderId="3">
      <alignment horizontal="right" vertical="center"/>
    </xf>
    <xf numFmtId="323" fontId="5" fillId="0" borderId="3">
      <alignment horizontal="right" vertical="center"/>
    </xf>
    <xf numFmtId="323" fontId="50" fillId="0" borderId="3">
      <alignment horizontal="right" vertical="center"/>
    </xf>
    <xf numFmtId="323" fontId="5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2" fontId="10" fillId="0" borderId="3">
      <alignment horizontal="right" vertical="center"/>
    </xf>
    <xf numFmtId="321" fontId="5" fillId="0" borderId="3">
      <alignment horizontal="right" vertical="center"/>
    </xf>
    <xf numFmtId="321" fontId="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25" fontId="10" fillId="0" borderId="3">
      <alignment horizontal="right" vertical="center"/>
    </xf>
    <xf numFmtId="325" fontId="10" fillId="0" borderId="3">
      <alignment horizontal="right" vertical="center"/>
    </xf>
    <xf numFmtId="325" fontId="10" fillId="0" borderId="3">
      <alignment horizontal="right" vertical="center"/>
    </xf>
    <xf numFmtId="325" fontId="10" fillId="0" borderId="3">
      <alignment horizontal="right" vertical="center"/>
    </xf>
    <xf numFmtId="325" fontId="10" fillId="0" borderId="3">
      <alignment horizontal="right" vertical="center"/>
    </xf>
    <xf numFmtId="325" fontId="10"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318" fontId="17" fillId="0" borderId="3">
      <alignment horizontal="right" vertical="center"/>
    </xf>
    <xf numFmtId="318" fontId="17"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324" fontId="184" fillId="2" borderId="35" applyFont="0" applyFill="0" applyBorder="0"/>
    <xf numFmtId="324" fontId="184" fillId="2" borderId="35" applyFont="0" applyFill="0" applyBorder="0"/>
    <xf numFmtId="299" fontId="10" fillId="0" borderId="3">
      <alignment horizontal="right" vertical="center"/>
    </xf>
    <xf numFmtId="299" fontId="10" fillId="0" borderId="3">
      <alignment horizontal="right" vertical="center"/>
    </xf>
    <xf numFmtId="299" fontId="10" fillId="0" borderId="3">
      <alignment horizontal="right" vertical="center"/>
    </xf>
    <xf numFmtId="299" fontId="10" fillId="0" borderId="3">
      <alignment horizontal="right" vertical="center"/>
    </xf>
    <xf numFmtId="299" fontId="10" fillId="0" borderId="3">
      <alignment horizontal="right" vertical="center"/>
    </xf>
    <xf numFmtId="299" fontId="10" fillId="0" borderId="3">
      <alignment horizontal="right" vertical="center"/>
    </xf>
    <xf numFmtId="317" fontId="66"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324" fontId="184" fillId="2" borderId="35" applyFont="0" applyFill="0" applyBorder="0"/>
    <xf numFmtId="324" fontId="184" fillId="2" borderId="35" applyFont="0" applyFill="0" applyBorder="0"/>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26" fontId="185" fillId="0" borderId="3">
      <alignment horizontal="right" vertical="center"/>
    </xf>
    <xf numFmtId="326" fontId="185" fillId="0" borderId="3">
      <alignment horizontal="right" vertical="center"/>
    </xf>
    <xf numFmtId="317" fontId="66" fillId="0" borderId="3">
      <alignment horizontal="right" vertical="center"/>
    </xf>
    <xf numFmtId="317" fontId="66"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18" fontId="17" fillId="0" borderId="3">
      <alignment horizontal="right" vertical="center"/>
    </xf>
    <xf numFmtId="318" fontId="17" fillId="0" borderId="3">
      <alignment horizontal="right" vertical="center"/>
    </xf>
    <xf numFmtId="317" fontId="66" fillId="0" borderId="3">
      <alignment horizontal="right" vertical="center"/>
    </xf>
    <xf numFmtId="317" fontId="66" fillId="0" borderId="3">
      <alignment horizontal="right" vertical="center"/>
    </xf>
    <xf numFmtId="49" fontId="29" fillId="0" borderId="0" applyFill="0" applyBorder="0" applyAlignment="0"/>
    <xf numFmtId="0" fontId="50"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5" fontId="50"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179" fontId="66" fillId="0" borderId="3">
      <alignment horizontal="center"/>
    </xf>
    <xf numFmtId="179" fontId="66" fillId="0" borderId="3">
      <alignment horizontal="center"/>
    </xf>
    <xf numFmtId="0" fontId="186" fillId="0" borderId="36" applyProtection="0"/>
    <xf numFmtId="0" fontId="66" fillId="0" borderId="0" applyProtection="0"/>
    <xf numFmtId="0" fontId="5" fillId="0" borderId="0" applyProtection="0"/>
    <xf numFmtId="0" fontId="75" fillId="0" borderId="0" applyProtection="0"/>
    <xf numFmtId="0" fontId="186" fillId="0" borderId="36" applyProtection="0"/>
    <xf numFmtId="0" fontId="66" fillId="0" borderId="0" applyProtection="0"/>
    <xf numFmtId="0" fontId="5" fillId="0" borderId="0" applyProtection="0"/>
    <xf numFmtId="0" fontId="75" fillId="0" borderId="0" applyProtection="0"/>
    <xf numFmtId="329"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0" fontId="192" fillId="0" borderId="0">
      <alignment horizontal="center"/>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7" fillId="0" borderId="6" applyNumberFormat="0" applyAlignment="0">
      <alignment horizontal="center" vertical="center"/>
    </xf>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166" fontId="50" fillId="0" borderId="0" applyFont="0" applyFill="0" applyBorder="0" applyAlignment="0" applyProtection="0"/>
    <xf numFmtId="330" fontId="50" fillId="0" borderId="0" applyFont="0" applyFill="0" applyBorder="0" applyAlignment="0" applyProtection="0"/>
    <xf numFmtId="251" fontId="126" fillId="0" borderId="0" applyFont="0" applyFill="0" applyBorder="0" applyAlignment="0" applyProtection="0"/>
    <xf numFmtId="0" fontId="27" fillId="0" borderId="43">
      <alignment horizontal="center"/>
    </xf>
    <xf numFmtId="0" fontId="27" fillId="0" borderId="43">
      <alignment horizontal="center"/>
    </xf>
    <xf numFmtId="325" fontId="66" fillId="0" borderId="0"/>
    <xf numFmtId="331" fontId="66" fillId="0" borderId="1"/>
    <xf numFmtId="331" fontId="66" fillId="0" borderId="1"/>
    <xf numFmtId="0" fontId="202" fillId="0" borderId="0"/>
    <xf numFmtId="0" fontId="202" fillId="0" borderId="0" applyProtection="0"/>
    <xf numFmtId="0" fontId="140" fillId="0" borderId="0"/>
    <xf numFmtId="0" fontId="203" fillId="0" borderId="0"/>
    <xf numFmtId="0" fontId="140" fillId="0" borderId="0"/>
    <xf numFmtId="3" fontId="66" fillId="0" borderId="0" applyNumberFormat="0" applyBorder="0" applyAlignment="0" applyProtection="0">
      <alignment horizontal="centerContinuous"/>
      <protection locked="0"/>
    </xf>
    <xf numFmtId="3" fontId="204" fillId="0" borderId="0">
      <protection locked="0"/>
    </xf>
    <xf numFmtId="3" fontId="38" fillId="0" borderId="0">
      <protection locked="0"/>
    </xf>
    <xf numFmtId="3" fontId="38" fillId="0" borderId="0">
      <protection locked="0"/>
    </xf>
    <xf numFmtId="0" fontId="202" fillId="0" borderId="0"/>
    <xf numFmtId="0" fontId="202" fillId="0" borderId="0" applyProtection="0"/>
    <xf numFmtId="0" fontId="140" fillId="0" borderId="0"/>
    <xf numFmtId="0" fontId="203" fillId="0" borderId="0"/>
    <xf numFmtId="0" fontId="140" fillId="0" borderId="0"/>
    <xf numFmtId="0" fontId="205" fillId="0" borderId="44" applyFill="0" applyBorder="0" applyAlignment="0">
      <alignment horizontal="center"/>
    </xf>
    <xf numFmtId="5" fontId="206" fillId="46" borderId="2">
      <alignment vertical="top"/>
    </xf>
    <xf numFmtId="5" fontId="206" fillId="46" borderId="2">
      <alignment vertical="top"/>
    </xf>
    <xf numFmtId="294" fontId="206" fillId="46" borderId="2">
      <alignment vertical="top"/>
    </xf>
    <xf numFmtId="0" fontId="207" fillId="47" borderId="1">
      <alignment horizontal="left" vertical="center"/>
    </xf>
    <xf numFmtId="0" fontId="207" fillId="47" borderId="1">
      <alignment horizontal="left" vertical="center"/>
    </xf>
    <xf numFmtId="6" fontId="208" fillId="48" borderId="2"/>
    <xf numFmtId="6" fontId="208" fillId="48" borderId="2"/>
    <xf numFmtId="332" fontId="208" fillId="48" borderId="2"/>
    <xf numFmtId="5" fontId="124" fillId="0" borderId="2">
      <alignment horizontal="left" vertical="top"/>
    </xf>
    <xf numFmtId="5" fontId="124" fillId="0" borderId="2">
      <alignment horizontal="left" vertical="top"/>
    </xf>
    <xf numFmtId="294" fontId="209" fillId="0" borderId="2">
      <alignment horizontal="left" vertical="top"/>
    </xf>
    <xf numFmtId="0" fontId="210" fillId="49" borderId="0">
      <alignment horizontal="left" vertical="center"/>
    </xf>
    <xf numFmtId="5"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94" fontId="211"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0" fontId="212" fillId="0" borderId="6">
      <alignment horizontal="left" vertical="center"/>
    </xf>
    <xf numFmtId="0" fontId="5" fillId="0" borderId="0" applyFont="0" applyFill="0" applyBorder="0" applyAlignment="0" applyProtection="0"/>
    <xf numFmtId="0" fontId="5" fillId="0" borderId="0" applyFont="0" applyFill="0" applyBorder="0" applyAlignment="0" applyProtection="0"/>
    <xf numFmtId="333" fontId="5" fillId="0" borderId="0" applyFont="0" applyFill="0" applyBorder="0" applyAlignment="0" applyProtection="0"/>
    <xf numFmtId="334" fontId="5" fillId="0" borderId="0" applyFont="0" applyFill="0" applyBorder="0" applyAlignment="0" applyProtection="0"/>
    <xf numFmtId="42" fontId="95" fillId="0" borderId="0" applyFont="0" applyFill="0" applyBorder="0" applyAlignment="0" applyProtection="0"/>
    <xf numFmtId="44" fontId="95" fillId="0" borderId="0" applyFont="0" applyFill="0" applyBorder="0" applyAlignment="0" applyProtection="0"/>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5" fillId="0" borderId="0" applyFont="0" applyFill="0" applyBorder="0" applyAlignment="0" applyProtection="0"/>
    <xf numFmtId="0" fontId="5" fillId="0" borderId="0" applyFont="0" applyFill="0" applyBorder="0" applyAlignment="0" applyProtection="0"/>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166" fontId="10" fillId="0" borderId="0" applyFont="0" applyFill="0" applyBorder="0" applyAlignment="0" applyProtection="0"/>
    <xf numFmtId="42" fontId="217" fillId="0" borderId="0" applyFont="0" applyFill="0" applyBorder="0" applyAlignment="0" applyProtection="0"/>
    <xf numFmtId="44" fontId="217" fillId="0" borderId="0" applyFont="0" applyFill="0" applyBorder="0" applyAlignment="0" applyProtection="0"/>
    <xf numFmtId="0" fontId="217" fillId="0" borderId="0"/>
    <xf numFmtId="0" fontId="218" fillId="0" borderId="0" applyFont="0" applyFill="0" applyBorder="0" applyAlignment="0" applyProtection="0"/>
    <xf numFmtId="0" fontId="218" fillId="0" borderId="0" applyFont="0" applyFill="0" applyBorder="0" applyAlignment="0" applyProtection="0"/>
    <xf numFmtId="0" fontId="84" fillId="0" borderId="0">
      <alignment vertical="center"/>
    </xf>
    <xf numFmtId="40" fontId="219" fillId="0" borderId="0" applyFont="0" applyFill="0" applyBorder="0" applyAlignment="0" applyProtection="0"/>
    <xf numFmtId="38" fontId="219" fillId="0" borderId="0" applyFont="0" applyFill="0" applyBorder="0" applyAlignment="0" applyProtection="0"/>
    <xf numFmtId="0" fontId="219" fillId="0" borderId="0" applyFont="0" applyFill="0" applyBorder="0" applyAlignment="0" applyProtection="0"/>
    <xf numFmtId="0" fontId="219" fillId="0" borderId="0" applyFont="0" applyFill="0" applyBorder="0" applyAlignment="0" applyProtection="0"/>
    <xf numFmtId="9" fontId="220" fillId="0" borderId="0" applyBorder="0" applyAlignment="0" applyProtection="0"/>
    <xf numFmtId="0" fontId="221" fillId="0" borderId="0"/>
    <xf numFmtId="0" fontId="222" fillId="0" borderId="13"/>
    <xf numFmtId="194" fontId="12"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3" fillId="0" borderId="0" applyFont="0" applyFill="0" applyBorder="0" applyAlignment="0" applyProtection="0"/>
    <xf numFmtId="0" fontId="143" fillId="0" borderId="0" applyFont="0" applyFill="0" applyBorder="0" applyAlignment="0" applyProtection="0"/>
    <xf numFmtId="186" fontId="5" fillId="0" borderId="0" applyFont="0" applyFill="0" applyBorder="0" applyAlignment="0" applyProtection="0"/>
    <xf numFmtId="229" fontId="5" fillId="0" borderId="0" applyFont="0" applyFill="0" applyBorder="0" applyAlignment="0" applyProtection="0"/>
    <xf numFmtId="0" fontId="143" fillId="0" borderId="0"/>
    <xf numFmtId="0" fontId="143" fillId="0" borderId="0"/>
    <xf numFmtId="0" fontId="223" fillId="0" borderId="0"/>
    <xf numFmtId="0" fontId="35" fillId="0" borderId="0"/>
    <xf numFmtId="166" fontId="14" fillId="0" borderId="0" applyFont="0" applyFill="0" applyBorder="0" applyAlignment="0" applyProtection="0"/>
    <xf numFmtId="168" fontId="14"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191" fontId="14" fillId="0" borderId="0" applyFont="0" applyFill="0" applyBorder="0" applyAlignment="0" applyProtection="0"/>
    <xf numFmtId="335" fontId="23" fillId="0" borderId="0" applyFont="0" applyFill="0" applyBorder="0" applyAlignment="0" applyProtection="0"/>
    <xf numFmtId="336" fontId="14"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8" fillId="0" borderId="0"/>
    <xf numFmtId="0" fontId="8" fillId="0" borderId="0"/>
    <xf numFmtId="0" fontId="81" fillId="0" borderId="0"/>
    <xf numFmtId="176" fontId="13" fillId="0" borderId="12" applyFont="0" applyBorder="0"/>
    <xf numFmtId="0" fontId="28" fillId="0" borderId="0"/>
    <xf numFmtId="0" fontId="28" fillId="0" borderId="0"/>
    <xf numFmtId="0" fontId="31" fillId="0" borderId="0"/>
    <xf numFmtId="0" fontId="17" fillId="0" borderId="0" applyFont="0" applyFill="0" applyBorder="0" applyAlignment="0" applyProtection="0"/>
    <xf numFmtId="179" fontId="9" fillId="0" borderId="0" applyFont="0" applyFill="0" applyBorder="0" applyAlignment="0" applyProtection="0"/>
    <xf numFmtId="0" fontId="17" fillId="0" borderId="0" applyFont="0" applyFill="0" applyBorder="0" applyAlignment="0" applyProtection="0"/>
    <xf numFmtId="187" fontId="9" fillId="0" borderId="0" applyFont="0" applyFill="0" applyBorder="0" applyAlignment="0" applyProtection="0"/>
    <xf numFmtId="179" fontId="9" fillId="0" borderId="0" applyFont="0" applyFill="0" applyBorder="0" applyAlignment="0" applyProtection="0"/>
    <xf numFmtId="187" fontId="9" fillId="0" borderId="0" applyFont="0" applyFill="0" applyBorder="0" applyAlignment="0" applyProtection="0"/>
    <xf numFmtId="0" fontId="17" fillId="0" borderId="0" applyFont="0" applyFill="0" applyBorder="0" applyAlignment="0" applyProtection="0"/>
    <xf numFmtId="187" fontId="9" fillId="0" borderId="0" applyFont="0" applyFill="0" applyBorder="0" applyAlignment="0" applyProtection="0"/>
    <xf numFmtId="0" fontId="17" fillId="0" borderId="0" applyFont="0" applyFill="0" applyBorder="0" applyAlignment="0" applyProtection="0"/>
    <xf numFmtId="0" fontId="16" fillId="0" borderId="0" applyNumberFormat="0" applyFill="0" applyBorder="0" applyAlignment="0" applyProtection="0"/>
    <xf numFmtId="0" fontId="5" fillId="0" borderId="0"/>
    <xf numFmtId="0" fontId="50" fillId="0" borderId="0"/>
    <xf numFmtId="0" fontId="5" fillId="0" borderId="0"/>
    <xf numFmtId="0" fontId="10" fillId="0" borderId="0"/>
    <xf numFmtId="0" fontId="224" fillId="0" borderId="0"/>
    <xf numFmtId="0" fontId="225" fillId="51" borderId="48" applyNumberFormat="0" applyAlignment="0" applyProtection="0"/>
    <xf numFmtId="41" fontId="80"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0"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170" fontId="81" fillId="0" borderId="0" applyFont="0" applyFill="0" applyBorder="0" applyAlignment="0" applyProtection="0"/>
    <xf numFmtId="41" fontId="81" fillId="0" borderId="0" applyFont="0" applyFill="0" applyBorder="0" applyAlignment="0" applyProtection="0"/>
    <xf numFmtId="43" fontId="145"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337"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244" fontId="81" fillId="0" borderId="0" applyFont="0" applyFill="0" applyBorder="0" applyAlignment="0" applyProtection="0"/>
    <xf numFmtId="0" fontId="81" fillId="0" borderId="0" applyFont="0" applyFill="0" applyBorder="0" applyAlignment="0" applyProtection="0"/>
    <xf numFmtId="43" fontId="88" fillId="0" borderId="0" applyFont="0" applyFill="0" applyBorder="0" applyAlignment="0" applyProtection="0"/>
    <xf numFmtId="195" fontId="149" fillId="0" borderId="0" applyFont="0" applyFill="0" applyBorder="0" applyAlignment="0" applyProtection="0"/>
    <xf numFmtId="0" fontId="81" fillId="0" borderId="0" applyFont="0" applyFill="0" applyBorder="0" applyAlignment="0" applyProtection="0"/>
    <xf numFmtId="207" fontId="5" fillId="0" borderId="0" applyFont="0" applyFill="0" applyBorder="0" applyAlignment="0" applyProtection="0"/>
    <xf numFmtId="338" fontId="5" fillId="0" borderId="0" applyFont="0" applyFill="0" applyBorder="0" applyAlignment="0" applyProtection="0"/>
    <xf numFmtId="43" fontId="144"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207" fontId="81"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39"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07" fontId="81" fillId="0" borderId="0" applyFont="0" applyFill="0" applyBorder="0" applyAlignment="0" applyProtection="0"/>
    <xf numFmtId="0" fontId="6" fillId="0" borderId="0" applyFont="0" applyFill="0" applyBorder="0" applyAlignment="0" applyProtection="0"/>
    <xf numFmtId="43" fontId="10" fillId="0" borderId="0" applyFont="0" applyFill="0" applyBorder="0" applyAlignment="0" applyProtection="0"/>
    <xf numFmtId="41" fontId="81"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8" fontId="8"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170" fontId="8" fillId="0" borderId="0" applyFont="0" applyFill="0" applyBorder="0" applyAlignment="0" applyProtection="0"/>
    <xf numFmtId="168" fontId="81" fillId="0" borderId="0" applyFont="0" applyFill="0" applyBorder="0" applyAlignment="0" applyProtection="0"/>
    <xf numFmtId="168" fontId="8"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8" fontId="8" fillId="0" borderId="0" applyFont="0" applyFill="0" applyBorder="0" applyAlignment="0" applyProtection="0"/>
    <xf numFmtId="168" fontId="81" fillId="0" borderId="0" applyFont="0" applyFill="0" applyBorder="0" applyAlignment="0" applyProtection="0"/>
    <xf numFmtId="168" fontId="8"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8" fontId="8" fillId="0" borderId="0" applyFont="0" applyFill="0" applyBorder="0" applyAlignment="0" applyProtection="0"/>
    <xf numFmtId="168" fontId="81" fillId="0" borderId="0" applyFont="0" applyFill="0" applyBorder="0" applyAlignment="0" applyProtection="0"/>
    <xf numFmtId="168" fontId="8"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8" fontId="8" fillId="0" borderId="0" applyFont="0" applyFill="0" applyBorder="0" applyAlignment="0" applyProtection="0"/>
    <xf numFmtId="168" fontId="81" fillId="0" borderId="0" applyFont="0" applyFill="0" applyBorder="0" applyAlignment="0" applyProtection="0"/>
    <xf numFmtId="168" fontId="8" fillId="0" borderId="0" applyFont="0" applyFill="0" applyBorder="0" applyAlignment="0" applyProtection="0"/>
    <xf numFmtId="43" fontId="14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226" fillId="0" borderId="0" applyFont="0" applyFill="0" applyBorder="0" applyAlignment="0" applyProtection="0"/>
    <xf numFmtId="43" fontId="150" fillId="0" borderId="0" applyFont="0" applyFill="0" applyBorder="0" applyAlignment="0" applyProtection="0"/>
    <xf numFmtId="168" fontId="81" fillId="0" borderId="0" applyFont="0" applyFill="0" applyBorder="0" applyAlignment="0" applyProtection="0"/>
    <xf numFmtId="168" fontId="81" fillId="0" borderId="0" applyFont="0" applyFill="0" applyBorder="0" applyAlignment="0" applyProtection="0"/>
    <xf numFmtId="168" fontId="8" fillId="0" borderId="0" applyFont="0" applyFill="0" applyBorder="0" applyAlignment="0" applyProtection="0"/>
    <xf numFmtId="170" fontId="49"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243" fontId="145" fillId="0" borderId="0" applyFont="0" applyFill="0" applyBorder="0" applyAlignment="0" applyProtection="0"/>
    <xf numFmtId="43" fontId="88" fillId="0" borderId="0" applyFont="0" applyFill="0" applyBorder="0" applyAlignment="0" applyProtection="0"/>
    <xf numFmtId="170" fontId="15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229" fontId="84" fillId="0" borderId="0" applyFont="0" applyFill="0" applyBorder="0" applyAlignment="0" applyProtection="0"/>
    <xf numFmtId="43" fontId="145"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3" fontId="10" fillId="53" borderId="50">
      <alignment horizontal="right" vertical="top" wrapText="1"/>
    </xf>
    <xf numFmtId="0" fontId="27" fillId="0" borderId="4">
      <alignment horizontal="left" vertical="center"/>
    </xf>
    <xf numFmtId="0" fontId="27" fillId="0" borderId="4">
      <alignment horizontal="left" vertical="center"/>
    </xf>
    <xf numFmtId="337" fontId="10" fillId="54" borderId="50">
      <alignment vertical="top" wrapText="1"/>
    </xf>
    <xf numFmtId="0" fontId="84" fillId="0" borderId="0"/>
    <xf numFmtId="0" fontId="84" fillId="0" borderId="0"/>
    <xf numFmtId="0" fontId="35" fillId="0" borderId="0"/>
    <xf numFmtId="0" fontId="227" fillId="0" borderId="0"/>
    <xf numFmtId="38" fontId="31" fillId="0" borderId="0" applyFont="0" applyFill="0" applyBorder="0" applyAlignment="0" applyProtection="0"/>
    <xf numFmtId="4" fontId="71" fillId="0" borderId="0" applyFont="0" applyFill="0" applyBorder="0" applyAlignment="0" applyProtection="0"/>
    <xf numFmtId="0" fontId="81" fillId="0" borderId="0"/>
    <xf numFmtId="0" fontId="5" fillId="0" borderId="0"/>
    <xf numFmtId="0" fontId="10" fillId="0" borderId="0"/>
    <xf numFmtId="0" fontId="144" fillId="0" borderId="0"/>
    <xf numFmtId="0" fontId="8" fillId="0" borderId="0"/>
    <xf numFmtId="0" fontId="81" fillId="0" borderId="0"/>
    <xf numFmtId="0" fontId="6" fillId="0" borderId="0"/>
    <xf numFmtId="0" fontId="151" fillId="0" borderId="0"/>
    <xf numFmtId="0" fontId="8" fillId="0" borderId="0"/>
    <xf numFmtId="0" fontId="8" fillId="0" borderId="0"/>
    <xf numFmtId="0" fontId="8" fillId="0" borderId="0"/>
    <xf numFmtId="0" fontId="8" fillId="0" borderId="0"/>
    <xf numFmtId="0" fontId="8" fillId="0" borderId="0"/>
    <xf numFmtId="0" fontId="8" fillId="0" borderId="0"/>
    <xf numFmtId="0" fontId="148" fillId="0" borderId="0"/>
    <xf numFmtId="0" fontId="39" fillId="0" borderId="0"/>
    <xf numFmtId="0" fontId="2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44" fillId="0" borderId="0"/>
    <xf numFmtId="0" fontId="8" fillId="0" borderId="0"/>
    <xf numFmtId="0" fontId="8" fillId="0" borderId="0"/>
    <xf numFmtId="0" fontId="8"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144" fillId="0" borderId="0"/>
    <xf numFmtId="0" fontId="227" fillId="0" borderId="0"/>
    <xf numFmtId="0" fontId="8" fillId="0" borderId="0"/>
    <xf numFmtId="0" fontId="8" fillId="0" borderId="0"/>
    <xf numFmtId="0" fontId="8" fillId="0" borderId="0"/>
    <xf numFmtId="0" fontId="81" fillId="0" borderId="0" applyProtection="0"/>
    <xf numFmtId="0" fontId="8" fillId="0" borderId="0"/>
    <xf numFmtId="0" fontId="88" fillId="0" borderId="0"/>
    <xf numFmtId="0" fontId="88" fillId="0" borderId="0"/>
    <xf numFmtId="0" fontId="88" fillId="0" borderId="0"/>
    <xf numFmtId="0" fontId="8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2" fillId="0" borderId="0" applyNumberFormat="0" applyFill="0" applyBorder="0" applyProtection="0">
      <alignment vertical="top"/>
    </xf>
    <xf numFmtId="0" fontId="8" fillId="0" borderId="0"/>
    <xf numFmtId="0" fontId="8" fillId="0" borderId="0"/>
    <xf numFmtId="0" fontId="8" fillId="0" borderId="0"/>
    <xf numFmtId="0" fontId="8" fillId="0" borderId="0"/>
    <xf numFmtId="0" fontId="5" fillId="0" borderId="0"/>
    <xf numFmtId="0" fontId="39"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229" fillId="0" borderId="0"/>
    <xf numFmtId="0" fontId="8" fillId="0" borderId="0"/>
    <xf numFmtId="0" fontId="8" fillId="0" borderId="0"/>
    <xf numFmtId="0" fontId="71" fillId="24" borderId="0"/>
    <xf numFmtId="0" fontId="81" fillId="52" borderId="49" applyNumberFormat="0" applyFont="0" applyAlignment="0" applyProtection="0"/>
    <xf numFmtId="0" fontId="81" fillId="52" borderId="49" applyNumberFormat="0" applyFont="0" applyAlignment="0" applyProtection="0"/>
    <xf numFmtId="0" fontId="230" fillId="50" borderId="47" applyNumberFormat="0" applyAlignment="0" applyProtection="0"/>
    <xf numFmtId="0" fontId="88" fillId="24" borderId="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0"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0" fontId="10" fillId="0" borderId="6">
      <alignment horizontal="center"/>
    </xf>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42" fontId="17" fillId="0" borderId="0" applyFont="0" applyFill="0" applyBorder="0" applyAlignment="0" applyProtection="0"/>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25" fontId="10" fillId="0" borderId="3">
      <alignment horizontal="right" vertical="center"/>
    </xf>
    <xf numFmtId="325" fontId="10" fillId="0" borderId="3">
      <alignment horizontal="right" vertical="center"/>
    </xf>
    <xf numFmtId="325" fontId="10" fillId="0" borderId="3">
      <alignment horizontal="right" vertical="center"/>
    </xf>
    <xf numFmtId="325" fontId="10" fillId="0" borderId="3">
      <alignment horizontal="right" vertical="center"/>
    </xf>
    <xf numFmtId="325" fontId="10" fillId="0" borderId="3">
      <alignment horizontal="right" vertical="center"/>
    </xf>
    <xf numFmtId="325" fontId="10"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318" fontId="17" fillId="0" borderId="3">
      <alignment horizontal="right" vertical="center"/>
    </xf>
    <xf numFmtId="318" fontId="17"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172" fontId="55" fillId="0" borderId="3">
      <alignment horizontal="right" vertical="center"/>
    </xf>
    <xf numFmtId="324" fontId="184" fillId="2" borderId="35" applyFont="0" applyFill="0" applyBorder="0"/>
    <xf numFmtId="324" fontId="184" fillId="2" borderId="35" applyFont="0" applyFill="0" applyBorder="0"/>
    <xf numFmtId="299" fontId="10" fillId="0" borderId="3">
      <alignment horizontal="right" vertical="center"/>
    </xf>
    <xf numFmtId="299" fontId="10" fillId="0" borderId="3">
      <alignment horizontal="right" vertical="center"/>
    </xf>
    <xf numFmtId="299" fontId="10" fillId="0" borderId="3">
      <alignment horizontal="right" vertical="center"/>
    </xf>
    <xf numFmtId="299" fontId="10" fillId="0" borderId="3">
      <alignment horizontal="right" vertical="center"/>
    </xf>
    <xf numFmtId="299" fontId="10" fillId="0" borderId="3">
      <alignment horizontal="right" vertical="center"/>
    </xf>
    <xf numFmtId="299" fontId="10" fillId="0" borderId="3">
      <alignment horizontal="right" vertical="center"/>
    </xf>
    <xf numFmtId="317" fontId="66"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175" fontId="183"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243" fontId="10" fillId="0" borderId="3">
      <alignment horizontal="right" vertical="center"/>
    </xf>
    <xf numFmtId="324" fontId="184" fillId="2" borderId="35" applyFont="0" applyFill="0" applyBorder="0"/>
    <xf numFmtId="324" fontId="184" fillId="2" borderId="35" applyFont="0" applyFill="0" applyBorder="0"/>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20" fontId="55"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17" fontId="66" fillId="0" borderId="3">
      <alignment horizontal="right" vertical="center"/>
    </xf>
    <xf numFmtId="326" fontId="185" fillId="0" borderId="3">
      <alignment horizontal="right" vertical="center"/>
    </xf>
    <xf numFmtId="326" fontId="185" fillId="0" borderId="3">
      <alignment horizontal="right" vertical="center"/>
    </xf>
    <xf numFmtId="317" fontId="66" fillId="0" borderId="3">
      <alignment horizontal="right" vertical="center"/>
    </xf>
    <xf numFmtId="317" fontId="66"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26" fontId="185" fillId="0" borderId="3">
      <alignment horizontal="right" vertical="center"/>
    </xf>
    <xf numFmtId="318" fontId="17" fillId="0" borderId="3">
      <alignment horizontal="right" vertical="center"/>
    </xf>
    <xf numFmtId="318" fontId="17" fillId="0" borderId="3">
      <alignment horizontal="right" vertical="center"/>
    </xf>
    <xf numFmtId="317" fontId="66" fillId="0" borderId="3">
      <alignment horizontal="right" vertical="center"/>
    </xf>
    <xf numFmtId="317" fontId="66" fillId="0" borderId="3">
      <alignment horizontal="right" vertical="center"/>
    </xf>
    <xf numFmtId="49" fontId="29"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0" fontId="50"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7"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5" fontId="50"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328" fontId="5" fillId="0" borderId="0" applyFill="0" applyBorder="0" applyAlignment="0"/>
    <xf numFmtId="179" fontId="66" fillId="0" borderId="3">
      <alignment horizontal="center"/>
    </xf>
    <xf numFmtId="179" fontId="66" fillId="0" borderId="3">
      <alignment horizontal="center"/>
    </xf>
    <xf numFmtId="0" fontId="186" fillId="0" borderId="36" applyProtection="0"/>
    <xf numFmtId="0" fontId="66" fillId="0" borderId="0" applyProtection="0"/>
    <xf numFmtId="0" fontId="5" fillId="0" borderId="0" applyProtection="0"/>
    <xf numFmtId="0" fontId="75" fillId="0" borderId="0" applyProtection="0"/>
    <xf numFmtId="0" fontId="186" fillId="0" borderId="36" applyProtection="0"/>
    <xf numFmtId="0" fontId="66" fillId="0" borderId="0" applyProtection="0"/>
    <xf numFmtId="0" fontId="5" fillId="0" borderId="0" applyProtection="0"/>
    <xf numFmtId="0" fontId="75" fillId="0" borderId="0" applyProtection="0"/>
    <xf numFmtId="329"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340" fontId="136" fillId="0" borderId="0" applyFont="0" applyFill="0" applyBorder="0" applyAlignment="0" applyProtection="0"/>
    <xf numFmtId="341" fontId="39" fillId="0" borderId="0" applyFont="0" applyFill="0" applyBorder="0" applyAlignment="0" applyProtection="0"/>
    <xf numFmtId="0" fontId="27" fillId="0" borderId="43">
      <alignment horizontal="center"/>
    </xf>
    <xf numFmtId="0" fontId="27" fillId="0" borderId="43">
      <alignment horizontal="center"/>
    </xf>
    <xf numFmtId="325" fontId="66" fillId="0" borderId="0"/>
    <xf numFmtId="331" fontId="66" fillId="0" borderId="1"/>
    <xf numFmtId="331" fontId="66" fillId="0" borderId="1"/>
    <xf numFmtId="0" fontId="144" fillId="0" borderId="0"/>
    <xf numFmtId="3" fontId="10" fillId="34" borderId="50">
      <alignment horizontal="right" vertical="top" wrapText="1"/>
    </xf>
    <xf numFmtId="0" fontId="140" fillId="0" borderId="0"/>
    <xf numFmtId="0" fontId="202" fillId="0" borderId="0" applyProtection="0"/>
    <xf numFmtId="0" fontId="144" fillId="0" borderId="0"/>
    <xf numFmtId="0" fontId="202" fillId="0" borderId="0"/>
    <xf numFmtId="0" fontId="202" fillId="0" borderId="0"/>
    <xf numFmtId="0" fontId="202" fillId="0" borderId="0"/>
    <xf numFmtId="3" fontId="66" fillId="0" borderId="0" applyNumberFormat="0" applyBorder="0" applyAlignment="0" applyProtection="0">
      <alignment horizontal="centerContinuous"/>
      <protection locked="0"/>
    </xf>
    <xf numFmtId="3" fontId="38" fillId="0" borderId="0">
      <protection locked="0"/>
    </xf>
    <xf numFmtId="3" fontId="38" fillId="0" borderId="0">
      <protection locked="0"/>
    </xf>
    <xf numFmtId="3" fontId="204" fillId="0" borderId="0">
      <protection locked="0"/>
    </xf>
    <xf numFmtId="0" fontId="140" fillId="0" borderId="0"/>
    <xf numFmtId="0" fontId="202" fillId="0" borderId="0" applyProtection="0"/>
    <xf numFmtId="0" fontId="144" fillId="0" borderId="0"/>
    <xf numFmtId="0" fontId="202" fillId="0" borderId="0"/>
    <xf numFmtId="0" fontId="202" fillId="0" borderId="0"/>
    <xf numFmtId="0" fontId="202" fillId="0" borderId="0"/>
    <xf numFmtId="5" fontId="206" fillId="46" borderId="2">
      <alignment vertical="top"/>
    </xf>
    <xf numFmtId="294" fontId="206" fillId="46" borderId="2">
      <alignment vertical="top"/>
    </xf>
    <xf numFmtId="5" fontId="206" fillId="46" borderId="2">
      <alignment vertical="top"/>
    </xf>
    <xf numFmtId="0" fontId="207" fillId="47" borderId="1">
      <alignment horizontal="left" vertical="center"/>
    </xf>
    <xf numFmtId="0" fontId="207" fillId="47" borderId="1">
      <alignment horizontal="left" vertical="center"/>
    </xf>
    <xf numFmtId="6" fontId="208" fillId="48" borderId="2"/>
    <xf numFmtId="332" fontId="208" fillId="48" borderId="2"/>
    <xf numFmtId="6" fontId="208" fillId="48" borderId="2"/>
    <xf numFmtId="5" fontId="124" fillId="0" borderId="2">
      <alignment horizontal="left" vertical="top"/>
    </xf>
    <xf numFmtId="294" fontId="209" fillId="0" borderId="2">
      <alignment horizontal="left" vertical="top"/>
    </xf>
    <xf numFmtId="5" fontId="124" fillId="0" borderId="2">
      <alignment horizontal="left" vertical="top"/>
    </xf>
    <xf numFmtId="0" fontId="210" fillId="49" borderId="0">
      <alignment horizontal="left" vertical="center"/>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94" fontId="211" fillId="0" borderId="6">
      <alignment horizontal="left" vertical="top"/>
    </xf>
    <xf numFmtId="5"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251" fontId="16" fillId="0" borderId="6">
      <alignment horizontal="left" vertical="top"/>
    </xf>
    <xf numFmtId="0" fontId="212" fillId="0" borderId="6">
      <alignment horizontal="left" vertical="center"/>
    </xf>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0" fontId="222" fillId="0" borderId="13"/>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144" fillId="0" borderId="0"/>
    <xf numFmtId="0" fontId="144" fillId="0" borderId="0"/>
    <xf numFmtId="43" fontId="144" fillId="0" borderId="0" applyFont="0" applyFill="0" applyBorder="0" applyAlignment="0" applyProtection="0"/>
    <xf numFmtId="3" fontId="12" fillId="0" borderId="51"/>
    <xf numFmtId="3" fontId="12" fillId="0" borderId="51"/>
    <xf numFmtId="192" fontId="10" fillId="0" borderId="0" applyFont="0" applyFill="0" applyBorder="0" applyAlignment="0" applyProtection="0"/>
    <xf numFmtId="233" fontId="10" fillId="0" borderId="0" applyFont="0" applyFill="0" applyBorder="0" applyAlignment="0" applyProtection="0"/>
    <xf numFmtId="1" fontId="38" fillId="0" borderId="51" applyBorder="0" applyAlignment="0">
      <alignment horizontal="center"/>
    </xf>
    <xf numFmtId="1" fontId="38" fillId="0" borderId="51" applyBorder="0" applyAlignment="0">
      <alignment horizontal="center"/>
    </xf>
    <xf numFmtId="3" fontId="12" fillId="0" borderId="51"/>
    <xf numFmtId="3" fontId="12" fillId="0" borderId="51"/>
    <xf numFmtId="3" fontId="12" fillId="0" borderId="51"/>
    <xf numFmtId="3" fontId="12" fillId="0" borderId="51"/>
    <xf numFmtId="0" fontId="44" fillId="0" borderId="51" applyNumberFormat="0" applyFont="0" applyBorder="0">
      <alignment horizontal="left" indent="2"/>
    </xf>
    <xf numFmtId="0" fontId="44" fillId="0" borderId="51" applyNumberFormat="0" applyFont="0" applyBorder="0">
      <alignment horizontal="left" indent="2"/>
    </xf>
    <xf numFmtId="0" fontId="44" fillId="0" borderId="51" applyNumberFormat="0" applyFont="0" applyBorder="0" applyAlignment="0">
      <alignment horizontal="center"/>
    </xf>
    <xf numFmtId="0" fontId="44" fillId="0" borderId="51" applyNumberFormat="0" applyFont="0" applyBorder="0" applyAlignment="0">
      <alignment horizontal="center"/>
    </xf>
    <xf numFmtId="41" fontId="231" fillId="0" borderId="0" applyFont="0" applyFill="0" applyBorder="0" applyAlignment="0" applyProtection="0"/>
    <xf numFmtId="342" fontId="81" fillId="0" borderId="0" applyFont="0" applyFill="0" applyBorder="0" applyAlignment="0" applyProtection="0"/>
    <xf numFmtId="343" fontId="50" fillId="0" borderId="0" applyFont="0" applyFill="0" applyBorder="0" applyAlignment="0" applyProtection="0"/>
    <xf numFmtId="323" fontId="5" fillId="0" borderId="0" applyFont="0" applyFill="0" applyBorder="0" applyAlignment="0" applyProtection="0"/>
    <xf numFmtId="323" fontId="81" fillId="0" borderId="0" applyFont="0" applyFill="0" applyBorder="0" applyAlignment="0" applyProtection="0"/>
    <xf numFmtId="43" fontId="231" fillId="0" borderId="0" applyFont="0" applyFill="0" applyBorder="0" applyAlignment="0" applyProtection="0"/>
    <xf numFmtId="323" fontId="10" fillId="0" borderId="0" applyFont="0" applyFill="0" applyBorder="0" applyAlignment="0" applyProtection="0"/>
    <xf numFmtId="259" fontId="37" fillId="0" borderId="53" applyFill="0" applyProtection="0"/>
    <xf numFmtId="187" fontId="10" fillId="0" borderId="0" applyFont="0" applyFill="0" applyBorder="0" applyAlignment="0" applyProtection="0"/>
    <xf numFmtId="280" fontId="37" fillId="0" borderId="53" applyFill="0" applyProtection="0"/>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344" fontId="10" fillId="0" borderId="0"/>
    <xf numFmtId="0" fontId="10" fillId="0" borderId="0"/>
    <xf numFmtId="0" fontId="10" fillId="0" borderId="0"/>
    <xf numFmtId="0" fontId="10" fillId="0" borderId="0"/>
    <xf numFmtId="0" fontId="10" fillId="0" borderId="0"/>
    <xf numFmtId="0" fontId="10" fillId="0" borderId="0"/>
    <xf numFmtId="0" fontId="232" fillId="0" borderId="0"/>
    <xf numFmtId="0" fontId="5" fillId="0" borderId="0"/>
    <xf numFmtId="0" fontId="3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92" fontId="10"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43" fontId="144"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8" fillId="0" borderId="0"/>
    <xf numFmtId="0" fontId="144" fillId="0" borderId="0"/>
    <xf numFmtId="192" fontId="10" fillId="0" borderId="0" applyFont="0" applyFill="0" applyBorder="0" applyAlignment="0" applyProtection="0"/>
    <xf numFmtId="0" fontId="144" fillId="0" borderId="0"/>
    <xf numFmtId="43" fontId="144" fillId="0" borderId="0" applyFont="0" applyFill="0" applyBorder="0" applyAlignment="0" applyProtection="0"/>
    <xf numFmtId="283" fontId="16" fillId="0" borderId="51"/>
    <xf numFmtId="283" fontId="16" fillId="0" borderId="51"/>
    <xf numFmtId="5" fontId="124" fillId="27" borderId="51" applyNumberFormat="0" applyAlignment="0">
      <alignment horizontal="left" vertical="top"/>
    </xf>
    <xf numFmtId="5" fontId="124" fillId="27" borderId="51" applyNumberFormat="0" applyAlignment="0">
      <alignment horizontal="left" vertical="top"/>
    </xf>
    <xf numFmtId="294" fontId="124" fillId="27" borderId="51" applyNumberFormat="0" applyAlignment="0">
      <alignment horizontal="left" vertical="top"/>
    </xf>
    <xf numFmtId="49" fontId="125" fillId="0" borderId="51">
      <alignment vertical="center"/>
    </xf>
    <xf numFmtId="49" fontId="125" fillId="0" borderId="51">
      <alignment vertical="center"/>
    </xf>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8" borderId="51" applyNumberFormat="0" applyBorder="0" applyAlignment="0" applyProtection="0"/>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0" fontId="66" fillId="0" borderId="51"/>
    <xf numFmtId="0" fontId="139" fillId="0" borderId="51" applyNumberFormat="0" applyFont="0" applyFill="0" applyBorder="0" applyAlignment="0">
      <alignment horizontal="center"/>
    </xf>
    <xf numFmtId="0" fontId="139" fillId="0" borderId="51" applyNumberFormat="0" applyFont="0" applyFill="0" applyBorder="0" applyAlignment="0">
      <alignment horizontal="center"/>
    </xf>
    <xf numFmtId="0" fontId="144" fillId="0" borderId="0"/>
    <xf numFmtId="0" fontId="50" fillId="0" borderId="0"/>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44" fillId="0" borderId="0"/>
    <xf numFmtId="0" fontId="144" fillId="0" borderId="0"/>
    <xf numFmtId="331" fontId="66" fillId="0" borderId="51"/>
    <xf numFmtId="331" fontId="66" fillId="0" borderId="51"/>
    <xf numFmtId="0" fontId="207" fillId="47" borderId="51">
      <alignment horizontal="left" vertical="center"/>
    </xf>
    <xf numFmtId="0" fontId="207" fillId="47" borderId="51">
      <alignment horizontal="left" vertical="center"/>
    </xf>
    <xf numFmtId="192"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192"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0" fontId="81" fillId="0" borderId="0"/>
    <xf numFmtId="0" fontId="150" fillId="0" borderId="0"/>
    <xf numFmtId="0" fontId="8" fillId="0" borderId="0"/>
    <xf numFmtId="0" fontId="5" fillId="0" borderId="0"/>
    <xf numFmtId="0" fontId="11" fillId="0" borderId="0"/>
    <xf numFmtId="345" fontId="233" fillId="0" borderId="57">
      <alignment horizontal="center"/>
      <protection hidden="1"/>
    </xf>
    <xf numFmtId="176" fontId="13" fillId="0" borderId="12" applyFont="0" applyBorder="0"/>
    <xf numFmtId="346" fontId="234"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81" fillId="0" borderId="0" applyBorder="0"/>
    <xf numFmtId="346" fontId="235" fillId="0" borderId="0" applyBorder="0"/>
    <xf numFmtId="0" fontId="16" fillId="0" borderId="0"/>
    <xf numFmtId="0" fontId="16" fillId="0" borderId="0"/>
    <xf numFmtId="0" fontId="31" fillId="0" borderId="0" applyNumberFormat="0" applyFill="0" applyAlignment="0"/>
    <xf numFmtId="347" fontId="5" fillId="0" borderId="0" applyFont="0" applyFill="0" applyBorder="0" applyAlignment="0" applyProtection="0"/>
    <xf numFmtId="347" fontId="5" fillId="0" borderId="0" applyFont="0" applyFill="0" applyBorder="0" applyAlignment="0" applyProtection="0"/>
    <xf numFmtId="347" fontId="5" fillId="0" borderId="0" applyFont="0" applyFill="0" applyBorder="0" applyAlignment="0" applyProtection="0"/>
    <xf numFmtId="347" fontId="5" fillId="0" borderId="0" applyFont="0" applyFill="0" applyBorder="0" applyAlignment="0" applyProtection="0"/>
    <xf numFmtId="347" fontId="5" fillId="0" borderId="0" applyFont="0" applyFill="0" applyBorder="0" applyAlignment="0" applyProtection="0"/>
    <xf numFmtId="347" fontId="5" fillId="0" borderId="0" applyFont="0" applyFill="0" applyBorder="0" applyAlignment="0" applyProtection="0"/>
    <xf numFmtId="0" fontId="5" fillId="0" borderId="0" applyNumberFormat="0" applyFill="0" applyBorder="0" applyAlignment="0" applyProtection="0"/>
    <xf numFmtId="0" fontId="21" fillId="0" borderId="13"/>
    <xf numFmtId="40" fontId="219" fillId="0" borderId="0" applyFont="0" applyFill="0" applyBorder="0" applyAlignment="0" applyProtection="0"/>
    <xf numFmtId="40" fontId="31" fillId="0" borderId="0" applyFill="0" applyBorder="0" applyAlignment="0" applyProtection="0"/>
    <xf numFmtId="38" fontId="31" fillId="0" borderId="0" applyFill="0" applyBorder="0" applyAlignment="0" applyProtection="0"/>
    <xf numFmtId="3" fontId="31" fillId="0" borderId="0" applyFill="0" applyBorder="0" applyAlignment="0" applyProtection="0"/>
    <xf numFmtId="348" fontId="31" fillId="0" borderId="0" applyFill="0" applyBorder="0" applyAlignment="0" applyProtection="0"/>
    <xf numFmtId="0" fontId="31" fillId="0" borderId="0" applyFill="0" applyBorder="0" applyAlignment="0" applyProtection="0"/>
    <xf numFmtId="2" fontId="31" fillId="0" borderId="0" applyFill="0" applyBorder="0" applyAlignment="0" applyProtection="0"/>
    <xf numFmtId="0" fontId="27" fillId="0" borderId="58">
      <alignment horizontal="left" vertical="center"/>
    </xf>
    <xf numFmtId="0" fontId="27" fillId="0" borderId="0" applyNumberFormat="0" applyFill="0" applyBorder="0" applyAlignment="0" applyProtection="0"/>
    <xf numFmtId="0" fontId="35" fillId="0" borderId="0"/>
    <xf numFmtId="0" fontId="35" fillId="0" borderId="0"/>
    <xf numFmtId="0" fontId="42" fillId="0" borderId="0"/>
    <xf numFmtId="0" fontId="31" fillId="0" borderId="59" applyNumberFormat="0" applyFill="0" applyAlignment="0" applyProtection="0"/>
    <xf numFmtId="0" fontId="16" fillId="0" borderId="0"/>
    <xf numFmtId="0" fontId="5" fillId="0" borderId="0"/>
    <xf numFmtId="0" fontId="236" fillId="0" borderId="0"/>
    <xf numFmtId="0" fontId="31" fillId="0" borderId="0"/>
    <xf numFmtId="179" fontId="9"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78" fontId="9"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41"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 fillId="0" borderId="0"/>
    <xf numFmtId="185"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171" fontId="66" fillId="0" borderId="0" applyFont="0" applyFill="0" applyBorder="0" applyAlignment="0" applyProtection="0"/>
    <xf numFmtId="349" fontId="31" fillId="0" borderId="0" applyFill="0" applyBorder="0" applyAlignment="0" applyProtection="0"/>
    <xf numFmtId="6" fontId="23" fillId="0" borderId="0" applyFont="0" applyFill="0" applyBorder="0" applyAlignment="0" applyProtection="0"/>
    <xf numFmtId="350" fontId="31" fillId="0" borderId="0" applyFill="0" applyBorder="0" applyAlignment="0" applyProtection="0"/>
    <xf numFmtId="351" fontId="31" fillId="0" borderId="0" applyFill="0" applyBorder="0" applyAlignment="0" applyProtection="0"/>
    <xf numFmtId="186" fontId="14" fillId="0" borderId="0" applyFont="0" applyFill="0" applyBorder="0" applyAlignment="0" applyProtection="0"/>
    <xf numFmtId="349" fontId="31" fillId="0" borderId="0" applyFill="0" applyBorder="0" applyAlignment="0" applyProtection="0"/>
    <xf numFmtId="6" fontId="23" fillId="0" borderId="0" applyFont="0" applyFill="0" applyBorder="0" applyAlignment="0" applyProtection="0"/>
    <xf numFmtId="350" fontId="31" fillId="0" borderId="0" applyFill="0" applyBorder="0" applyAlignment="0" applyProtection="0"/>
    <xf numFmtId="351" fontId="31" fillId="0" borderId="0" applyFill="0" applyBorder="0" applyAlignment="0" applyProtection="0"/>
    <xf numFmtId="205" fontId="66" fillId="0" borderId="0" applyFont="0" applyFill="0" applyBorder="0" applyAlignment="0" applyProtection="0"/>
    <xf numFmtId="352" fontId="31" fillId="0" borderId="0" applyFill="0" applyBorder="0" applyAlignment="0" applyProtection="0"/>
    <xf numFmtId="214" fontId="143" fillId="0" borderId="0" applyFont="0" applyFill="0" applyBorder="0" applyAlignment="0" applyProtection="0"/>
    <xf numFmtId="0" fontId="150" fillId="0" borderId="0"/>
    <xf numFmtId="0" fontId="150" fillId="0" borderId="0"/>
    <xf numFmtId="0" fontId="15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50" fillId="0" borderId="0"/>
    <xf numFmtId="0" fontId="40" fillId="0"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41" fillId="55"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41" fillId="2" borderId="0"/>
    <xf numFmtId="0" fontId="41" fillId="55" borderId="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2" borderId="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07" fillId="0" borderId="5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41" fillId="55" borderId="0"/>
    <xf numFmtId="0" fontId="41" fillId="2" borderId="0"/>
    <xf numFmtId="0" fontId="41" fillId="55" borderId="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41" fillId="2" borderId="0"/>
    <xf numFmtId="0" fontId="41" fillId="55" borderId="0"/>
    <xf numFmtId="0" fontId="235" fillId="0" borderId="64" applyFill="0"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2" borderId="0"/>
    <xf numFmtId="0" fontId="10" fillId="2"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9" fontId="31" fillId="0" borderId="0" applyFill="0" applyBorder="0" applyAlignment="0" applyProtection="0"/>
    <xf numFmtId="9" fontId="31" fillId="0" borderId="0" applyFill="0" applyBorder="0" applyAlignment="0" applyProtection="0"/>
    <xf numFmtId="0" fontId="237" fillId="0" borderId="21" applyNumberFormat="0" applyFont="0" applyFill="0" applyBorder="0" applyAlignment="0">
      <alignment horizontal="center"/>
    </xf>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55" borderId="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2" borderId="0"/>
    <xf numFmtId="0" fontId="10" fillId="2" borderId="0"/>
    <xf numFmtId="0" fontId="81" fillId="0"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81" fillId="56" borderId="0" applyNumberFormat="0" applyBorder="0" applyAlignment="0" applyProtection="0"/>
    <xf numFmtId="0" fontId="81" fillId="56" borderId="0" applyNumberFormat="0" applyBorder="0" applyAlignment="0" applyProtection="0"/>
    <xf numFmtId="0" fontId="81" fillId="4" borderId="0" applyNumberFormat="0" applyBorder="0" applyAlignment="0" applyProtection="0"/>
    <xf numFmtId="0" fontId="238" fillId="4" borderId="0" applyNumberFormat="0" applyBorder="0" applyAlignment="0" applyProtection="0"/>
    <xf numFmtId="0" fontId="239" fillId="4"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 borderId="0" applyNumberFormat="0" applyBorder="0" applyAlignment="0" applyProtection="0"/>
    <xf numFmtId="0" fontId="238" fillId="5" borderId="0" applyNumberFormat="0" applyBorder="0" applyAlignment="0" applyProtection="0"/>
    <xf numFmtId="0" fontId="239" fillId="5"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6" borderId="0" applyNumberFormat="0" applyBorder="0" applyAlignment="0" applyProtection="0"/>
    <xf numFmtId="0" fontId="238" fillId="6" borderId="0" applyNumberFormat="0" applyBorder="0" applyAlignment="0" applyProtection="0"/>
    <xf numFmtId="0" fontId="239" fillId="6"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81" fillId="8" borderId="0" applyNumberFormat="0" applyBorder="0" applyAlignment="0" applyProtection="0"/>
    <xf numFmtId="0" fontId="238" fillId="8" borderId="0" applyNumberFormat="0" applyBorder="0" applyAlignment="0" applyProtection="0"/>
    <xf numFmtId="0" fontId="239" fillId="8"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9" borderId="0" applyNumberFormat="0" applyBorder="0" applyAlignment="0" applyProtection="0"/>
    <xf numFmtId="0" fontId="238" fillId="9" borderId="0" applyNumberFormat="0" applyBorder="0" applyAlignment="0" applyProtection="0"/>
    <xf numFmtId="0" fontId="239" fillId="9" borderId="0" applyNumberFormat="0" applyBorder="0" applyAlignment="0" applyProtection="0"/>
    <xf numFmtId="0" fontId="5" fillId="0" borderId="0"/>
    <xf numFmtId="0" fontId="51" fillId="2" borderId="0"/>
    <xf numFmtId="0" fontId="51" fillId="55" borderId="0"/>
    <xf numFmtId="0" fontId="10" fillId="2" borderId="0"/>
    <xf numFmtId="0" fontId="10" fillId="2" borderId="0"/>
    <xf numFmtId="0" fontId="81" fillId="0" borderId="0"/>
    <xf numFmtId="0" fontId="51" fillId="2" borderId="0"/>
    <xf numFmtId="0" fontId="51" fillId="55" borderId="0"/>
    <xf numFmtId="0" fontId="150" fillId="2" borderId="0"/>
    <xf numFmtId="0" fontId="150" fillId="2" borderId="0"/>
    <xf numFmtId="0" fontId="1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150" fillId="2" borderId="0"/>
    <xf numFmtId="0" fontId="10" fillId="0" borderId="0">
      <alignment wrapText="1"/>
    </xf>
    <xf numFmtId="0" fontId="10" fillId="0" borderId="0">
      <alignment wrapText="1"/>
    </xf>
    <xf numFmtId="0" fontId="81" fillId="0" borderId="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3" borderId="0" applyNumberFormat="0" applyBorder="0" applyAlignment="0" applyProtection="0"/>
    <xf numFmtId="0" fontId="81" fillId="63" borderId="0" applyNumberFormat="0" applyBorder="0" applyAlignment="0" applyProtection="0"/>
    <xf numFmtId="0" fontId="81" fillId="11" borderId="0" applyNumberFormat="0" applyBorder="0" applyAlignment="0" applyProtection="0"/>
    <xf numFmtId="0" fontId="238" fillId="11" borderId="0" applyNumberFormat="0" applyBorder="0" applyAlignment="0" applyProtection="0"/>
    <xf numFmtId="0" fontId="239" fillId="11"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12" borderId="0" applyNumberFormat="0" applyBorder="0" applyAlignment="0" applyProtection="0"/>
    <xf numFmtId="0" fontId="238" fillId="12" borderId="0" applyNumberFormat="0" applyBorder="0" applyAlignment="0" applyProtection="0"/>
    <xf numFmtId="0" fontId="239" fillId="12"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13" borderId="0" applyNumberFormat="0" applyBorder="0" applyAlignment="0" applyProtection="0"/>
    <xf numFmtId="0" fontId="238" fillId="13" borderId="0" applyNumberFormat="0" applyBorder="0" applyAlignment="0" applyProtection="0"/>
    <xf numFmtId="0" fontId="239" fillId="13" borderId="0" applyNumberFormat="0" applyBorder="0" applyAlignment="0" applyProtection="0"/>
    <xf numFmtId="0" fontId="16" fillId="0" borderId="0"/>
    <xf numFmtId="0" fontId="16" fillId="0" borderId="0"/>
    <xf numFmtId="0" fontId="10" fillId="0" borderId="0"/>
    <xf numFmtId="0" fontId="16" fillId="0" borderId="0"/>
    <xf numFmtId="0" fontId="240" fillId="14" borderId="0" applyNumberFormat="0" applyBorder="0" applyAlignment="0" applyProtection="0"/>
    <xf numFmtId="0" fontId="240" fillId="11" borderId="0" applyNumberFormat="0" applyBorder="0" applyAlignment="0" applyProtection="0"/>
    <xf numFmtId="0" fontId="240" fillId="12"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17" borderId="0" applyNumberFormat="0" applyBorder="0" applyAlignment="0" applyProtection="0"/>
    <xf numFmtId="0" fontId="55" fillId="0" borderId="0"/>
    <xf numFmtId="0" fontId="55" fillId="0" borderId="0"/>
    <xf numFmtId="0" fontId="219" fillId="0" borderId="0" applyFont="0" applyFill="0" applyBorder="0" applyAlignment="0" applyProtection="0"/>
    <xf numFmtId="0" fontId="81" fillId="0" borderId="0"/>
    <xf numFmtId="0" fontId="31" fillId="0" borderId="0" applyFill="0" applyBorder="0" applyAlignment="0" applyProtection="0"/>
    <xf numFmtId="0" fontId="31" fillId="0" borderId="0" applyFill="0" applyBorder="0" applyAlignment="0" applyProtection="0"/>
    <xf numFmtId="0" fontId="240" fillId="18" borderId="0" applyNumberFormat="0" applyBorder="0" applyAlignment="0" applyProtection="0"/>
    <xf numFmtId="0" fontId="240" fillId="19" borderId="0" applyNumberFormat="0" applyBorder="0" applyAlignment="0" applyProtection="0"/>
    <xf numFmtId="0" fontId="240" fillId="20"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21" borderId="0" applyNumberFormat="0" applyBorder="0" applyAlignment="0" applyProtection="0"/>
    <xf numFmtId="0" fontId="5" fillId="0" borderId="0"/>
    <xf numFmtId="0" fontId="5" fillId="0" borderId="0"/>
    <xf numFmtId="0" fontId="5" fillId="0" borderId="0"/>
    <xf numFmtId="0" fontId="241" fillId="0" borderId="0"/>
    <xf numFmtId="0" fontId="81" fillId="0" borderId="0"/>
    <xf numFmtId="0" fontId="5" fillId="0" borderId="0"/>
    <xf numFmtId="0" fontId="5" fillId="0" borderId="0"/>
    <xf numFmtId="0" fontId="81" fillId="0" borderId="0"/>
    <xf numFmtId="0" fontId="81" fillId="0" borderId="0"/>
    <xf numFmtId="0" fontId="5" fillId="0" borderId="0"/>
    <xf numFmtId="0" fontId="242" fillId="5" borderId="0" applyNumberFormat="0" applyBorder="0" applyAlignment="0" applyProtection="0"/>
    <xf numFmtId="0" fontId="81" fillId="0" borderId="0"/>
    <xf numFmtId="0" fontId="8" fillId="0" borderId="0"/>
    <xf numFmtId="0" fontId="65" fillId="0" borderId="0" applyNumberFormat="0" applyFill="0" applyBorder="0" applyAlignment="0" applyProtection="0"/>
    <xf numFmtId="0" fontId="66" fillId="0" borderId="0"/>
    <xf numFmtId="0" fontId="66" fillId="0" borderId="0"/>
    <xf numFmtId="0" fontId="243" fillId="0" borderId="0"/>
    <xf numFmtId="0" fontId="68" fillId="0" borderId="0"/>
    <xf numFmtId="0" fontId="244" fillId="22" borderId="15" applyNumberFormat="0" applyAlignment="0" applyProtection="0"/>
    <xf numFmtId="353" fontId="245" fillId="0" borderId="13" applyBorder="0"/>
    <xf numFmtId="353" fontId="246" fillId="0" borderId="54">
      <protection locked="0"/>
    </xf>
    <xf numFmtId="353" fontId="246" fillId="0" borderId="54">
      <protection locked="0"/>
    </xf>
    <xf numFmtId="353" fontId="246" fillId="0" borderId="54">
      <protection locked="0"/>
    </xf>
    <xf numFmtId="353" fontId="246" fillId="0" borderId="54">
      <protection locked="0"/>
    </xf>
    <xf numFmtId="353" fontId="246" fillId="0" borderId="54">
      <protection locked="0"/>
    </xf>
    <xf numFmtId="353" fontId="246" fillId="0" borderId="54">
      <protection locked="0"/>
    </xf>
    <xf numFmtId="353" fontId="246" fillId="0" borderId="54">
      <protection locked="0"/>
    </xf>
    <xf numFmtId="353" fontId="246" fillId="0" borderId="54">
      <protection locked="0"/>
    </xf>
    <xf numFmtId="354" fontId="247" fillId="0" borderId="54"/>
    <xf numFmtId="354" fontId="247" fillId="0" borderId="54"/>
    <xf numFmtId="354" fontId="247" fillId="0" borderId="54"/>
    <xf numFmtId="354" fontId="247" fillId="0" borderId="54"/>
    <xf numFmtId="354" fontId="247" fillId="0" borderId="54"/>
    <xf numFmtId="354" fontId="247" fillId="0" borderId="54"/>
    <xf numFmtId="354" fontId="247" fillId="0" borderId="54"/>
    <xf numFmtId="354" fontId="247" fillId="0" borderId="54"/>
    <xf numFmtId="0" fontId="248" fillId="23" borderId="16" applyNumberFormat="0" applyAlignment="0" applyProtection="0"/>
    <xf numFmtId="234" fontId="79" fillId="0" borderId="0"/>
    <xf numFmtId="234" fontId="79" fillId="0" borderId="0"/>
    <xf numFmtId="234" fontId="79" fillId="0" borderId="0"/>
    <xf numFmtId="234" fontId="79" fillId="0" borderId="0"/>
    <xf numFmtId="234" fontId="79" fillId="0" borderId="0"/>
    <xf numFmtId="234" fontId="79" fillId="0" borderId="0"/>
    <xf numFmtId="234" fontId="79" fillId="0" borderId="0"/>
    <xf numFmtId="234" fontId="79" fillId="0" borderId="0"/>
    <xf numFmtId="337" fontId="81" fillId="0" borderId="0" applyFont="0" applyFill="0" applyBorder="0" applyAlignment="0" applyProtection="0"/>
    <xf numFmtId="169" fontId="49" fillId="0" borderId="0" applyFont="0" applyFill="0" applyBorder="0" applyAlignment="0" applyProtection="0"/>
    <xf numFmtId="186" fontId="49" fillId="0" borderId="0" applyFont="0" applyFill="0" applyBorder="0" applyAlignment="0" applyProtection="0"/>
    <xf numFmtId="355" fontId="234" fillId="0" borderId="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6" fontId="81" fillId="0" borderId="0" applyFont="0" applyFill="0" applyBorder="0" applyAlignment="0" applyProtection="0"/>
    <xf numFmtId="194" fontId="8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169" fontId="81" fillId="0" borderId="0" applyFont="0" applyFill="0" applyBorder="0" applyAlignment="0" applyProtection="0"/>
    <xf numFmtId="166" fontId="81" fillId="0" borderId="0" applyFont="0" applyFill="0" applyBorder="0" applyAlignment="0" applyProtection="0"/>
    <xf numFmtId="300" fontId="81" fillId="0" borderId="0" applyFont="0" applyFill="0" applyBorder="0" applyAlignment="0" applyProtection="0"/>
    <xf numFmtId="300"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337"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43" fontId="81" fillId="0" borderId="0" applyFont="0" applyFill="0" applyBorder="0" applyAlignment="0" applyProtection="0"/>
    <xf numFmtId="169" fontId="149" fillId="0" borderId="0" applyFont="0" applyFill="0" applyBorder="0" applyAlignment="0" applyProtection="0"/>
    <xf numFmtId="169" fontId="149" fillId="0" borderId="0" applyFont="0" applyFill="0" applyBorder="0" applyAlignment="0" applyProtection="0"/>
    <xf numFmtId="169" fontId="149" fillId="0" borderId="0" applyFont="0" applyFill="0" applyBorder="0" applyAlignment="0" applyProtection="0"/>
    <xf numFmtId="43" fontId="149" fillId="0" borderId="0" applyFont="0" applyFill="0" applyBorder="0" applyAlignment="0" applyProtection="0"/>
    <xf numFmtId="169" fontId="149" fillId="0" borderId="0" applyFont="0" applyFill="0" applyBorder="0" applyAlignment="0" applyProtection="0"/>
    <xf numFmtId="169" fontId="149" fillId="0" borderId="0" applyFont="0" applyFill="0" applyBorder="0" applyAlignment="0" applyProtection="0"/>
    <xf numFmtId="43" fontId="149" fillId="0" borderId="0" applyFont="0" applyFill="0" applyBorder="0" applyAlignment="0" applyProtection="0"/>
    <xf numFmtId="337" fontId="149" fillId="0" borderId="0" applyFont="0" applyFill="0" applyBorder="0" applyAlignment="0" applyProtection="0"/>
    <xf numFmtId="337" fontId="149" fillId="0" borderId="0" applyFont="0" applyFill="0" applyBorder="0" applyAlignment="0" applyProtection="0"/>
    <xf numFmtId="337" fontId="149" fillId="0" borderId="0" applyFont="0" applyFill="0" applyBorder="0" applyAlignment="0" applyProtection="0"/>
    <xf numFmtId="0" fontId="234" fillId="0" borderId="0" applyFill="0" applyBorder="0" applyAlignment="0" applyProtection="0"/>
    <xf numFmtId="356" fontId="5" fillId="0" borderId="0" applyFont="0" applyFill="0" applyBorder="0" applyAlignment="0" applyProtection="0"/>
    <xf numFmtId="0" fontId="5" fillId="0" borderId="0" applyFont="0" applyFill="0" applyBorder="0" applyAlignment="0" applyProtection="0"/>
    <xf numFmtId="357" fontId="5" fillId="0" borderId="0" applyFont="0" applyFill="0" applyBorder="0" applyAlignment="0" applyProtection="0"/>
    <xf numFmtId="43" fontId="249" fillId="0" borderId="0" applyFont="0" applyFill="0" applyBorder="0" applyAlignment="0" applyProtection="0"/>
    <xf numFmtId="337" fontId="81" fillId="0" borderId="0" applyFont="0" applyFill="0" applyBorder="0" applyAlignment="0" applyProtection="0"/>
    <xf numFmtId="337" fontId="81" fillId="0" borderId="0" applyFont="0" applyFill="0" applyBorder="0" applyAlignment="0" applyProtection="0"/>
    <xf numFmtId="337"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170"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2" fontId="81" fillId="0" borderId="0" applyFont="0" applyFill="0" applyBorder="0" applyAlignment="0" applyProtection="0"/>
    <xf numFmtId="358" fontId="81" fillId="0" borderId="0" applyFont="0" applyFill="0" applyBorder="0" applyAlignment="0" applyProtection="0"/>
    <xf numFmtId="43" fontId="81" fillId="0" borderId="0" applyFont="0" applyFill="0" applyBorder="0" applyAlignment="0" applyProtection="0"/>
    <xf numFmtId="168" fontId="49" fillId="0" borderId="0" applyFont="0" applyFill="0" applyBorder="0" applyAlignment="0" applyProtection="0"/>
    <xf numFmtId="168" fontId="49" fillId="0" borderId="0" applyFont="0" applyFill="0" applyBorder="0" applyAlignment="0" applyProtection="0"/>
    <xf numFmtId="168"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94" fontId="4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0" fillId="0" borderId="0" applyFont="0" applyFill="0" applyBorder="0" applyAlignment="0" applyProtection="0"/>
    <xf numFmtId="43" fontId="5" fillId="0" borderId="0" applyFont="0" applyFill="0" applyBorder="0" applyAlignment="0" applyProtection="0"/>
    <xf numFmtId="359"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359"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43" fontId="23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2" fontId="66" fillId="0" borderId="0" applyFont="0" applyFill="0" applyBorder="0" applyAlignment="0" applyProtection="0"/>
    <xf numFmtId="360" fontId="31" fillId="0" borderId="0" applyFill="0" applyBorder="0" applyAlignment="0" applyProtection="0"/>
    <xf numFmtId="361" fontId="31" fillId="0" borderId="0" applyFill="0" applyBorder="0" applyAlignment="0" applyProtection="0"/>
    <xf numFmtId="362" fontId="251" fillId="0" borderId="0">
      <protection locked="0"/>
    </xf>
    <xf numFmtId="363" fontId="251" fillId="0" borderId="0">
      <protection locked="0"/>
    </xf>
    <xf numFmtId="364" fontId="252" fillId="0" borderId="7">
      <protection locked="0"/>
    </xf>
    <xf numFmtId="0" fontId="251" fillId="0" borderId="0">
      <protection locked="0"/>
    </xf>
    <xf numFmtId="0" fontId="251" fillId="0" borderId="0">
      <protection locked="0"/>
    </xf>
    <xf numFmtId="0" fontId="251" fillId="0" borderId="0" applyNumberFormat="0">
      <protection locked="0"/>
    </xf>
    <xf numFmtId="0" fontId="251" fillId="0" borderId="0">
      <protection locked="0"/>
    </xf>
    <xf numFmtId="353" fontId="253" fillId="0" borderId="57"/>
    <xf numFmtId="0" fontId="253" fillId="0" borderId="57"/>
    <xf numFmtId="353" fontId="233" fillId="0" borderId="57">
      <alignment horizontal="center"/>
      <protection hidden="1"/>
    </xf>
    <xf numFmtId="0" fontId="255" fillId="0" borderId="0"/>
    <xf numFmtId="0" fontId="81" fillId="0" borderId="0"/>
    <xf numFmtId="0" fontId="81" fillId="0" borderId="0"/>
    <xf numFmtId="0" fontId="81" fillId="0" borderId="0"/>
    <xf numFmtId="0" fontId="8" fillId="0" borderId="0" applyFont="0" applyFill="0" applyBorder="0" applyAlignment="0" applyProtection="0"/>
    <xf numFmtId="0" fontId="81" fillId="0" borderId="0" applyFont="0" applyFill="0" applyBorder="0" applyAlignment="0" applyProtection="0"/>
    <xf numFmtId="0" fontId="81" fillId="0" borderId="0"/>
    <xf numFmtId="41"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0" fontId="149"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0" fontId="250" fillId="0" borderId="0" applyFont="0" applyFill="0" applyBorder="0" applyAlignment="0" applyProtection="0"/>
    <xf numFmtId="0" fontId="257" fillId="0" borderId="57">
      <alignment horizontal="center"/>
      <protection hidden="1"/>
    </xf>
    <xf numFmtId="0" fontId="5" fillId="0" borderId="0" applyFont="0" applyFill="0" applyBorder="0" applyAlignment="0" applyProtection="0"/>
    <xf numFmtId="43" fontId="6" fillId="0" borderId="0" applyFont="0" applyFill="0" applyBorder="0" applyAlignment="0" applyProtection="0"/>
    <xf numFmtId="43" fontId="258" fillId="0" borderId="0" applyFont="0" applyFill="0" applyBorder="0" applyAlignment="0" applyProtection="0"/>
    <xf numFmtId="43" fontId="84"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168" fontId="259" fillId="0" borderId="0" applyFont="0" applyFill="0" applyBorder="0" applyAlignment="0" applyProtection="0"/>
    <xf numFmtId="9" fontId="88" fillId="0" borderId="0" applyFont="0" applyFill="0" applyBorder="0" applyAlignment="0" applyProtection="0"/>
    <xf numFmtId="0" fontId="84" fillId="0" borderId="0"/>
    <xf numFmtId="0" fontId="144" fillId="0" borderId="0"/>
    <xf numFmtId="0" fontId="5" fillId="0" borderId="0"/>
    <xf numFmtId="0" fontId="229" fillId="0" borderId="0"/>
    <xf numFmtId="43" fontId="84" fillId="0" borderId="0" applyFont="0" applyFill="0" applyBorder="0" applyAlignment="0" applyProtection="0"/>
    <xf numFmtId="0" fontId="10" fillId="0" borderId="0" applyFont="0" applyFill="0" applyBorder="0" applyAlignment="0" applyProtection="0"/>
    <xf numFmtId="43" fontId="3" fillId="0" borderId="0" applyFont="0" applyFill="0" applyBorder="0" applyAlignment="0" applyProtection="0"/>
    <xf numFmtId="0" fontId="3" fillId="0" borderId="0"/>
    <xf numFmtId="0" fontId="229" fillId="0" borderId="0"/>
    <xf numFmtId="0" fontId="5" fillId="0" borderId="0"/>
    <xf numFmtId="0" fontId="2" fillId="0" borderId="0"/>
    <xf numFmtId="0" fontId="2" fillId="0" borderId="0"/>
    <xf numFmtId="43" fontId="2" fillId="0" borderId="0" applyFont="0" applyFill="0" applyBorder="0" applyAlignment="0" applyProtection="0"/>
    <xf numFmtId="3" fontId="12" fillId="0" borderId="76"/>
    <xf numFmtId="3" fontId="12" fillId="0" borderId="76"/>
    <xf numFmtId="1" fontId="38" fillId="0" borderId="76" applyBorder="0" applyAlignment="0">
      <alignment horizontal="center"/>
    </xf>
    <xf numFmtId="1" fontId="38" fillId="0" borderId="76" applyBorder="0" applyAlignment="0">
      <alignment horizontal="center"/>
    </xf>
    <xf numFmtId="3" fontId="12" fillId="0" borderId="76"/>
    <xf numFmtId="3" fontId="12" fillId="0" borderId="76"/>
    <xf numFmtId="3" fontId="12" fillId="0" borderId="76"/>
    <xf numFmtId="3" fontId="12" fillId="0" borderId="76"/>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72" fillId="22" borderId="8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83" fontId="16" fillId="0" borderId="76"/>
    <xf numFmtId="283" fontId="16" fillId="0" borderId="76"/>
    <xf numFmtId="5" fontId="124" fillId="27" borderId="76" applyNumberFormat="0" applyAlignment="0">
      <alignment horizontal="left" vertical="top"/>
    </xf>
    <xf numFmtId="5" fontId="124" fillId="27" borderId="76" applyNumberFormat="0" applyAlignment="0">
      <alignment horizontal="left" vertical="top"/>
    </xf>
    <xf numFmtId="294" fontId="124" fillId="27" borderId="76" applyNumberFormat="0" applyAlignment="0">
      <alignment horizontal="left" vertical="top"/>
    </xf>
    <xf numFmtId="49" fontId="125" fillId="0" borderId="76">
      <alignment vertical="center"/>
    </xf>
    <xf numFmtId="49" fontId="125" fillId="0" borderId="76">
      <alignment vertical="center"/>
    </xf>
    <xf numFmtId="10" fontId="111" fillId="28"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8" borderId="76" applyNumberFormat="0" applyBorder="0" applyAlignment="0" applyProtection="0"/>
    <xf numFmtId="10" fontId="111" fillId="28"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0" fontId="127" fillId="9" borderId="84" applyNumberFormat="0" applyAlignment="0" applyProtection="0"/>
    <xf numFmtId="0" fontId="127" fillId="9" borderId="84" applyNumberFormat="0" applyAlignment="0" applyProtection="0"/>
    <xf numFmtId="0" fontId="127" fillId="9" borderId="84" applyNumberFormat="0" applyAlignment="0" applyProtection="0"/>
    <xf numFmtId="0" fontId="127" fillId="9" borderId="84" applyNumberFormat="0" applyAlignment="0" applyProtection="0"/>
    <xf numFmtId="0" fontId="127" fillId="9" borderId="84" applyNumberFormat="0" applyAlignment="0" applyProtection="0"/>
    <xf numFmtId="0" fontId="127" fillId="9" borderId="84" applyNumberFormat="0" applyAlignment="0" applyProtection="0"/>
    <xf numFmtId="0" fontId="59" fillId="0" borderId="85">
      <alignment horizontal="centerContinuous"/>
    </xf>
    <xf numFmtId="0" fontId="66" fillId="0" borderId="76"/>
    <xf numFmtId="0" fontId="16" fillId="0" borderId="81" applyNumberFormat="0" applyAlignment="0">
      <alignment horizontal="center"/>
    </xf>
    <xf numFmtId="0" fontId="139" fillId="0" borderId="76" applyNumberFormat="0" applyFont="0" applyFill="0" applyBorder="0" applyAlignment="0">
      <alignment horizontal="center"/>
    </xf>
    <xf numFmtId="0" fontId="139" fillId="0" borderId="76" applyNumberFormat="0" applyFont="0" applyFill="0" applyBorder="0" applyAlignment="0">
      <alignment horizontal="center"/>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29" borderId="86" applyNumberFormat="0" applyFont="0" applyAlignment="0" applyProtection="0"/>
    <xf numFmtId="0" fontId="81" fillId="29" borderId="86" applyNumberFormat="0" applyFont="0" applyAlignment="0" applyProtection="0"/>
    <xf numFmtId="0" fontId="81" fillId="29" borderId="86" applyNumberFormat="0" applyFont="0" applyAlignment="0" applyProtection="0"/>
    <xf numFmtId="0" fontId="81" fillId="29" borderId="86" applyNumberFormat="0" applyFont="0" applyAlignment="0" applyProtection="0"/>
    <xf numFmtId="0" fontId="81" fillId="29" borderId="86" applyNumberFormat="0" applyFont="0" applyAlignment="0" applyProtection="0"/>
    <xf numFmtId="0" fontId="81" fillId="29" borderId="86" applyNumberFormat="0" applyFont="0" applyAlignment="0" applyProtection="0"/>
    <xf numFmtId="0" fontId="50" fillId="30" borderId="86" applyNumberFormat="0" applyFont="0" applyAlignment="0" applyProtection="0"/>
    <xf numFmtId="0" fontId="156" fillId="22" borderId="87" applyNumberFormat="0" applyAlignment="0" applyProtection="0"/>
    <xf numFmtId="176" fontId="157" fillId="0" borderId="81" applyFont="0" applyBorder="0" applyAlignment="0"/>
    <xf numFmtId="4" fontId="164" fillId="32" borderId="88" applyNumberFormat="0" applyProtection="0">
      <alignment vertical="center"/>
    </xf>
    <xf numFmtId="4" fontId="165" fillId="32" borderId="88" applyNumberFormat="0" applyProtection="0">
      <alignment vertical="center"/>
    </xf>
    <xf numFmtId="4" fontId="166" fillId="32" borderId="88" applyNumberFormat="0" applyProtection="0">
      <alignment vertical="center"/>
    </xf>
    <xf numFmtId="4" fontId="167" fillId="32" borderId="88" applyNumberFormat="0" applyProtection="0">
      <alignment vertical="center"/>
    </xf>
    <xf numFmtId="4" fontId="168" fillId="32" borderId="88" applyNumberFormat="0" applyProtection="0">
      <alignment horizontal="left" vertical="center" indent="1"/>
    </xf>
    <xf numFmtId="4" fontId="169" fillId="32" borderId="88" applyNumberFormat="0" applyProtection="0">
      <alignment horizontal="left" vertical="center" indent="1"/>
    </xf>
    <xf numFmtId="4" fontId="168" fillId="34" borderId="88" applyNumberFormat="0" applyProtection="0">
      <alignment horizontal="right" vertical="center"/>
    </xf>
    <xf numFmtId="4" fontId="169" fillId="34" borderId="88" applyNumberFormat="0" applyProtection="0">
      <alignment horizontal="right" vertical="center"/>
    </xf>
    <xf numFmtId="4" fontId="168" fillId="35" borderId="88" applyNumberFormat="0" applyProtection="0">
      <alignment horizontal="right" vertical="center"/>
    </xf>
    <xf numFmtId="4" fontId="169" fillId="35" borderId="88" applyNumberFormat="0" applyProtection="0">
      <alignment horizontal="right" vertical="center"/>
    </xf>
    <xf numFmtId="4" fontId="168" fillId="36" borderId="88" applyNumberFormat="0" applyProtection="0">
      <alignment horizontal="right" vertical="center"/>
    </xf>
    <xf numFmtId="4" fontId="169" fillId="36" borderId="88" applyNumberFormat="0" applyProtection="0">
      <alignment horizontal="right" vertical="center"/>
    </xf>
    <xf numFmtId="4" fontId="168" fillId="37" borderId="88" applyNumberFormat="0" applyProtection="0">
      <alignment horizontal="right" vertical="center"/>
    </xf>
    <xf numFmtId="4" fontId="169" fillId="37" borderId="88" applyNumberFormat="0" applyProtection="0">
      <alignment horizontal="right" vertical="center"/>
    </xf>
    <xf numFmtId="4" fontId="168" fillId="38" borderId="88" applyNumberFormat="0" applyProtection="0">
      <alignment horizontal="right" vertical="center"/>
    </xf>
    <xf numFmtId="4" fontId="169" fillId="38" borderId="88" applyNumberFormat="0" applyProtection="0">
      <alignment horizontal="right" vertical="center"/>
    </xf>
    <xf numFmtId="4" fontId="168" fillId="39" borderId="88" applyNumberFormat="0" applyProtection="0">
      <alignment horizontal="right" vertical="center"/>
    </xf>
    <xf numFmtId="4" fontId="169" fillId="39" borderId="88" applyNumberFormat="0" applyProtection="0">
      <alignment horizontal="right" vertical="center"/>
    </xf>
    <xf numFmtId="4" fontId="168" fillId="40" borderId="88" applyNumberFormat="0" applyProtection="0">
      <alignment horizontal="right" vertical="center"/>
    </xf>
    <xf numFmtId="4" fontId="169" fillId="40" borderId="88" applyNumberFormat="0" applyProtection="0">
      <alignment horizontal="right" vertical="center"/>
    </xf>
    <xf numFmtId="4" fontId="168" fillId="41" borderId="88" applyNumberFormat="0" applyProtection="0">
      <alignment horizontal="right" vertical="center"/>
    </xf>
    <xf numFmtId="4" fontId="169" fillId="41" borderId="88" applyNumberFormat="0" applyProtection="0">
      <alignment horizontal="right" vertical="center"/>
    </xf>
    <xf numFmtId="4" fontId="168" fillId="42" borderId="88" applyNumberFormat="0" applyProtection="0">
      <alignment horizontal="right" vertical="center"/>
    </xf>
    <xf numFmtId="4" fontId="169" fillId="42" borderId="88" applyNumberFormat="0" applyProtection="0">
      <alignment horizontal="right" vertical="center"/>
    </xf>
    <xf numFmtId="4" fontId="168" fillId="44" borderId="88" applyNumberFormat="0" applyProtection="0">
      <alignment horizontal="right" vertical="center"/>
    </xf>
    <xf numFmtId="4" fontId="169" fillId="44" borderId="88" applyNumberFormat="0" applyProtection="0">
      <alignment horizontal="right" vertical="center"/>
    </xf>
    <xf numFmtId="4" fontId="168" fillId="45" borderId="88" applyNumberFormat="0" applyProtection="0">
      <alignment vertical="center"/>
    </xf>
    <xf numFmtId="4" fontId="169" fillId="45" borderId="88" applyNumberFormat="0" applyProtection="0">
      <alignment vertical="center"/>
    </xf>
    <xf numFmtId="4" fontId="170" fillId="45" borderId="88" applyNumberFormat="0" applyProtection="0">
      <alignment vertical="center"/>
    </xf>
    <xf numFmtId="4" fontId="171" fillId="45" borderId="88" applyNumberFormat="0" applyProtection="0">
      <alignment vertical="center"/>
    </xf>
    <xf numFmtId="4" fontId="164" fillId="44" borderId="89" applyNumberFormat="0" applyProtection="0">
      <alignment horizontal="left" vertical="center" indent="1"/>
    </xf>
    <xf numFmtId="4" fontId="165" fillId="44" borderId="89" applyNumberFormat="0" applyProtection="0">
      <alignment horizontal="left" vertical="center" indent="1"/>
    </xf>
    <xf numFmtId="4" fontId="168" fillId="45" borderId="88" applyNumberFormat="0" applyProtection="0">
      <alignment horizontal="right" vertical="center"/>
    </xf>
    <xf numFmtId="4" fontId="169" fillId="45" borderId="88" applyNumberFormat="0" applyProtection="0">
      <alignment horizontal="right" vertical="center"/>
    </xf>
    <xf numFmtId="4" fontId="170" fillId="45" borderId="88" applyNumberFormat="0" applyProtection="0">
      <alignment horizontal="right" vertical="center"/>
    </xf>
    <xf numFmtId="4" fontId="171" fillId="45" borderId="88" applyNumberFormat="0" applyProtection="0">
      <alignment horizontal="right" vertical="center"/>
    </xf>
    <xf numFmtId="4" fontId="164" fillId="44" borderId="88" applyNumberFormat="0" applyProtection="0">
      <alignment horizontal="left" vertical="center" indent="1"/>
    </xf>
    <xf numFmtId="4" fontId="165" fillId="44" borderId="88" applyNumberFormat="0" applyProtection="0">
      <alignment horizontal="left" vertical="center" indent="1"/>
    </xf>
    <xf numFmtId="4" fontId="172" fillId="27" borderId="89" applyNumberFormat="0" applyProtection="0">
      <alignment horizontal="left" vertical="center" indent="1"/>
    </xf>
    <xf numFmtId="4" fontId="173" fillId="27" borderId="89" applyNumberFormat="0" applyProtection="0">
      <alignment horizontal="left" vertical="center" indent="1"/>
    </xf>
    <xf numFmtId="4" fontId="174" fillId="45" borderId="88" applyNumberFormat="0" applyProtection="0">
      <alignment horizontal="right" vertical="center"/>
    </xf>
    <xf numFmtId="4" fontId="175" fillId="45" borderId="88" applyNumberFormat="0" applyProtection="0">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175" fontId="183" fillId="0" borderId="77">
      <alignment horizontal="right" vertical="center"/>
    </xf>
    <xf numFmtId="175" fontId="183" fillId="0" borderId="77">
      <alignment horizontal="right" vertical="center"/>
    </xf>
    <xf numFmtId="317" fontId="66"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8" fontId="17" fillId="0" borderId="77">
      <alignment horizontal="right" vertical="center"/>
    </xf>
    <xf numFmtId="318" fontId="17"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9" fontId="39" fillId="0" borderId="77">
      <alignment horizontal="right" vertical="center"/>
    </xf>
    <xf numFmtId="319" fontId="39" fillId="0" borderId="77">
      <alignment horizontal="right" vertical="center"/>
    </xf>
    <xf numFmtId="320" fontId="55" fillId="0" borderId="77">
      <alignment horizontal="right" vertical="center"/>
    </xf>
    <xf numFmtId="321" fontId="50" fillId="0" borderId="77">
      <alignment horizontal="right" vertical="center"/>
    </xf>
    <xf numFmtId="321" fontId="50" fillId="0" borderId="77">
      <alignment horizontal="right" vertical="center"/>
    </xf>
    <xf numFmtId="318" fontId="17" fillId="0" borderId="77">
      <alignment horizontal="right" vertical="center"/>
    </xf>
    <xf numFmtId="318" fontId="17"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321" fontId="5" fillId="0" borderId="77">
      <alignment horizontal="right" vertical="center"/>
    </xf>
    <xf numFmtId="321" fontId="5" fillId="0" borderId="77">
      <alignment horizontal="right" vertical="center"/>
    </xf>
    <xf numFmtId="321" fontId="50" fillId="0" borderId="77">
      <alignment horizontal="right" vertical="center"/>
    </xf>
    <xf numFmtId="321" fontId="50" fillId="0" borderId="77">
      <alignment horizontal="right" vertical="center"/>
    </xf>
    <xf numFmtId="321" fontId="50" fillId="0" borderId="77">
      <alignment horizontal="right" vertical="center"/>
    </xf>
    <xf numFmtId="321" fontId="5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1" fontId="5" fillId="0" borderId="77">
      <alignment horizontal="right" vertical="center"/>
    </xf>
    <xf numFmtId="321" fontId="5" fillId="0" borderId="77">
      <alignment horizontal="right" vertical="center"/>
    </xf>
    <xf numFmtId="318" fontId="17" fillId="0" borderId="77">
      <alignment horizontal="right" vertical="center"/>
    </xf>
    <xf numFmtId="318" fontId="17" fillId="0" borderId="77">
      <alignment horizontal="right" vertical="center"/>
    </xf>
    <xf numFmtId="321" fontId="50" fillId="0" borderId="77">
      <alignment horizontal="right" vertical="center"/>
    </xf>
    <xf numFmtId="321" fontId="50" fillId="0" borderId="77">
      <alignment horizontal="right" vertical="center"/>
    </xf>
    <xf numFmtId="321" fontId="50" fillId="0" borderId="77">
      <alignment horizontal="right" vertical="center"/>
    </xf>
    <xf numFmtId="321" fontId="50" fillId="0" borderId="77">
      <alignment horizontal="right" vertical="center"/>
    </xf>
    <xf numFmtId="321" fontId="50" fillId="0" borderId="77">
      <alignment horizontal="right" vertical="center"/>
    </xf>
    <xf numFmtId="321" fontId="5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18" fontId="17" fillId="0" borderId="77">
      <alignment horizontal="right" vertical="center"/>
    </xf>
    <xf numFmtId="318" fontId="17" fillId="0" borderId="77">
      <alignment horizontal="right" vertical="center"/>
    </xf>
    <xf numFmtId="318" fontId="17" fillId="0" borderId="77">
      <alignment horizontal="right" vertical="center"/>
    </xf>
    <xf numFmtId="318" fontId="17"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18" fontId="17" fillId="0" borderId="77">
      <alignment horizontal="right" vertical="center"/>
    </xf>
    <xf numFmtId="318" fontId="17" fillId="0" borderId="77">
      <alignment horizontal="right" vertical="center"/>
    </xf>
    <xf numFmtId="323" fontId="5" fillId="0" borderId="77">
      <alignment horizontal="right" vertical="center"/>
    </xf>
    <xf numFmtId="323" fontId="5"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9" fontId="39" fillId="0" borderId="77">
      <alignment horizontal="right" vertical="center"/>
    </xf>
    <xf numFmtId="319" fontId="39" fillId="0" borderId="77">
      <alignment horizontal="right" vertical="center"/>
    </xf>
    <xf numFmtId="319" fontId="39" fillId="0" borderId="77">
      <alignment horizontal="right" vertical="center"/>
    </xf>
    <xf numFmtId="319" fontId="39" fillId="0" borderId="77">
      <alignment horizontal="right" vertical="center"/>
    </xf>
    <xf numFmtId="323" fontId="5" fillId="0" borderId="77">
      <alignment horizontal="right" vertical="center"/>
    </xf>
    <xf numFmtId="323" fontId="5"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19" fontId="39" fillId="0" borderId="77">
      <alignment horizontal="right" vertical="center"/>
    </xf>
    <xf numFmtId="319" fontId="39" fillId="0" borderId="77">
      <alignment horizontal="right" vertical="center"/>
    </xf>
    <xf numFmtId="319" fontId="39" fillId="0" borderId="77">
      <alignment horizontal="right" vertical="center"/>
    </xf>
    <xf numFmtId="319" fontId="39" fillId="0" borderId="77">
      <alignment horizontal="right" vertical="center"/>
    </xf>
    <xf numFmtId="319" fontId="39" fillId="0" borderId="77">
      <alignment horizontal="right" vertical="center"/>
    </xf>
    <xf numFmtId="319" fontId="39" fillId="0" borderId="77">
      <alignment horizontal="right" vertical="center"/>
    </xf>
    <xf numFmtId="319" fontId="39" fillId="0" borderId="77">
      <alignment horizontal="right" vertical="center"/>
    </xf>
    <xf numFmtId="319" fontId="39" fillId="0" borderId="77">
      <alignment horizontal="right" vertical="center"/>
    </xf>
    <xf numFmtId="318" fontId="17" fillId="0" borderId="77">
      <alignment horizontal="right" vertical="center"/>
    </xf>
    <xf numFmtId="318" fontId="17"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 fillId="0" borderId="77">
      <alignment horizontal="right" vertical="center"/>
    </xf>
    <xf numFmtId="323" fontId="5" fillId="0" borderId="77">
      <alignment horizontal="right" vertical="center"/>
    </xf>
    <xf numFmtId="323" fontId="50" fillId="0" borderId="77">
      <alignment horizontal="right" vertical="center"/>
    </xf>
    <xf numFmtId="323" fontId="50" fillId="0" borderId="77">
      <alignment horizontal="right" vertical="center"/>
    </xf>
    <xf numFmtId="318" fontId="17" fillId="0" borderId="77">
      <alignment horizontal="right" vertical="center"/>
    </xf>
    <xf numFmtId="318" fontId="17" fillId="0" borderId="77">
      <alignment horizontal="right" vertical="center"/>
    </xf>
    <xf numFmtId="318" fontId="17" fillId="0" borderId="77">
      <alignment horizontal="right" vertical="center"/>
    </xf>
    <xf numFmtId="318" fontId="17" fillId="0" borderId="77">
      <alignment horizontal="right" vertical="center"/>
    </xf>
    <xf numFmtId="318" fontId="17" fillId="0" borderId="77">
      <alignment horizontal="right" vertical="center"/>
    </xf>
    <xf numFmtId="318" fontId="17"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8" fontId="17" fillId="0" borderId="77">
      <alignment horizontal="right" vertical="center"/>
    </xf>
    <xf numFmtId="318" fontId="17"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8" fontId="17" fillId="0" borderId="77">
      <alignment horizontal="right" vertical="center"/>
    </xf>
    <xf numFmtId="318" fontId="17"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21" fontId="50" fillId="0" borderId="77">
      <alignment horizontal="right" vertical="center"/>
    </xf>
    <xf numFmtId="321"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 fillId="0" borderId="77">
      <alignment horizontal="right" vertical="center"/>
    </xf>
    <xf numFmtId="323" fontId="5"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 fillId="0" borderId="77">
      <alignment horizontal="right" vertical="center"/>
    </xf>
    <xf numFmtId="323" fontId="5" fillId="0" borderId="77">
      <alignment horizontal="right" vertical="center"/>
    </xf>
    <xf numFmtId="323" fontId="50" fillId="0" borderId="77">
      <alignment horizontal="right" vertical="center"/>
    </xf>
    <xf numFmtId="323" fontId="50" fillId="0" borderId="77">
      <alignment horizontal="right" vertical="center"/>
    </xf>
    <xf numFmtId="318" fontId="17" fillId="0" borderId="77">
      <alignment horizontal="right" vertical="center"/>
    </xf>
    <xf numFmtId="318" fontId="17"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0" fillId="0" borderId="77">
      <alignment horizontal="right" vertical="center"/>
    </xf>
    <xf numFmtId="323" fontId="5" fillId="0" borderId="77">
      <alignment horizontal="right" vertical="center"/>
    </xf>
    <xf numFmtId="323" fontId="5" fillId="0" borderId="77">
      <alignment horizontal="right" vertical="center"/>
    </xf>
    <xf numFmtId="323" fontId="50" fillId="0" borderId="77">
      <alignment horizontal="right" vertical="center"/>
    </xf>
    <xf numFmtId="323" fontId="5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2" fontId="10" fillId="0" borderId="77">
      <alignment horizontal="right" vertical="center"/>
    </xf>
    <xf numFmtId="321" fontId="5" fillId="0" borderId="77">
      <alignment horizontal="right" vertical="center"/>
    </xf>
    <xf numFmtId="321" fontId="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25" fontId="10" fillId="0" borderId="77">
      <alignment horizontal="right" vertical="center"/>
    </xf>
    <xf numFmtId="325" fontId="10" fillId="0" borderId="77">
      <alignment horizontal="right" vertical="center"/>
    </xf>
    <xf numFmtId="325" fontId="10" fillId="0" borderId="77">
      <alignment horizontal="right" vertical="center"/>
    </xf>
    <xf numFmtId="325" fontId="10" fillId="0" borderId="77">
      <alignment horizontal="right" vertical="center"/>
    </xf>
    <xf numFmtId="325" fontId="10" fillId="0" borderId="77">
      <alignment horizontal="right" vertical="center"/>
    </xf>
    <xf numFmtId="325" fontId="10"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318" fontId="17" fillId="0" borderId="77">
      <alignment horizontal="right" vertical="center"/>
    </xf>
    <xf numFmtId="318" fontId="17"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299" fontId="10" fillId="0" borderId="77">
      <alignment horizontal="right" vertical="center"/>
    </xf>
    <xf numFmtId="299" fontId="10" fillId="0" borderId="77">
      <alignment horizontal="right" vertical="center"/>
    </xf>
    <xf numFmtId="299" fontId="10" fillId="0" borderId="77">
      <alignment horizontal="right" vertical="center"/>
    </xf>
    <xf numFmtId="299" fontId="10" fillId="0" borderId="77">
      <alignment horizontal="right" vertical="center"/>
    </xf>
    <xf numFmtId="299" fontId="10" fillId="0" borderId="77">
      <alignment horizontal="right" vertical="center"/>
    </xf>
    <xf numFmtId="299" fontId="10" fillId="0" borderId="77">
      <alignment horizontal="right" vertical="center"/>
    </xf>
    <xf numFmtId="317" fontId="66"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26" fontId="185" fillId="0" borderId="77">
      <alignment horizontal="right" vertical="center"/>
    </xf>
    <xf numFmtId="326" fontId="185" fillId="0" borderId="77">
      <alignment horizontal="right" vertical="center"/>
    </xf>
    <xf numFmtId="317" fontId="66" fillId="0" borderId="77">
      <alignment horizontal="right" vertical="center"/>
    </xf>
    <xf numFmtId="317" fontId="66"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18" fontId="17" fillId="0" borderId="77">
      <alignment horizontal="right" vertical="center"/>
    </xf>
    <xf numFmtId="318" fontId="17" fillId="0" borderId="77">
      <alignment horizontal="right" vertical="center"/>
    </xf>
    <xf numFmtId="317" fontId="66" fillId="0" borderId="77">
      <alignment horizontal="right" vertical="center"/>
    </xf>
    <xf numFmtId="317" fontId="66" fillId="0" borderId="77">
      <alignment horizontal="right" vertical="center"/>
    </xf>
    <xf numFmtId="179" fontId="66" fillId="0" borderId="77">
      <alignment horizontal="center"/>
    </xf>
    <xf numFmtId="179" fontId="66" fillId="0" borderId="77">
      <alignment horizontal="center"/>
    </xf>
    <xf numFmtId="0" fontId="39" fillId="0" borderId="81" applyNumberFormat="0" applyBorder="0" applyAlignment="0"/>
    <xf numFmtId="0" fontId="191" fillId="0" borderId="81">
      <alignment horizontal="center" vertical="center" wrapText="1"/>
    </xf>
    <xf numFmtId="0" fontId="194" fillId="0" borderId="79" applyBorder="0" applyAlignment="0">
      <alignment horizontal="center" vertical="center"/>
    </xf>
    <xf numFmtId="0" fontId="194" fillId="0" borderId="79" applyBorder="0" applyAlignment="0">
      <alignment horizontal="center" vertical="center"/>
    </xf>
    <xf numFmtId="3" fontId="198" fillId="0" borderId="81" applyNumberFormat="0" applyAlignment="0">
      <alignment horizontal="left" wrapText="1"/>
    </xf>
    <xf numFmtId="0" fontId="200" fillId="0" borderId="90" applyNumberFormat="0" applyFill="0" applyAlignment="0" applyProtection="0"/>
    <xf numFmtId="331" fontId="66" fillId="0" borderId="76"/>
    <xf numFmtId="331" fontId="66" fillId="0" borderId="76"/>
    <xf numFmtId="5" fontId="206" fillId="46" borderId="79">
      <alignment vertical="top"/>
    </xf>
    <xf numFmtId="5" fontId="206" fillId="46" borderId="79">
      <alignment vertical="top"/>
    </xf>
    <xf numFmtId="294" fontId="206" fillId="46" borderId="79">
      <alignment vertical="top"/>
    </xf>
    <xf numFmtId="0" fontId="207" fillId="47" borderId="76">
      <alignment horizontal="left" vertical="center"/>
    </xf>
    <xf numFmtId="0" fontId="207" fillId="47" borderId="76">
      <alignment horizontal="left" vertical="center"/>
    </xf>
    <xf numFmtId="6" fontId="208" fillId="48" borderId="79"/>
    <xf numFmtId="6" fontId="208" fillId="48" borderId="79"/>
    <xf numFmtId="332" fontId="208" fillId="48" borderId="79"/>
    <xf numFmtId="5" fontId="124" fillId="0" borderId="79">
      <alignment horizontal="left" vertical="top"/>
    </xf>
    <xf numFmtId="5" fontId="124" fillId="0" borderId="79">
      <alignment horizontal="left" vertical="top"/>
    </xf>
    <xf numFmtId="294" fontId="209" fillId="0" borderId="79">
      <alignment horizontal="left" vertical="top"/>
    </xf>
    <xf numFmtId="0" fontId="2" fillId="0" borderId="0"/>
    <xf numFmtId="0" fontId="2"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25" fontId="10" fillId="0" borderId="77">
      <alignment horizontal="right" vertical="center"/>
    </xf>
    <xf numFmtId="325" fontId="10" fillId="0" borderId="77">
      <alignment horizontal="right" vertical="center"/>
    </xf>
    <xf numFmtId="325" fontId="10" fillId="0" borderId="77">
      <alignment horizontal="right" vertical="center"/>
    </xf>
    <xf numFmtId="325" fontId="10" fillId="0" borderId="77">
      <alignment horizontal="right" vertical="center"/>
    </xf>
    <xf numFmtId="325" fontId="10" fillId="0" borderId="77">
      <alignment horizontal="right" vertical="center"/>
    </xf>
    <xf numFmtId="325" fontId="10"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318" fontId="17" fillId="0" borderId="77">
      <alignment horizontal="right" vertical="center"/>
    </xf>
    <xf numFmtId="318" fontId="17"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172" fontId="55" fillId="0" borderId="77">
      <alignment horizontal="right" vertical="center"/>
    </xf>
    <xf numFmtId="299" fontId="10" fillId="0" borderId="77">
      <alignment horizontal="right" vertical="center"/>
    </xf>
    <xf numFmtId="299" fontId="10" fillId="0" borderId="77">
      <alignment horizontal="right" vertical="center"/>
    </xf>
    <xf numFmtId="299" fontId="10" fillId="0" borderId="77">
      <alignment horizontal="right" vertical="center"/>
    </xf>
    <xf numFmtId="299" fontId="10" fillId="0" borderId="77">
      <alignment horizontal="right" vertical="center"/>
    </xf>
    <xf numFmtId="299" fontId="10" fillId="0" borderId="77">
      <alignment horizontal="right" vertical="center"/>
    </xf>
    <xf numFmtId="299" fontId="10" fillId="0" borderId="77">
      <alignment horizontal="right" vertical="center"/>
    </xf>
    <xf numFmtId="317" fontId="66"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175" fontId="183"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243" fontId="10"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20" fontId="55"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17" fontId="66" fillId="0" borderId="77">
      <alignment horizontal="right" vertical="center"/>
    </xf>
    <xf numFmtId="326" fontId="185" fillId="0" borderId="77">
      <alignment horizontal="right" vertical="center"/>
    </xf>
    <xf numFmtId="326" fontId="185" fillId="0" borderId="77">
      <alignment horizontal="right" vertical="center"/>
    </xf>
    <xf numFmtId="317" fontId="66" fillId="0" borderId="77">
      <alignment horizontal="right" vertical="center"/>
    </xf>
    <xf numFmtId="317" fontId="66"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26" fontId="185" fillId="0" borderId="77">
      <alignment horizontal="right" vertical="center"/>
    </xf>
    <xf numFmtId="318" fontId="17" fillId="0" borderId="77">
      <alignment horizontal="right" vertical="center"/>
    </xf>
    <xf numFmtId="318" fontId="17" fillId="0" borderId="77">
      <alignment horizontal="right" vertical="center"/>
    </xf>
    <xf numFmtId="317" fontId="66" fillId="0" borderId="77">
      <alignment horizontal="right" vertical="center"/>
    </xf>
    <xf numFmtId="317" fontId="66" fillId="0" borderId="77">
      <alignment horizontal="right" vertical="center"/>
    </xf>
    <xf numFmtId="179" fontId="66" fillId="0" borderId="77">
      <alignment horizontal="center"/>
    </xf>
    <xf numFmtId="179" fontId="66" fillId="0" borderId="77">
      <alignment horizontal="center"/>
    </xf>
    <xf numFmtId="0" fontId="39" fillId="0" borderId="81" applyNumberFormat="0" applyBorder="0" applyAlignment="0"/>
    <xf numFmtId="0" fontId="191" fillId="0" borderId="81">
      <alignment horizontal="center" vertical="center" wrapText="1"/>
    </xf>
    <xf numFmtId="0" fontId="194" fillId="0" borderId="79" applyBorder="0" applyAlignment="0">
      <alignment horizontal="center" vertical="center"/>
    </xf>
    <xf numFmtId="0" fontId="194" fillId="0" borderId="79" applyBorder="0" applyAlignment="0">
      <alignment horizontal="center" vertical="center"/>
    </xf>
    <xf numFmtId="3" fontId="198" fillId="0" borderId="81" applyNumberFormat="0" applyAlignment="0">
      <alignment horizontal="left" wrapText="1"/>
    </xf>
    <xf numFmtId="0" fontId="200" fillId="0" borderId="90" applyNumberFormat="0" applyFill="0" applyAlignment="0" applyProtection="0"/>
    <xf numFmtId="331" fontId="66" fillId="0" borderId="76"/>
    <xf numFmtId="331" fontId="66" fillId="0" borderId="76"/>
    <xf numFmtId="0" fontId="1" fillId="0" borderId="0"/>
    <xf numFmtId="0" fontId="1" fillId="0" borderId="0"/>
    <xf numFmtId="0" fontId="1" fillId="0" borderId="0"/>
    <xf numFmtId="5" fontId="206" fillId="46" borderId="79">
      <alignment vertical="top"/>
    </xf>
    <xf numFmtId="294" fontId="206" fillId="46" borderId="79">
      <alignment vertical="top"/>
    </xf>
    <xf numFmtId="5" fontId="206" fillId="46" borderId="79">
      <alignment vertical="top"/>
    </xf>
    <xf numFmtId="0" fontId="207" fillId="47" borderId="76">
      <alignment horizontal="left" vertical="center"/>
    </xf>
    <xf numFmtId="0" fontId="207" fillId="47" borderId="76">
      <alignment horizontal="left" vertical="center"/>
    </xf>
    <xf numFmtId="6" fontId="208" fillId="48" borderId="79"/>
    <xf numFmtId="332" fontId="208" fillId="48" borderId="79"/>
    <xf numFmtId="6" fontId="208" fillId="48" borderId="79"/>
    <xf numFmtId="5" fontId="124" fillId="0" borderId="79">
      <alignment horizontal="left" vertical="top"/>
    </xf>
    <xf numFmtId="294" fontId="209" fillId="0" borderId="79">
      <alignment horizontal="left" vertical="top"/>
    </xf>
    <xf numFmtId="5" fontId="124" fillId="0" borderId="79">
      <alignment horizontal="left" vertical="top"/>
    </xf>
    <xf numFmtId="0" fontId="2" fillId="0" borderId="0"/>
    <xf numFmtId="0" fontId="1" fillId="0" borderId="0"/>
    <xf numFmtId="0" fontId="1" fillId="0" borderId="0"/>
    <xf numFmtId="43" fontId="1" fillId="0" borderId="0" applyFont="0" applyFill="0" applyBorder="0" applyAlignment="0" applyProtection="0"/>
    <xf numFmtId="3" fontId="12" fillId="0" borderId="76"/>
    <xf numFmtId="3" fontId="12" fillId="0" borderId="76"/>
    <xf numFmtId="1" fontId="38" fillId="0" borderId="76" applyBorder="0" applyAlignment="0">
      <alignment horizontal="center"/>
    </xf>
    <xf numFmtId="1" fontId="38" fillId="0" borderId="76" applyBorder="0" applyAlignment="0">
      <alignment horizontal="center"/>
    </xf>
    <xf numFmtId="3" fontId="12" fillId="0" borderId="76"/>
    <xf numFmtId="3" fontId="12" fillId="0" borderId="76"/>
    <xf numFmtId="3" fontId="12" fillId="0" borderId="76"/>
    <xf numFmtId="3" fontId="12" fillId="0" borderId="76"/>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43" fontId="1" fillId="0" borderId="0" applyFont="0" applyFill="0" applyBorder="0" applyAlignment="0" applyProtection="0"/>
    <xf numFmtId="283" fontId="16" fillId="0" borderId="76"/>
    <xf numFmtId="283" fontId="16" fillId="0" borderId="76"/>
    <xf numFmtId="5" fontId="124" fillId="27" borderId="76" applyNumberFormat="0" applyAlignment="0">
      <alignment horizontal="left" vertical="top"/>
    </xf>
    <xf numFmtId="5" fontId="124" fillId="27" borderId="76" applyNumberFormat="0" applyAlignment="0">
      <alignment horizontal="left" vertical="top"/>
    </xf>
    <xf numFmtId="294" fontId="124" fillId="27" borderId="76" applyNumberFormat="0" applyAlignment="0">
      <alignment horizontal="left" vertical="top"/>
    </xf>
    <xf numFmtId="49" fontId="125" fillId="0" borderId="76">
      <alignment vertical="center"/>
    </xf>
    <xf numFmtId="49" fontId="125" fillId="0" borderId="76">
      <alignment vertical="center"/>
    </xf>
    <xf numFmtId="10" fontId="111" fillId="28"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8" borderId="76" applyNumberFormat="0" applyBorder="0" applyAlignment="0" applyProtection="0"/>
    <xf numFmtId="10" fontId="111" fillId="28"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10" fontId="111" fillId="24" borderId="76" applyNumberFormat="0" applyBorder="0" applyAlignment="0" applyProtection="0"/>
    <xf numFmtId="0" fontId="66" fillId="0" borderId="76"/>
    <xf numFmtId="0" fontId="139" fillId="0" borderId="76" applyNumberFormat="0" applyFont="0" applyFill="0" applyBorder="0" applyAlignment="0">
      <alignment horizontal="center"/>
    </xf>
    <xf numFmtId="0" fontId="139" fillId="0" borderId="76" applyNumberFormat="0" applyFont="0" applyFill="0" applyBorder="0" applyAlignment="0">
      <alignment horizontal="center"/>
    </xf>
    <xf numFmtId="0" fontId="1" fillId="0" borderId="0"/>
    <xf numFmtId="0" fontId="1" fillId="0" borderId="0"/>
    <xf numFmtId="0" fontId="1" fillId="0" borderId="0"/>
    <xf numFmtId="331" fontId="66" fillId="0" borderId="76"/>
    <xf numFmtId="331" fontId="66" fillId="0" borderId="76"/>
    <xf numFmtId="0" fontId="207" fillId="47" borderId="76">
      <alignment horizontal="left" vertical="center"/>
    </xf>
    <xf numFmtId="0" fontId="207" fillId="47" borderId="76">
      <alignment horizontal="left" vertical="center"/>
    </xf>
    <xf numFmtId="43" fontId="1"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0" fontId="1" fillId="0" borderId="0"/>
    <xf numFmtId="0" fontId="2" fillId="0" borderId="0"/>
    <xf numFmtId="0" fontId="2" fillId="0" borderId="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197" fillId="0" borderId="92"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07" fillId="0" borderId="76" applyFont="0" applyFill="0"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0" fillId="0" borderId="76"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234" fillId="0" borderId="91" applyAlignment="0"/>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197" fillId="0" borderId="81" applyFont="0" applyAlignment="0">
      <alignment horizontal="left"/>
    </xf>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81"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235" fillId="0" borderId="91" applyAlignment="0"/>
    <xf numFmtId="0" fontId="31" fillId="0" borderId="91" applyFill="0" applyAlignment="0"/>
    <xf numFmtId="0" fontId="31" fillId="0" borderId="91" applyFill="0" applyAlignment="0"/>
    <xf numFmtId="0" fontId="31" fillId="0" borderId="91" applyFill="0" applyAlignment="0"/>
    <xf numFmtId="0" fontId="31" fillId="0" borderId="91" applyFill="0" applyAlignment="0"/>
    <xf numFmtId="0" fontId="31" fillId="0" borderId="91" applyFill="0" applyAlignment="0"/>
    <xf numFmtId="0" fontId="31" fillId="0" borderId="91" applyFill="0" applyAlignment="0"/>
    <xf numFmtId="0" fontId="31" fillId="0" borderId="91" applyFill="0" applyAlignment="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8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91" applyNumberFormat="0" applyAlignment="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8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10" fillId="0" borderId="91" applyNumberFormat="0" applyFill="0"/>
    <xf numFmtId="0" fontId="2" fillId="0" borderId="0"/>
    <xf numFmtId="0" fontId="244" fillId="22" borderId="84" applyNumberFormat="0" applyAlignment="0" applyProtection="0"/>
    <xf numFmtId="353" fontId="246" fillId="0" borderId="81">
      <protection locked="0"/>
    </xf>
    <xf numFmtId="353" fontId="246" fillId="0" borderId="81">
      <protection locked="0"/>
    </xf>
    <xf numFmtId="353" fontId="246" fillId="0" borderId="81">
      <protection locked="0"/>
    </xf>
    <xf numFmtId="353" fontId="246" fillId="0" borderId="81">
      <protection locked="0"/>
    </xf>
    <xf numFmtId="353" fontId="246" fillId="0" borderId="81">
      <protection locked="0"/>
    </xf>
    <xf numFmtId="353" fontId="246" fillId="0" borderId="81">
      <protection locked="0"/>
    </xf>
    <xf numFmtId="353" fontId="246" fillId="0" borderId="81">
      <protection locked="0"/>
    </xf>
    <xf numFmtId="353" fontId="246" fillId="0" borderId="81">
      <protection locked="0"/>
    </xf>
    <xf numFmtId="354" fontId="247" fillId="0" borderId="81"/>
    <xf numFmtId="354" fontId="247" fillId="0" borderId="81"/>
    <xf numFmtId="354" fontId="247" fillId="0" borderId="81"/>
    <xf numFmtId="354" fontId="247" fillId="0" borderId="81"/>
    <xf numFmtId="354" fontId="247" fillId="0" borderId="81"/>
    <xf numFmtId="354" fontId="247" fillId="0" borderId="81"/>
    <xf numFmtId="354" fontId="247" fillId="0" borderId="81"/>
    <xf numFmtId="354" fontId="247" fillId="0" borderId="81"/>
    <xf numFmtId="0"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2" fillId="0" borderId="0"/>
  </cellStyleXfs>
  <cellXfs count="674">
    <xf numFmtId="0" fontId="0" fillId="0" borderId="0" xfId="0"/>
    <xf numFmtId="0" fontId="260" fillId="0" borderId="0" xfId="0" applyFont="1" applyAlignment="1">
      <alignment vertical="center"/>
    </xf>
    <xf numFmtId="0" fontId="261" fillId="0" borderId="0" xfId="0" applyFont="1"/>
    <xf numFmtId="0" fontId="264" fillId="0" borderId="51" xfId="0" applyFont="1" applyBorder="1" applyAlignment="1">
      <alignment horizontal="center" vertical="center" wrapText="1"/>
    </xf>
    <xf numFmtId="0" fontId="262" fillId="0" borderId="61" xfId="0" applyFont="1" applyBorder="1" applyAlignment="1">
      <alignment horizontal="center" vertical="center" wrapText="1"/>
    </xf>
    <xf numFmtId="0" fontId="262" fillId="0" borderId="10" xfId="0" applyFont="1" applyBorder="1" applyAlignment="1">
      <alignment horizontal="center" vertical="center" wrapText="1"/>
    </xf>
    <xf numFmtId="3" fontId="262" fillId="0" borderId="21" xfId="0" applyNumberFormat="1" applyFont="1" applyBorder="1" applyAlignment="1">
      <alignment horizontal="right" vertical="center" wrapText="1"/>
    </xf>
    <xf numFmtId="0" fontId="37" fillId="0" borderId="61" xfId="0" applyFont="1" applyBorder="1" applyAlignment="1">
      <alignment horizontal="center" vertical="center" wrapText="1"/>
    </xf>
    <xf numFmtId="0" fontId="37" fillId="0" borderId="61" xfId="0" applyFont="1" applyBorder="1" applyAlignment="1">
      <alignment vertical="center" wrapText="1"/>
    </xf>
    <xf numFmtId="3" fontId="37" fillId="0" borderId="61" xfId="0" applyNumberFormat="1" applyFont="1" applyBorder="1" applyAlignment="1">
      <alignment horizontal="right" vertical="center" wrapText="1"/>
    </xf>
    <xf numFmtId="3" fontId="268" fillId="0" borderId="61" xfId="0" applyNumberFormat="1" applyFont="1" applyBorder="1" applyAlignment="1">
      <alignment horizontal="center" vertical="center" wrapText="1"/>
    </xf>
    <xf numFmtId="0" fontId="37" fillId="0" borderId="65" xfId="0" applyFont="1" applyBorder="1" applyAlignment="1">
      <alignment horizontal="center" vertical="center" wrapText="1"/>
    </xf>
    <xf numFmtId="0" fontId="37" fillId="0" borderId="65" xfId="0" applyFont="1" applyBorder="1" applyAlignment="1">
      <alignment vertical="center" wrapText="1"/>
    </xf>
    <xf numFmtId="3" fontId="37" fillId="0" borderId="65" xfId="0" applyNumberFormat="1" applyFont="1" applyBorder="1" applyAlignment="1">
      <alignment horizontal="right" vertical="center" wrapText="1"/>
    </xf>
    <xf numFmtId="3" fontId="268" fillId="0" borderId="65" xfId="0" applyNumberFormat="1" applyFont="1" applyBorder="1" applyAlignment="1">
      <alignment horizontal="center" vertical="center" wrapText="1"/>
    </xf>
    <xf numFmtId="244" fontId="261" fillId="0" borderId="0" xfId="20514" applyNumberFormat="1" applyFont="1"/>
    <xf numFmtId="168" fontId="37" fillId="66" borderId="68" xfId="20514" applyFont="1" applyFill="1" applyBorder="1" applyAlignment="1">
      <alignment horizontal="center" vertical="center"/>
    </xf>
    <xf numFmtId="0" fontId="82" fillId="66" borderId="76" xfId="0" applyFont="1" applyFill="1" applyBorder="1" applyAlignment="1">
      <alignment horizontal="center" vertical="center" wrapText="1"/>
    </xf>
    <xf numFmtId="0" fontId="84" fillId="66" borderId="76" xfId="0" applyFont="1" applyFill="1" applyBorder="1" applyAlignment="1">
      <alignment horizontal="center" vertical="center" wrapText="1"/>
    </xf>
    <xf numFmtId="0" fontId="84" fillId="66" borderId="76" xfId="0" quotePrefix="1" applyFont="1" applyFill="1" applyBorder="1" applyAlignment="1">
      <alignment horizontal="center" vertical="center"/>
    </xf>
    <xf numFmtId="1" fontId="84" fillId="66" borderId="76" xfId="20518" applyNumberFormat="1" applyFont="1" applyFill="1" applyBorder="1" applyAlignment="1">
      <alignment vertical="center" wrapText="1"/>
    </xf>
    <xf numFmtId="3" fontId="84" fillId="66" borderId="76" xfId="20514" applyNumberFormat="1" applyFont="1" applyFill="1" applyBorder="1" applyAlignment="1">
      <alignment horizontal="right" vertical="center"/>
    </xf>
    <xf numFmtId="0" fontId="84" fillId="66" borderId="76" xfId="0" applyFont="1" applyFill="1" applyBorder="1" applyAlignment="1">
      <alignment horizontal="left" vertical="center" wrapText="1"/>
    </xf>
    <xf numFmtId="0" fontId="84" fillId="66" borderId="76" xfId="4615" applyFont="1" applyFill="1" applyBorder="1" applyAlignment="1">
      <alignment horizontal="left" vertical="center"/>
    </xf>
    <xf numFmtId="0" fontId="84" fillId="66" borderId="76" xfId="4615" applyFont="1" applyFill="1" applyBorder="1" applyAlignment="1">
      <alignment horizontal="left" vertical="center" wrapText="1"/>
    </xf>
    <xf numFmtId="176" fontId="84" fillId="66" borderId="76" xfId="20514" applyNumberFormat="1" applyFont="1" applyFill="1" applyBorder="1" applyAlignment="1">
      <alignment horizontal="left" vertical="center" wrapText="1"/>
    </xf>
    <xf numFmtId="0" fontId="84" fillId="66" borderId="76" xfId="0" applyFont="1" applyFill="1" applyBorder="1" applyAlignment="1">
      <alignment vertical="center" wrapText="1"/>
    </xf>
    <xf numFmtId="0" fontId="265" fillId="66" borderId="76" xfId="0" applyFont="1" applyFill="1" applyBorder="1" applyAlignment="1">
      <alignment vertical="center" wrapText="1"/>
    </xf>
    <xf numFmtId="0" fontId="82" fillId="66" borderId="76" xfId="20513" applyFont="1" applyFill="1" applyBorder="1" applyAlignment="1">
      <alignment horizontal="center" vertical="center" wrapText="1"/>
    </xf>
    <xf numFmtId="0" fontId="82" fillId="66" borderId="76" xfId="4615" applyFont="1" applyFill="1" applyBorder="1" applyAlignment="1">
      <alignment horizontal="center" vertical="center"/>
    </xf>
    <xf numFmtId="0" fontId="82" fillId="66" borderId="76" xfId="4615" applyFont="1" applyFill="1" applyBorder="1" applyAlignment="1">
      <alignment horizontal="center" vertical="center" wrapText="1"/>
    </xf>
    <xf numFmtId="176" fontId="82" fillId="0" borderId="76" xfId="20514" applyNumberFormat="1" applyFont="1" applyFill="1" applyBorder="1" applyAlignment="1">
      <alignment horizontal="center" vertical="center" wrapText="1"/>
    </xf>
    <xf numFmtId="0" fontId="265" fillId="66" borderId="76" xfId="20514" applyNumberFormat="1" applyFont="1" applyFill="1" applyBorder="1" applyAlignment="1">
      <alignment horizontal="center" vertical="center" wrapText="1"/>
    </xf>
    <xf numFmtId="0" fontId="84" fillId="66" borderId="76" xfId="20514" applyNumberFormat="1" applyFont="1" applyFill="1" applyBorder="1" applyAlignment="1">
      <alignment horizontal="center" vertical="center" wrapText="1"/>
    </xf>
    <xf numFmtId="0" fontId="84" fillId="66" borderId="76" xfId="20514" applyNumberFormat="1" applyFont="1" applyFill="1" applyBorder="1" applyAlignment="1">
      <alignment horizontal="center" vertical="center"/>
    </xf>
    <xf numFmtId="0" fontId="37" fillId="0" borderId="76" xfId="2612" applyFont="1" applyBorder="1" applyAlignment="1">
      <alignment horizontal="center" vertical="center"/>
    </xf>
    <xf numFmtId="0" fontId="37" fillId="0" borderId="76" xfId="2612" applyFont="1" applyBorder="1" applyAlignment="1">
      <alignment horizontal="justify" vertical="center" wrapText="1"/>
    </xf>
    <xf numFmtId="168" fontId="37" fillId="0" borderId="76" xfId="20514" applyFont="1" applyFill="1" applyBorder="1" applyAlignment="1">
      <alignment horizontal="right" vertical="center" wrapText="1"/>
    </xf>
    <xf numFmtId="0" fontId="112" fillId="0" borderId="78" xfId="0" applyFont="1" applyBorder="1" applyAlignment="1">
      <alignment horizontal="center" vertical="center" wrapText="1"/>
    </xf>
    <xf numFmtId="0" fontId="112" fillId="0" borderId="76" xfId="0" applyFont="1" applyBorder="1" applyAlignment="1">
      <alignment vertical="center" wrapText="1"/>
    </xf>
    <xf numFmtId="176" fontId="112" fillId="0" borderId="76" xfId="20514" applyNumberFormat="1" applyFont="1" applyFill="1" applyBorder="1" applyAlignment="1">
      <alignment horizontal="right" vertical="center" wrapText="1"/>
    </xf>
    <xf numFmtId="0" fontId="112" fillId="68" borderId="76" xfId="0" applyFont="1" applyFill="1" applyBorder="1" applyAlignment="1">
      <alignment horizontal="center" vertical="center" wrapText="1"/>
    </xf>
    <xf numFmtId="0" fontId="112" fillId="68" borderId="76" xfId="0" applyFont="1" applyFill="1" applyBorder="1" applyAlignment="1">
      <alignment vertical="center" wrapText="1"/>
    </xf>
    <xf numFmtId="176" fontId="112" fillId="68" borderId="76" xfId="20514" applyNumberFormat="1" applyFont="1" applyFill="1" applyBorder="1" applyAlignment="1">
      <alignment horizontal="right" vertical="center" wrapText="1"/>
    </xf>
    <xf numFmtId="0" fontId="112" fillId="0" borderId="76" xfId="0" applyFont="1" applyBorder="1" applyAlignment="1">
      <alignment horizontal="center" vertical="center" wrapText="1"/>
    </xf>
    <xf numFmtId="0" fontId="112" fillId="0" borderId="76" xfId="0" quotePrefix="1" applyFont="1" applyBorder="1" applyAlignment="1">
      <alignment horizontal="center" vertical="center" wrapText="1"/>
    </xf>
    <xf numFmtId="0" fontId="82" fillId="0" borderId="76" xfId="0" quotePrefix="1" applyFont="1" applyBorder="1" applyAlignment="1">
      <alignment horizontal="center" vertical="center" wrapText="1"/>
    </xf>
    <xf numFmtId="0" fontId="82" fillId="0" borderId="76" xfId="0" applyFont="1" applyBorder="1" applyAlignment="1">
      <alignment vertical="center" wrapText="1"/>
    </xf>
    <xf numFmtId="176" fontId="82" fillId="0" borderId="76" xfId="20514" applyNumberFormat="1" applyFont="1" applyFill="1" applyBorder="1" applyAlignment="1">
      <alignment horizontal="right" vertical="center" wrapText="1"/>
    </xf>
    <xf numFmtId="0" fontId="82" fillId="0" borderId="76" xfId="20517" applyFont="1" applyBorder="1" applyAlignment="1">
      <alignment horizontal="center" vertical="center" wrapText="1"/>
    </xf>
    <xf numFmtId="0" fontId="82" fillId="0" borderId="76" xfId="20517" quotePrefix="1" applyFont="1" applyBorder="1" applyAlignment="1">
      <alignment horizontal="center" vertical="center" wrapText="1"/>
    </xf>
    <xf numFmtId="0" fontId="82" fillId="0" borderId="76" xfId="0" quotePrefix="1" applyFont="1" applyBorder="1" applyAlignment="1">
      <alignment vertical="center" wrapText="1"/>
    </xf>
    <xf numFmtId="0" fontId="112" fillId="0" borderId="76" xfId="0" applyFont="1" applyBorder="1" applyAlignment="1">
      <alignment horizontal="left" vertical="center" wrapText="1"/>
    </xf>
    <xf numFmtId="176" fontId="82" fillId="0" borderId="76" xfId="20514" quotePrefix="1" applyNumberFormat="1" applyFont="1" applyFill="1" applyBorder="1" applyAlignment="1">
      <alignment horizontal="right" vertical="center" wrapText="1"/>
    </xf>
    <xf numFmtId="0" fontId="82" fillId="0" borderId="76" xfId="0" applyFont="1" applyBorder="1" applyAlignment="1">
      <alignment horizontal="center" vertical="center" wrapText="1"/>
    </xf>
    <xf numFmtId="0" fontId="112" fillId="0" borderId="76" xfId="0" quotePrefix="1" applyFont="1" applyBorder="1" applyAlignment="1">
      <alignment vertical="center" wrapText="1"/>
    </xf>
    <xf numFmtId="176" fontId="274" fillId="0" borderId="76" xfId="20514" applyNumberFormat="1" applyFont="1" applyFill="1" applyBorder="1" applyAlignment="1">
      <alignment horizontal="right" vertical="center" wrapText="1"/>
    </xf>
    <xf numFmtId="176" fontId="82" fillId="66" borderId="76" xfId="20514" applyNumberFormat="1" applyFont="1" applyFill="1" applyBorder="1" applyAlignment="1">
      <alignment horizontal="right" vertical="center" wrapText="1"/>
    </xf>
    <xf numFmtId="0" fontId="112" fillId="0" borderId="76" xfId="20517" applyFont="1" applyBorder="1" applyAlignment="1">
      <alignment horizontal="justify" vertical="center" wrapText="1"/>
    </xf>
    <xf numFmtId="0" fontId="112" fillId="0" borderId="76" xfId="20517" applyFont="1" applyBorder="1" applyAlignment="1">
      <alignment horizontal="center" vertical="center" wrapText="1"/>
    </xf>
    <xf numFmtId="0" fontId="112" fillId="0" borderId="6" xfId="20517" applyFont="1" applyBorder="1" applyAlignment="1">
      <alignment horizontal="center" vertical="center" wrapText="1"/>
    </xf>
    <xf numFmtId="0" fontId="82" fillId="0" borderId="76" xfId="20517" applyFont="1" applyBorder="1" applyAlignment="1">
      <alignment horizontal="justify" vertical="center" wrapText="1"/>
    </xf>
    <xf numFmtId="0" fontId="82" fillId="0" borderId="6" xfId="20517" quotePrefix="1" applyFont="1" applyBorder="1" applyAlignment="1">
      <alignment horizontal="center" vertical="center" wrapText="1"/>
    </xf>
    <xf numFmtId="0" fontId="82" fillId="0" borderId="79" xfId="0" quotePrefix="1" applyFont="1" applyBorder="1" applyAlignment="1">
      <alignment horizontal="center" vertical="center" wrapText="1"/>
    </xf>
    <xf numFmtId="3" fontId="82" fillId="0" borderId="76" xfId="20518" quotePrefix="1" applyNumberFormat="1" applyFont="1" applyBorder="1" applyAlignment="1">
      <alignment horizontal="center" vertical="center" wrapText="1"/>
    </xf>
    <xf numFmtId="0" fontId="82" fillId="0" borderId="76" xfId="0" quotePrefix="1" applyFont="1" applyBorder="1" applyAlignment="1">
      <alignment horizontal="center" vertical="center"/>
    </xf>
    <xf numFmtId="0" fontId="82" fillId="0" borderId="76" xfId="0" applyFont="1" applyBorder="1" applyAlignment="1">
      <alignment horizontal="left" vertical="center" wrapText="1"/>
    </xf>
    <xf numFmtId="3" fontId="82" fillId="0" borderId="76" xfId="20518" applyNumberFormat="1" applyFont="1" applyBorder="1" applyAlignment="1">
      <alignment horizontal="center" vertical="center" wrapText="1"/>
    </xf>
    <xf numFmtId="3" fontId="82" fillId="0" borderId="76" xfId="20518" applyNumberFormat="1" applyFont="1" applyBorder="1" applyAlignment="1">
      <alignment horizontal="left" vertical="center" wrapText="1"/>
    </xf>
    <xf numFmtId="1" fontId="82" fillId="0" borderId="76" xfId="20518" applyNumberFormat="1" applyFont="1" applyBorder="1" applyAlignment="1">
      <alignment horizontal="center" vertical="center" wrapText="1"/>
    </xf>
    <xf numFmtId="356" fontId="82" fillId="0" borderId="76" xfId="0" applyNumberFormat="1" applyFont="1" applyBorder="1" applyAlignment="1">
      <alignment vertical="center" wrapText="1"/>
    </xf>
    <xf numFmtId="1" fontId="82" fillId="0" borderId="76" xfId="20518" applyNumberFormat="1" applyFont="1" applyBorder="1" applyAlignment="1">
      <alignment horizontal="left" vertical="center" wrapText="1"/>
    </xf>
    <xf numFmtId="1" fontId="82" fillId="0" borderId="76" xfId="20518" quotePrefix="1" applyNumberFormat="1" applyFont="1" applyBorder="1" applyAlignment="1">
      <alignment horizontal="center" vertical="center" wrapText="1"/>
    </xf>
    <xf numFmtId="1" fontId="82" fillId="0" borderId="76" xfId="20518" applyNumberFormat="1" applyFont="1" applyBorder="1" applyAlignment="1">
      <alignment vertical="center" wrapText="1"/>
    </xf>
    <xf numFmtId="356" fontId="82" fillId="0" borderId="76" xfId="0" applyNumberFormat="1" applyFont="1" applyBorder="1" applyAlignment="1">
      <alignment horizontal="left" vertical="center" wrapText="1"/>
    </xf>
    <xf numFmtId="356" fontId="82" fillId="0" borderId="76" xfId="0" applyNumberFormat="1" applyFont="1" applyBorder="1" applyAlignment="1">
      <alignment horizontal="center" vertical="center" wrapText="1"/>
    </xf>
    <xf numFmtId="0" fontId="82" fillId="68" borderId="76" xfId="0" quotePrefix="1" applyFont="1" applyFill="1" applyBorder="1" applyAlignment="1">
      <alignment horizontal="center" vertical="center"/>
    </xf>
    <xf numFmtId="1" fontId="82" fillId="68" borderId="76" xfId="20518" applyNumberFormat="1" applyFont="1" applyFill="1" applyBorder="1" applyAlignment="1">
      <alignment vertical="center" wrapText="1"/>
    </xf>
    <xf numFmtId="0" fontId="82" fillId="68" borderId="76" xfId="0" applyFont="1" applyFill="1" applyBorder="1" applyAlignment="1">
      <alignment horizontal="center" vertical="center" wrapText="1"/>
    </xf>
    <xf numFmtId="0" fontId="82" fillId="68" borderId="76" xfId="0" quotePrefix="1" applyFont="1" applyFill="1" applyBorder="1" applyAlignment="1">
      <alignment horizontal="center" vertical="center" wrapText="1"/>
    </xf>
    <xf numFmtId="176" fontId="82" fillId="68" borderId="76" xfId="20514" applyNumberFormat="1" applyFont="1" applyFill="1" applyBorder="1" applyAlignment="1">
      <alignment horizontal="right" vertical="center" wrapText="1"/>
    </xf>
    <xf numFmtId="1" fontId="82" fillId="68" borderId="76" xfId="20518" applyNumberFormat="1" applyFont="1" applyFill="1" applyBorder="1" applyAlignment="1">
      <alignment horizontal="center" vertical="center" wrapText="1"/>
    </xf>
    <xf numFmtId="0" fontId="82" fillId="0" borderId="79" xfId="0" applyFont="1" applyBorder="1" applyAlignment="1">
      <alignment vertical="center" wrapText="1"/>
    </xf>
    <xf numFmtId="176" fontId="0" fillId="0" borderId="0" xfId="0" applyNumberFormat="1"/>
    <xf numFmtId="0" fontId="82" fillId="0" borderId="9" xfId="0" applyFont="1" applyBorder="1" applyAlignment="1">
      <alignment horizontal="center" vertical="center" wrapText="1"/>
    </xf>
    <xf numFmtId="0" fontId="112" fillId="67" borderId="76" xfId="0" applyFont="1" applyFill="1" applyBorder="1" applyAlignment="1">
      <alignment horizontal="center" vertical="center" wrapText="1"/>
    </xf>
    <xf numFmtId="0" fontId="112" fillId="67" borderId="76" xfId="0" applyFont="1" applyFill="1" applyBorder="1" applyAlignment="1">
      <alignment vertical="center" wrapText="1"/>
    </xf>
    <xf numFmtId="176" fontId="112" fillId="67" borderId="76" xfId="20514" applyNumberFormat="1" applyFont="1" applyFill="1" applyBorder="1" applyAlignment="1">
      <alignment horizontal="right" vertical="center" wrapText="1"/>
    </xf>
    <xf numFmtId="168" fontId="82" fillId="0" borderId="76" xfId="20514" applyFont="1" applyFill="1" applyBorder="1" applyAlignment="1">
      <alignment horizontal="right" vertical="center" wrapText="1"/>
    </xf>
    <xf numFmtId="0" fontId="37" fillId="0" borderId="76" xfId="20514" applyNumberFormat="1" applyFont="1" applyFill="1" applyBorder="1" applyAlignment="1">
      <alignment horizontal="right" vertical="center" wrapText="1"/>
    </xf>
    <xf numFmtId="0" fontId="37" fillId="66" borderId="76" xfId="0" applyFont="1" applyFill="1" applyBorder="1" applyAlignment="1">
      <alignment horizontal="center" vertical="center" wrapText="1"/>
    </xf>
    <xf numFmtId="168" fontId="262" fillId="0" borderId="77" xfId="20514" applyFont="1" applyFill="1" applyBorder="1" applyAlignment="1">
      <alignment horizontal="center" vertical="center" wrapText="1"/>
    </xf>
    <xf numFmtId="0" fontId="262" fillId="66" borderId="79" xfId="20516" applyFont="1" applyFill="1" applyBorder="1" applyAlignment="1">
      <alignment horizontal="center" vertical="center" wrapText="1"/>
    </xf>
    <xf numFmtId="3" fontId="262" fillId="66" borderId="79" xfId="0" applyNumberFormat="1" applyFont="1" applyFill="1" applyBorder="1" applyAlignment="1">
      <alignment horizontal="center" vertical="center" wrapText="1"/>
    </xf>
    <xf numFmtId="168" fontId="262" fillId="0" borderId="79" xfId="20514" applyFont="1" applyFill="1" applyBorder="1" applyAlignment="1">
      <alignment horizontal="right" vertical="center" wrapText="1"/>
    </xf>
    <xf numFmtId="0" fontId="262" fillId="67" borderId="79" xfId="20516" applyFont="1" applyFill="1" applyBorder="1" applyAlignment="1">
      <alignment horizontal="center" vertical="center" wrapText="1"/>
    </xf>
    <xf numFmtId="3" fontId="262" fillId="67" borderId="79" xfId="20514" applyNumberFormat="1" applyFont="1" applyFill="1" applyBorder="1" applyAlignment="1">
      <alignment horizontal="right" vertical="center" wrapText="1"/>
    </xf>
    <xf numFmtId="0" fontId="263" fillId="66" borderId="61" xfId="0" applyFont="1" applyFill="1" applyBorder="1" applyAlignment="1">
      <alignment horizontal="center" vertical="center"/>
    </xf>
    <xf numFmtId="0" fontId="263" fillId="66" borderId="61" xfId="0" applyFont="1" applyFill="1" applyBorder="1" applyAlignment="1">
      <alignment vertical="center" wrapText="1"/>
    </xf>
    <xf numFmtId="0" fontId="263" fillId="66" borderId="61" xfId="0" applyFont="1" applyFill="1" applyBorder="1" applyAlignment="1">
      <alignment horizontal="center" vertical="center" wrapText="1"/>
    </xf>
    <xf numFmtId="3" fontId="263" fillId="66" borderId="61" xfId="20514" applyNumberFormat="1" applyFont="1" applyFill="1" applyBorder="1" applyAlignment="1">
      <alignment horizontal="right" vertical="center"/>
    </xf>
    <xf numFmtId="168" fontId="263" fillId="66" borderId="61" xfId="20514" applyFont="1" applyFill="1" applyBorder="1" applyAlignment="1">
      <alignment horizontal="right" vertical="center"/>
    </xf>
    <xf numFmtId="0" fontId="261" fillId="66" borderId="61" xfId="0" quotePrefix="1" applyFont="1" applyFill="1" applyBorder="1" applyAlignment="1">
      <alignment horizontal="center" vertical="center"/>
    </xf>
    <xf numFmtId="1" fontId="37" fillId="66" borderId="61" xfId="20518" applyNumberFormat="1" applyFont="1" applyFill="1" applyBorder="1" applyAlignment="1">
      <alignment vertical="center" wrapText="1"/>
    </xf>
    <xf numFmtId="0" fontId="37" fillId="66" borderId="61" xfId="4615" applyFont="1" applyFill="1" applyBorder="1" applyAlignment="1">
      <alignment horizontal="center" vertical="center" wrapText="1"/>
    </xf>
    <xf numFmtId="3" fontId="261" fillId="66" borderId="61" xfId="20514" applyNumberFormat="1" applyFont="1" applyFill="1" applyBorder="1" applyAlignment="1">
      <alignment horizontal="right" vertical="center"/>
    </xf>
    <xf numFmtId="168" fontId="261" fillId="0" borderId="61" xfId="20514" applyFont="1" applyFill="1" applyBorder="1" applyAlignment="1">
      <alignment horizontal="right" vertical="center"/>
    </xf>
    <xf numFmtId="0" fontId="37" fillId="0" borderId="61" xfId="20514" applyNumberFormat="1" applyFont="1" applyFill="1" applyBorder="1" applyAlignment="1">
      <alignment horizontal="right" vertical="center"/>
    </xf>
    <xf numFmtId="0" fontId="37" fillId="66" borderId="61" xfId="0" applyFont="1" applyFill="1" applyBorder="1" applyAlignment="1">
      <alignment horizontal="left" vertical="center" wrapText="1"/>
    </xf>
    <xf numFmtId="0" fontId="37" fillId="66" borderId="61" xfId="0" applyFont="1" applyFill="1" applyBorder="1" applyAlignment="1">
      <alignment horizontal="center" vertical="center" wrapText="1"/>
    </xf>
    <xf numFmtId="168" fontId="277" fillId="0" borderId="61" xfId="20514" applyFont="1" applyFill="1" applyBorder="1" applyAlignment="1">
      <alignment horizontal="right" vertical="center"/>
    </xf>
    <xf numFmtId="0" fontId="263" fillId="0" borderId="21" xfId="0" applyFont="1" applyBorder="1" applyAlignment="1">
      <alignment horizontal="center" vertical="center"/>
    </xf>
    <xf numFmtId="0" fontId="263" fillId="0" borderId="21" xfId="0" applyFont="1" applyBorder="1" applyAlignment="1">
      <alignment vertical="center" wrapText="1"/>
    </xf>
    <xf numFmtId="0" fontId="263" fillId="0" borderId="21" xfId="0" applyFont="1" applyBorder="1" applyAlignment="1">
      <alignment horizontal="center" vertical="center" wrapText="1"/>
    </xf>
    <xf numFmtId="3" fontId="263" fillId="69" borderId="21" xfId="20514" applyNumberFormat="1" applyFont="1" applyFill="1" applyBorder="1" applyAlignment="1">
      <alignment horizontal="right" vertical="center"/>
    </xf>
    <xf numFmtId="168" fontId="263" fillId="0" borderId="21" xfId="20514" applyFont="1" applyFill="1" applyBorder="1" applyAlignment="1">
      <alignment horizontal="right" vertical="center"/>
    </xf>
    <xf numFmtId="0" fontId="261" fillId="66" borderId="61" xfId="0" applyFont="1" applyFill="1" applyBorder="1" applyAlignment="1">
      <alignment horizontal="center" vertical="center"/>
    </xf>
    <xf numFmtId="0" fontId="37" fillId="66" borderId="61" xfId="4615" applyFont="1" applyFill="1" applyBorder="1" applyAlignment="1">
      <alignment horizontal="left" vertical="center"/>
    </xf>
    <xf numFmtId="0" fontId="37" fillId="66" borderId="61" xfId="4615" applyFont="1" applyFill="1" applyBorder="1" applyAlignment="1">
      <alignment horizontal="center" vertical="center"/>
    </xf>
    <xf numFmtId="168" fontId="261" fillId="0" borderId="61" xfId="20514" quotePrefix="1" applyFont="1" applyFill="1" applyBorder="1" applyAlignment="1">
      <alignment horizontal="right" vertical="center"/>
    </xf>
    <xf numFmtId="0" fontId="261" fillId="66" borderId="81" xfId="0" applyFont="1" applyFill="1" applyBorder="1" applyAlignment="1">
      <alignment horizontal="center" vertical="center"/>
    </xf>
    <xf numFmtId="0" fontId="37" fillId="66" borderId="81" xfId="4615" applyFont="1" applyFill="1" applyBorder="1" applyAlignment="1">
      <alignment horizontal="left" vertical="center" wrapText="1"/>
    </xf>
    <xf numFmtId="0" fontId="37" fillId="66" borderId="81" xfId="4615" applyFont="1" applyFill="1" applyBorder="1" applyAlignment="1">
      <alignment horizontal="center" vertical="center" wrapText="1"/>
    </xf>
    <xf numFmtId="3" fontId="261" fillId="66" borderId="81" xfId="20514" applyNumberFormat="1" applyFont="1" applyFill="1" applyBorder="1" applyAlignment="1">
      <alignment horizontal="right" vertical="center"/>
    </xf>
    <xf numFmtId="168" fontId="261" fillId="0" borderId="81" xfId="20514" applyFont="1" applyFill="1" applyBorder="1" applyAlignment="1">
      <alignment horizontal="right" vertical="center"/>
    </xf>
    <xf numFmtId="0" fontId="37" fillId="0" borderId="81" xfId="20514" applyNumberFormat="1" applyFont="1" applyFill="1" applyBorder="1" applyAlignment="1">
      <alignment horizontal="right" vertical="center"/>
    </xf>
    <xf numFmtId="168" fontId="261" fillId="0" borderId="81" xfId="20514" quotePrefix="1" applyFont="1" applyFill="1" applyBorder="1" applyAlignment="1">
      <alignment horizontal="right" vertical="center"/>
    </xf>
    <xf numFmtId="0" fontId="263" fillId="66" borderId="81" xfId="0" applyFont="1" applyFill="1" applyBorder="1" applyAlignment="1">
      <alignment horizontal="center" vertical="center"/>
    </xf>
    <xf numFmtId="0" fontId="263" fillId="66" borderId="81" xfId="0" applyFont="1" applyFill="1" applyBorder="1" applyAlignment="1">
      <alignment vertical="center" wrapText="1"/>
    </xf>
    <xf numFmtId="0" fontId="263" fillId="66" borderId="81" xfId="0" applyFont="1" applyFill="1" applyBorder="1" applyAlignment="1">
      <alignment horizontal="center" vertical="center" wrapText="1"/>
    </xf>
    <xf numFmtId="3" fontId="263" fillId="66" borderId="81" xfId="20514" applyNumberFormat="1" applyFont="1" applyFill="1" applyBorder="1" applyAlignment="1">
      <alignment horizontal="right" vertical="center"/>
    </xf>
    <xf numFmtId="168" fontId="263" fillId="0" borderId="81" xfId="20514" applyFont="1" applyFill="1" applyBorder="1" applyAlignment="1">
      <alignment horizontal="right" vertical="center"/>
    </xf>
    <xf numFmtId="0" fontId="263" fillId="0" borderId="81" xfId="20514" applyNumberFormat="1" applyFont="1" applyFill="1" applyBorder="1" applyAlignment="1">
      <alignment horizontal="right" vertical="center"/>
    </xf>
    <xf numFmtId="0" fontId="261" fillId="66" borderId="81" xfId="0" quotePrefix="1" applyFont="1" applyFill="1" applyBorder="1" applyAlignment="1">
      <alignment horizontal="center" vertical="center"/>
    </xf>
    <xf numFmtId="0" fontId="261" fillId="66" borderId="81" xfId="0" applyFont="1" applyFill="1" applyBorder="1" applyAlignment="1">
      <alignment vertical="center" wrapText="1"/>
    </xf>
    <xf numFmtId="0" fontId="261" fillId="66" borderId="81" xfId="0" applyFont="1" applyFill="1" applyBorder="1" applyAlignment="1">
      <alignment horizontal="center" vertical="center" wrapText="1"/>
    </xf>
    <xf numFmtId="0" fontId="261" fillId="0" borderId="81" xfId="20514" quotePrefix="1" applyNumberFormat="1" applyFont="1" applyFill="1" applyBorder="1" applyAlignment="1">
      <alignment horizontal="right" vertical="center"/>
    </xf>
    <xf numFmtId="176" fontId="37" fillId="66" borderId="81" xfId="20514" applyNumberFormat="1" applyFont="1" applyFill="1" applyBorder="1" applyAlignment="1">
      <alignment horizontal="left" vertical="center" wrapText="1"/>
    </xf>
    <xf numFmtId="176" fontId="37" fillId="66" borderId="81" xfId="20514" applyNumberFormat="1" applyFont="1" applyFill="1" applyBorder="1" applyAlignment="1">
      <alignment horizontal="center" vertical="center" wrapText="1"/>
    </xf>
    <xf numFmtId="0" fontId="37" fillId="66" borderId="81" xfId="0" applyFont="1" applyFill="1" applyBorder="1" applyAlignment="1">
      <alignment horizontal="center" vertical="center" wrapText="1"/>
    </xf>
    <xf numFmtId="0" fontId="37" fillId="66" borderId="81" xfId="0" applyFont="1" applyFill="1" applyBorder="1" applyAlignment="1">
      <alignment vertical="center" wrapText="1"/>
    </xf>
    <xf numFmtId="3" fontId="261" fillId="66" borderId="81" xfId="0" applyNumberFormat="1" applyFont="1" applyFill="1" applyBorder="1" applyAlignment="1">
      <alignment horizontal="right" vertical="center"/>
    </xf>
    <xf numFmtId="168" fontId="261" fillId="0" borderId="76" xfId="20514" applyFont="1" applyFill="1" applyBorder="1" applyAlignment="1">
      <alignment horizontal="right"/>
    </xf>
    <xf numFmtId="0" fontId="262" fillId="67" borderId="76" xfId="20516" applyFont="1" applyFill="1" applyBorder="1" applyAlignment="1">
      <alignment horizontal="left" vertical="center" wrapText="1"/>
    </xf>
    <xf numFmtId="0" fontId="262" fillId="67" borderId="76" xfId="20516" applyFont="1" applyFill="1" applyBorder="1" applyAlignment="1">
      <alignment horizontal="center" vertical="center" wrapText="1"/>
    </xf>
    <xf numFmtId="3" fontId="263" fillId="67" borderId="76" xfId="0" applyNumberFormat="1" applyFont="1" applyFill="1" applyBorder="1"/>
    <xf numFmtId="0" fontId="262" fillId="0" borderId="81" xfId="2612" applyFont="1" applyBorder="1" applyAlignment="1">
      <alignment horizontal="center" vertical="center"/>
    </xf>
    <xf numFmtId="3" fontId="262" fillId="0" borderId="76" xfId="2612" applyNumberFormat="1" applyFont="1" applyBorder="1" applyAlignment="1">
      <alignment horizontal="right" vertical="center"/>
    </xf>
    <xf numFmtId="168" fontId="261" fillId="0" borderId="76" xfId="20514" applyFont="1" applyFill="1" applyBorder="1" applyAlignment="1">
      <alignment horizontal="right" vertical="center"/>
    </xf>
    <xf numFmtId="168" fontId="261" fillId="0" borderId="76" xfId="20514" quotePrefix="1" applyFont="1" applyFill="1" applyBorder="1" applyAlignment="1">
      <alignment horizontal="right" vertical="center"/>
    </xf>
    <xf numFmtId="3" fontId="262" fillId="0" borderId="76" xfId="1674" applyNumberFormat="1" applyFont="1" applyFill="1" applyBorder="1" applyAlignment="1" applyProtection="1">
      <alignment horizontal="right" vertical="center" wrapText="1"/>
      <protection locked="0"/>
    </xf>
    <xf numFmtId="168" fontId="263" fillId="0" borderId="76" xfId="20514" applyFont="1" applyFill="1" applyBorder="1" applyAlignment="1">
      <alignment horizontal="right" vertical="center"/>
    </xf>
    <xf numFmtId="0" fontId="37" fillId="0" borderId="76" xfId="0" applyFont="1" applyBorder="1" applyAlignment="1">
      <alignment horizontal="center" vertical="center" wrapText="1"/>
    </xf>
    <xf numFmtId="168" fontId="262" fillId="0" borderId="76" xfId="20514" applyFont="1" applyFill="1" applyBorder="1" applyAlignment="1">
      <alignment horizontal="right" vertical="center"/>
    </xf>
    <xf numFmtId="0" fontId="37" fillId="0" borderId="81" xfId="2612" applyFont="1" applyBorder="1" applyAlignment="1">
      <alignment horizontal="center" vertical="center"/>
    </xf>
    <xf numFmtId="0" fontId="37" fillId="0" borderId="76" xfId="20513" applyFont="1" applyBorder="1" applyAlignment="1">
      <alignment horizontal="left" vertical="center" wrapText="1"/>
    </xf>
    <xf numFmtId="0" fontId="37" fillId="0" borderId="76" xfId="20513" applyFont="1" applyBorder="1" applyAlignment="1">
      <alignment horizontal="center" vertical="center" wrapText="1"/>
    </xf>
    <xf numFmtId="3" fontId="37" fillId="0" borderId="76" xfId="2612" applyNumberFormat="1" applyFont="1" applyBorder="1" applyAlignment="1">
      <alignment horizontal="right" vertical="center" wrapText="1"/>
    </xf>
    <xf numFmtId="3" fontId="37" fillId="0" borderId="76" xfId="1674" applyNumberFormat="1" applyFont="1" applyFill="1" applyBorder="1" applyAlignment="1" applyProtection="1">
      <alignment horizontal="right" vertical="center" wrapText="1"/>
      <protection locked="0"/>
    </xf>
    <xf numFmtId="0" fontId="262" fillId="0" borderId="76" xfId="2612" quotePrefix="1" applyFont="1" applyBorder="1" applyAlignment="1">
      <alignment horizontal="center" vertical="center"/>
    </xf>
    <xf numFmtId="0" fontId="37" fillId="0" borderId="76" xfId="2612" applyFont="1" applyBorder="1" applyAlignment="1">
      <alignment horizontal="center" vertical="center" wrapText="1"/>
    </xf>
    <xf numFmtId="0" fontId="261" fillId="0" borderId="76" xfId="0" applyFont="1" applyBorder="1"/>
    <xf numFmtId="0" fontId="261" fillId="0" borderId="76" xfId="20514" applyNumberFormat="1" applyFont="1" applyFill="1" applyBorder="1" applyAlignment="1">
      <alignment horizontal="right"/>
    </xf>
    <xf numFmtId="168" fontId="261" fillId="0" borderId="76" xfId="20514" quotePrefix="1" applyFont="1" applyFill="1" applyBorder="1" applyAlignment="1">
      <alignment horizontal="right"/>
    </xf>
    <xf numFmtId="0" fontId="37" fillId="0" borderId="76" xfId="2612" quotePrefix="1" applyFont="1" applyBorder="1" applyAlignment="1">
      <alignment horizontal="center" vertical="center"/>
    </xf>
    <xf numFmtId="176" fontId="37" fillId="0" borderId="76" xfId="20514" applyNumberFormat="1" applyFont="1" applyFill="1" applyBorder="1" applyAlignment="1">
      <alignment horizontal="left" vertical="center" wrapText="1"/>
    </xf>
    <xf numFmtId="176" fontId="37" fillId="0" borderId="76" xfId="20514" applyNumberFormat="1" applyFont="1" applyFill="1" applyBorder="1" applyAlignment="1">
      <alignment horizontal="center" vertical="center" wrapText="1"/>
    </xf>
    <xf numFmtId="0" fontId="37" fillId="0" borderId="76" xfId="0" applyFont="1" applyBorder="1" applyAlignment="1">
      <alignment vertical="center" wrapText="1"/>
    </xf>
    <xf numFmtId="0" fontId="262" fillId="66" borderId="76" xfId="0" applyFont="1" applyFill="1" applyBorder="1" applyAlignment="1">
      <alignment vertical="center" wrapText="1"/>
    </xf>
    <xf numFmtId="0" fontId="262" fillId="0" borderId="76" xfId="20513" applyFont="1" applyBorder="1" applyAlignment="1">
      <alignment horizontal="left" vertical="center" wrapText="1"/>
    </xf>
    <xf numFmtId="0" fontId="262" fillId="0" borderId="76" xfId="2612" applyFont="1" applyBorder="1" applyAlignment="1">
      <alignment horizontal="center" vertical="center"/>
    </xf>
    <xf numFmtId="0" fontId="262" fillId="0" borderId="76" xfId="2612" applyFont="1" applyBorder="1" applyAlignment="1">
      <alignment horizontal="justify" vertical="center" wrapText="1"/>
    </xf>
    <xf numFmtId="0" fontId="262" fillId="0" borderId="76" xfId="2612" applyFont="1" applyBorder="1" applyAlignment="1">
      <alignment horizontal="center" vertical="center" wrapText="1"/>
    </xf>
    <xf numFmtId="3" fontId="262" fillId="0" borderId="76" xfId="2612" applyNumberFormat="1" applyFont="1" applyBorder="1" applyAlignment="1">
      <alignment horizontal="right" vertical="center" wrapText="1"/>
    </xf>
    <xf numFmtId="168" fontId="262" fillId="0" borderId="76" xfId="20514" applyFont="1" applyFill="1" applyBorder="1" applyAlignment="1">
      <alignment horizontal="right" vertical="center" wrapText="1"/>
    </xf>
    <xf numFmtId="0" fontId="262" fillId="0" borderId="76" xfId="20514" applyNumberFormat="1" applyFont="1" applyFill="1" applyBorder="1" applyAlignment="1">
      <alignment horizontal="right" vertical="center" wrapText="1"/>
    </xf>
    <xf numFmtId="168" fontId="262" fillId="0" borderId="76" xfId="2612" applyNumberFormat="1" applyFont="1" applyBorder="1" applyAlignment="1">
      <alignment horizontal="right" vertical="center" wrapText="1"/>
    </xf>
    <xf numFmtId="0" fontId="262" fillId="0" borderId="76" xfId="20513" applyFont="1" applyBorder="1" applyAlignment="1">
      <alignment horizontal="center" vertical="center" wrapText="1"/>
    </xf>
    <xf numFmtId="168" fontId="263" fillId="0" borderId="76" xfId="20514" quotePrefix="1" applyFont="1" applyFill="1" applyBorder="1" applyAlignment="1">
      <alignment horizontal="right"/>
    </xf>
    <xf numFmtId="0" fontId="262" fillId="66" borderId="77" xfId="0" applyFont="1" applyFill="1" applyBorder="1" applyAlignment="1">
      <alignment vertical="center" wrapText="1"/>
    </xf>
    <xf numFmtId="0" fontId="262" fillId="0" borderId="77" xfId="0" applyFont="1" applyBorder="1" applyAlignment="1">
      <alignment horizontal="center" vertical="center" wrapText="1"/>
    </xf>
    <xf numFmtId="0" fontId="265" fillId="66" borderId="76" xfId="0" quotePrefix="1" applyFont="1" applyFill="1" applyBorder="1" applyAlignment="1">
      <alignment horizontal="center" vertical="center"/>
    </xf>
    <xf numFmtId="1" fontId="265" fillId="66" borderId="76" xfId="20518" applyNumberFormat="1" applyFont="1" applyFill="1" applyBorder="1" applyAlignment="1">
      <alignment horizontal="center" vertical="center" wrapText="1"/>
    </xf>
    <xf numFmtId="0" fontId="265" fillId="66" borderId="76" xfId="20514" applyNumberFormat="1" applyFont="1" applyFill="1" applyBorder="1" applyAlignment="1">
      <alignment horizontal="center" vertical="center"/>
    </xf>
    <xf numFmtId="168" fontId="84" fillId="66" borderId="76" xfId="20514" applyFont="1" applyFill="1" applyBorder="1" applyAlignment="1">
      <alignment horizontal="center" vertical="center" wrapText="1"/>
    </xf>
    <xf numFmtId="168" fontId="262" fillId="66" borderId="68" xfId="20514" applyFont="1" applyFill="1" applyBorder="1" applyAlignment="1">
      <alignment horizontal="center" vertical="center"/>
    </xf>
    <xf numFmtId="0" fontId="275" fillId="66" borderId="76" xfId="4615" applyFont="1" applyFill="1" applyBorder="1" applyAlignment="1">
      <alignment horizontal="center" vertical="center" wrapText="1"/>
    </xf>
    <xf numFmtId="0" fontId="272" fillId="66" borderId="76" xfId="20514" applyNumberFormat="1" applyFont="1" applyFill="1" applyBorder="1" applyAlignment="1">
      <alignment horizontal="center" vertical="center"/>
    </xf>
    <xf numFmtId="176" fontId="84" fillId="66" borderId="76" xfId="20514" applyNumberFormat="1" applyFont="1" applyFill="1" applyBorder="1" applyAlignment="1">
      <alignment horizontal="center" vertical="center" wrapText="1"/>
    </xf>
    <xf numFmtId="3" fontId="265" fillId="66" borderId="76" xfId="20514" applyNumberFormat="1" applyFont="1" applyFill="1" applyBorder="1" applyAlignment="1">
      <alignment horizontal="right" vertical="center" wrapText="1"/>
    </xf>
    <xf numFmtId="0" fontId="82" fillId="66" borderId="76" xfId="20516" applyFont="1" applyFill="1" applyBorder="1" applyAlignment="1">
      <alignment horizontal="center" vertical="center" wrapText="1"/>
    </xf>
    <xf numFmtId="168" fontId="265" fillId="66" borderId="76" xfId="20514" applyFont="1" applyFill="1" applyBorder="1" applyAlignment="1">
      <alignment horizontal="right" vertical="center" wrapText="1"/>
    </xf>
    <xf numFmtId="0" fontId="84" fillId="66" borderId="76" xfId="20513" applyFont="1" applyFill="1" applyBorder="1" applyAlignment="1">
      <alignment horizontal="left" vertical="center" wrapText="1"/>
    </xf>
    <xf numFmtId="0" fontId="265" fillId="66" borderId="76" xfId="2612" applyFont="1" applyFill="1" applyBorder="1" applyAlignment="1">
      <alignment horizontal="center" vertical="center"/>
    </xf>
    <xf numFmtId="0" fontId="82" fillId="66" borderId="76" xfId="2612" applyFont="1" applyFill="1" applyBorder="1" applyAlignment="1">
      <alignment horizontal="center" vertical="center" wrapText="1"/>
    </xf>
    <xf numFmtId="0" fontId="84" fillId="66" borderId="76" xfId="2612" quotePrefix="1" applyFont="1" applyFill="1" applyBorder="1" applyAlignment="1">
      <alignment horizontal="center" vertical="center"/>
    </xf>
    <xf numFmtId="0" fontId="265" fillId="66" borderId="76" xfId="2612" quotePrefix="1" applyFont="1" applyFill="1" applyBorder="1" applyAlignment="1">
      <alignment horizontal="center" vertical="center"/>
    </xf>
    <xf numFmtId="0" fontId="84" fillId="66" borderId="76" xfId="20514" applyNumberFormat="1" applyFont="1" applyFill="1" applyBorder="1" applyAlignment="1">
      <alignment horizontal="center"/>
    </xf>
    <xf numFmtId="3" fontId="84" fillId="66" borderId="76" xfId="2612" applyNumberFormat="1" applyFont="1" applyFill="1" applyBorder="1" applyAlignment="1">
      <alignment horizontal="right" vertical="center" wrapText="1"/>
    </xf>
    <xf numFmtId="0" fontId="84" fillId="66" borderId="76" xfId="2612" applyFont="1" applyFill="1" applyBorder="1" applyAlignment="1">
      <alignment horizontal="center" vertical="center"/>
    </xf>
    <xf numFmtId="0" fontId="112" fillId="66" borderId="76" xfId="2612" applyFont="1" applyFill="1" applyBorder="1" applyAlignment="1">
      <alignment horizontal="center" vertical="center" wrapText="1"/>
    </xf>
    <xf numFmtId="0" fontId="265" fillId="66" borderId="76" xfId="2612" applyFont="1" applyFill="1" applyBorder="1" applyAlignment="1">
      <alignment horizontal="justify" vertical="center" wrapText="1"/>
    </xf>
    <xf numFmtId="0" fontId="262" fillId="66" borderId="76" xfId="2612" applyFont="1" applyFill="1" applyBorder="1" applyAlignment="1">
      <alignment horizontal="center" vertical="center" wrapText="1"/>
    </xf>
    <xf numFmtId="0" fontId="112" fillId="66" borderId="76" xfId="2612" applyFont="1" applyFill="1" applyBorder="1" applyAlignment="1">
      <alignment horizontal="justify" vertical="center" wrapText="1"/>
    </xf>
    <xf numFmtId="0" fontId="272" fillId="66" borderId="76" xfId="20516" applyFont="1" applyFill="1" applyBorder="1" applyAlignment="1">
      <alignment horizontal="center" vertical="center" wrapText="1"/>
    </xf>
    <xf numFmtId="0" fontId="266" fillId="66" borderId="76" xfId="2612" applyFont="1" applyFill="1" applyBorder="1" applyAlignment="1">
      <alignment horizontal="justify" vertical="center" wrapText="1"/>
    </xf>
    <xf numFmtId="0" fontId="266" fillId="66" borderId="76" xfId="2612" applyFont="1" applyFill="1" applyBorder="1" applyAlignment="1">
      <alignment horizontal="center" vertical="center" wrapText="1"/>
    </xf>
    <xf numFmtId="3" fontId="272" fillId="66" borderId="76" xfId="20514" applyNumberFormat="1" applyFont="1" applyFill="1" applyBorder="1" applyAlignment="1">
      <alignment horizontal="right" vertical="center" wrapText="1"/>
    </xf>
    <xf numFmtId="168" fontId="84" fillId="66" borderId="76" xfId="20514" applyFont="1" applyFill="1" applyBorder="1" applyAlignment="1">
      <alignment horizontal="right" vertical="center" wrapText="1"/>
    </xf>
    <xf numFmtId="0" fontId="272" fillId="66" borderId="76" xfId="20514" applyNumberFormat="1" applyFont="1" applyFill="1" applyBorder="1" applyAlignment="1">
      <alignment horizontal="center" vertical="center" wrapText="1"/>
    </xf>
    <xf numFmtId="3" fontId="272" fillId="66" borderId="76" xfId="2612" applyNumberFormat="1" applyFont="1" applyFill="1" applyBorder="1" applyAlignment="1">
      <alignment horizontal="right" vertical="center" wrapText="1"/>
    </xf>
    <xf numFmtId="0" fontId="273" fillId="66" borderId="76" xfId="2612" applyFont="1" applyFill="1" applyBorder="1" applyAlignment="1">
      <alignment horizontal="center" vertical="center" wrapText="1"/>
    </xf>
    <xf numFmtId="3" fontId="265" fillId="66" borderId="76" xfId="2612" applyNumberFormat="1" applyFont="1" applyFill="1" applyBorder="1" applyAlignment="1">
      <alignment horizontal="right" vertical="center" wrapText="1"/>
    </xf>
    <xf numFmtId="0" fontId="84" fillId="66" borderId="76" xfId="2612" applyFont="1" applyFill="1" applyBorder="1" applyAlignment="1">
      <alignment horizontal="justify" vertical="center" wrapText="1"/>
    </xf>
    <xf numFmtId="0" fontId="272" fillId="66" borderId="76" xfId="2612" quotePrefix="1" applyFont="1" applyFill="1" applyBorder="1" applyAlignment="1">
      <alignment horizontal="center" vertical="center"/>
    </xf>
    <xf numFmtId="0" fontId="272" fillId="66" borderId="76" xfId="2612" applyFont="1" applyFill="1" applyBorder="1" applyAlignment="1">
      <alignment horizontal="justify" vertical="center" wrapText="1"/>
    </xf>
    <xf numFmtId="0" fontId="82" fillId="66" borderId="76" xfId="2612" quotePrefix="1" applyFont="1" applyFill="1" applyBorder="1" applyAlignment="1">
      <alignment horizontal="center" vertical="center"/>
    </xf>
    <xf numFmtId="0" fontId="278" fillId="66" borderId="76" xfId="2612" applyFont="1" applyFill="1" applyBorder="1" applyAlignment="1">
      <alignment horizontal="center" vertical="center"/>
    </xf>
    <xf numFmtId="0" fontId="278" fillId="66" borderId="76" xfId="2612" applyFont="1" applyFill="1" applyBorder="1" applyAlignment="1">
      <alignment horizontal="justify" vertical="center" wrapText="1"/>
    </xf>
    <xf numFmtId="0" fontId="278" fillId="66" borderId="76" xfId="20514" applyNumberFormat="1" applyFont="1" applyFill="1" applyBorder="1" applyAlignment="1">
      <alignment horizontal="center" vertical="center"/>
    </xf>
    <xf numFmtId="0" fontId="278" fillId="66" borderId="76" xfId="2612" applyFont="1" applyFill="1" applyBorder="1" applyAlignment="1">
      <alignment vertical="center"/>
    </xf>
    <xf numFmtId="0" fontId="278" fillId="66" borderId="76" xfId="20513" applyFont="1" applyFill="1" applyBorder="1" applyAlignment="1">
      <alignment horizontal="left" vertical="center" wrapText="1"/>
    </xf>
    <xf numFmtId="0" fontId="273" fillId="66" borderId="76" xfId="20513" applyFont="1" applyFill="1" applyBorder="1" applyAlignment="1">
      <alignment horizontal="center" vertical="center" wrapText="1"/>
    </xf>
    <xf numFmtId="168" fontId="265" fillId="66" borderId="76" xfId="20514" applyFont="1" applyFill="1" applyBorder="1" applyAlignment="1">
      <alignment horizontal="center" vertical="center"/>
    </xf>
    <xf numFmtId="168" fontId="84" fillId="66" borderId="76" xfId="20514" applyFont="1" applyFill="1" applyBorder="1" applyAlignment="1">
      <alignment horizontal="center" vertical="center"/>
    </xf>
    <xf numFmtId="168" fontId="84" fillId="66" borderId="76" xfId="20514" applyFont="1" applyFill="1" applyBorder="1" applyAlignment="1">
      <alignment horizontal="right" vertical="center"/>
    </xf>
    <xf numFmtId="0" fontId="84" fillId="66" borderId="76" xfId="20514" applyNumberFormat="1" applyFont="1" applyFill="1" applyBorder="1" applyAlignment="1">
      <alignment horizontal="right" vertical="center"/>
    </xf>
    <xf numFmtId="0" fontId="265" fillId="66" borderId="76" xfId="20514" applyNumberFormat="1" applyFont="1" applyFill="1" applyBorder="1" applyAlignment="1">
      <alignment horizontal="right" vertical="center"/>
    </xf>
    <xf numFmtId="168" fontId="265" fillId="66" borderId="76" xfId="20514" applyFont="1" applyFill="1" applyBorder="1" applyAlignment="1">
      <alignment horizontal="right" vertical="center"/>
    </xf>
    <xf numFmtId="1" fontId="84" fillId="66" borderId="76" xfId="20518" applyNumberFormat="1" applyFont="1" applyFill="1" applyBorder="1" applyAlignment="1">
      <alignment horizontal="right" vertical="center" wrapText="1"/>
    </xf>
    <xf numFmtId="0" fontId="265" fillId="66" borderId="76" xfId="20514" applyNumberFormat="1" applyFont="1" applyFill="1" applyBorder="1" applyAlignment="1">
      <alignment horizontal="right" vertical="center" wrapText="1"/>
    </xf>
    <xf numFmtId="0" fontId="84" fillId="66" borderId="76" xfId="20514" applyNumberFormat="1" applyFont="1" applyFill="1" applyBorder="1" applyAlignment="1">
      <alignment horizontal="right" vertical="center" wrapText="1"/>
    </xf>
    <xf numFmtId="0" fontId="82" fillId="66" borderId="79" xfId="2612" applyFont="1" applyFill="1" applyBorder="1" applyAlignment="1">
      <alignment horizontal="center" vertical="center" wrapText="1"/>
    </xf>
    <xf numFmtId="0" fontId="112" fillId="66" borderId="79" xfId="2612" applyFont="1" applyFill="1" applyBorder="1" applyAlignment="1">
      <alignment vertical="center" wrapText="1"/>
    </xf>
    <xf numFmtId="0" fontId="275" fillId="66" borderId="76" xfId="2612" applyFont="1" applyFill="1" applyBorder="1" applyAlignment="1">
      <alignment horizontal="center" vertical="center" wrapText="1"/>
    </xf>
    <xf numFmtId="0" fontId="262" fillId="66" borderId="76" xfId="2612" quotePrefix="1" applyFont="1" applyFill="1" applyBorder="1" applyAlignment="1">
      <alignment horizontal="center" vertical="center" wrapText="1"/>
    </xf>
    <xf numFmtId="168" fontId="262" fillId="66" borderId="76" xfId="20514" applyFont="1" applyFill="1" applyBorder="1" applyAlignment="1">
      <alignment horizontal="right" vertical="center" wrapText="1"/>
    </xf>
    <xf numFmtId="168" fontId="262" fillId="66" borderId="76" xfId="20514" applyFont="1" applyFill="1" applyBorder="1" applyAlignment="1">
      <alignment horizontal="right" vertical="center"/>
    </xf>
    <xf numFmtId="168" fontId="262" fillId="66" borderId="76" xfId="20514" applyFont="1" applyFill="1" applyBorder="1" applyAlignment="1">
      <alignment vertical="center" wrapText="1"/>
    </xf>
    <xf numFmtId="244" fontId="285" fillId="66" borderId="0" xfId="20514" applyNumberFormat="1" applyFont="1" applyFill="1"/>
    <xf numFmtId="244" fontId="276" fillId="66" borderId="0" xfId="20514" applyNumberFormat="1" applyFont="1" applyFill="1"/>
    <xf numFmtId="0" fontId="276" fillId="66" borderId="0" xfId="0" applyFont="1" applyFill="1"/>
    <xf numFmtId="0" fontId="262" fillId="66" borderId="76" xfId="2612" applyFont="1" applyFill="1" applyBorder="1" applyAlignment="1">
      <alignment horizontal="justify" vertical="center" wrapText="1"/>
    </xf>
    <xf numFmtId="168" fontId="37" fillId="66" borderId="76" xfId="20514" applyFont="1" applyFill="1" applyBorder="1" applyAlignment="1">
      <alignment horizontal="right" vertical="center"/>
    </xf>
    <xf numFmtId="0" fontId="259" fillId="66" borderId="0" xfId="0" applyFont="1" applyFill="1"/>
    <xf numFmtId="0" fontId="37" fillId="66" borderId="76" xfId="2612" applyFont="1" applyFill="1" applyBorder="1" applyAlignment="1">
      <alignment horizontal="center" vertical="center"/>
    </xf>
    <xf numFmtId="0" fontId="37" fillId="66" borderId="76" xfId="2612" applyFont="1" applyFill="1" applyBorder="1" applyAlignment="1">
      <alignment horizontal="justify" vertical="center" wrapText="1"/>
    </xf>
    <xf numFmtId="168" fontId="37" fillId="66" borderId="76" xfId="20514" applyFont="1" applyFill="1" applyBorder="1" applyAlignment="1">
      <alignment horizontal="right" vertical="center" wrapText="1"/>
    </xf>
    <xf numFmtId="3" fontId="259" fillId="66" borderId="0" xfId="0" applyNumberFormat="1" applyFont="1" applyFill="1"/>
    <xf numFmtId="253" fontId="259" fillId="66" borderId="0" xfId="0" applyNumberFormat="1" applyFont="1" applyFill="1"/>
    <xf numFmtId="0" fontId="37" fillId="66" borderId="76" xfId="0" applyFont="1" applyFill="1" applyBorder="1" applyAlignment="1">
      <alignment vertical="center" wrapText="1"/>
    </xf>
    <xf numFmtId="168" fontId="268" fillId="66" borderId="76" xfId="20514" applyFont="1" applyFill="1" applyBorder="1" applyAlignment="1">
      <alignment horizontal="right" vertical="center" wrapText="1"/>
    </xf>
    <xf numFmtId="0" fontId="0" fillId="66" borderId="0" xfId="0" applyFill="1"/>
    <xf numFmtId="168" fontId="0" fillId="66" borderId="0" xfId="20514" applyFont="1" applyFill="1" applyAlignment="1">
      <alignment horizontal="right"/>
    </xf>
    <xf numFmtId="168" fontId="0" fillId="66" borderId="0" xfId="20514" applyFont="1" applyFill="1"/>
    <xf numFmtId="0" fontId="280" fillId="66" borderId="0" xfId="0" applyFont="1" applyFill="1"/>
    <xf numFmtId="164" fontId="276" fillId="66" borderId="0" xfId="0" applyNumberFormat="1" applyFont="1" applyFill="1"/>
    <xf numFmtId="0" fontId="270" fillId="66" borderId="0" xfId="0" applyFont="1" applyFill="1"/>
    <xf numFmtId="253" fontId="270" fillId="66" borderId="0" xfId="0" applyNumberFormat="1" applyFont="1" applyFill="1"/>
    <xf numFmtId="168" fontId="270" fillId="66" borderId="0" xfId="20514" applyFont="1" applyFill="1" applyAlignment="1">
      <alignment horizontal="right"/>
    </xf>
    <xf numFmtId="168" fontId="270" fillId="66" borderId="0" xfId="20514" applyFont="1" applyFill="1"/>
    <xf numFmtId="168" fontId="270" fillId="66" borderId="0" xfId="0" applyNumberFormat="1" applyFont="1" applyFill="1"/>
    <xf numFmtId="3" fontId="0" fillId="66" borderId="0" xfId="0" applyNumberFormat="1" applyFill="1"/>
    <xf numFmtId="164" fontId="0" fillId="66" borderId="0" xfId="0" applyNumberFormat="1" applyFill="1"/>
    <xf numFmtId="168" fontId="269" fillId="66" borderId="0" xfId="20514" applyFont="1" applyFill="1" applyAlignment="1">
      <alignment horizontal="center"/>
    </xf>
    <xf numFmtId="0" fontId="37" fillId="66" borderId="0" xfId="0" applyFont="1" applyFill="1" applyAlignment="1">
      <alignment vertical="center"/>
    </xf>
    <xf numFmtId="3" fontId="37" fillId="66" borderId="0" xfId="0" applyNumberFormat="1" applyFont="1" applyFill="1" applyAlignment="1">
      <alignment vertical="center"/>
    </xf>
    <xf numFmtId="0" fontId="37" fillId="66" borderId="8" xfId="0" applyFont="1" applyFill="1" applyBorder="1" applyAlignment="1">
      <alignment vertical="center"/>
    </xf>
    <xf numFmtId="43" fontId="37" fillId="66" borderId="0" xfId="0" applyNumberFormat="1" applyFont="1" applyFill="1" applyAlignment="1">
      <alignment vertical="center"/>
    </xf>
    <xf numFmtId="168" fontId="37" fillId="66" borderId="0" xfId="20514" applyFont="1" applyFill="1" applyBorder="1" applyAlignment="1">
      <alignment vertical="center"/>
    </xf>
    <xf numFmtId="168" fontId="37" fillId="66" borderId="0" xfId="20514" applyFont="1" applyFill="1" applyAlignment="1">
      <alignment vertical="center"/>
    </xf>
    <xf numFmtId="168" fontId="37" fillId="66" borderId="8" xfId="20514" applyFont="1" applyFill="1" applyBorder="1" applyAlignment="1">
      <alignment vertical="center"/>
    </xf>
    <xf numFmtId="43" fontId="37" fillId="66" borderId="0" xfId="0" applyNumberFormat="1" applyFont="1" applyFill="1"/>
    <xf numFmtId="0" fontId="262" fillId="66" borderId="76" xfId="0" applyFont="1" applyFill="1" applyBorder="1"/>
    <xf numFmtId="176" fontId="37" fillId="66" borderId="76" xfId="0" applyNumberFormat="1" applyFont="1" applyFill="1" applyBorder="1"/>
    <xf numFmtId="4" fontId="37" fillId="66" borderId="76" xfId="0" applyNumberFormat="1" applyFont="1" applyFill="1" applyBorder="1" applyAlignment="1">
      <alignment horizontal="right" vertical="center" wrapText="1"/>
    </xf>
    <xf numFmtId="0" fontId="37" fillId="66" borderId="68" xfId="0" applyFont="1" applyFill="1" applyBorder="1" applyAlignment="1">
      <alignment horizontal="center" vertical="center"/>
    </xf>
    <xf numFmtId="0" fontId="37" fillId="66" borderId="68" xfId="0" applyFont="1" applyFill="1" applyBorder="1" applyAlignment="1">
      <alignment vertical="center"/>
    </xf>
    <xf numFmtId="168" fontId="37" fillId="66" borderId="68" xfId="20514" applyFont="1" applyFill="1" applyBorder="1" applyAlignment="1">
      <alignment vertical="center"/>
    </xf>
    <xf numFmtId="168" fontId="37" fillId="66" borderId="68" xfId="0" applyNumberFormat="1" applyFont="1" applyFill="1" applyBorder="1" applyAlignment="1">
      <alignment vertical="center"/>
    </xf>
    <xf numFmtId="0" fontId="37" fillId="66" borderId="76" xfId="0" applyFont="1" applyFill="1" applyBorder="1"/>
    <xf numFmtId="1" fontId="37" fillId="66" borderId="68" xfId="20525" applyNumberFormat="1" applyFont="1" applyFill="1" applyBorder="1" applyAlignment="1">
      <alignment vertical="center" wrapText="1"/>
    </xf>
    <xf numFmtId="356" fontId="37" fillId="66" borderId="68" xfId="0" applyNumberFormat="1" applyFont="1" applyFill="1" applyBorder="1" applyAlignment="1">
      <alignment horizontal="left" vertical="center" wrapText="1"/>
    </xf>
    <xf numFmtId="0" fontId="262" fillId="66" borderId="68" xfId="0" applyFont="1" applyFill="1" applyBorder="1" applyAlignment="1">
      <alignment vertical="center"/>
    </xf>
    <xf numFmtId="168" fontId="262" fillId="66" borderId="68" xfId="20514" applyFont="1" applyFill="1" applyBorder="1" applyAlignment="1">
      <alignment vertical="center"/>
    </xf>
    <xf numFmtId="168" fontId="262" fillId="66" borderId="68" xfId="0" applyNumberFormat="1" applyFont="1" applyFill="1" applyBorder="1" applyAlignment="1">
      <alignment vertical="center"/>
    </xf>
    <xf numFmtId="0" fontId="262" fillId="66" borderId="68" xfId="0" applyFont="1" applyFill="1" applyBorder="1" applyAlignment="1">
      <alignment horizontal="center" vertical="center"/>
    </xf>
    <xf numFmtId="0" fontId="37" fillId="66" borderId="76" xfId="0" quotePrefix="1" applyFont="1" applyFill="1" applyBorder="1" applyAlignment="1">
      <alignment horizontal="center" vertical="center"/>
    </xf>
    <xf numFmtId="1" fontId="37" fillId="66" borderId="68" xfId="20518" applyNumberFormat="1" applyFont="1" applyFill="1" applyBorder="1" applyAlignment="1">
      <alignment vertical="center" wrapText="1"/>
    </xf>
    <xf numFmtId="176" fontId="37" fillId="66" borderId="68" xfId="1599" applyNumberFormat="1" applyFont="1" applyFill="1" applyBorder="1" applyAlignment="1">
      <alignment horizontal="right" vertical="center" wrapText="1"/>
    </xf>
    <xf numFmtId="0" fontId="37" fillId="66" borderId="68" xfId="0" applyFont="1" applyFill="1" applyBorder="1" applyAlignment="1">
      <alignment horizontal="center" vertical="center" wrapText="1"/>
    </xf>
    <xf numFmtId="3" fontId="37" fillId="66" borderId="68" xfId="0" applyNumberFormat="1" applyFont="1" applyFill="1" applyBorder="1" applyAlignment="1">
      <alignment horizontal="right" vertical="center" wrapText="1"/>
    </xf>
    <xf numFmtId="0" fontId="37" fillId="66" borderId="76" xfId="0" applyFont="1" applyFill="1" applyBorder="1" applyAlignment="1">
      <alignment horizontal="center" vertical="center" wrapText="1" shrinkToFit="1"/>
    </xf>
    <xf numFmtId="1" fontId="37" fillId="66" borderId="76" xfId="20518" applyNumberFormat="1" applyFont="1" applyFill="1" applyBorder="1" applyAlignment="1">
      <alignment vertical="center" wrapText="1"/>
    </xf>
    <xf numFmtId="1" fontId="37" fillId="66" borderId="76" xfId="20518" quotePrefix="1" applyNumberFormat="1" applyFont="1" applyFill="1" applyBorder="1" applyAlignment="1">
      <alignment horizontal="center" vertical="center" wrapText="1"/>
    </xf>
    <xf numFmtId="168" fontId="37" fillId="66" borderId="76" xfId="20514" applyFont="1" applyFill="1" applyBorder="1"/>
    <xf numFmtId="168" fontId="37" fillId="66" borderId="76" xfId="0" applyNumberFormat="1" applyFont="1" applyFill="1" applyBorder="1"/>
    <xf numFmtId="0" fontId="37" fillId="66" borderId="76" xfId="20514" applyNumberFormat="1" applyFont="1" applyFill="1" applyBorder="1"/>
    <xf numFmtId="3" fontId="37" fillId="66" borderId="68" xfId="20518" applyNumberFormat="1" applyFont="1" applyFill="1" applyBorder="1" applyAlignment="1">
      <alignment horizontal="center" vertical="center" wrapText="1"/>
    </xf>
    <xf numFmtId="0" fontId="37" fillId="66" borderId="68" xfId="0" applyFont="1" applyFill="1" applyBorder="1" applyAlignment="1">
      <alignment vertical="center" wrapText="1"/>
    </xf>
    <xf numFmtId="176" fontId="37" fillId="66" borderId="68" xfId="20514" applyNumberFormat="1" applyFont="1" applyFill="1" applyBorder="1" applyAlignment="1">
      <alignment horizontal="center" vertical="center" wrapText="1"/>
    </xf>
    <xf numFmtId="3" fontId="37" fillId="66" borderId="76" xfId="20518" quotePrefix="1" applyNumberFormat="1" applyFont="1" applyFill="1" applyBorder="1" applyAlignment="1">
      <alignment horizontal="center" vertical="center" wrapText="1"/>
    </xf>
    <xf numFmtId="0" fontId="262" fillId="66" borderId="68" xfId="0" applyFont="1" applyFill="1" applyBorder="1" applyAlignment="1">
      <alignment horizontal="center" vertical="center" wrapText="1"/>
    </xf>
    <xf numFmtId="0" fontId="262" fillId="66" borderId="68" xfId="0" applyFont="1" applyFill="1" applyBorder="1" applyAlignment="1">
      <alignment vertical="center" wrapText="1"/>
    </xf>
    <xf numFmtId="244" fontId="262" fillId="66" borderId="68" xfId="0" applyNumberFormat="1" applyFont="1" applyFill="1" applyBorder="1" applyAlignment="1">
      <alignment horizontal="center" vertical="center"/>
    </xf>
    <xf numFmtId="0" fontId="262" fillId="66" borderId="68" xfId="0" quotePrefix="1" applyFont="1" applyFill="1" applyBorder="1" applyAlignment="1">
      <alignment horizontal="center" vertical="center" wrapText="1"/>
    </xf>
    <xf numFmtId="168" fontId="262" fillId="66" borderId="68" xfId="20514" applyFont="1" applyFill="1" applyBorder="1" applyAlignment="1">
      <alignment horizontal="right" vertical="center" wrapText="1"/>
    </xf>
    <xf numFmtId="0" fontId="37" fillId="66" borderId="68" xfId="0" quotePrefix="1" applyFont="1" applyFill="1" applyBorder="1" applyAlignment="1">
      <alignment horizontal="center" vertical="center" wrapText="1"/>
    </xf>
    <xf numFmtId="168" fontId="37" fillId="66" borderId="68" xfId="20514" applyFont="1" applyFill="1" applyBorder="1" applyAlignment="1">
      <alignment horizontal="right" vertical="center" wrapText="1"/>
    </xf>
    <xf numFmtId="0" fontId="37" fillId="66" borderId="76" xfId="0" applyFont="1" applyFill="1" applyBorder="1" applyAlignment="1">
      <alignment vertical="center"/>
    </xf>
    <xf numFmtId="0" fontId="262" fillId="66" borderId="68" xfId="0" quotePrefix="1" applyFont="1" applyFill="1" applyBorder="1" applyAlignment="1">
      <alignment vertical="center" wrapText="1"/>
    </xf>
    <xf numFmtId="170" fontId="37" fillId="66" borderId="76" xfId="0" applyNumberFormat="1" applyFont="1" applyFill="1" applyBorder="1" applyAlignment="1">
      <alignment vertical="center"/>
    </xf>
    <xf numFmtId="168" fontId="37" fillId="66" borderId="76" xfId="0" applyNumberFormat="1" applyFont="1" applyFill="1" applyBorder="1" applyAlignment="1">
      <alignment vertical="center"/>
    </xf>
    <xf numFmtId="0" fontId="262" fillId="66" borderId="76" xfId="0" applyFont="1" applyFill="1" applyBorder="1" applyAlignment="1">
      <alignment horizontal="center" vertical="center"/>
    </xf>
    <xf numFmtId="244" fontId="262" fillId="66" borderId="68" xfId="0" applyNumberFormat="1" applyFont="1" applyFill="1" applyBorder="1" applyAlignment="1">
      <alignment vertical="center"/>
    </xf>
    <xf numFmtId="244" fontId="37" fillId="66" borderId="68" xfId="20514" applyNumberFormat="1" applyFont="1" applyFill="1" applyBorder="1" applyAlignment="1">
      <alignment horizontal="right" vertical="center" wrapText="1"/>
    </xf>
    <xf numFmtId="0" fontId="37" fillId="66" borderId="68" xfId="0" quotePrefix="1" applyFont="1" applyFill="1" applyBorder="1" applyAlignment="1">
      <alignment vertical="center" wrapText="1"/>
    </xf>
    <xf numFmtId="164" fontId="84" fillId="66" borderId="76" xfId="20514" applyNumberFormat="1" applyFont="1" applyFill="1" applyBorder="1" applyAlignment="1">
      <alignment horizontal="center" vertical="center" wrapText="1"/>
    </xf>
    <xf numFmtId="0" fontId="262" fillId="66" borderId="0" xfId="0" applyFont="1" applyFill="1" applyAlignment="1">
      <alignment vertical="center"/>
    </xf>
    <xf numFmtId="43" fontId="262" fillId="66" borderId="0" xfId="0" applyNumberFormat="1" applyFont="1" applyFill="1" applyAlignment="1">
      <alignment vertical="center"/>
    </xf>
    <xf numFmtId="176" fontId="262" fillId="66" borderId="0" xfId="0" applyNumberFormat="1" applyFont="1" applyFill="1" applyAlignment="1">
      <alignment horizontal="center" vertical="center"/>
    </xf>
    <xf numFmtId="3" fontId="262" fillId="66" borderId="0" xfId="0" applyNumberFormat="1" applyFont="1" applyFill="1" applyAlignment="1">
      <alignment horizontal="center" vertical="center"/>
    </xf>
    <xf numFmtId="168" fontId="262" fillId="66" borderId="0" xfId="0" applyNumberFormat="1" applyFont="1" applyFill="1" applyAlignment="1">
      <alignment horizontal="center" vertical="center"/>
    </xf>
    <xf numFmtId="3" fontId="264" fillId="66" borderId="0" xfId="0" applyNumberFormat="1" applyFont="1" applyFill="1" applyAlignment="1">
      <alignment horizontal="center" vertical="center"/>
    </xf>
    <xf numFmtId="0" fontId="37" fillId="66" borderId="0" xfId="0" applyFont="1" applyFill="1"/>
    <xf numFmtId="43" fontId="262" fillId="66" borderId="0" xfId="20518" quotePrefix="1" applyNumberFormat="1" applyFont="1" applyFill="1" applyBorder="1" applyAlignment="1">
      <alignment horizontal="center" vertical="center" wrapText="1"/>
    </xf>
    <xf numFmtId="3" fontId="262" fillId="66" borderId="70" xfId="20518" applyNumberFormat="1" applyFont="1" applyFill="1" applyBorder="1" applyAlignment="1">
      <alignment vertical="center" wrapText="1"/>
    </xf>
    <xf numFmtId="168" fontId="262" fillId="66" borderId="68" xfId="20514" applyFont="1" applyFill="1" applyBorder="1" applyAlignment="1">
      <alignment horizontal="center" vertical="center" wrapText="1"/>
    </xf>
    <xf numFmtId="168" fontId="262" fillId="66" borderId="68" xfId="20518" applyNumberFormat="1" applyFont="1" applyFill="1" applyBorder="1" applyAlignment="1">
      <alignment horizontal="center" vertical="center" wrapText="1"/>
    </xf>
    <xf numFmtId="168" fontId="37" fillId="66" borderId="0" xfId="0" applyNumberFormat="1" applyFont="1" applyFill="1"/>
    <xf numFmtId="0" fontId="262" fillId="66" borderId="68" xfId="20518" applyFont="1" applyFill="1" applyBorder="1" applyAlignment="1">
      <alignment horizontal="center" vertical="center" wrapText="1"/>
    </xf>
    <xf numFmtId="3" fontId="262" fillId="66" borderId="68" xfId="20518" quotePrefix="1" applyNumberFormat="1" applyFont="1" applyFill="1" applyBorder="1" applyAlignment="1">
      <alignment horizontal="center" vertical="center" wrapText="1"/>
    </xf>
    <xf numFmtId="168" fontId="262" fillId="66" borderId="68" xfId="20514" quotePrefix="1" applyFont="1" applyFill="1" applyBorder="1" applyAlignment="1">
      <alignment horizontal="center" vertical="center" wrapText="1"/>
    </xf>
    <xf numFmtId="168" fontId="262" fillId="66" borderId="68" xfId="20518" quotePrefix="1" applyNumberFormat="1" applyFont="1" applyFill="1" applyBorder="1" applyAlignment="1">
      <alignment horizontal="center" vertical="center" wrapText="1"/>
    </xf>
    <xf numFmtId="168" fontId="262" fillId="66" borderId="76" xfId="20518" quotePrefix="1" applyNumberFormat="1" applyFont="1" applyFill="1" applyBorder="1" applyAlignment="1">
      <alignment horizontal="center" vertical="center" wrapText="1"/>
    </xf>
    <xf numFmtId="3" fontId="262" fillId="66" borderId="9" xfId="20518" quotePrefix="1" applyNumberFormat="1" applyFont="1" applyFill="1" applyBorder="1" applyAlignment="1">
      <alignment horizontal="center" vertical="center" wrapText="1"/>
    </xf>
    <xf numFmtId="3" fontId="262" fillId="66" borderId="9" xfId="20518" quotePrefix="1" applyNumberFormat="1" applyFont="1" applyFill="1" applyBorder="1" applyAlignment="1">
      <alignment horizontal="right" vertical="center" wrapText="1"/>
    </xf>
    <xf numFmtId="3" fontId="37" fillId="66" borderId="0" xfId="0" applyNumberFormat="1" applyFont="1" applyFill="1"/>
    <xf numFmtId="176" fontId="37" fillId="66" borderId="0" xfId="0" applyNumberFormat="1" applyFont="1" applyFill="1"/>
    <xf numFmtId="1" fontId="37" fillId="66" borderId="76" xfId="20518" applyNumberFormat="1" applyFont="1" applyFill="1" applyBorder="1" applyAlignment="1">
      <alignment horizontal="center" vertical="center" wrapText="1"/>
    </xf>
    <xf numFmtId="0" fontId="37" fillId="66" borderId="76" xfId="0" quotePrefix="1" applyFont="1" applyFill="1" applyBorder="1" applyAlignment="1">
      <alignment horizontal="center" vertical="center" wrapText="1"/>
    </xf>
    <xf numFmtId="3" fontId="37" fillId="66" borderId="9" xfId="20518" quotePrefix="1" applyNumberFormat="1" applyFont="1" applyFill="1" applyBorder="1" applyAlignment="1">
      <alignment horizontal="right" vertical="center" wrapText="1"/>
    </xf>
    <xf numFmtId="3" fontId="37" fillId="66" borderId="9" xfId="20518" quotePrefix="1" applyNumberFormat="1" applyFont="1" applyFill="1" applyBorder="1" applyAlignment="1">
      <alignment horizontal="center" vertical="center" wrapText="1"/>
    </xf>
    <xf numFmtId="43" fontId="37" fillId="66" borderId="76" xfId="0" applyNumberFormat="1" applyFont="1" applyFill="1" applyBorder="1"/>
    <xf numFmtId="0" fontId="37" fillId="66" borderId="68" xfId="20526" applyFont="1" applyFill="1" applyBorder="1" applyAlignment="1">
      <alignment vertical="center" wrapText="1"/>
    </xf>
    <xf numFmtId="164" fontId="37" fillId="66" borderId="0" xfId="0" applyNumberFormat="1" applyFont="1" applyFill="1"/>
    <xf numFmtId="168" fontId="262" fillId="66" borderId="76" xfId="20514" applyFont="1" applyFill="1" applyBorder="1"/>
    <xf numFmtId="0" fontId="262" fillId="66" borderId="76" xfId="0" quotePrefix="1" applyFont="1" applyFill="1" applyBorder="1" applyAlignment="1">
      <alignment horizontal="center" vertical="center" wrapText="1"/>
    </xf>
    <xf numFmtId="0" fontId="262" fillId="66" borderId="76" xfId="0" applyFont="1" applyFill="1" applyBorder="1" applyAlignment="1">
      <alignment horizontal="left" vertical="center" wrapText="1"/>
    </xf>
    <xf numFmtId="0" fontId="262" fillId="66" borderId="76" xfId="0" applyFont="1" applyFill="1" applyBorder="1" applyAlignment="1">
      <alignment horizontal="center" vertical="center" wrapText="1"/>
    </xf>
    <xf numFmtId="176" fontId="262" fillId="66" borderId="76" xfId="20514" applyNumberFormat="1" applyFont="1" applyFill="1" applyBorder="1" applyAlignment="1">
      <alignment horizontal="right" vertical="center" wrapText="1"/>
    </xf>
    <xf numFmtId="168" fontId="262" fillId="66" borderId="76" xfId="0" applyNumberFormat="1" applyFont="1" applyFill="1" applyBorder="1"/>
    <xf numFmtId="0" fontId="262" fillId="66" borderId="76" xfId="20514" applyNumberFormat="1" applyFont="1" applyFill="1" applyBorder="1"/>
    <xf numFmtId="0" fontId="262" fillId="66" borderId="0" xfId="0" applyFont="1" applyFill="1"/>
    <xf numFmtId="0" fontId="37" fillId="66" borderId="76" xfId="0" applyFont="1" applyFill="1" applyBorder="1" applyAlignment="1">
      <alignment horizontal="left" vertical="center" wrapText="1"/>
    </xf>
    <xf numFmtId="3" fontId="37" fillId="66" borderId="76" xfId="20518" applyNumberFormat="1" applyFont="1" applyFill="1" applyBorder="1" applyAlignment="1">
      <alignment horizontal="left" vertical="center" wrapText="1"/>
    </xf>
    <xf numFmtId="1" fontId="37" fillId="66" borderId="68" xfId="20518" applyNumberFormat="1" applyFont="1" applyFill="1" applyBorder="1" applyAlignment="1">
      <alignment horizontal="center" vertical="center" wrapText="1"/>
    </xf>
    <xf numFmtId="0" fontId="37" fillId="66" borderId="75" xfId="0" applyFont="1" applyFill="1" applyBorder="1" applyAlignment="1">
      <alignment horizontal="center" vertical="center" wrapText="1"/>
    </xf>
    <xf numFmtId="0" fontId="37" fillId="66" borderId="68" xfId="0" applyFont="1" applyFill="1" applyBorder="1" applyAlignment="1">
      <alignment horizontal="left" vertical="center" wrapText="1"/>
    </xf>
    <xf numFmtId="3" fontId="37" fillId="66" borderId="68" xfId="20518" quotePrefix="1" applyNumberFormat="1" applyFont="1" applyFill="1" applyBorder="1" applyAlignment="1">
      <alignment horizontal="center" vertical="center" wrapText="1"/>
    </xf>
    <xf numFmtId="356" fontId="37" fillId="66" borderId="76" xfId="0" applyNumberFormat="1" applyFont="1" applyFill="1" applyBorder="1" applyAlignment="1">
      <alignment horizontal="left" vertical="center" wrapText="1"/>
    </xf>
    <xf numFmtId="0" fontId="37" fillId="66" borderId="68" xfId="20517" applyFont="1" applyFill="1" applyBorder="1" applyAlignment="1">
      <alignment horizontal="center" vertical="center" wrapText="1"/>
    </xf>
    <xf numFmtId="0" fontId="37" fillId="66" borderId="68" xfId="20517" applyFont="1" applyFill="1" applyBorder="1" applyAlignment="1">
      <alignment horizontal="justify" vertical="center" wrapText="1"/>
    </xf>
    <xf numFmtId="0" fontId="37" fillId="66" borderId="68" xfId="0" quotePrefix="1" applyFont="1" applyFill="1" applyBorder="1" applyAlignment="1">
      <alignment horizontal="center" vertical="center"/>
    </xf>
    <xf numFmtId="168" fontId="37" fillId="66" borderId="76" xfId="20514" applyFont="1" applyFill="1" applyBorder="1" applyAlignment="1">
      <alignment horizontal="center" vertical="center"/>
    </xf>
    <xf numFmtId="0" fontId="262" fillId="66" borderId="68" xfId="0" applyFont="1" applyFill="1" applyBorder="1" applyAlignment="1">
      <alignment horizontal="left" vertical="center" wrapText="1"/>
    </xf>
    <xf numFmtId="244" fontId="37" fillId="66" borderId="68" xfId="0" applyNumberFormat="1" applyFont="1" applyFill="1" applyBorder="1" applyAlignment="1">
      <alignment vertical="center"/>
    </xf>
    <xf numFmtId="0" fontId="266" fillId="66" borderId="76" xfId="20517" quotePrefix="1" applyFont="1" applyFill="1" applyBorder="1" applyAlignment="1">
      <alignment horizontal="center" vertical="center" wrapText="1"/>
    </xf>
    <xf numFmtId="176" fontId="266" fillId="66" borderId="76" xfId="20514" applyNumberFormat="1" applyFont="1" applyFill="1" applyBorder="1" applyAlignment="1">
      <alignment horizontal="right" vertical="center" wrapText="1"/>
    </xf>
    <xf numFmtId="168" fontId="266" fillId="66" borderId="76" xfId="20514" applyFont="1" applyFill="1" applyBorder="1"/>
    <xf numFmtId="0" fontId="266" fillId="66" borderId="76" xfId="0" applyFont="1" applyFill="1" applyBorder="1"/>
    <xf numFmtId="168" fontId="266" fillId="66" borderId="76" xfId="0" applyNumberFormat="1" applyFont="1" applyFill="1" applyBorder="1"/>
    <xf numFmtId="168" fontId="266" fillId="66" borderId="76" xfId="20514" applyFont="1" applyFill="1" applyBorder="1" applyAlignment="1">
      <alignment horizontal="center" vertical="center"/>
    </xf>
    <xf numFmtId="244" fontId="264" fillId="66" borderId="76" xfId="0" applyNumberFormat="1" applyFont="1" applyFill="1" applyBorder="1"/>
    <xf numFmtId="43" fontId="266" fillId="66" borderId="0" xfId="0" applyNumberFormat="1" applyFont="1" applyFill="1"/>
    <xf numFmtId="0" fontId="266" fillId="66" borderId="0" xfId="0" applyFont="1" applyFill="1"/>
    <xf numFmtId="170" fontId="37" fillId="66" borderId="68" xfId="0" applyNumberFormat="1" applyFont="1" applyFill="1" applyBorder="1" applyAlignment="1">
      <alignment vertical="center"/>
    </xf>
    <xf numFmtId="170" fontId="37" fillId="66" borderId="0" xfId="0" applyNumberFormat="1" applyFont="1" applyFill="1"/>
    <xf numFmtId="168" fontId="37" fillId="66" borderId="9" xfId="20514" quotePrefix="1" applyFont="1" applyFill="1" applyBorder="1" applyAlignment="1">
      <alignment horizontal="right" vertical="center" wrapText="1"/>
    </xf>
    <xf numFmtId="168" fontId="37" fillId="66" borderId="76" xfId="20514" applyFont="1" applyFill="1" applyBorder="1" applyAlignment="1">
      <alignment vertical="center"/>
    </xf>
    <xf numFmtId="0" fontId="37" fillId="66" borderId="76" xfId="0" quotePrefix="1" applyFont="1" applyFill="1" applyBorder="1" applyAlignment="1">
      <alignment vertical="center" wrapText="1"/>
    </xf>
    <xf numFmtId="0" fontId="37" fillId="66" borderId="0" xfId="0" applyFont="1" applyFill="1" applyAlignment="1">
      <alignment horizontal="center"/>
    </xf>
    <xf numFmtId="168" fontId="37" fillId="66" borderId="0" xfId="20514" applyFont="1" applyFill="1"/>
    <xf numFmtId="0" fontId="37" fillId="66" borderId="0" xfId="20514" applyNumberFormat="1" applyFont="1" applyFill="1"/>
    <xf numFmtId="168" fontId="37" fillId="66" borderId="0" xfId="20514" applyFont="1" applyFill="1" applyAlignment="1">
      <alignment horizontal="right"/>
    </xf>
    <xf numFmtId="168" fontId="37" fillId="66" borderId="0" xfId="0" applyNumberFormat="1" applyFont="1" applyFill="1" applyAlignment="1">
      <alignment horizontal="right"/>
    </xf>
    <xf numFmtId="0" fontId="37" fillId="66" borderId="68" xfId="20517" applyFont="1" applyFill="1" applyBorder="1" applyAlignment="1">
      <alignment horizontal="left" vertical="center" wrapText="1"/>
    </xf>
    <xf numFmtId="164" fontId="259" fillId="66" borderId="0" xfId="0" applyNumberFormat="1" applyFont="1" applyFill="1"/>
    <xf numFmtId="236" fontId="37" fillId="66" borderId="0" xfId="0" applyNumberFormat="1" applyFont="1" applyFill="1"/>
    <xf numFmtId="176" fontId="37" fillId="66" borderId="0" xfId="0" applyNumberFormat="1" applyFont="1" applyFill="1" applyAlignment="1">
      <alignment horizontal="center"/>
    </xf>
    <xf numFmtId="168" fontId="269" fillId="66" borderId="0" xfId="20514" applyFont="1" applyFill="1" applyAlignment="1"/>
    <xf numFmtId="3" fontId="262" fillId="66" borderId="76" xfId="20518" applyNumberFormat="1" applyFont="1" applyFill="1" applyBorder="1" applyAlignment="1">
      <alignment vertical="center" wrapText="1"/>
    </xf>
    <xf numFmtId="0" fontId="275" fillId="66" borderId="76" xfId="2612" applyFont="1" applyFill="1" applyBorder="1" applyAlignment="1">
      <alignment horizontal="justify" vertical="center" wrapText="1"/>
    </xf>
    <xf numFmtId="168" fontId="272" fillId="66" borderId="76" xfId="20514" applyFont="1" applyFill="1" applyBorder="1" applyAlignment="1">
      <alignment horizontal="center" vertical="center" wrapText="1"/>
    </xf>
    <xf numFmtId="168" fontId="262" fillId="66" borderId="0" xfId="0" applyNumberFormat="1" applyFont="1" applyFill="1"/>
    <xf numFmtId="0" fontId="112" fillId="66" borderId="0" xfId="0" applyFont="1" applyFill="1" applyAlignment="1">
      <alignment vertical="center"/>
    </xf>
    <xf numFmtId="0" fontId="112" fillId="66" borderId="0" xfId="20514" applyNumberFormat="1" applyFont="1" applyFill="1" applyAlignment="1">
      <alignment vertical="center"/>
    </xf>
    <xf numFmtId="0" fontId="235" fillId="66" borderId="0" xfId="0" applyFont="1" applyFill="1"/>
    <xf numFmtId="168" fontId="235" fillId="66" borderId="0" xfId="20514" applyFont="1" applyFill="1"/>
    <xf numFmtId="3" fontId="235" fillId="66" borderId="0" xfId="0" applyNumberFormat="1" applyFont="1" applyFill="1"/>
    <xf numFmtId="0" fontId="287" fillId="66" borderId="0" xfId="0" applyFont="1" applyFill="1" applyAlignment="1">
      <alignment horizontal="center"/>
    </xf>
    <xf numFmtId="0" fontId="235" fillId="66" borderId="0" xfId="20514" applyNumberFormat="1" applyFont="1" applyFill="1" applyAlignment="1">
      <alignment horizontal="center"/>
    </xf>
    <xf numFmtId="0" fontId="235" fillId="66" borderId="76" xfId="0" applyNumberFormat="1" applyFont="1" applyFill="1" applyBorder="1"/>
    <xf numFmtId="253" fontId="235" fillId="66" borderId="0" xfId="0" applyNumberFormat="1" applyFont="1" applyFill="1"/>
    <xf numFmtId="253" fontId="235" fillId="66" borderId="76" xfId="0" applyNumberFormat="1" applyFont="1" applyFill="1" applyBorder="1"/>
    <xf numFmtId="168" fontId="235" fillId="66" borderId="0" xfId="0" applyNumberFormat="1" applyFont="1" applyFill="1"/>
    <xf numFmtId="0" fontId="235" fillId="66" borderId="76" xfId="0" applyFont="1" applyFill="1" applyBorder="1"/>
    <xf numFmtId="3" fontId="265" fillId="66" borderId="76" xfId="20514" applyNumberFormat="1" applyFont="1" applyFill="1" applyBorder="1" applyAlignment="1">
      <alignment horizontal="right" vertical="center"/>
    </xf>
    <xf numFmtId="0" fontId="267" fillId="66" borderId="76" xfId="0" applyFont="1" applyFill="1" applyBorder="1"/>
    <xf numFmtId="0" fontId="289" fillId="66" borderId="0" xfId="0" applyFont="1" applyFill="1"/>
    <xf numFmtId="168" fontId="289" fillId="66" borderId="0" xfId="20514" applyFont="1" applyFill="1"/>
    <xf numFmtId="0" fontId="84" fillId="66" borderId="76" xfId="0" applyFont="1" applyFill="1" applyBorder="1" applyAlignment="1">
      <alignment horizontal="center" vertical="center"/>
    </xf>
    <xf numFmtId="0" fontId="265" fillId="66" borderId="76" xfId="0" applyFont="1" applyFill="1" applyBorder="1" applyAlignment="1">
      <alignment horizontal="center" vertical="center"/>
    </xf>
    <xf numFmtId="0" fontId="272" fillId="66" borderId="76" xfId="0" applyFont="1" applyFill="1" applyBorder="1" applyAlignment="1">
      <alignment horizontal="center" vertical="center"/>
    </xf>
    <xf numFmtId="0" fontId="275" fillId="66" borderId="76" xfId="0" applyFont="1" applyFill="1" applyBorder="1" applyAlignment="1">
      <alignment vertical="center" wrapText="1"/>
    </xf>
    <xf numFmtId="0" fontId="273" fillId="66" borderId="76" xfId="0" applyFont="1" applyFill="1" applyBorder="1" applyAlignment="1">
      <alignment horizontal="center" vertical="center" wrapText="1"/>
    </xf>
    <xf numFmtId="168" fontId="272" fillId="66" borderId="76" xfId="20514" applyFont="1" applyFill="1" applyBorder="1" applyAlignment="1">
      <alignment horizontal="center" vertical="center"/>
    </xf>
    <xf numFmtId="168" fontId="272" fillId="66" borderId="76" xfId="20514" applyFont="1" applyFill="1" applyBorder="1" applyAlignment="1">
      <alignment horizontal="right" vertical="center"/>
    </xf>
    <xf numFmtId="3" fontId="272" fillId="66" borderId="76" xfId="20514" applyNumberFormat="1" applyFont="1" applyFill="1" applyBorder="1" applyAlignment="1">
      <alignment horizontal="right" vertical="center"/>
    </xf>
    <xf numFmtId="0" fontId="288" fillId="66" borderId="76" xfId="0" applyFont="1" applyFill="1" applyBorder="1"/>
    <xf numFmtId="0" fontId="288" fillId="66" borderId="0" xfId="0" applyFont="1" applyFill="1"/>
    <xf numFmtId="168" fontId="288" fillId="66" borderId="0" xfId="20514" applyFont="1" applyFill="1"/>
    <xf numFmtId="168" fontId="278" fillId="66" borderId="76" xfId="20514" applyFont="1" applyFill="1" applyBorder="1" applyAlignment="1">
      <alignment horizontal="right" vertical="center"/>
    </xf>
    <xf numFmtId="0" fontId="272" fillId="66" borderId="76" xfId="0" quotePrefix="1" applyFont="1" applyFill="1" applyBorder="1" applyAlignment="1">
      <alignment horizontal="center" vertical="center"/>
    </xf>
    <xf numFmtId="0" fontId="272" fillId="66" borderId="76" xfId="0" applyFont="1" applyFill="1" applyBorder="1" applyAlignment="1">
      <alignment vertical="center" wrapText="1"/>
    </xf>
    <xf numFmtId="0" fontId="290" fillId="66" borderId="0" xfId="0" applyFont="1" applyFill="1"/>
    <xf numFmtId="168" fontId="290" fillId="66" borderId="0" xfId="20514" applyFont="1" applyFill="1"/>
    <xf numFmtId="3" fontId="235" fillId="66" borderId="76" xfId="0" applyNumberFormat="1" applyFont="1" applyFill="1" applyBorder="1"/>
    <xf numFmtId="0" fontId="291" fillId="66" borderId="76" xfId="4615" applyFont="1" applyFill="1" applyBorder="1" applyAlignment="1">
      <alignment horizontal="center" vertical="center" wrapText="1"/>
    </xf>
    <xf numFmtId="4" fontId="84" fillId="66" borderId="76" xfId="20514" applyNumberFormat="1" applyFont="1" applyFill="1" applyBorder="1" applyAlignment="1">
      <alignment horizontal="right" vertical="center" wrapText="1"/>
    </xf>
    <xf numFmtId="170" fontId="235" fillId="66" borderId="76" xfId="0" applyNumberFormat="1" applyFont="1" applyFill="1" applyBorder="1"/>
    <xf numFmtId="0" fontId="272" fillId="66" borderId="76" xfId="0" applyFont="1" applyFill="1" applyBorder="1" applyAlignment="1">
      <alignment vertical="center"/>
    </xf>
    <xf numFmtId="0" fontId="273" fillId="66" borderId="76" xfId="0" applyFont="1" applyFill="1" applyBorder="1" applyAlignment="1">
      <alignment horizontal="center" vertical="center"/>
    </xf>
    <xf numFmtId="168" fontId="265" fillId="66" borderId="76" xfId="20514" applyFont="1" applyFill="1" applyBorder="1" applyAlignment="1">
      <alignment vertical="center" wrapText="1"/>
    </xf>
    <xf numFmtId="168" fontId="82" fillId="66" borderId="76" xfId="20514" applyFont="1" applyFill="1" applyBorder="1" applyAlignment="1">
      <alignment horizontal="center" vertical="center" wrapText="1"/>
    </xf>
    <xf numFmtId="4" fontId="265" fillId="66" borderId="76" xfId="20514" applyNumberFormat="1" applyFont="1" applyFill="1" applyBorder="1" applyAlignment="1">
      <alignment horizontal="right" vertical="center"/>
    </xf>
    <xf numFmtId="3" fontId="84" fillId="66" borderId="76" xfId="0" applyNumberFormat="1" applyFont="1" applyFill="1" applyBorder="1" applyAlignment="1">
      <alignment horizontal="right" vertical="center"/>
    </xf>
    <xf numFmtId="0" fontId="84" fillId="66" borderId="76" xfId="0" applyFont="1" applyFill="1" applyBorder="1"/>
    <xf numFmtId="0" fontId="289" fillId="66" borderId="76" xfId="0" applyFont="1" applyFill="1" applyBorder="1"/>
    <xf numFmtId="168" fontId="235" fillId="66" borderId="76" xfId="20514" applyFont="1" applyFill="1" applyBorder="1"/>
    <xf numFmtId="168" fontId="235" fillId="66" borderId="0" xfId="20514" applyFont="1" applyFill="1" applyBorder="1"/>
    <xf numFmtId="168" fontId="272" fillId="66" borderId="76" xfId="20514" applyNumberFormat="1" applyFont="1" applyFill="1" applyBorder="1" applyAlignment="1">
      <alignment horizontal="center" vertical="center"/>
    </xf>
    <xf numFmtId="0" fontId="82" fillId="66" borderId="76" xfId="20513" applyFont="1" applyFill="1" applyBorder="1" applyAlignment="1">
      <alignment horizontal="left" vertical="center" wrapText="1"/>
    </xf>
    <xf numFmtId="0" fontId="112" fillId="66" borderId="76" xfId="20513" applyFont="1" applyFill="1" applyBorder="1" applyAlignment="1">
      <alignment horizontal="left" vertical="center" wrapText="1"/>
    </xf>
    <xf numFmtId="0" fontId="112" fillId="66" borderId="76" xfId="20513" applyFont="1" applyFill="1" applyBorder="1" applyAlignment="1">
      <alignment horizontal="center" vertical="center" wrapText="1"/>
    </xf>
    <xf numFmtId="0" fontId="272" fillId="66" borderId="76" xfId="2612" applyFont="1" applyFill="1" applyBorder="1" applyAlignment="1">
      <alignment horizontal="center" vertical="center"/>
    </xf>
    <xf numFmtId="0" fontId="272" fillId="66" borderId="76" xfId="20513" applyFont="1" applyFill="1" applyBorder="1" applyAlignment="1">
      <alignment horizontal="left" vertical="center" wrapText="1"/>
    </xf>
    <xf numFmtId="0" fontId="275" fillId="66" borderId="76" xfId="20513" applyFont="1" applyFill="1" applyBorder="1" applyAlignment="1">
      <alignment horizontal="center" vertical="center" wrapText="1"/>
    </xf>
    <xf numFmtId="0" fontId="290" fillId="66" borderId="76" xfId="0" applyFont="1" applyFill="1" applyBorder="1"/>
    <xf numFmtId="0" fontId="288" fillId="66" borderId="76" xfId="20514" applyNumberFormat="1" applyFont="1" applyFill="1" applyBorder="1" applyAlignment="1">
      <alignment horizontal="center"/>
    </xf>
    <xf numFmtId="168" fontId="235" fillId="66" borderId="0" xfId="20514" applyFont="1" applyFill="1" applyAlignment="1">
      <alignment horizontal="center"/>
    </xf>
    <xf numFmtId="0" fontId="262" fillId="66" borderId="76" xfId="20518" applyFont="1" applyFill="1" applyBorder="1" applyAlignment="1">
      <alignment horizontal="center" vertical="center" wrapText="1"/>
    </xf>
    <xf numFmtId="3" fontId="262" fillId="66" borderId="76" xfId="20518" quotePrefix="1" applyNumberFormat="1" applyFont="1" applyFill="1" applyBorder="1" applyAlignment="1">
      <alignment horizontal="center" vertical="center" wrapText="1"/>
    </xf>
    <xf numFmtId="0" fontId="262" fillId="66" borderId="9" xfId="20518" applyFont="1" applyFill="1" applyBorder="1" applyAlignment="1">
      <alignment horizontal="center" vertical="center" wrapText="1"/>
    </xf>
    <xf numFmtId="168" fontId="262" fillId="66" borderId="9" xfId="20514" quotePrefix="1" applyFont="1" applyFill="1" applyBorder="1" applyAlignment="1">
      <alignment horizontal="center" vertical="center" wrapText="1"/>
    </xf>
    <xf numFmtId="176" fontId="262" fillId="66" borderId="68" xfId="0" applyNumberFormat="1" applyFont="1" applyFill="1" applyBorder="1" applyAlignment="1">
      <alignment horizontal="center" vertical="center"/>
    </xf>
    <xf numFmtId="43" fontId="262" fillId="66" borderId="68" xfId="0" applyNumberFormat="1" applyFont="1" applyFill="1" applyBorder="1" applyAlignment="1">
      <alignment horizontal="center" vertical="center"/>
    </xf>
    <xf numFmtId="236" fontId="262" fillId="66" borderId="68" xfId="0" applyNumberFormat="1" applyFont="1" applyFill="1" applyBorder="1" applyAlignment="1">
      <alignment horizontal="center" vertical="center"/>
    </xf>
    <xf numFmtId="168" fontId="262" fillId="66" borderId="76" xfId="20514" applyFont="1" applyFill="1" applyBorder="1" applyAlignment="1">
      <alignment horizontal="center" vertical="center"/>
    </xf>
    <xf numFmtId="244" fontId="37" fillId="66" borderId="68" xfId="20514" applyNumberFormat="1" applyFont="1" applyFill="1" applyBorder="1" applyAlignment="1">
      <alignment horizontal="center" vertical="center" wrapText="1"/>
    </xf>
    <xf numFmtId="168" fontId="37" fillId="66" borderId="68" xfId="0" applyNumberFormat="1" applyFont="1" applyFill="1" applyBorder="1" applyAlignment="1">
      <alignment horizontal="center" vertical="center"/>
    </xf>
    <xf numFmtId="0" fontId="37" fillId="66" borderId="68" xfId="0" quotePrefix="1" applyFont="1" applyFill="1" applyBorder="1" applyAlignment="1">
      <alignment horizontal="left" vertical="center" wrapText="1"/>
    </xf>
    <xf numFmtId="0" fontId="37" fillId="66" borderId="79" xfId="0" applyFont="1" applyFill="1" applyBorder="1" applyAlignment="1">
      <alignment vertical="center" wrapText="1"/>
    </xf>
    <xf numFmtId="168" fontId="37" fillId="66" borderId="0" xfId="0" applyNumberFormat="1" applyFont="1" applyFill="1" applyAlignment="1">
      <alignment horizontal="center" vertical="center"/>
    </xf>
    <xf numFmtId="164" fontId="37" fillId="66" borderId="0" xfId="0" applyNumberFormat="1" applyFont="1" applyFill="1" applyAlignment="1">
      <alignment vertical="center"/>
    </xf>
    <xf numFmtId="0" fontId="282" fillId="66" borderId="0" xfId="0" applyFont="1" applyFill="1"/>
    <xf numFmtId="0" fontId="37" fillId="66" borderId="76" xfId="0" applyFont="1" applyFill="1" applyBorder="1" applyAlignment="1">
      <alignment horizontal="center" vertical="center"/>
    </xf>
    <xf numFmtId="244" fontId="37" fillId="66" borderId="76" xfId="20514" applyNumberFormat="1" applyFont="1" applyFill="1" applyBorder="1" applyAlignment="1">
      <alignment horizontal="right" vertical="center" wrapText="1"/>
    </xf>
    <xf numFmtId="0" fontId="262" fillId="66" borderId="76" xfId="0" applyFont="1" applyFill="1" applyBorder="1" applyAlignment="1">
      <alignment vertical="center"/>
    </xf>
    <xf numFmtId="164" fontId="272" fillId="66" borderId="76" xfId="20514" applyNumberFormat="1" applyFont="1" applyFill="1" applyBorder="1" applyAlignment="1">
      <alignment horizontal="center" vertical="center" wrapText="1"/>
    </xf>
    <xf numFmtId="1" fontId="37" fillId="66" borderId="76" xfId="20518" applyNumberFormat="1" applyFont="1" applyFill="1" applyBorder="1" applyAlignment="1">
      <alignment horizontal="left" vertical="center" wrapText="1"/>
    </xf>
    <xf numFmtId="0" fontId="283" fillId="66" borderId="81" xfId="0" applyNumberFormat="1" applyFont="1" applyFill="1" applyBorder="1" applyAlignment="1">
      <alignment vertical="center"/>
    </xf>
    <xf numFmtId="3" fontId="37" fillId="67" borderId="9" xfId="20518" quotePrefix="1" applyNumberFormat="1" applyFont="1" applyFill="1" applyBorder="1" applyAlignment="1">
      <alignment horizontal="right" vertical="center" wrapText="1"/>
    </xf>
    <xf numFmtId="168" fontId="67" fillId="66" borderId="0" xfId="20514" applyFont="1" applyFill="1" applyBorder="1" applyAlignment="1">
      <alignment horizontal="right" vertical="center" wrapText="1"/>
    </xf>
    <xf numFmtId="168" fontId="262" fillId="66" borderId="9" xfId="20514" applyFont="1" applyFill="1" applyBorder="1" applyAlignment="1">
      <alignment horizontal="center" vertical="center" wrapText="1"/>
    </xf>
    <xf numFmtId="3" fontId="262" fillId="66" borderId="68" xfId="20518" applyNumberFormat="1" applyFont="1" applyFill="1" applyBorder="1" applyAlignment="1">
      <alignment horizontal="center" vertical="center" wrapText="1"/>
    </xf>
    <xf numFmtId="0" fontId="264" fillId="66" borderId="0" xfId="0" applyFont="1" applyFill="1" applyAlignment="1">
      <alignment horizontal="center" vertical="center"/>
    </xf>
    <xf numFmtId="0" fontId="37" fillId="66" borderId="9" xfId="0" applyFont="1" applyFill="1" applyBorder="1" applyAlignment="1">
      <alignment horizontal="center" vertical="center" wrapText="1"/>
    </xf>
    <xf numFmtId="0" fontId="37" fillId="66" borderId="76" xfId="0" applyFont="1" applyFill="1" applyBorder="1" applyAlignment="1">
      <alignment horizontal="center" vertical="center" wrapText="1"/>
    </xf>
    <xf numFmtId="0" fontId="37" fillId="66" borderId="76" xfId="20517" quotePrefix="1" applyFont="1" applyFill="1" applyBorder="1" applyAlignment="1">
      <alignment horizontal="center" vertical="center" wrapText="1"/>
    </xf>
    <xf numFmtId="0" fontId="37" fillId="66" borderId="76" xfId="20517" applyFont="1" applyFill="1" applyBorder="1" applyAlignment="1">
      <alignment horizontal="center" vertical="center" wrapText="1"/>
    </xf>
    <xf numFmtId="176" fontId="37" fillId="66" borderId="76" xfId="0" applyNumberFormat="1" applyFont="1" applyFill="1" applyBorder="1" applyAlignment="1">
      <alignment horizontal="center" vertical="center"/>
    </xf>
    <xf numFmtId="176" fontId="37" fillId="66" borderId="1" xfId="20514" applyNumberFormat="1" applyFont="1" applyFill="1" applyBorder="1" applyAlignment="1">
      <alignment horizontal="center" vertical="center"/>
    </xf>
    <xf numFmtId="0" fontId="262" fillId="66" borderId="73" xfId="0" applyFont="1" applyFill="1" applyBorder="1" applyAlignment="1">
      <alignment vertical="center"/>
    </xf>
    <xf numFmtId="1" fontId="37" fillId="66" borderId="68" xfId="20518" applyNumberFormat="1" applyFont="1" applyFill="1" applyBorder="1" applyAlignment="1">
      <alignment horizontal="left" vertical="center"/>
    </xf>
    <xf numFmtId="356" fontId="37" fillId="66" borderId="76" xfId="0" applyNumberFormat="1" applyFont="1" applyFill="1" applyBorder="1" applyAlignment="1">
      <alignment vertical="center" wrapText="1"/>
    </xf>
    <xf numFmtId="1" fontId="37" fillId="66" borderId="68" xfId="20518" applyNumberFormat="1" applyFont="1" applyFill="1" applyBorder="1" applyAlignment="1">
      <alignment horizontal="left" vertical="center" wrapText="1"/>
    </xf>
    <xf numFmtId="3" fontId="37" fillId="66" borderId="68" xfId="20518" applyNumberFormat="1" applyFont="1" applyFill="1" applyBorder="1" applyAlignment="1">
      <alignment horizontal="left" vertical="center" wrapText="1"/>
    </xf>
    <xf numFmtId="3" fontId="37" fillId="66" borderId="76" xfId="20518" applyNumberFormat="1" applyFont="1" applyFill="1" applyBorder="1" applyAlignment="1">
      <alignment horizontal="center" vertical="center" wrapText="1"/>
    </xf>
    <xf numFmtId="0" fontId="37" fillId="66" borderId="76" xfId="20517" applyFont="1" applyFill="1" applyBorder="1" applyAlignment="1">
      <alignment horizontal="justify" vertical="center" wrapText="1"/>
    </xf>
    <xf numFmtId="244" fontId="37" fillId="66" borderId="76" xfId="0" applyNumberFormat="1" applyFont="1" applyFill="1" applyBorder="1" applyAlignment="1">
      <alignment vertical="center"/>
    </xf>
    <xf numFmtId="176" fontId="37" fillId="66" borderId="68" xfId="0" applyNumberFormat="1" applyFont="1" applyFill="1" applyBorder="1" applyAlignment="1">
      <alignment horizontal="center" vertical="center"/>
    </xf>
    <xf numFmtId="3" fontId="84" fillId="66" borderId="76" xfId="20514" applyNumberFormat="1" applyFont="1" applyFill="1" applyBorder="1" applyAlignment="1">
      <alignment horizontal="center" vertical="center"/>
    </xf>
    <xf numFmtId="3" fontId="84" fillId="66" borderId="76" xfId="20514" applyNumberFormat="1" applyFont="1" applyFill="1" applyBorder="1" applyAlignment="1">
      <alignment horizontal="center" vertical="center" wrapText="1"/>
    </xf>
    <xf numFmtId="168" fontId="84" fillId="66" borderId="93" xfId="20514" applyFont="1" applyFill="1" applyBorder="1" applyAlignment="1">
      <alignment horizontal="center" vertical="center" wrapText="1"/>
    </xf>
    <xf numFmtId="4" fontId="84" fillId="66" borderId="76" xfId="20514" applyNumberFormat="1" applyFont="1" applyFill="1" applyBorder="1" applyAlignment="1">
      <alignment horizontal="center" vertical="center" wrapText="1"/>
    </xf>
    <xf numFmtId="168" fontId="289" fillId="66" borderId="0" xfId="0" applyNumberFormat="1" applyFont="1" applyFill="1"/>
    <xf numFmtId="0" fontId="84" fillId="66" borderId="93" xfId="0" applyFont="1" applyFill="1" applyBorder="1" applyAlignment="1">
      <alignment vertical="center"/>
    </xf>
    <xf numFmtId="168" fontId="265" fillId="66" borderId="76" xfId="20514" applyFont="1" applyFill="1" applyBorder="1" applyAlignment="1">
      <alignment horizontal="center" vertical="center" wrapText="1"/>
    </xf>
    <xf numFmtId="0" fontId="265" fillId="66" borderId="76" xfId="20516" applyFont="1" applyFill="1" applyBorder="1" applyAlignment="1">
      <alignment horizontal="center" vertical="center" wrapText="1"/>
    </xf>
    <xf numFmtId="168" fontId="277" fillId="66" borderId="76" xfId="20514" applyFont="1" applyFill="1" applyBorder="1" applyAlignment="1">
      <alignment horizontal="right" vertical="center" wrapText="1"/>
    </xf>
    <xf numFmtId="0" fontId="67" fillId="66" borderId="76" xfId="2612" applyFont="1" applyFill="1" applyBorder="1" applyAlignment="1">
      <alignment horizontal="center" vertical="center"/>
    </xf>
    <xf numFmtId="0" fontId="67" fillId="66" borderId="76" xfId="20513" applyFont="1" applyFill="1" applyBorder="1" applyAlignment="1">
      <alignment horizontal="left" vertical="center" wrapText="1"/>
    </xf>
    <xf numFmtId="168" fontId="67" fillId="66" borderId="76" xfId="20514" applyFont="1" applyFill="1" applyBorder="1" applyAlignment="1">
      <alignment horizontal="right" vertical="center" wrapText="1"/>
    </xf>
    <xf numFmtId="168" fontId="67" fillId="66" borderId="76" xfId="20514" applyFont="1" applyFill="1" applyBorder="1" applyAlignment="1" applyProtection="1">
      <alignment horizontal="right" vertical="center" wrapText="1"/>
      <protection locked="0"/>
    </xf>
    <xf numFmtId="168" fontId="67" fillId="66" borderId="76" xfId="20514" applyFont="1" applyFill="1" applyBorder="1" applyAlignment="1">
      <alignment horizontal="right" vertical="center"/>
    </xf>
    <xf numFmtId="0" fontId="281" fillId="66" borderId="0" xfId="0" applyFont="1" applyFill="1"/>
    <xf numFmtId="164" fontId="281" fillId="66" borderId="0" xfId="0" applyNumberFormat="1" applyFont="1" applyFill="1"/>
    <xf numFmtId="0" fontId="37" fillId="66" borderId="81" xfId="2612" applyFont="1" applyFill="1" applyBorder="1" applyAlignment="1">
      <alignment horizontal="center" vertical="center"/>
    </xf>
    <xf numFmtId="3" fontId="84" fillId="66" borderId="76" xfId="20514" applyNumberFormat="1" applyFont="1" applyFill="1" applyBorder="1" applyAlignment="1">
      <alignment horizontal="right" vertical="center" wrapText="1"/>
    </xf>
    <xf numFmtId="43" fontId="235" fillId="66" borderId="76" xfId="0" applyNumberFormat="1" applyFont="1" applyFill="1" applyBorder="1"/>
    <xf numFmtId="0" fontId="265" fillId="66" borderId="76" xfId="2612" applyFont="1" applyFill="1" applyBorder="1" applyAlignment="1">
      <alignment vertical="center" wrapText="1"/>
    </xf>
    <xf numFmtId="3" fontId="265" fillId="66" borderId="76" xfId="2612" applyNumberFormat="1" applyFont="1" applyFill="1" applyBorder="1" applyAlignment="1">
      <alignment horizontal="right" vertical="center"/>
    </xf>
    <xf numFmtId="3" fontId="84" fillId="66" borderId="76" xfId="2612" applyNumberFormat="1" applyFont="1" applyFill="1" applyBorder="1" applyAlignment="1">
      <alignment horizontal="right" vertical="center"/>
    </xf>
    <xf numFmtId="0" fontId="84" fillId="66" borderId="76" xfId="20514" applyNumberFormat="1" applyFont="1" applyFill="1" applyBorder="1" applyAlignment="1" applyProtection="1">
      <alignment horizontal="center" vertical="center" wrapText="1"/>
      <protection locked="0"/>
    </xf>
    <xf numFmtId="0" fontId="292" fillId="66" borderId="76" xfId="2612" quotePrefix="1" applyFont="1" applyFill="1" applyBorder="1" applyAlignment="1">
      <alignment horizontal="center" vertical="center"/>
    </xf>
    <xf numFmtId="0" fontId="227" fillId="66" borderId="76" xfId="0" applyFont="1" applyFill="1" applyBorder="1" applyAlignment="1">
      <alignment vertical="center" wrapText="1"/>
    </xf>
    <xf numFmtId="0" fontId="293" fillId="66" borderId="76" xfId="0" applyFont="1" applyFill="1" applyBorder="1" applyAlignment="1">
      <alignment horizontal="center" vertical="center" wrapText="1"/>
    </xf>
    <xf numFmtId="0" fontId="227" fillId="66" borderId="76" xfId="20514" applyNumberFormat="1" applyFont="1" applyFill="1" applyBorder="1" applyAlignment="1" applyProtection="1">
      <alignment horizontal="center" vertical="center" wrapText="1"/>
      <protection locked="0"/>
    </xf>
    <xf numFmtId="0" fontId="227" fillId="66" borderId="76" xfId="20514" applyNumberFormat="1" applyFont="1" applyFill="1" applyBorder="1" applyAlignment="1">
      <alignment horizontal="center" vertical="center" wrapText="1"/>
    </xf>
    <xf numFmtId="0" fontId="227" fillId="66" borderId="76" xfId="20514" applyNumberFormat="1" applyFont="1" applyFill="1" applyBorder="1" applyAlignment="1">
      <alignment horizontal="center" vertical="center"/>
    </xf>
    <xf numFmtId="337" fontId="82" fillId="66" borderId="0" xfId="0" applyNumberFormat="1" applyFont="1" applyFill="1"/>
    <xf numFmtId="0" fontId="227" fillId="66" borderId="76" xfId="20514" applyNumberFormat="1" applyFont="1" applyFill="1" applyBorder="1" applyAlignment="1">
      <alignment horizontal="center"/>
    </xf>
    <xf numFmtId="168" fontId="227" fillId="66" borderId="76" xfId="20514" applyFont="1" applyFill="1" applyBorder="1" applyAlignment="1">
      <alignment horizontal="center" vertical="center" wrapText="1"/>
    </xf>
    <xf numFmtId="3" fontId="227" fillId="66" borderId="76" xfId="2612" applyNumberFormat="1" applyFont="1" applyFill="1" applyBorder="1" applyAlignment="1">
      <alignment horizontal="right" vertical="center" wrapText="1"/>
    </xf>
    <xf numFmtId="0" fontId="294" fillId="66" borderId="76" xfId="0" applyFont="1" applyFill="1" applyBorder="1"/>
    <xf numFmtId="0" fontId="294" fillId="66" borderId="0" xfId="0" applyFont="1" applyFill="1"/>
    <xf numFmtId="168" fontId="294" fillId="66" borderId="0" xfId="20514" applyFont="1" applyFill="1"/>
    <xf numFmtId="0" fontId="235" fillId="66" borderId="76" xfId="20514" applyNumberFormat="1" applyFont="1" applyFill="1" applyBorder="1" applyAlignment="1">
      <alignment horizontal="center"/>
    </xf>
    <xf numFmtId="168" fontId="265" fillId="66" borderId="76" xfId="20514" applyNumberFormat="1" applyFont="1" applyFill="1" applyBorder="1" applyAlignment="1">
      <alignment horizontal="center" vertical="center"/>
    </xf>
    <xf numFmtId="0" fontId="84" fillId="66" borderId="76" xfId="20516" applyFont="1" applyFill="1" applyBorder="1" applyAlignment="1">
      <alignment horizontal="center" vertical="center" wrapText="1"/>
    </xf>
    <xf numFmtId="0" fontId="37" fillId="66" borderId="76" xfId="2612" applyFont="1" applyFill="1" applyBorder="1" applyAlignment="1">
      <alignment horizontal="center" vertical="center" wrapText="1"/>
    </xf>
    <xf numFmtId="168" fontId="82" fillId="66" borderId="10" xfId="20514" applyFont="1" applyFill="1" applyBorder="1" applyAlignment="1">
      <alignment vertical="center"/>
    </xf>
    <xf numFmtId="43" fontId="82" fillId="66" borderId="10" xfId="20514" applyNumberFormat="1" applyFont="1" applyFill="1" applyBorder="1" applyAlignment="1">
      <alignment vertical="center"/>
    </xf>
    <xf numFmtId="0" fontId="262" fillId="66" borderId="76" xfId="2612" applyFont="1" applyFill="1" applyBorder="1" applyAlignment="1">
      <alignment horizontal="center" vertical="center"/>
    </xf>
    <xf numFmtId="4" fontId="282" fillId="66" borderId="0" xfId="0" applyNumberFormat="1" applyFont="1" applyFill="1"/>
    <xf numFmtId="3" fontId="283" fillId="66" borderId="0" xfId="0" applyNumberFormat="1" applyFont="1" applyFill="1"/>
    <xf numFmtId="0" fontId="37" fillId="66" borderId="76" xfId="4615" applyFont="1" applyFill="1" applyBorder="1" applyAlignment="1">
      <alignment horizontal="left" vertical="center" wrapText="1"/>
    </xf>
    <xf numFmtId="176" fontId="37" fillId="66" borderId="76" xfId="20514" applyNumberFormat="1" applyFont="1" applyFill="1" applyBorder="1" applyAlignment="1">
      <alignment horizontal="left" vertical="center" wrapText="1"/>
    </xf>
    <xf numFmtId="4" fontId="281" fillId="66" borderId="0" xfId="0" applyNumberFormat="1" applyFont="1" applyFill="1"/>
    <xf numFmtId="0" fontId="37" fillId="66" borderId="76" xfId="20513" applyFont="1" applyFill="1" applyBorder="1" applyAlignment="1">
      <alignment horizontal="left" vertical="center" wrapText="1"/>
    </xf>
    <xf numFmtId="168" fontId="37" fillId="66" borderId="76" xfId="20514" applyFont="1" applyFill="1" applyBorder="1" applyAlignment="1" applyProtection="1">
      <alignment horizontal="right" vertical="center" wrapText="1"/>
      <protection locked="0"/>
    </xf>
    <xf numFmtId="168" fontId="67" fillId="66" borderId="76" xfId="20514" quotePrefix="1" applyFont="1" applyFill="1" applyBorder="1" applyAlignment="1">
      <alignment horizontal="right" vertical="center" wrapText="1"/>
    </xf>
    <xf numFmtId="0" fontId="284" fillId="66" borderId="0" xfId="0" applyFont="1" applyFill="1"/>
    <xf numFmtId="168" fontId="286" fillId="66" borderId="76" xfId="20514" applyFont="1" applyFill="1" applyBorder="1" applyAlignment="1">
      <alignment horizontal="right" vertical="center" wrapText="1"/>
    </xf>
    <xf numFmtId="0" fontId="277" fillId="66" borderId="76" xfId="2612" applyFont="1" applyFill="1" applyBorder="1" applyAlignment="1">
      <alignment horizontal="center" vertical="center"/>
    </xf>
    <xf numFmtId="0" fontId="277" fillId="66" borderId="76" xfId="20513" applyFont="1" applyFill="1" applyBorder="1" applyAlignment="1">
      <alignment horizontal="left" vertical="center" wrapText="1"/>
    </xf>
    <xf numFmtId="168" fontId="277" fillId="66" borderId="76" xfId="20514" applyFont="1" applyFill="1" applyBorder="1" applyAlignment="1">
      <alignment horizontal="right" vertical="center"/>
    </xf>
    <xf numFmtId="168" fontId="277" fillId="66" borderId="76" xfId="20514" applyFont="1" applyFill="1" applyBorder="1" applyAlignment="1" applyProtection="1">
      <alignment horizontal="right" vertical="center" wrapText="1"/>
      <protection locked="0"/>
    </xf>
    <xf numFmtId="164" fontId="297" fillId="66" borderId="0" xfId="0" applyNumberFormat="1" applyFont="1" applyFill="1"/>
    <xf numFmtId="0" fontId="262" fillId="0" borderId="51" xfId="0" applyFont="1" applyBorder="1" applyAlignment="1">
      <alignment horizontal="center" vertical="center" wrapText="1"/>
    </xf>
    <xf numFmtId="0" fontId="266" fillId="0" borderId="51" xfId="0" applyFont="1" applyBorder="1" applyAlignment="1">
      <alignment horizontal="center" vertical="center" wrapText="1"/>
    </xf>
    <xf numFmtId="0" fontId="254" fillId="0" borderId="0" xfId="0" applyFont="1" applyAlignment="1">
      <alignment horizontal="center" vertical="center"/>
    </xf>
    <xf numFmtId="0" fontId="254" fillId="0" borderId="0" xfId="0" applyFont="1" applyAlignment="1">
      <alignment horizontal="center" vertical="center" wrapText="1"/>
    </xf>
    <xf numFmtId="0" fontId="256" fillId="0" borderId="0" xfId="0" applyFont="1" applyAlignment="1">
      <alignment horizontal="center" vertical="center" wrapText="1"/>
    </xf>
    <xf numFmtId="0" fontId="256" fillId="0" borderId="0" xfId="0" applyFont="1" applyAlignment="1">
      <alignment horizontal="center" vertical="center"/>
    </xf>
    <xf numFmtId="0" fontId="256" fillId="0" borderId="8" xfId="0" applyFont="1" applyBorder="1" applyAlignment="1">
      <alignment horizontal="center" vertical="center"/>
    </xf>
    <xf numFmtId="0" fontId="262" fillId="0" borderId="66" xfId="0" applyFont="1" applyBorder="1" applyAlignment="1">
      <alignment horizontal="center" vertical="center" wrapText="1"/>
    </xf>
    <xf numFmtId="0" fontId="262" fillId="0" borderId="6" xfId="0" applyFont="1" applyBorder="1" applyAlignment="1">
      <alignment horizontal="center" vertical="center" wrapText="1"/>
    </xf>
    <xf numFmtId="0" fontId="262" fillId="0" borderId="9" xfId="0" applyFont="1" applyBorder="1" applyAlignment="1">
      <alignment horizontal="center" vertical="center" wrapText="1"/>
    </xf>
    <xf numFmtId="0" fontId="262" fillId="0" borderId="55" xfId="0" applyFont="1" applyBorder="1" applyAlignment="1">
      <alignment horizontal="center" vertical="center" wrapText="1"/>
    </xf>
    <xf numFmtId="0" fontId="262" fillId="0" borderId="67" xfId="0" applyFont="1" applyBorder="1" applyAlignment="1">
      <alignment horizontal="center" vertical="center" wrapText="1"/>
    </xf>
    <xf numFmtId="0" fontId="262" fillId="0" borderId="56" xfId="0" applyFont="1" applyBorder="1" applyAlignment="1">
      <alignment horizontal="center" vertical="center" wrapText="1"/>
    </xf>
    <xf numFmtId="168" fontId="262" fillId="66" borderId="79" xfId="20514" applyFont="1" applyFill="1" applyBorder="1" applyAlignment="1">
      <alignment horizontal="center" vertical="center" wrapText="1"/>
    </xf>
    <xf numFmtId="168" fontId="262" fillId="66" borderId="6" xfId="20514" applyFont="1" applyFill="1" applyBorder="1" applyAlignment="1">
      <alignment horizontal="center" vertical="center" wrapText="1"/>
    </xf>
    <xf numFmtId="168" fontId="262" fillId="66" borderId="9" xfId="20514" applyFont="1" applyFill="1" applyBorder="1" applyAlignment="1">
      <alignment horizontal="center" vertical="center" wrapText="1"/>
    </xf>
    <xf numFmtId="168" fontId="262" fillId="66" borderId="76" xfId="20514" applyFont="1" applyFill="1" applyBorder="1" applyAlignment="1">
      <alignment horizontal="center" vertical="center" wrapText="1"/>
    </xf>
    <xf numFmtId="0" fontId="262" fillId="66" borderId="76" xfId="2612" applyFont="1" applyFill="1" applyBorder="1" applyAlignment="1">
      <alignment horizontal="center" vertical="center"/>
    </xf>
    <xf numFmtId="168" fontId="262" fillId="66" borderId="77" xfId="20514" applyFont="1" applyFill="1" applyBorder="1" applyAlignment="1">
      <alignment horizontal="center" vertical="center" wrapText="1"/>
    </xf>
    <xf numFmtId="168" fontId="262" fillId="66" borderId="52" xfId="20514" applyFont="1" applyFill="1" applyBorder="1" applyAlignment="1">
      <alignment horizontal="center" vertical="center" wrapText="1"/>
    </xf>
    <xf numFmtId="168" fontId="262" fillId="66" borderId="78" xfId="20514" applyFont="1" applyFill="1" applyBorder="1" applyAlignment="1">
      <alignment horizontal="center" vertical="center" wrapText="1"/>
    </xf>
    <xf numFmtId="168" fontId="262" fillId="66" borderId="83" xfId="20514" applyFont="1" applyFill="1" applyBorder="1" applyAlignment="1">
      <alignment horizontal="center" vertical="center" wrapText="1"/>
    </xf>
    <xf numFmtId="168" fontId="262" fillId="66" borderId="7" xfId="20514" applyFont="1" applyFill="1" applyBorder="1" applyAlignment="1">
      <alignment horizontal="center" vertical="center" wrapText="1"/>
    </xf>
    <xf numFmtId="168" fontId="262" fillId="66" borderId="73" xfId="20514" applyFont="1" applyFill="1" applyBorder="1" applyAlignment="1">
      <alignment horizontal="center" vertical="center" wrapText="1"/>
    </xf>
    <xf numFmtId="168" fontId="262" fillId="66" borderId="77" xfId="20514" applyFont="1" applyFill="1" applyBorder="1" applyAlignment="1">
      <alignment horizontal="center" vertical="center"/>
    </xf>
    <xf numFmtId="168" fontId="262" fillId="66" borderId="52" xfId="20514" applyFont="1" applyFill="1" applyBorder="1" applyAlignment="1">
      <alignment horizontal="center" vertical="center"/>
    </xf>
    <xf numFmtId="168" fontId="262" fillId="66" borderId="78" xfId="20514" applyFont="1" applyFill="1" applyBorder="1" applyAlignment="1">
      <alignment horizontal="center" vertical="center"/>
    </xf>
    <xf numFmtId="0" fontId="271" fillId="66" borderId="0" xfId="0" applyFont="1" applyFill="1" applyAlignment="1">
      <alignment horizontal="center" vertical="center" wrapText="1"/>
    </xf>
    <xf numFmtId="0" fontId="279" fillId="66" borderId="0" xfId="0" applyFont="1" applyFill="1" applyAlignment="1">
      <alignment horizontal="center" vertical="center" wrapText="1"/>
    </xf>
    <xf numFmtId="0" fontId="37" fillId="66" borderId="8" xfId="2612" applyFont="1" applyFill="1" applyBorder="1" applyAlignment="1">
      <alignment horizontal="right" vertical="center"/>
    </xf>
    <xf numFmtId="0" fontId="37" fillId="66" borderId="79" xfId="0" quotePrefix="1" applyFont="1" applyFill="1" applyBorder="1" applyAlignment="1">
      <alignment horizontal="center" vertical="center"/>
    </xf>
    <xf numFmtId="0" fontId="37" fillId="66" borderId="9" xfId="0" quotePrefix="1" applyFont="1" applyFill="1" applyBorder="1" applyAlignment="1">
      <alignment horizontal="center" vertical="center"/>
    </xf>
    <xf numFmtId="0" fontId="37" fillId="66" borderId="79" xfId="0" quotePrefix="1" applyFont="1" applyFill="1" applyBorder="1" applyAlignment="1">
      <alignment horizontal="center" vertical="center" wrapText="1"/>
    </xf>
    <xf numFmtId="0" fontId="37" fillId="66" borderId="9" xfId="0" quotePrefix="1" applyFont="1" applyFill="1" applyBorder="1" applyAlignment="1">
      <alignment horizontal="center" vertical="center" wrapText="1"/>
    </xf>
    <xf numFmtId="3" fontId="262" fillId="66" borderId="79" xfId="20518" applyNumberFormat="1" applyFont="1" applyFill="1" applyBorder="1" applyAlignment="1">
      <alignment horizontal="center" vertical="center" wrapText="1"/>
    </xf>
    <xf numFmtId="3" fontId="262" fillId="66" borderId="6" xfId="20518" applyNumberFormat="1" applyFont="1" applyFill="1" applyBorder="1" applyAlignment="1">
      <alignment horizontal="center" vertical="center" wrapText="1"/>
    </xf>
    <xf numFmtId="3" fontId="262" fillId="66" borderId="9" xfId="20518" applyNumberFormat="1" applyFont="1" applyFill="1" applyBorder="1" applyAlignment="1">
      <alignment horizontal="center" vertical="center" wrapText="1"/>
    </xf>
    <xf numFmtId="0" fontId="37" fillId="66" borderId="79" xfId="0" applyFont="1" applyFill="1" applyBorder="1" applyAlignment="1">
      <alignment horizontal="center" vertical="center" wrapText="1"/>
    </xf>
    <xf numFmtId="0" fontId="37" fillId="66" borderId="9" xfId="0" applyFont="1" applyFill="1" applyBorder="1" applyAlignment="1">
      <alignment horizontal="center" vertical="center" wrapText="1"/>
    </xf>
    <xf numFmtId="0" fontId="37" fillId="66" borderId="6" xfId="0" quotePrefix="1" applyFont="1" applyFill="1" applyBorder="1" applyAlignment="1">
      <alignment horizontal="center" vertical="center" wrapText="1"/>
    </xf>
    <xf numFmtId="0" fontId="37" fillId="66" borderId="6" xfId="0" applyFont="1" applyFill="1" applyBorder="1" applyAlignment="1">
      <alignment horizontal="center" vertical="center" wrapText="1"/>
    </xf>
    <xf numFmtId="1" fontId="37" fillId="66" borderId="79" xfId="20518" applyNumberFormat="1" applyFont="1" applyFill="1" applyBorder="1" applyAlignment="1">
      <alignment horizontal="center" vertical="center" wrapText="1"/>
    </xf>
    <xf numFmtId="1" fontId="37" fillId="66" borderId="6" xfId="20518" applyNumberFormat="1" applyFont="1" applyFill="1" applyBorder="1" applyAlignment="1">
      <alignment horizontal="center" vertical="center" wrapText="1"/>
    </xf>
    <xf numFmtId="1" fontId="37" fillId="66" borderId="9" xfId="20518" applyNumberFormat="1" applyFont="1" applyFill="1" applyBorder="1" applyAlignment="1">
      <alignment horizontal="center" vertical="center" wrapText="1"/>
    </xf>
    <xf numFmtId="3" fontId="37" fillId="66" borderId="79" xfId="20518" applyNumberFormat="1" applyFont="1" applyFill="1" applyBorder="1" applyAlignment="1">
      <alignment horizontal="center" vertical="center" wrapText="1"/>
    </xf>
    <xf numFmtId="3" fontId="37" fillId="66" borderId="9" xfId="20518" applyNumberFormat="1" applyFont="1" applyFill="1" applyBorder="1" applyAlignment="1">
      <alignment horizontal="center" vertical="center" wrapText="1"/>
    </xf>
    <xf numFmtId="3" fontId="262" fillId="66" borderId="83" xfId="20518" applyNumberFormat="1" applyFont="1" applyFill="1" applyBorder="1" applyAlignment="1">
      <alignment horizontal="center" vertical="center" wrapText="1"/>
    </xf>
    <xf numFmtId="3" fontId="262" fillId="66" borderId="53" xfId="20518" applyNumberFormat="1" applyFont="1" applyFill="1" applyBorder="1" applyAlignment="1">
      <alignment horizontal="center" vertical="center" wrapText="1"/>
    </xf>
    <xf numFmtId="3" fontId="262" fillId="66" borderId="82" xfId="20518" applyNumberFormat="1" applyFont="1" applyFill="1" applyBorder="1" applyAlignment="1">
      <alignment horizontal="center" vertical="center" wrapText="1"/>
    </xf>
    <xf numFmtId="3" fontId="262" fillId="66" borderId="73" xfId="20518" applyNumberFormat="1" applyFont="1" applyFill="1" applyBorder="1" applyAlignment="1">
      <alignment horizontal="center" vertical="center" wrapText="1"/>
    </xf>
    <xf numFmtId="3" fontId="262" fillId="66" borderId="8" xfId="20518" applyNumberFormat="1" applyFont="1" applyFill="1" applyBorder="1" applyAlignment="1">
      <alignment horizontal="center" vertical="center" wrapText="1"/>
    </xf>
    <xf numFmtId="3" fontId="262" fillId="66" borderId="74" xfId="20518" applyNumberFormat="1" applyFont="1" applyFill="1" applyBorder="1" applyAlignment="1">
      <alignment horizontal="center" vertical="center" wrapText="1"/>
    </xf>
    <xf numFmtId="168" fontId="262" fillId="66" borderId="69" xfId="20514" applyFont="1" applyFill="1" applyBorder="1" applyAlignment="1">
      <alignment horizontal="center" vertical="center" wrapText="1"/>
    </xf>
    <xf numFmtId="3" fontId="262" fillId="66" borderId="68" xfId="20518" applyNumberFormat="1" applyFont="1" applyFill="1" applyBorder="1" applyAlignment="1">
      <alignment horizontal="center" vertical="center" wrapText="1"/>
    </xf>
    <xf numFmtId="0" fontId="37" fillId="66" borderId="79" xfId="0" applyFont="1" applyFill="1" applyBorder="1" applyAlignment="1">
      <alignment horizontal="center" vertical="center"/>
    </xf>
    <xf numFmtId="0" fontId="37" fillId="66" borderId="6" xfId="0" applyFont="1" applyFill="1" applyBorder="1" applyAlignment="1">
      <alignment horizontal="center" vertical="center"/>
    </xf>
    <xf numFmtId="0" fontId="37" fillId="66" borderId="9" xfId="0" applyFont="1" applyFill="1" applyBorder="1" applyAlignment="1">
      <alignment horizontal="center" vertical="center"/>
    </xf>
    <xf numFmtId="3" fontId="262" fillId="66" borderId="69" xfId="20518" applyNumberFormat="1" applyFont="1" applyFill="1" applyBorder="1" applyAlignment="1">
      <alignment horizontal="center" vertical="center" wrapText="1"/>
    </xf>
    <xf numFmtId="0" fontId="262" fillId="66" borderId="0" xfId="0" applyFont="1" applyFill="1" applyAlignment="1">
      <alignment horizontal="center" vertical="center"/>
    </xf>
    <xf numFmtId="0" fontId="37" fillId="66" borderId="76" xfId="0" applyFont="1" applyFill="1" applyBorder="1" applyAlignment="1">
      <alignment horizontal="center" vertical="center" wrapText="1"/>
    </xf>
    <xf numFmtId="356" fontId="37" fillId="66" borderId="79" xfId="0" applyNumberFormat="1" applyFont="1" applyFill="1" applyBorder="1" applyAlignment="1">
      <alignment horizontal="center" vertical="center" wrapText="1"/>
    </xf>
    <xf numFmtId="356" fontId="37" fillId="66" borderId="9" xfId="0" applyNumberFormat="1" applyFont="1" applyFill="1" applyBorder="1" applyAlignment="1">
      <alignment horizontal="center" vertical="center" wrapText="1"/>
    </xf>
    <xf numFmtId="3" fontId="37" fillId="66" borderId="6" xfId="20518" applyNumberFormat="1" applyFont="1" applyFill="1" applyBorder="1" applyAlignment="1">
      <alignment horizontal="center" vertical="center" wrapText="1"/>
    </xf>
    <xf numFmtId="0" fontId="264" fillId="66" borderId="0" xfId="0" applyFont="1" applyFill="1" applyAlignment="1">
      <alignment horizontal="center" vertical="center"/>
    </xf>
    <xf numFmtId="3" fontId="262" fillId="66" borderId="70" xfId="20518" applyNumberFormat="1" applyFont="1" applyFill="1" applyBorder="1" applyAlignment="1">
      <alignment horizontal="center" vertical="center" wrapText="1"/>
    </xf>
    <xf numFmtId="3" fontId="262" fillId="66" borderId="71" xfId="20518" applyNumberFormat="1" applyFont="1" applyFill="1" applyBorder="1" applyAlignment="1">
      <alignment horizontal="center" vertical="center" wrapText="1"/>
    </xf>
    <xf numFmtId="3" fontId="262" fillId="66" borderId="7" xfId="20518" applyNumberFormat="1" applyFont="1" applyFill="1" applyBorder="1" applyAlignment="1">
      <alignment horizontal="center" vertical="center" wrapText="1"/>
    </xf>
    <xf numFmtId="3" fontId="262" fillId="66" borderId="72" xfId="20518" applyNumberFormat="1" applyFont="1" applyFill="1" applyBorder="1" applyAlignment="1">
      <alignment horizontal="center" vertical="center" wrapText="1"/>
    </xf>
    <xf numFmtId="49" fontId="262" fillId="66" borderId="68" xfId="20518" applyNumberFormat="1" applyFont="1" applyFill="1" applyBorder="1" applyAlignment="1">
      <alignment horizontal="center" vertical="center" wrapText="1"/>
    </xf>
    <xf numFmtId="0" fontId="262" fillId="66" borderId="68" xfId="1" applyFont="1" applyFill="1" applyBorder="1" applyAlignment="1">
      <alignment horizontal="center" vertical="center" wrapText="1"/>
    </xf>
    <xf numFmtId="0" fontId="262" fillId="66" borderId="53" xfId="0" applyFont="1" applyFill="1" applyBorder="1" applyAlignment="1">
      <alignment vertical="center"/>
    </xf>
    <xf numFmtId="0" fontId="262" fillId="66" borderId="71" xfId="0" applyFont="1" applyFill="1" applyBorder="1" applyAlignment="1">
      <alignment vertical="center"/>
    </xf>
    <xf numFmtId="0" fontId="262" fillId="66" borderId="73" xfId="0" applyFont="1" applyFill="1" applyBorder="1" applyAlignment="1">
      <alignment vertical="center"/>
    </xf>
    <xf numFmtId="0" fontId="262" fillId="66" borderId="8" xfId="0" applyFont="1" applyFill="1" applyBorder="1" applyAlignment="1">
      <alignment vertical="center"/>
    </xf>
    <xf numFmtId="0" fontId="262" fillId="66" borderId="74" xfId="0" applyFont="1" applyFill="1" applyBorder="1" applyAlignment="1">
      <alignment vertical="center"/>
    </xf>
    <xf numFmtId="168" fontId="265" fillId="66" borderId="76" xfId="20514" applyFont="1" applyFill="1" applyBorder="1" applyAlignment="1">
      <alignment horizontal="center" vertical="center" wrapText="1"/>
    </xf>
    <xf numFmtId="0" fontId="265" fillId="66" borderId="77" xfId="20514" applyNumberFormat="1" applyFont="1" applyFill="1" applyBorder="1" applyAlignment="1">
      <alignment horizontal="center" vertical="center" wrapText="1"/>
    </xf>
    <xf numFmtId="0" fontId="265" fillId="66" borderId="52" xfId="20514" applyNumberFormat="1" applyFont="1" applyFill="1" applyBorder="1" applyAlignment="1">
      <alignment horizontal="center" vertical="center" wrapText="1"/>
    </xf>
    <xf numFmtId="0" fontId="265" fillId="66" borderId="78" xfId="20514" applyNumberFormat="1" applyFont="1" applyFill="1" applyBorder="1" applyAlignment="1">
      <alignment horizontal="center" vertical="center" wrapText="1"/>
    </xf>
    <xf numFmtId="0" fontId="265" fillId="66" borderId="77" xfId="20516" applyFont="1" applyFill="1" applyBorder="1" applyAlignment="1">
      <alignment horizontal="center" vertical="center" wrapText="1"/>
    </xf>
    <xf numFmtId="0" fontId="265" fillId="66" borderId="78" xfId="20516" applyFont="1" applyFill="1" applyBorder="1" applyAlignment="1">
      <alignment horizontal="center" vertical="center" wrapText="1"/>
    </xf>
    <xf numFmtId="0" fontId="82" fillId="66" borderId="79" xfId="20513" applyFont="1" applyFill="1" applyBorder="1" applyAlignment="1">
      <alignment horizontal="center" vertical="center" wrapText="1"/>
    </xf>
    <xf numFmtId="0" fontId="82" fillId="66" borderId="9" xfId="20513" applyFont="1" applyFill="1" applyBorder="1" applyAlignment="1">
      <alignment horizontal="center" vertical="center" wrapText="1"/>
    </xf>
    <xf numFmtId="0" fontId="265" fillId="66" borderId="77" xfId="0" applyFont="1" applyFill="1" applyBorder="1" applyAlignment="1">
      <alignment horizontal="center" vertical="center" wrapText="1"/>
    </xf>
    <xf numFmtId="0" fontId="265" fillId="66" borderId="78" xfId="0" applyFont="1" applyFill="1" applyBorder="1" applyAlignment="1">
      <alignment horizontal="center" vertical="center" wrapText="1"/>
    </xf>
    <xf numFmtId="0" fontId="235" fillId="66" borderId="79" xfId="0" applyFont="1" applyFill="1" applyBorder="1" applyAlignment="1">
      <alignment horizontal="center" vertical="center" wrapText="1"/>
    </xf>
    <xf numFmtId="0" fontId="235" fillId="66" borderId="6" xfId="0" applyFont="1" applyFill="1" applyBorder="1" applyAlignment="1">
      <alignment horizontal="center" vertical="center" wrapText="1"/>
    </xf>
    <xf numFmtId="0" fontId="235" fillId="66" borderId="9" xfId="0" applyFont="1" applyFill="1" applyBorder="1" applyAlignment="1">
      <alignment horizontal="center" vertical="center" wrapText="1"/>
    </xf>
    <xf numFmtId="0" fontId="112" fillId="66" borderId="0" xfId="0" applyFont="1" applyFill="1" applyAlignment="1">
      <alignment horizontal="center" vertical="center"/>
    </xf>
    <xf numFmtId="0" fontId="265" fillId="66" borderId="0" xfId="0" applyFont="1" applyFill="1" applyAlignment="1">
      <alignment horizontal="center" vertical="center" wrapText="1"/>
    </xf>
    <xf numFmtId="0" fontId="265" fillId="66" borderId="76" xfId="20516" applyFont="1" applyFill="1" applyBorder="1" applyAlignment="1">
      <alignment horizontal="center" vertical="center" wrapText="1"/>
    </xf>
    <xf numFmtId="0" fontId="288" fillId="66" borderId="8" xfId="0" applyFont="1" applyFill="1" applyBorder="1" applyAlignment="1">
      <alignment horizontal="right"/>
    </xf>
    <xf numFmtId="168" fontId="265" fillId="66" borderId="77" xfId="20514" applyNumberFormat="1" applyFont="1" applyFill="1" applyBorder="1" applyAlignment="1">
      <alignment horizontal="center" vertical="center" wrapText="1"/>
    </xf>
    <xf numFmtId="168" fontId="265" fillId="66" borderId="52" xfId="20514" applyNumberFormat="1" applyFont="1" applyFill="1" applyBorder="1" applyAlignment="1">
      <alignment horizontal="center" vertical="center" wrapText="1"/>
    </xf>
    <xf numFmtId="168" fontId="265" fillId="66" borderId="78" xfId="20514" applyNumberFormat="1" applyFont="1" applyFill="1" applyBorder="1" applyAlignment="1">
      <alignment horizontal="center" vertical="center" wrapText="1"/>
    </xf>
    <xf numFmtId="0" fontId="278" fillId="66" borderId="0" xfId="0" applyFont="1" applyFill="1" applyAlignment="1">
      <alignment horizontal="center" vertical="center" wrapText="1"/>
    </xf>
    <xf numFmtId="0" fontId="82" fillId="66" borderId="79" xfId="4615" applyFont="1" applyFill="1" applyBorder="1" applyAlignment="1">
      <alignment horizontal="center" vertical="center" wrapText="1"/>
    </xf>
    <xf numFmtId="0" fontId="82" fillId="66" borderId="6" xfId="4615" applyFont="1" applyFill="1" applyBorder="1" applyAlignment="1">
      <alignment horizontal="center" vertical="center" wrapText="1"/>
    </xf>
    <xf numFmtId="0" fontId="82" fillId="66" borderId="9" xfId="4615" applyFont="1" applyFill="1" applyBorder="1" applyAlignment="1">
      <alignment horizontal="center" vertical="center" wrapText="1"/>
    </xf>
    <xf numFmtId="1" fontId="84" fillId="66" borderId="79" xfId="20518" applyNumberFormat="1" applyFont="1" applyFill="1" applyBorder="1" applyAlignment="1">
      <alignment horizontal="center" vertical="center" wrapText="1"/>
    </xf>
    <xf numFmtId="1" fontId="84" fillId="66" borderId="9" xfId="20518" applyNumberFormat="1" applyFont="1" applyFill="1" applyBorder="1" applyAlignment="1">
      <alignment horizontal="center" vertical="center" wrapText="1"/>
    </xf>
    <xf numFmtId="0" fontId="82" fillId="0" borderId="79" xfId="0" applyFont="1" applyBorder="1" applyAlignment="1">
      <alignment horizontal="center" vertical="center" wrapText="1"/>
    </xf>
    <xf numFmtId="0" fontId="82" fillId="0" borderId="9" xfId="0" applyFont="1" applyBorder="1" applyAlignment="1">
      <alignment horizontal="center" vertical="center" wrapText="1"/>
    </xf>
    <xf numFmtId="0" fontId="82" fillId="68" borderId="79" xfId="0" applyFont="1" applyFill="1" applyBorder="1" applyAlignment="1">
      <alignment horizontal="center" vertical="center" wrapText="1"/>
    </xf>
    <xf numFmtId="0" fontId="82" fillId="68" borderId="9" xfId="0" applyFont="1" applyFill="1" applyBorder="1" applyAlignment="1">
      <alignment horizontal="center" vertical="center" wrapText="1"/>
    </xf>
    <xf numFmtId="0" fontId="82" fillId="0" borderId="79" xfId="0" quotePrefix="1" applyFont="1" applyBorder="1" applyAlignment="1">
      <alignment horizontal="center" vertical="center" wrapText="1"/>
    </xf>
    <xf numFmtId="0" fontId="82" fillId="0" borderId="6" xfId="0" quotePrefix="1" applyFont="1" applyBorder="1" applyAlignment="1">
      <alignment horizontal="center" vertical="center" wrapText="1"/>
    </xf>
    <xf numFmtId="0" fontId="82" fillId="0" borderId="6" xfId="0" applyFont="1" applyBorder="1" applyAlignment="1">
      <alignment horizontal="center" vertical="center" wrapText="1"/>
    </xf>
    <xf numFmtId="0" fontId="112" fillId="0" borderId="77" xfId="0" applyFont="1" applyBorder="1" applyAlignment="1">
      <alignment horizontal="center" vertical="center" wrapText="1"/>
    </xf>
    <xf numFmtId="0" fontId="112" fillId="0" borderId="78" xfId="0" applyFont="1" applyBorder="1" applyAlignment="1">
      <alignment horizontal="center" vertical="center" wrapText="1"/>
    </xf>
    <xf numFmtId="0" fontId="82" fillId="0" borderId="79" xfId="20517" applyFont="1" applyBorder="1" applyAlignment="1">
      <alignment horizontal="center" vertical="center" wrapText="1"/>
    </xf>
    <xf numFmtId="0" fontId="82" fillId="0" borderId="6" xfId="20517" applyFont="1" applyBorder="1" applyAlignment="1">
      <alignment horizontal="center" vertical="center" wrapText="1"/>
    </xf>
    <xf numFmtId="0" fontId="82" fillId="0" borderId="9" xfId="20517" applyFont="1" applyBorder="1" applyAlignment="1">
      <alignment horizontal="center" vertical="center" wrapText="1"/>
    </xf>
    <xf numFmtId="0" fontId="265" fillId="0" borderId="79" xfId="20514" applyNumberFormat="1" applyFont="1" applyFill="1" applyBorder="1" applyAlignment="1">
      <alignment horizontal="center" vertical="center" wrapText="1"/>
    </xf>
    <xf numFmtId="0" fontId="265" fillId="0" borderId="9" xfId="20514" applyNumberFormat="1" applyFont="1" applyFill="1" applyBorder="1" applyAlignment="1">
      <alignment horizontal="center" vertical="center" wrapText="1"/>
    </xf>
    <xf numFmtId="0" fontId="37" fillId="0" borderId="79" xfId="2612" applyFont="1" applyBorder="1" applyAlignment="1">
      <alignment horizontal="center" vertical="center" wrapText="1"/>
    </xf>
    <xf numFmtId="0" fontId="37" fillId="0" borderId="9" xfId="2612" applyFont="1" applyBorder="1" applyAlignment="1">
      <alignment horizontal="center" vertical="center" wrapText="1"/>
    </xf>
    <xf numFmtId="0" fontId="37" fillId="66" borderId="80" xfId="0" applyFont="1" applyFill="1" applyBorder="1" applyAlignment="1">
      <alignment horizontal="center" vertical="center" wrapText="1"/>
    </xf>
    <xf numFmtId="0" fontId="37" fillId="66" borderId="21" xfId="0" applyFont="1" applyFill="1" applyBorder="1" applyAlignment="1">
      <alignment horizontal="center" vertical="center" wrapText="1"/>
    </xf>
    <xf numFmtId="0" fontId="37" fillId="0" borderId="79" xfId="20513" applyFont="1" applyBorder="1" applyAlignment="1">
      <alignment horizontal="center" vertical="center" wrapText="1"/>
    </xf>
    <xf numFmtId="0" fontId="37" fillId="0" borderId="9" xfId="20513" applyFont="1" applyBorder="1" applyAlignment="1">
      <alignment horizontal="center" vertical="center" wrapText="1"/>
    </xf>
    <xf numFmtId="0" fontId="265" fillId="66" borderId="76" xfId="0" applyFont="1" applyFill="1" applyBorder="1" applyAlignment="1">
      <alignment horizontal="center" vertical="center" wrapText="1"/>
    </xf>
    <xf numFmtId="0" fontId="265" fillId="66" borderId="79" xfId="0" applyFont="1" applyFill="1" applyBorder="1" applyAlignment="1">
      <alignment horizontal="center" vertical="center" wrapText="1"/>
    </xf>
    <xf numFmtId="0" fontId="265" fillId="66" borderId="6" xfId="0" applyFont="1" applyFill="1" applyBorder="1" applyAlignment="1">
      <alignment horizontal="center" vertical="center" wrapText="1"/>
    </xf>
  </cellXfs>
  <cellStyles count="36171">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5637"/>
    <cellStyle name="_x000d__x000a_JournalTemplate=C:\COMFO\CTALK\JOURSTD.TPL_x000d__x000a_LbStateAddress=3 3 0 251 1 89 2 311_x000d__x000a_LbStateJou 3" xfId="5638"/>
    <cellStyle name="#,##0" xfId="9"/>
    <cellStyle name="#,##0 2" xfId="10"/>
    <cellStyle name="#,##0 2 2" xfId="5183"/>
    <cellStyle name="#,##0 2 2 2" xfId="22025"/>
    <cellStyle name="#,##0 2 3" xfId="20530"/>
    <cellStyle name="#,##0 3" xfId="5182"/>
    <cellStyle name="#,##0 3 2" xfId="22024"/>
    <cellStyle name="#,##0 4" xfId="20529"/>
    <cellStyle name="%" xfId="5639"/>
    <cellStyle name="." xfId="11"/>
    <cellStyle name=". 2" xfId="12"/>
    <cellStyle name=". 3" xfId="13"/>
    <cellStyle name=". 3 2" xfId="4256"/>
    <cellStyle name="._Bao cao tinh hinh thuc hien KH 2009 den 31-01-10" xfId="5640"/>
    <cellStyle name="._Bao cao tinh hinh thuc hien KH 2009 den 31-01-10 2" xfId="5641"/>
    <cellStyle name="._Book1" xfId="5642"/>
    <cellStyle name="._Book1 2" xfId="5643"/>
    <cellStyle name="._Book1_Bieu du thao QD von ho tro co MT" xfId="5644"/>
    <cellStyle name="._Book1_Bieu du thao QD von ho tro co MT 2" xfId="5645"/>
    <cellStyle name="._Book1_Hoan chinh KH 2012 (o nha)" xfId="5646"/>
    <cellStyle name="._Book1_Hoan chinh KH 2012 (o nha) 2" xfId="5647"/>
    <cellStyle name="._Book1_Hoan chinh KH 2012 (o nha)_Bao cao giai ngan quy I" xfId="5648"/>
    <cellStyle name="._Book1_Hoan chinh KH 2012 (o nha)_Bao cao giai ngan quy I 2" xfId="5649"/>
    <cellStyle name="._Book1_Hoan chinh KH 2012 (o nha)_Bieu du thao QD von ho tro co MT" xfId="5650"/>
    <cellStyle name="._Book1_Hoan chinh KH 2012 (o nha)_Bieu du thao QD von ho tro co MT 2" xfId="5651"/>
    <cellStyle name="._Book1_Hoan chinh KH 2012 Von ho tro co MT" xfId="5652"/>
    <cellStyle name="._Book1_Hoan chinh KH 2012 Von ho tro co MT (chi tiet)" xfId="5653"/>
    <cellStyle name="._Book1_Hoan chinh KH 2012 Von ho tro co MT (chi tiet) 2" xfId="5654"/>
    <cellStyle name="._Book1_Hoan chinh KH 2012 Von ho tro co MT 10" xfId="5655"/>
    <cellStyle name="._Book1_Hoan chinh KH 2012 Von ho tro co MT 11" xfId="5656"/>
    <cellStyle name="._Book1_Hoan chinh KH 2012 Von ho tro co MT 12" xfId="5657"/>
    <cellStyle name="._Book1_Hoan chinh KH 2012 Von ho tro co MT 13" xfId="5658"/>
    <cellStyle name="._Book1_Hoan chinh KH 2012 Von ho tro co MT 14" xfId="5659"/>
    <cellStyle name="._Book1_Hoan chinh KH 2012 Von ho tro co MT 15" xfId="5660"/>
    <cellStyle name="._Book1_Hoan chinh KH 2012 Von ho tro co MT 16" xfId="5661"/>
    <cellStyle name="._Book1_Hoan chinh KH 2012 Von ho tro co MT 17" xfId="5662"/>
    <cellStyle name="._Book1_Hoan chinh KH 2012 Von ho tro co MT 18" xfId="5663"/>
    <cellStyle name="._Book1_Hoan chinh KH 2012 Von ho tro co MT 19" xfId="5664"/>
    <cellStyle name="._Book1_Hoan chinh KH 2012 Von ho tro co MT 2" xfId="5665"/>
    <cellStyle name="._Book1_Hoan chinh KH 2012 Von ho tro co MT 20" xfId="5666"/>
    <cellStyle name="._Book1_Hoan chinh KH 2012 Von ho tro co MT 3" xfId="5667"/>
    <cellStyle name="._Book1_Hoan chinh KH 2012 Von ho tro co MT 4" xfId="5668"/>
    <cellStyle name="._Book1_Hoan chinh KH 2012 Von ho tro co MT 5" xfId="5669"/>
    <cellStyle name="._Book1_Hoan chinh KH 2012 Von ho tro co MT 6" xfId="5670"/>
    <cellStyle name="._Book1_Hoan chinh KH 2012 Von ho tro co MT 7" xfId="5671"/>
    <cellStyle name="._Book1_Hoan chinh KH 2012 Von ho tro co MT 8" xfId="5672"/>
    <cellStyle name="._Book1_Hoan chinh KH 2012 Von ho tro co MT 9" xfId="5673"/>
    <cellStyle name="._Book1_Hoan chinh KH 2012 Von ho tro co MT_Bao cao giai ngan quy I" xfId="5674"/>
    <cellStyle name="._Book1_Hoan chinh KH 2012 Von ho tro co MT_Bao cao giai ngan quy I 2" xfId="5675"/>
    <cellStyle name="._Book1_Hoan chinh KH 2012 Von ho tro co MT_Bieu du thao QD von ho tro co MT" xfId="5676"/>
    <cellStyle name="._Book1_Hoan chinh KH 2012 Von ho tro co MT_Bieu du thao QD von ho tro co MT 2" xfId="5677"/>
    <cellStyle name="._Tong hop theo doi von TPCP (BC)" xfId="5678"/>
    <cellStyle name=".d©y" xfId="14"/>
    <cellStyle name=".d©y?_x000c_Normal_®Ò_x000d_Normal_123569?b_x000f_Normal_5HUYIC~1?_x0011_Normal_903DK-2001?_x000c_Normal_AD_x000b_Normal_Adot?_x000d_Normal_ADAdot?_x000d_Normal_ADOT~1ⓨ␐_x000b_?ÿ?_x0012_?ÿ?adot1?_x000b_Normal_ATEP?_x0012_Normal_Bao 㐬⎼o NCC?_x000b_" xfId="5679"/>
    <cellStyle name=".d©y_Nhu cau von dau tu 2013-2015 (LD Vụ sua)" xfId="5680"/>
    <cellStyle name="?" xfId="5681"/>
    <cellStyle name="??" xfId="15"/>
    <cellStyle name="?? [0.00]_ Att. 1- Cover" xfId="16"/>
    <cellStyle name="?? [0]" xfId="17"/>
    <cellStyle name="?? [0] 2" xfId="18"/>
    <cellStyle name="?? [0] 3" xfId="5185"/>
    <cellStyle name="?? 10" xfId="5584"/>
    <cellStyle name="?? 11" xfId="5626"/>
    <cellStyle name="?? 12" xfId="5630"/>
    <cellStyle name="?? 13" xfId="5682"/>
    <cellStyle name="?? 14" xfId="5683"/>
    <cellStyle name="?? 15" xfId="5684"/>
    <cellStyle name="?? 16" xfId="5685"/>
    <cellStyle name="?? 17" xfId="5686"/>
    <cellStyle name="?? 18" xfId="5687"/>
    <cellStyle name="?? 2" xfId="19"/>
    <cellStyle name="?? 3" xfId="20"/>
    <cellStyle name="?? 4" xfId="21"/>
    <cellStyle name="?? 5" xfId="22"/>
    <cellStyle name="?? 6" xfId="23"/>
    <cellStyle name="?? 7" xfId="24"/>
    <cellStyle name="?? 8" xfId="5184"/>
    <cellStyle name="?? 9" xfId="5560"/>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_x001d_??%U©÷u&amp;H©÷9_x0008_?_x0009_s_x000a__x0007__x0001__x0001_" xfId="5688"/>
    <cellStyle name="???? [0.00]_      " xfId="40"/>
    <cellStyle name="??????" xfId="41"/>
    <cellStyle name="?????? 2" xfId="5689"/>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_x0001_?¶æµ_x001b_ºß­ " xfId="5690"/>
    <cellStyle name="_x0001_?¶æµ_x001b_ºß­ ?[?0?.?0?0?]?_?P?R?" xfId="5691"/>
    <cellStyle name="_x0001_?¶æµ_x001b_ºß­_?P?R?O?D?U?C" xfId="5692"/>
    <cellStyle name="?Comma_phu tro SS3" xfId="5693"/>
    <cellStyle name="?Currency_phu tro SS3" xfId="5694"/>
    <cellStyle name="?Dat" xfId="5695"/>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Fixe" xfId="5696"/>
    <cellStyle name="?Header" xfId="5697"/>
    <cellStyle name="?Heading " xfId="5698"/>
    <cellStyle name="_x0001_?N,‚_?0?0?Q?3?" xfId="5699"/>
    <cellStyle name="_x0001_?N,_?0?0?Q?3?" xfId="5700"/>
    <cellStyle name="?Normal_dap (3" xfId="5701"/>
    <cellStyle name="?Tota" xfId="5702"/>
    <cellStyle name="?ÿ?_x0012_?ÿ?adot" xfId="5703"/>
    <cellStyle name="@ET_Style?.font5" xfId="69"/>
    <cellStyle name="[0]_Chi phÝ kh¸c_V" xfId="70"/>
    <cellStyle name="_x0001_\Ô" xfId="5704"/>
    <cellStyle name="_x0001_\Ô?É_?(?_x0015_Èô¼€½" xfId="5705"/>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2" xfId="4257"/>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Nhu cau von dau tu 2013-2015 (LD Vụ sua)" xfId="5706"/>
    <cellStyle name="_Book1_Phu luc 5 - TH nhu cau cua BNN" xfId="5707"/>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Huong CHI tieu Nhiem vu CTMTQG 2014(1)" xfId="425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4259"/>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4" xfId="4260"/>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Ha Nam" xfId="5708"/>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 2" xfId="5709"/>
    <cellStyle name="_KT (2)_2_TG-TH_ÿÿÿÿÿ_Bieu mau cong trinh khoi cong moi 3-4" xfId="350"/>
    <cellStyle name="_KT (2)_2_TG-TH_ÿÿÿÿÿ_Bieu3ODA" xfId="351"/>
    <cellStyle name="_KT (2)_2_TG-TH_ÿÿÿÿÿ_Bieu4HTMT" xfId="352"/>
    <cellStyle name="_KT (2)_2_TG-TH_ÿÿÿÿÿ_Ha Nam" xfId="5710"/>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1" xfId="4261"/>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Ha Nam" xfId="5711"/>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4" xfId="4262"/>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Ha Nam" xfId="5712"/>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 2" xfId="5713"/>
    <cellStyle name="_KT (2)_4_ÿÿÿÿÿ_Bieu mau cong trinh khoi cong moi 3-4" xfId="491"/>
    <cellStyle name="_KT (2)_4_ÿÿÿÿÿ_Bieu3ODA" xfId="492"/>
    <cellStyle name="_KT (2)_4_ÿÿÿÿÿ_Bieu4HTMT" xfId="493"/>
    <cellStyle name="_KT (2)_4_ÿÿÿÿÿ_Ha Nam" xfId="5714"/>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4" xfId="4263"/>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Ha Nam" xfId="5715"/>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 2" xfId="5716"/>
    <cellStyle name="_KT (2)_5_ÿÿÿÿÿ_Bieu mau cong trinh khoi cong moi 3-4" xfId="577"/>
    <cellStyle name="_KT (2)_5_ÿÿÿÿÿ_Bieu3ODA" xfId="578"/>
    <cellStyle name="_KT (2)_5_ÿÿÿÿÿ_Bieu4HTMT" xfId="579"/>
    <cellStyle name="_KT (2)_5_ÿÿÿÿÿ_Ha Nam" xfId="5717"/>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1" xfId="4264"/>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Ha Nam" xfId="5718"/>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4" xfId="4265"/>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Ha Nam" xfId="5719"/>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 2" xfId="5720"/>
    <cellStyle name="_KT_TG_1_ÿÿÿÿÿ_Bieu mau cong trinh khoi cong moi 3-4" xfId="715"/>
    <cellStyle name="_KT_TG_1_ÿÿÿÿÿ_Bieu3ODA" xfId="716"/>
    <cellStyle name="_KT_TG_1_ÿÿÿÿÿ_Bieu4HTMT" xfId="717"/>
    <cellStyle name="_KT_TG_1_ÿÿÿÿÿ_Ha Nam" xfId="5721"/>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4" xfId="426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Ha Nam" xfId="5722"/>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 2" xfId="5723"/>
    <cellStyle name="_KT_TG_2_ÿÿÿÿÿ_Bieu mau cong trinh khoi cong moi 3-4" xfId="801"/>
    <cellStyle name="_KT_TG_2_ÿÿÿÿÿ_Bieu3ODA" xfId="802"/>
    <cellStyle name="_KT_TG_2_ÿÿÿÿÿ_Bieu4HTMT" xfId="803"/>
    <cellStyle name="_KT_TG_2_ÿÿÿÿÿ_Ha Nam" xfId="5724"/>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x0001__Phu luc 5 - TH nhu cau cua BNN" xfId="572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4" xfId="4267"/>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Ha Nam" xfId="57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 2" xfId="5727"/>
    <cellStyle name="_TG-TH_1_ÿÿÿÿÿ_Bieu mau cong trinh khoi cong moi 3-4" xfId="946"/>
    <cellStyle name="_TG-TH_1_ÿÿÿÿÿ_Bieu3ODA" xfId="947"/>
    <cellStyle name="_TG-TH_1_ÿÿÿÿÿ_Bieu4HTMT" xfId="948"/>
    <cellStyle name="_TG-TH_1_ÿÿÿÿÿ_Ha Nam" xfId="572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4" xfId="4268"/>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Ha Nam" xfId="5729"/>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 2" xfId="5730"/>
    <cellStyle name="_TG-TH_2_ÿÿÿÿÿ_Bieu mau cong trinh khoi cong moi 3-4" xfId="1032"/>
    <cellStyle name="_TG-TH_2_ÿÿÿÿÿ_Bieu3ODA" xfId="1033"/>
    <cellStyle name="_TG-TH_2_ÿÿÿÿÿ_Bieu4HTMT" xfId="1034"/>
    <cellStyle name="_TG-TH_2_ÿÿÿÿÿ_Ha Nam" xfId="5731"/>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T209BTC3" xfId="426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truoc de bien (ban theo mau Vu DP) 15.6" xfId="5732"/>
    <cellStyle name="_Ung truoc de bien (ban theo mau Vu DP) 15.6_Nhu cau von dau tu 2013-2015 (LD Vụ sua)" xfId="5733"/>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huẩn bị đầu tư 2011 (sep Hung)_KH 2012 (T3-2013) 2" xfId="5734"/>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Vu KHGD" xfId="573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 2" xfId="5736"/>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Ha Nam" xfId="5737"/>
    <cellStyle name="_ÿÿÿÿÿ_Kh ql62 (2010) 11-09" xfId="1125"/>
    <cellStyle name="_ÿÿÿÿÿ_KH TPCP vung TNB (03-1-2012)" xfId="1126"/>
    <cellStyle name="_ÿÿÿÿÿ_Khung 2012" xfId="1127"/>
    <cellStyle name="_ÿÿÿÿÿ_kien giang 2" xfId="1128"/>
    <cellStyle name="~1" xfId="1129"/>
    <cellStyle name="~1 2" xfId="4270"/>
    <cellStyle name="_x0001_¨c^ " xfId="5738"/>
    <cellStyle name="_x0001_¨c^ ?[?0?]?_?0?0?" xfId="5739"/>
    <cellStyle name="_x0001_¨c^[" xfId="5740"/>
    <cellStyle name="_x0001_¨c^[?0?" xfId="5741"/>
    <cellStyle name="_x0001_¨c^_?0?0?Q?3?" xfId="5742"/>
    <cellStyle name="_x0001_¨Œc^ " xfId="5743"/>
    <cellStyle name="_x0001_¨Œc^ ?[?0?]?_?0?0?" xfId="5744"/>
    <cellStyle name="_x0001_¨Œc^[" xfId="5745"/>
    <cellStyle name="_x0001_¨Œc^[?0?" xfId="5746"/>
    <cellStyle name="_x0001_¨Œc^_?0?0?Q?3?" xfId="5747"/>
    <cellStyle name="’Ê‰Ý [0.00]_laroux" xfId="1130"/>
    <cellStyle name="’Ê‰Ý_laroux" xfId="1131"/>
    <cellStyle name="¤@¯ë_CHI PHI QUAN LY 1-00" xfId="1132"/>
    <cellStyle name="_x0001_µÑTÖ " xfId="5748"/>
    <cellStyle name="_x0001_µÑTÖ ?[?0?" xfId="5749"/>
    <cellStyle name="_x0001_µÑTÖ_" xfId="5750"/>
    <cellStyle name="•W?_Format" xfId="1133"/>
    <cellStyle name="•W€_’·Šú‰p•¶" xfId="1134"/>
    <cellStyle name="•W_’·Šú‰p•¶" xfId="1135"/>
    <cellStyle name="W_MARINE" xfId="1136"/>
    <cellStyle name="0" xfId="1137"/>
    <cellStyle name="0 2" xfId="1138"/>
    <cellStyle name="0 2 2" xfId="5187"/>
    <cellStyle name="0 2 2 2" xfId="22027"/>
    <cellStyle name="0 2 3" xfId="20532"/>
    <cellStyle name="0 3" xfId="5186"/>
    <cellStyle name="0 3 2" xfId="22026"/>
    <cellStyle name="0 4" xfId="20531"/>
    <cellStyle name="0,0_x000a__x000a_NA_x000a__x000a_" xfId="1139"/>
    <cellStyle name="0,0_x000d__x000a_NA_x000d__x000a_" xfId="1140"/>
    <cellStyle name="0,0_x000d__x000a_NA_x000d__x000a_ 10" xfId="5751"/>
    <cellStyle name="0,0_x000d__x000a_NA_x000d__x000a_ 11" xfId="5752"/>
    <cellStyle name="0,0_x000d__x000a_NA_x000d__x000a_ 12" xfId="5753"/>
    <cellStyle name="0,0_x000d__x000a_NA_x000d__x000a_ 2" xfId="1141"/>
    <cellStyle name="0,0_x000d__x000a_NA_x000d__x000a_ 2 2" xfId="5754"/>
    <cellStyle name="0,0_x000d__x000a_NA_x000d__x000a_ 2 3" xfId="5755"/>
    <cellStyle name="0,0_x000d__x000a_NA_x000d__x000a_ 2 4" xfId="5756"/>
    <cellStyle name="0,0_x000d__x000a_NA_x000d__x000a_ 2 5" xfId="5757"/>
    <cellStyle name="0,0_x000d__x000a_NA_x000d__x000a_ 2 6" xfId="5758"/>
    <cellStyle name="0,0_x000d__x000a_NA_x000d__x000a_ 3" xfId="4271"/>
    <cellStyle name="0,0_x000d__x000a_NA_x000d__x000a_ 4" xfId="4272"/>
    <cellStyle name="0,0_x000d__x000a_NA_x000d__x000a_ 5" xfId="5759"/>
    <cellStyle name="0,0_x000d__x000a_NA_x000d__x000a_ 6" xfId="5760"/>
    <cellStyle name="0,0_x000d__x000a_NA_x000d__x000a_ 7" xfId="5761"/>
    <cellStyle name="0,0_x000d__x000a_NA_x000d__x000a_ 8" xfId="5762"/>
    <cellStyle name="0,0_x000d__x000a_NA_x000d__x000a_ 9" xfId="5763"/>
    <cellStyle name="0,0_x000d__x000a_NA_x000d__x000a__KH TPCP 2013 (KTNN, HOP)" xfId="5764"/>
    <cellStyle name="0,0_x005f_x000d__x005f_x000a_NA_x005f_x000d__x005f_x000a_" xfId="1142"/>
    <cellStyle name="0.0" xfId="1143"/>
    <cellStyle name="0.0 2" xfId="1144"/>
    <cellStyle name="0.0 2 2" xfId="5189"/>
    <cellStyle name="0.0 2 2 2" xfId="22029"/>
    <cellStyle name="0.0 2 3" xfId="20534"/>
    <cellStyle name="0.0 3" xfId="5188"/>
    <cellStyle name="0.0 3 2" xfId="22028"/>
    <cellStyle name="0.0 4" xfId="20533"/>
    <cellStyle name="0.00" xfId="1145"/>
    <cellStyle name="0.00 2" xfId="1146"/>
    <cellStyle name="0.00 2 2" xfId="5191"/>
    <cellStyle name="0.00 2 2 2" xfId="22031"/>
    <cellStyle name="0.00 2 3" xfId="20536"/>
    <cellStyle name="0.00 3" xfId="5190"/>
    <cellStyle name="0.00 3 2" xfId="22030"/>
    <cellStyle name="0.00 4" xfId="20535"/>
    <cellStyle name="1" xfId="1147"/>
    <cellStyle name="1 2" xfId="1148"/>
    <cellStyle name="1 2 2" xfId="5765"/>
    <cellStyle name="1 2 2 2" xfId="22443"/>
    <cellStyle name="1 2 3" xfId="5766"/>
    <cellStyle name="1 2 3 2" xfId="22444"/>
    <cellStyle name="1 2 4" xfId="5767"/>
    <cellStyle name="1 2 4 2" xfId="22445"/>
    <cellStyle name="1 3" xfId="5768"/>
    <cellStyle name="1 3 2" xfId="22446"/>
    <cellStyle name="1 4" xfId="5769"/>
    <cellStyle name="1 4 2" xfId="22447"/>
    <cellStyle name="1 5" xfId="5770"/>
    <cellStyle name="1 5 2" xfId="22448"/>
    <cellStyle name="1_!1 1 bao cao giao KH ve HTCMT vung TNB   12-12-2011" xfId="1149"/>
    <cellStyle name="1_1 Bieu 6 thang nam 2011" xfId="5771"/>
    <cellStyle name="1_1 Bieu 6 thang nam 2011 2" xfId="5772"/>
    <cellStyle name="1_1 Bieu 6 thang nam 2011 2 2" xfId="5773"/>
    <cellStyle name="1_1 Bieu 6 thang nam 2011 2 2 2" xfId="5774"/>
    <cellStyle name="1_1 Bieu 6 thang nam 2011 2 2 2 2" xfId="22452"/>
    <cellStyle name="1_1 Bieu 6 thang nam 2011 2 2 3" xfId="5775"/>
    <cellStyle name="1_1 Bieu 6 thang nam 2011 2 2 3 2" xfId="22453"/>
    <cellStyle name="1_1 Bieu 6 thang nam 2011 2 2 4" xfId="5776"/>
    <cellStyle name="1_1 Bieu 6 thang nam 2011 2 2 4 2" xfId="22454"/>
    <cellStyle name="1_1 Bieu 6 thang nam 2011 2 2 5" xfId="22451"/>
    <cellStyle name="1_1 Bieu 6 thang nam 2011 2 3" xfId="5777"/>
    <cellStyle name="1_1 Bieu 6 thang nam 2011 2 3 2" xfId="22455"/>
    <cellStyle name="1_1 Bieu 6 thang nam 2011 2 4" xfId="5778"/>
    <cellStyle name="1_1 Bieu 6 thang nam 2011 2 4 2" xfId="22456"/>
    <cellStyle name="1_1 Bieu 6 thang nam 2011 2 5" xfId="5779"/>
    <cellStyle name="1_1 Bieu 6 thang nam 2011 2 5 2" xfId="22457"/>
    <cellStyle name="1_1 Bieu 6 thang nam 2011 2 6" xfId="22450"/>
    <cellStyle name="1_1 Bieu 6 thang nam 2011 3" xfId="5780"/>
    <cellStyle name="1_1 Bieu 6 thang nam 2011 3 2" xfId="5781"/>
    <cellStyle name="1_1 Bieu 6 thang nam 2011 3 2 2" xfId="22459"/>
    <cellStyle name="1_1 Bieu 6 thang nam 2011 3 3" xfId="5782"/>
    <cellStyle name="1_1 Bieu 6 thang nam 2011 3 3 2" xfId="22460"/>
    <cellStyle name="1_1 Bieu 6 thang nam 2011 3 4" xfId="5783"/>
    <cellStyle name="1_1 Bieu 6 thang nam 2011 3 4 2" xfId="22461"/>
    <cellStyle name="1_1 Bieu 6 thang nam 2011 3 5" xfId="22458"/>
    <cellStyle name="1_1 Bieu 6 thang nam 2011 4" xfId="5784"/>
    <cellStyle name="1_1 Bieu 6 thang nam 2011 4 2" xfId="22462"/>
    <cellStyle name="1_1 Bieu 6 thang nam 2011 5" xfId="5785"/>
    <cellStyle name="1_1 Bieu 6 thang nam 2011 5 2" xfId="22463"/>
    <cellStyle name="1_1 Bieu 6 thang nam 2011 6" xfId="5786"/>
    <cellStyle name="1_1 Bieu 6 thang nam 2011 6 2" xfId="22464"/>
    <cellStyle name="1_1 Bieu 6 thang nam 2011 7" xfId="22449"/>
    <cellStyle name="1_1 Bieu 6 thang nam 2011_BC von DTPT 6 thang 2012" xfId="5787"/>
    <cellStyle name="1_1 Bieu 6 thang nam 2011_BC von DTPT 6 thang 2012 2" xfId="5788"/>
    <cellStyle name="1_1 Bieu 6 thang nam 2011_BC von DTPT 6 thang 2012 2 2" xfId="5789"/>
    <cellStyle name="1_1 Bieu 6 thang nam 2011_BC von DTPT 6 thang 2012 2 2 2" xfId="5790"/>
    <cellStyle name="1_1 Bieu 6 thang nam 2011_BC von DTPT 6 thang 2012 2 2 2 2" xfId="22468"/>
    <cellStyle name="1_1 Bieu 6 thang nam 2011_BC von DTPT 6 thang 2012 2 2 3" xfId="5791"/>
    <cellStyle name="1_1 Bieu 6 thang nam 2011_BC von DTPT 6 thang 2012 2 2 3 2" xfId="22469"/>
    <cellStyle name="1_1 Bieu 6 thang nam 2011_BC von DTPT 6 thang 2012 2 2 4" xfId="5792"/>
    <cellStyle name="1_1 Bieu 6 thang nam 2011_BC von DTPT 6 thang 2012 2 2 4 2" xfId="22470"/>
    <cellStyle name="1_1 Bieu 6 thang nam 2011_BC von DTPT 6 thang 2012 2 2 5" xfId="22467"/>
    <cellStyle name="1_1 Bieu 6 thang nam 2011_BC von DTPT 6 thang 2012 2 3" xfId="5793"/>
    <cellStyle name="1_1 Bieu 6 thang nam 2011_BC von DTPT 6 thang 2012 2 3 2" xfId="22471"/>
    <cellStyle name="1_1 Bieu 6 thang nam 2011_BC von DTPT 6 thang 2012 2 4" xfId="5794"/>
    <cellStyle name="1_1 Bieu 6 thang nam 2011_BC von DTPT 6 thang 2012 2 4 2" xfId="22472"/>
    <cellStyle name="1_1 Bieu 6 thang nam 2011_BC von DTPT 6 thang 2012 2 5" xfId="5795"/>
    <cellStyle name="1_1 Bieu 6 thang nam 2011_BC von DTPT 6 thang 2012 2 5 2" xfId="22473"/>
    <cellStyle name="1_1 Bieu 6 thang nam 2011_BC von DTPT 6 thang 2012 2 6" xfId="22466"/>
    <cellStyle name="1_1 Bieu 6 thang nam 2011_BC von DTPT 6 thang 2012 3" xfId="5796"/>
    <cellStyle name="1_1 Bieu 6 thang nam 2011_BC von DTPT 6 thang 2012 3 2" xfId="5797"/>
    <cellStyle name="1_1 Bieu 6 thang nam 2011_BC von DTPT 6 thang 2012 3 2 2" xfId="22475"/>
    <cellStyle name="1_1 Bieu 6 thang nam 2011_BC von DTPT 6 thang 2012 3 3" xfId="5798"/>
    <cellStyle name="1_1 Bieu 6 thang nam 2011_BC von DTPT 6 thang 2012 3 3 2" xfId="22476"/>
    <cellStyle name="1_1 Bieu 6 thang nam 2011_BC von DTPT 6 thang 2012 3 4" xfId="5799"/>
    <cellStyle name="1_1 Bieu 6 thang nam 2011_BC von DTPT 6 thang 2012 3 4 2" xfId="22477"/>
    <cellStyle name="1_1 Bieu 6 thang nam 2011_BC von DTPT 6 thang 2012 3 5" xfId="22474"/>
    <cellStyle name="1_1 Bieu 6 thang nam 2011_BC von DTPT 6 thang 2012 4" xfId="5800"/>
    <cellStyle name="1_1 Bieu 6 thang nam 2011_BC von DTPT 6 thang 2012 4 2" xfId="22478"/>
    <cellStyle name="1_1 Bieu 6 thang nam 2011_BC von DTPT 6 thang 2012 5" xfId="5801"/>
    <cellStyle name="1_1 Bieu 6 thang nam 2011_BC von DTPT 6 thang 2012 5 2" xfId="22479"/>
    <cellStyle name="1_1 Bieu 6 thang nam 2011_BC von DTPT 6 thang 2012 6" xfId="5802"/>
    <cellStyle name="1_1 Bieu 6 thang nam 2011_BC von DTPT 6 thang 2012 6 2" xfId="22480"/>
    <cellStyle name="1_1 Bieu 6 thang nam 2011_BC von DTPT 6 thang 2012 7" xfId="22465"/>
    <cellStyle name="1_1 Bieu 6 thang nam 2011_Bieu du thao QD von ho tro co MT" xfId="5803"/>
    <cellStyle name="1_1 Bieu 6 thang nam 2011_Bieu du thao QD von ho tro co MT 2" xfId="5804"/>
    <cellStyle name="1_1 Bieu 6 thang nam 2011_Bieu du thao QD von ho tro co MT 2 2" xfId="5805"/>
    <cellStyle name="1_1 Bieu 6 thang nam 2011_Bieu du thao QD von ho tro co MT 2 2 2" xfId="5806"/>
    <cellStyle name="1_1 Bieu 6 thang nam 2011_Bieu du thao QD von ho tro co MT 2 2 2 2" xfId="22484"/>
    <cellStyle name="1_1 Bieu 6 thang nam 2011_Bieu du thao QD von ho tro co MT 2 2 3" xfId="5807"/>
    <cellStyle name="1_1 Bieu 6 thang nam 2011_Bieu du thao QD von ho tro co MT 2 2 3 2" xfId="22485"/>
    <cellStyle name="1_1 Bieu 6 thang nam 2011_Bieu du thao QD von ho tro co MT 2 2 4" xfId="5808"/>
    <cellStyle name="1_1 Bieu 6 thang nam 2011_Bieu du thao QD von ho tro co MT 2 2 4 2" xfId="22486"/>
    <cellStyle name="1_1 Bieu 6 thang nam 2011_Bieu du thao QD von ho tro co MT 2 2 5" xfId="22483"/>
    <cellStyle name="1_1 Bieu 6 thang nam 2011_Bieu du thao QD von ho tro co MT 2 3" xfId="5809"/>
    <cellStyle name="1_1 Bieu 6 thang nam 2011_Bieu du thao QD von ho tro co MT 2 3 2" xfId="22487"/>
    <cellStyle name="1_1 Bieu 6 thang nam 2011_Bieu du thao QD von ho tro co MT 2 4" xfId="5810"/>
    <cellStyle name="1_1 Bieu 6 thang nam 2011_Bieu du thao QD von ho tro co MT 2 4 2" xfId="22488"/>
    <cellStyle name="1_1 Bieu 6 thang nam 2011_Bieu du thao QD von ho tro co MT 2 5" xfId="5811"/>
    <cellStyle name="1_1 Bieu 6 thang nam 2011_Bieu du thao QD von ho tro co MT 2 5 2" xfId="22489"/>
    <cellStyle name="1_1 Bieu 6 thang nam 2011_Bieu du thao QD von ho tro co MT 2 6" xfId="22482"/>
    <cellStyle name="1_1 Bieu 6 thang nam 2011_Bieu du thao QD von ho tro co MT 3" xfId="5812"/>
    <cellStyle name="1_1 Bieu 6 thang nam 2011_Bieu du thao QD von ho tro co MT 3 2" xfId="5813"/>
    <cellStyle name="1_1 Bieu 6 thang nam 2011_Bieu du thao QD von ho tro co MT 3 2 2" xfId="22491"/>
    <cellStyle name="1_1 Bieu 6 thang nam 2011_Bieu du thao QD von ho tro co MT 3 3" xfId="5814"/>
    <cellStyle name="1_1 Bieu 6 thang nam 2011_Bieu du thao QD von ho tro co MT 3 3 2" xfId="22492"/>
    <cellStyle name="1_1 Bieu 6 thang nam 2011_Bieu du thao QD von ho tro co MT 3 4" xfId="5815"/>
    <cellStyle name="1_1 Bieu 6 thang nam 2011_Bieu du thao QD von ho tro co MT 3 4 2" xfId="22493"/>
    <cellStyle name="1_1 Bieu 6 thang nam 2011_Bieu du thao QD von ho tro co MT 3 5" xfId="22490"/>
    <cellStyle name="1_1 Bieu 6 thang nam 2011_Bieu du thao QD von ho tro co MT 4" xfId="5816"/>
    <cellStyle name="1_1 Bieu 6 thang nam 2011_Bieu du thao QD von ho tro co MT 4 2" xfId="22494"/>
    <cellStyle name="1_1 Bieu 6 thang nam 2011_Bieu du thao QD von ho tro co MT 5" xfId="5817"/>
    <cellStyle name="1_1 Bieu 6 thang nam 2011_Bieu du thao QD von ho tro co MT 5 2" xfId="22495"/>
    <cellStyle name="1_1 Bieu 6 thang nam 2011_Bieu du thao QD von ho tro co MT 6" xfId="5818"/>
    <cellStyle name="1_1 Bieu 6 thang nam 2011_Bieu du thao QD von ho tro co MT 6 2" xfId="22496"/>
    <cellStyle name="1_1 Bieu 6 thang nam 2011_Bieu du thao QD von ho tro co MT 7" xfId="22481"/>
    <cellStyle name="1_1 Bieu 6 thang nam 2011_Ke hoach 2012 (theo doi)" xfId="5819"/>
    <cellStyle name="1_1 Bieu 6 thang nam 2011_Ke hoach 2012 (theo doi) 2" xfId="5820"/>
    <cellStyle name="1_1 Bieu 6 thang nam 2011_Ke hoach 2012 (theo doi) 2 2" xfId="5821"/>
    <cellStyle name="1_1 Bieu 6 thang nam 2011_Ke hoach 2012 (theo doi) 2 2 2" xfId="5822"/>
    <cellStyle name="1_1 Bieu 6 thang nam 2011_Ke hoach 2012 (theo doi) 2 2 2 2" xfId="22500"/>
    <cellStyle name="1_1 Bieu 6 thang nam 2011_Ke hoach 2012 (theo doi) 2 2 3" xfId="5823"/>
    <cellStyle name="1_1 Bieu 6 thang nam 2011_Ke hoach 2012 (theo doi) 2 2 3 2" xfId="22501"/>
    <cellStyle name="1_1 Bieu 6 thang nam 2011_Ke hoach 2012 (theo doi) 2 2 4" xfId="5824"/>
    <cellStyle name="1_1 Bieu 6 thang nam 2011_Ke hoach 2012 (theo doi) 2 2 4 2" xfId="22502"/>
    <cellStyle name="1_1 Bieu 6 thang nam 2011_Ke hoach 2012 (theo doi) 2 2 5" xfId="22499"/>
    <cellStyle name="1_1 Bieu 6 thang nam 2011_Ke hoach 2012 (theo doi) 2 3" xfId="5825"/>
    <cellStyle name="1_1 Bieu 6 thang nam 2011_Ke hoach 2012 (theo doi) 2 3 2" xfId="22503"/>
    <cellStyle name="1_1 Bieu 6 thang nam 2011_Ke hoach 2012 (theo doi) 2 4" xfId="5826"/>
    <cellStyle name="1_1 Bieu 6 thang nam 2011_Ke hoach 2012 (theo doi) 2 4 2" xfId="22504"/>
    <cellStyle name="1_1 Bieu 6 thang nam 2011_Ke hoach 2012 (theo doi) 2 5" xfId="5827"/>
    <cellStyle name="1_1 Bieu 6 thang nam 2011_Ke hoach 2012 (theo doi) 2 5 2" xfId="22505"/>
    <cellStyle name="1_1 Bieu 6 thang nam 2011_Ke hoach 2012 (theo doi) 2 6" xfId="22498"/>
    <cellStyle name="1_1 Bieu 6 thang nam 2011_Ke hoach 2012 (theo doi) 3" xfId="5828"/>
    <cellStyle name="1_1 Bieu 6 thang nam 2011_Ke hoach 2012 (theo doi) 3 2" xfId="5829"/>
    <cellStyle name="1_1 Bieu 6 thang nam 2011_Ke hoach 2012 (theo doi) 3 2 2" xfId="22507"/>
    <cellStyle name="1_1 Bieu 6 thang nam 2011_Ke hoach 2012 (theo doi) 3 3" xfId="5830"/>
    <cellStyle name="1_1 Bieu 6 thang nam 2011_Ke hoach 2012 (theo doi) 3 3 2" xfId="22508"/>
    <cellStyle name="1_1 Bieu 6 thang nam 2011_Ke hoach 2012 (theo doi) 3 4" xfId="5831"/>
    <cellStyle name="1_1 Bieu 6 thang nam 2011_Ke hoach 2012 (theo doi) 3 4 2" xfId="22509"/>
    <cellStyle name="1_1 Bieu 6 thang nam 2011_Ke hoach 2012 (theo doi) 3 5" xfId="22506"/>
    <cellStyle name="1_1 Bieu 6 thang nam 2011_Ke hoach 2012 (theo doi) 4" xfId="5832"/>
    <cellStyle name="1_1 Bieu 6 thang nam 2011_Ke hoach 2012 (theo doi) 4 2" xfId="22510"/>
    <cellStyle name="1_1 Bieu 6 thang nam 2011_Ke hoach 2012 (theo doi) 5" xfId="5833"/>
    <cellStyle name="1_1 Bieu 6 thang nam 2011_Ke hoach 2012 (theo doi) 5 2" xfId="22511"/>
    <cellStyle name="1_1 Bieu 6 thang nam 2011_Ke hoach 2012 (theo doi) 6" xfId="5834"/>
    <cellStyle name="1_1 Bieu 6 thang nam 2011_Ke hoach 2012 (theo doi) 6 2" xfId="22512"/>
    <cellStyle name="1_1 Bieu 6 thang nam 2011_Ke hoach 2012 (theo doi) 7" xfId="22497"/>
    <cellStyle name="1_1 Bieu 6 thang nam 2011_Ke hoach 2012 theo doi (giai ngan 30.6.12)" xfId="5835"/>
    <cellStyle name="1_1 Bieu 6 thang nam 2011_Ke hoach 2012 theo doi (giai ngan 30.6.12) 2" xfId="5836"/>
    <cellStyle name="1_1 Bieu 6 thang nam 2011_Ke hoach 2012 theo doi (giai ngan 30.6.12) 2 2" xfId="5837"/>
    <cellStyle name="1_1 Bieu 6 thang nam 2011_Ke hoach 2012 theo doi (giai ngan 30.6.12) 2 2 2" xfId="5838"/>
    <cellStyle name="1_1 Bieu 6 thang nam 2011_Ke hoach 2012 theo doi (giai ngan 30.6.12) 2 2 2 2" xfId="22516"/>
    <cellStyle name="1_1 Bieu 6 thang nam 2011_Ke hoach 2012 theo doi (giai ngan 30.6.12) 2 2 3" xfId="5839"/>
    <cellStyle name="1_1 Bieu 6 thang nam 2011_Ke hoach 2012 theo doi (giai ngan 30.6.12) 2 2 3 2" xfId="22517"/>
    <cellStyle name="1_1 Bieu 6 thang nam 2011_Ke hoach 2012 theo doi (giai ngan 30.6.12) 2 2 4" xfId="5840"/>
    <cellStyle name="1_1 Bieu 6 thang nam 2011_Ke hoach 2012 theo doi (giai ngan 30.6.12) 2 2 4 2" xfId="22518"/>
    <cellStyle name="1_1 Bieu 6 thang nam 2011_Ke hoach 2012 theo doi (giai ngan 30.6.12) 2 2 5" xfId="22515"/>
    <cellStyle name="1_1 Bieu 6 thang nam 2011_Ke hoach 2012 theo doi (giai ngan 30.6.12) 2 3" xfId="5841"/>
    <cellStyle name="1_1 Bieu 6 thang nam 2011_Ke hoach 2012 theo doi (giai ngan 30.6.12) 2 3 2" xfId="22519"/>
    <cellStyle name="1_1 Bieu 6 thang nam 2011_Ke hoach 2012 theo doi (giai ngan 30.6.12) 2 4" xfId="5842"/>
    <cellStyle name="1_1 Bieu 6 thang nam 2011_Ke hoach 2012 theo doi (giai ngan 30.6.12) 2 4 2" xfId="22520"/>
    <cellStyle name="1_1 Bieu 6 thang nam 2011_Ke hoach 2012 theo doi (giai ngan 30.6.12) 2 5" xfId="5843"/>
    <cellStyle name="1_1 Bieu 6 thang nam 2011_Ke hoach 2012 theo doi (giai ngan 30.6.12) 2 5 2" xfId="22521"/>
    <cellStyle name="1_1 Bieu 6 thang nam 2011_Ke hoach 2012 theo doi (giai ngan 30.6.12) 2 6" xfId="22514"/>
    <cellStyle name="1_1 Bieu 6 thang nam 2011_Ke hoach 2012 theo doi (giai ngan 30.6.12) 3" xfId="5844"/>
    <cellStyle name="1_1 Bieu 6 thang nam 2011_Ke hoach 2012 theo doi (giai ngan 30.6.12) 3 2" xfId="5845"/>
    <cellStyle name="1_1 Bieu 6 thang nam 2011_Ke hoach 2012 theo doi (giai ngan 30.6.12) 3 2 2" xfId="22523"/>
    <cellStyle name="1_1 Bieu 6 thang nam 2011_Ke hoach 2012 theo doi (giai ngan 30.6.12) 3 3" xfId="5846"/>
    <cellStyle name="1_1 Bieu 6 thang nam 2011_Ke hoach 2012 theo doi (giai ngan 30.6.12) 3 3 2" xfId="22524"/>
    <cellStyle name="1_1 Bieu 6 thang nam 2011_Ke hoach 2012 theo doi (giai ngan 30.6.12) 3 4" xfId="5847"/>
    <cellStyle name="1_1 Bieu 6 thang nam 2011_Ke hoach 2012 theo doi (giai ngan 30.6.12) 3 4 2" xfId="22525"/>
    <cellStyle name="1_1 Bieu 6 thang nam 2011_Ke hoach 2012 theo doi (giai ngan 30.6.12) 3 5" xfId="22522"/>
    <cellStyle name="1_1 Bieu 6 thang nam 2011_Ke hoach 2012 theo doi (giai ngan 30.6.12) 4" xfId="5848"/>
    <cellStyle name="1_1 Bieu 6 thang nam 2011_Ke hoach 2012 theo doi (giai ngan 30.6.12) 4 2" xfId="22526"/>
    <cellStyle name="1_1 Bieu 6 thang nam 2011_Ke hoach 2012 theo doi (giai ngan 30.6.12) 5" xfId="5849"/>
    <cellStyle name="1_1 Bieu 6 thang nam 2011_Ke hoach 2012 theo doi (giai ngan 30.6.12) 5 2" xfId="22527"/>
    <cellStyle name="1_1 Bieu 6 thang nam 2011_Ke hoach 2012 theo doi (giai ngan 30.6.12) 6" xfId="5850"/>
    <cellStyle name="1_1 Bieu 6 thang nam 2011_Ke hoach 2012 theo doi (giai ngan 30.6.12) 6 2" xfId="22528"/>
    <cellStyle name="1_1 Bieu 6 thang nam 2011_Ke hoach 2012 theo doi (giai ngan 30.6.12) 7" xfId="22513"/>
    <cellStyle name="1_17 bieu (hung cap nhap)" xfId="5851"/>
    <cellStyle name="1_17 bieu (hung cap nhap) 2" xfId="5852"/>
    <cellStyle name="1_17 bieu (hung cap nhap) 2 2" xfId="5853"/>
    <cellStyle name="1_17 bieu (hung cap nhap) 2 2 2" xfId="5854"/>
    <cellStyle name="1_17 bieu (hung cap nhap) 2 2 2 2" xfId="22532"/>
    <cellStyle name="1_17 bieu (hung cap nhap) 2 2 3" xfId="5855"/>
    <cellStyle name="1_17 bieu (hung cap nhap) 2 2 3 2" xfId="22533"/>
    <cellStyle name="1_17 bieu (hung cap nhap) 2 2 4" xfId="5856"/>
    <cellStyle name="1_17 bieu (hung cap nhap) 2 2 4 2" xfId="22534"/>
    <cellStyle name="1_17 bieu (hung cap nhap) 2 2 5" xfId="22531"/>
    <cellStyle name="1_17 bieu (hung cap nhap) 2 3" xfId="5857"/>
    <cellStyle name="1_17 bieu (hung cap nhap) 2 3 2" xfId="22535"/>
    <cellStyle name="1_17 bieu (hung cap nhap) 2 4" xfId="5858"/>
    <cellStyle name="1_17 bieu (hung cap nhap) 2 4 2" xfId="22536"/>
    <cellStyle name="1_17 bieu (hung cap nhap) 2 5" xfId="5859"/>
    <cellStyle name="1_17 bieu (hung cap nhap) 2 5 2" xfId="22537"/>
    <cellStyle name="1_17 bieu (hung cap nhap) 2 6" xfId="22530"/>
    <cellStyle name="1_17 bieu (hung cap nhap) 3" xfId="5860"/>
    <cellStyle name="1_17 bieu (hung cap nhap) 3 2" xfId="5861"/>
    <cellStyle name="1_17 bieu (hung cap nhap) 3 2 2" xfId="22539"/>
    <cellStyle name="1_17 bieu (hung cap nhap) 3 3" xfId="5862"/>
    <cellStyle name="1_17 bieu (hung cap nhap) 3 3 2" xfId="22540"/>
    <cellStyle name="1_17 bieu (hung cap nhap) 3 4" xfId="5863"/>
    <cellStyle name="1_17 bieu (hung cap nhap) 3 4 2" xfId="22541"/>
    <cellStyle name="1_17 bieu (hung cap nhap) 3 5" xfId="22538"/>
    <cellStyle name="1_17 bieu (hung cap nhap) 4" xfId="5864"/>
    <cellStyle name="1_17 bieu (hung cap nhap) 4 2" xfId="22542"/>
    <cellStyle name="1_17 bieu (hung cap nhap) 5" xfId="5865"/>
    <cellStyle name="1_17 bieu (hung cap nhap) 5 2" xfId="22543"/>
    <cellStyle name="1_17 bieu (hung cap nhap) 6" xfId="5866"/>
    <cellStyle name="1_17 bieu (hung cap nhap) 6 2" xfId="22544"/>
    <cellStyle name="1_17 bieu (hung cap nhap) 7" xfId="22529"/>
    <cellStyle name="1_17 bieu (hung cap nhap)_BC von DTPT 6 thang 2012" xfId="5867"/>
    <cellStyle name="1_17 bieu (hung cap nhap)_BC von DTPT 6 thang 2012 2" xfId="5868"/>
    <cellStyle name="1_17 bieu (hung cap nhap)_BC von DTPT 6 thang 2012 2 2" xfId="5869"/>
    <cellStyle name="1_17 bieu (hung cap nhap)_BC von DTPT 6 thang 2012 2 2 2" xfId="5870"/>
    <cellStyle name="1_17 bieu (hung cap nhap)_BC von DTPT 6 thang 2012 2 2 2 2" xfId="22548"/>
    <cellStyle name="1_17 bieu (hung cap nhap)_BC von DTPT 6 thang 2012 2 2 3" xfId="5871"/>
    <cellStyle name="1_17 bieu (hung cap nhap)_BC von DTPT 6 thang 2012 2 2 3 2" xfId="22549"/>
    <cellStyle name="1_17 bieu (hung cap nhap)_BC von DTPT 6 thang 2012 2 2 4" xfId="5872"/>
    <cellStyle name="1_17 bieu (hung cap nhap)_BC von DTPT 6 thang 2012 2 2 4 2" xfId="22550"/>
    <cellStyle name="1_17 bieu (hung cap nhap)_BC von DTPT 6 thang 2012 2 2 5" xfId="22547"/>
    <cellStyle name="1_17 bieu (hung cap nhap)_BC von DTPT 6 thang 2012 2 3" xfId="5873"/>
    <cellStyle name="1_17 bieu (hung cap nhap)_BC von DTPT 6 thang 2012 2 3 2" xfId="22551"/>
    <cellStyle name="1_17 bieu (hung cap nhap)_BC von DTPT 6 thang 2012 2 4" xfId="5874"/>
    <cellStyle name="1_17 bieu (hung cap nhap)_BC von DTPT 6 thang 2012 2 4 2" xfId="22552"/>
    <cellStyle name="1_17 bieu (hung cap nhap)_BC von DTPT 6 thang 2012 2 5" xfId="5875"/>
    <cellStyle name="1_17 bieu (hung cap nhap)_BC von DTPT 6 thang 2012 2 5 2" xfId="22553"/>
    <cellStyle name="1_17 bieu (hung cap nhap)_BC von DTPT 6 thang 2012 2 6" xfId="22546"/>
    <cellStyle name="1_17 bieu (hung cap nhap)_BC von DTPT 6 thang 2012 3" xfId="5876"/>
    <cellStyle name="1_17 bieu (hung cap nhap)_BC von DTPT 6 thang 2012 3 2" xfId="5877"/>
    <cellStyle name="1_17 bieu (hung cap nhap)_BC von DTPT 6 thang 2012 3 2 2" xfId="22555"/>
    <cellStyle name="1_17 bieu (hung cap nhap)_BC von DTPT 6 thang 2012 3 3" xfId="5878"/>
    <cellStyle name="1_17 bieu (hung cap nhap)_BC von DTPT 6 thang 2012 3 3 2" xfId="22556"/>
    <cellStyle name="1_17 bieu (hung cap nhap)_BC von DTPT 6 thang 2012 3 4" xfId="5879"/>
    <cellStyle name="1_17 bieu (hung cap nhap)_BC von DTPT 6 thang 2012 3 4 2" xfId="22557"/>
    <cellStyle name="1_17 bieu (hung cap nhap)_BC von DTPT 6 thang 2012 3 5" xfId="22554"/>
    <cellStyle name="1_17 bieu (hung cap nhap)_BC von DTPT 6 thang 2012 4" xfId="5880"/>
    <cellStyle name="1_17 bieu (hung cap nhap)_BC von DTPT 6 thang 2012 4 2" xfId="22558"/>
    <cellStyle name="1_17 bieu (hung cap nhap)_BC von DTPT 6 thang 2012 5" xfId="5881"/>
    <cellStyle name="1_17 bieu (hung cap nhap)_BC von DTPT 6 thang 2012 5 2" xfId="22559"/>
    <cellStyle name="1_17 bieu (hung cap nhap)_BC von DTPT 6 thang 2012 6" xfId="5882"/>
    <cellStyle name="1_17 bieu (hung cap nhap)_BC von DTPT 6 thang 2012 6 2" xfId="22560"/>
    <cellStyle name="1_17 bieu (hung cap nhap)_BC von DTPT 6 thang 2012 7" xfId="22545"/>
    <cellStyle name="1_17 bieu (hung cap nhap)_Bieu du thao QD von ho tro co MT" xfId="5883"/>
    <cellStyle name="1_17 bieu (hung cap nhap)_Bieu du thao QD von ho tro co MT 2" xfId="5884"/>
    <cellStyle name="1_17 bieu (hung cap nhap)_Bieu du thao QD von ho tro co MT 2 2" xfId="5885"/>
    <cellStyle name="1_17 bieu (hung cap nhap)_Bieu du thao QD von ho tro co MT 2 2 2" xfId="5886"/>
    <cellStyle name="1_17 bieu (hung cap nhap)_Bieu du thao QD von ho tro co MT 2 2 2 2" xfId="22564"/>
    <cellStyle name="1_17 bieu (hung cap nhap)_Bieu du thao QD von ho tro co MT 2 2 3" xfId="5887"/>
    <cellStyle name="1_17 bieu (hung cap nhap)_Bieu du thao QD von ho tro co MT 2 2 3 2" xfId="22565"/>
    <cellStyle name="1_17 bieu (hung cap nhap)_Bieu du thao QD von ho tro co MT 2 2 4" xfId="5888"/>
    <cellStyle name="1_17 bieu (hung cap nhap)_Bieu du thao QD von ho tro co MT 2 2 4 2" xfId="22566"/>
    <cellStyle name="1_17 bieu (hung cap nhap)_Bieu du thao QD von ho tro co MT 2 2 5" xfId="22563"/>
    <cellStyle name="1_17 bieu (hung cap nhap)_Bieu du thao QD von ho tro co MT 2 3" xfId="5889"/>
    <cellStyle name="1_17 bieu (hung cap nhap)_Bieu du thao QD von ho tro co MT 2 3 2" xfId="22567"/>
    <cellStyle name="1_17 bieu (hung cap nhap)_Bieu du thao QD von ho tro co MT 2 4" xfId="5890"/>
    <cellStyle name="1_17 bieu (hung cap nhap)_Bieu du thao QD von ho tro co MT 2 4 2" xfId="22568"/>
    <cellStyle name="1_17 bieu (hung cap nhap)_Bieu du thao QD von ho tro co MT 2 5" xfId="5891"/>
    <cellStyle name="1_17 bieu (hung cap nhap)_Bieu du thao QD von ho tro co MT 2 5 2" xfId="22569"/>
    <cellStyle name="1_17 bieu (hung cap nhap)_Bieu du thao QD von ho tro co MT 2 6" xfId="22562"/>
    <cellStyle name="1_17 bieu (hung cap nhap)_Bieu du thao QD von ho tro co MT 3" xfId="5892"/>
    <cellStyle name="1_17 bieu (hung cap nhap)_Bieu du thao QD von ho tro co MT 3 2" xfId="5893"/>
    <cellStyle name="1_17 bieu (hung cap nhap)_Bieu du thao QD von ho tro co MT 3 2 2" xfId="22571"/>
    <cellStyle name="1_17 bieu (hung cap nhap)_Bieu du thao QD von ho tro co MT 3 3" xfId="5894"/>
    <cellStyle name="1_17 bieu (hung cap nhap)_Bieu du thao QD von ho tro co MT 3 3 2" xfId="22572"/>
    <cellStyle name="1_17 bieu (hung cap nhap)_Bieu du thao QD von ho tro co MT 3 4" xfId="5895"/>
    <cellStyle name="1_17 bieu (hung cap nhap)_Bieu du thao QD von ho tro co MT 3 4 2" xfId="22573"/>
    <cellStyle name="1_17 bieu (hung cap nhap)_Bieu du thao QD von ho tro co MT 3 5" xfId="22570"/>
    <cellStyle name="1_17 bieu (hung cap nhap)_Bieu du thao QD von ho tro co MT 4" xfId="5896"/>
    <cellStyle name="1_17 bieu (hung cap nhap)_Bieu du thao QD von ho tro co MT 4 2" xfId="22574"/>
    <cellStyle name="1_17 bieu (hung cap nhap)_Bieu du thao QD von ho tro co MT 5" xfId="5897"/>
    <cellStyle name="1_17 bieu (hung cap nhap)_Bieu du thao QD von ho tro co MT 5 2" xfId="22575"/>
    <cellStyle name="1_17 bieu (hung cap nhap)_Bieu du thao QD von ho tro co MT 6" xfId="5898"/>
    <cellStyle name="1_17 bieu (hung cap nhap)_Bieu du thao QD von ho tro co MT 6 2" xfId="22576"/>
    <cellStyle name="1_17 bieu (hung cap nhap)_Bieu du thao QD von ho tro co MT 7" xfId="22561"/>
    <cellStyle name="1_17 bieu (hung cap nhap)_Dang ky phan khai von ODA (gui Bo)" xfId="5899"/>
    <cellStyle name="1_17 bieu (hung cap nhap)_Dang ky phan khai von ODA (gui Bo) 2" xfId="5900"/>
    <cellStyle name="1_17 bieu (hung cap nhap)_Dang ky phan khai von ODA (gui Bo) 2 2" xfId="5901"/>
    <cellStyle name="1_17 bieu (hung cap nhap)_Dang ky phan khai von ODA (gui Bo) 2 2 2" xfId="5902"/>
    <cellStyle name="1_17 bieu (hung cap nhap)_Dang ky phan khai von ODA (gui Bo) 2 2 2 2" xfId="22580"/>
    <cellStyle name="1_17 bieu (hung cap nhap)_Dang ky phan khai von ODA (gui Bo) 2 2 3" xfId="5903"/>
    <cellStyle name="1_17 bieu (hung cap nhap)_Dang ky phan khai von ODA (gui Bo) 2 2 3 2" xfId="22581"/>
    <cellStyle name="1_17 bieu (hung cap nhap)_Dang ky phan khai von ODA (gui Bo) 2 2 4" xfId="5904"/>
    <cellStyle name="1_17 bieu (hung cap nhap)_Dang ky phan khai von ODA (gui Bo) 2 2 4 2" xfId="22582"/>
    <cellStyle name="1_17 bieu (hung cap nhap)_Dang ky phan khai von ODA (gui Bo) 2 2 5" xfId="22579"/>
    <cellStyle name="1_17 bieu (hung cap nhap)_Dang ky phan khai von ODA (gui Bo) 2 3" xfId="5905"/>
    <cellStyle name="1_17 bieu (hung cap nhap)_Dang ky phan khai von ODA (gui Bo) 2 3 2" xfId="22583"/>
    <cellStyle name="1_17 bieu (hung cap nhap)_Dang ky phan khai von ODA (gui Bo) 2 4" xfId="5906"/>
    <cellStyle name="1_17 bieu (hung cap nhap)_Dang ky phan khai von ODA (gui Bo) 2 4 2" xfId="22584"/>
    <cellStyle name="1_17 bieu (hung cap nhap)_Dang ky phan khai von ODA (gui Bo) 2 5" xfId="5907"/>
    <cellStyle name="1_17 bieu (hung cap nhap)_Dang ky phan khai von ODA (gui Bo) 2 5 2" xfId="22585"/>
    <cellStyle name="1_17 bieu (hung cap nhap)_Dang ky phan khai von ODA (gui Bo) 2 6" xfId="22578"/>
    <cellStyle name="1_17 bieu (hung cap nhap)_Dang ky phan khai von ODA (gui Bo) 3" xfId="5908"/>
    <cellStyle name="1_17 bieu (hung cap nhap)_Dang ky phan khai von ODA (gui Bo) 3 2" xfId="5909"/>
    <cellStyle name="1_17 bieu (hung cap nhap)_Dang ky phan khai von ODA (gui Bo) 3 2 2" xfId="22587"/>
    <cellStyle name="1_17 bieu (hung cap nhap)_Dang ky phan khai von ODA (gui Bo) 3 3" xfId="5910"/>
    <cellStyle name="1_17 bieu (hung cap nhap)_Dang ky phan khai von ODA (gui Bo) 3 3 2" xfId="22588"/>
    <cellStyle name="1_17 bieu (hung cap nhap)_Dang ky phan khai von ODA (gui Bo) 3 4" xfId="5911"/>
    <cellStyle name="1_17 bieu (hung cap nhap)_Dang ky phan khai von ODA (gui Bo) 3 4 2" xfId="22589"/>
    <cellStyle name="1_17 bieu (hung cap nhap)_Dang ky phan khai von ODA (gui Bo) 3 5" xfId="22586"/>
    <cellStyle name="1_17 bieu (hung cap nhap)_Dang ky phan khai von ODA (gui Bo) 4" xfId="5912"/>
    <cellStyle name="1_17 bieu (hung cap nhap)_Dang ky phan khai von ODA (gui Bo) 4 2" xfId="22590"/>
    <cellStyle name="1_17 bieu (hung cap nhap)_Dang ky phan khai von ODA (gui Bo) 5" xfId="5913"/>
    <cellStyle name="1_17 bieu (hung cap nhap)_Dang ky phan khai von ODA (gui Bo) 5 2" xfId="22591"/>
    <cellStyle name="1_17 bieu (hung cap nhap)_Dang ky phan khai von ODA (gui Bo) 6" xfId="5914"/>
    <cellStyle name="1_17 bieu (hung cap nhap)_Dang ky phan khai von ODA (gui Bo) 6 2" xfId="22592"/>
    <cellStyle name="1_17 bieu (hung cap nhap)_Dang ky phan khai von ODA (gui Bo) 7" xfId="22577"/>
    <cellStyle name="1_17 bieu (hung cap nhap)_Dang ky phan khai von ODA (gui Bo)_BC von DTPT 6 thang 2012" xfId="5915"/>
    <cellStyle name="1_17 bieu (hung cap nhap)_Dang ky phan khai von ODA (gui Bo)_BC von DTPT 6 thang 2012 2" xfId="5916"/>
    <cellStyle name="1_17 bieu (hung cap nhap)_Dang ky phan khai von ODA (gui Bo)_BC von DTPT 6 thang 2012 2 2" xfId="5917"/>
    <cellStyle name="1_17 bieu (hung cap nhap)_Dang ky phan khai von ODA (gui Bo)_BC von DTPT 6 thang 2012 2 2 2" xfId="5918"/>
    <cellStyle name="1_17 bieu (hung cap nhap)_Dang ky phan khai von ODA (gui Bo)_BC von DTPT 6 thang 2012 2 2 2 2" xfId="22596"/>
    <cellStyle name="1_17 bieu (hung cap nhap)_Dang ky phan khai von ODA (gui Bo)_BC von DTPT 6 thang 2012 2 2 3" xfId="5919"/>
    <cellStyle name="1_17 bieu (hung cap nhap)_Dang ky phan khai von ODA (gui Bo)_BC von DTPT 6 thang 2012 2 2 3 2" xfId="22597"/>
    <cellStyle name="1_17 bieu (hung cap nhap)_Dang ky phan khai von ODA (gui Bo)_BC von DTPT 6 thang 2012 2 2 4" xfId="5920"/>
    <cellStyle name="1_17 bieu (hung cap nhap)_Dang ky phan khai von ODA (gui Bo)_BC von DTPT 6 thang 2012 2 2 4 2" xfId="22598"/>
    <cellStyle name="1_17 bieu (hung cap nhap)_Dang ky phan khai von ODA (gui Bo)_BC von DTPT 6 thang 2012 2 2 5" xfId="22595"/>
    <cellStyle name="1_17 bieu (hung cap nhap)_Dang ky phan khai von ODA (gui Bo)_BC von DTPT 6 thang 2012 2 3" xfId="5921"/>
    <cellStyle name="1_17 bieu (hung cap nhap)_Dang ky phan khai von ODA (gui Bo)_BC von DTPT 6 thang 2012 2 3 2" xfId="22599"/>
    <cellStyle name="1_17 bieu (hung cap nhap)_Dang ky phan khai von ODA (gui Bo)_BC von DTPT 6 thang 2012 2 4" xfId="5922"/>
    <cellStyle name="1_17 bieu (hung cap nhap)_Dang ky phan khai von ODA (gui Bo)_BC von DTPT 6 thang 2012 2 4 2" xfId="22600"/>
    <cellStyle name="1_17 bieu (hung cap nhap)_Dang ky phan khai von ODA (gui Bo)_BC von DTPT 6 thang 2012 2 5" xfId="5923"/>
    <cellStyle name="1_17 bieu (hung cap nhap)_Dang ky phan khai von ODA (gui Bo)_BC von DTPT 6 thang 2012 2 5 2" xfId="22601"/>
    <cellStyle name="1_17 bieu (hung cap nhap)_Dang ky phan khai von ODA (gui Bo)_BC von DTPT 6 thang 2012 2 6" xfId="22594"/>
    <cellStyle name="1_17 bieu (hung cap nhap)_Dang ky phan khai von ODA (gui Bo)_BC von DTPT 6 thang 2012 3" xfId="5924"/>
    <cellStyle name="1_17 bieu (hung cap nhap)_Dang ky phan khai von ODA (gui Bo)_BC von DTPT 6 thang 2012 3 2" xfId="5925"/>
    <cellStyle name="1_17 bieu (hung cap nhap)_Dang ky phan khai von ODA (gui Bo)_BC von DTPT 6 thang 2012 3 2 2" xfId="22603"/>
    <cellStyle name="1_17 bieu (hung cap nhap)_Dang ky phan khai von ODA (gui Bo)_BC von DTPT 6 thang 2012 3 3" xfId="5926"/>
    <cellStyle name="1_17 bieu (hung cap nhap)_Dang ky phan khai von ODA (gui Bo)_BC von DTPT 6 thang 2012 3 3 2" xfId="22604"/>
    <cellStyle name="1_17 bieu (hung cap nhap)_Dang ky phan khai von ODA (gui Bo)_BC von DTPT 6 thang 2012 3 4" xfId="5927"/>
    <cellStyle name="1_17 bieu (hung cap nhap)_Dang ky phan khai von ODA (gui Bo)_BC von DTPT 6 thang 2012 3 4 2" xfId="22605"/>
    <cellStyle name="1_17 bieu (hung cap nhap)_Dang ky phan khai von ODA (gui Bo)_BC von DTPT 6 thang 2012 3 5" xfId="22602"/>
    <cellStyle name="1_17 bieu (hung cap nhap)_Dang ky phan khai von ODA (gui Bo)_BC von DTPT 6 thang 2012 4" xfId="5928"/>
    <cellStyle name="1_17 bieu (hung cap nhap)_Dang ky phan khai von ODA (gui Bo)_BC von DTPT 6 thang 2012 4 2" xfId="22606"/>
    <cellStyle name="1_17 bieu (hung cap nhap)_Dang ky phan khai von ODA (gui Bo)_BC von DTPT 6 thang 2012 5" xfId="5929"/>
    <cellStyle name="1_17 bieu (hung cap nhap)_Dang ky phan khai von ODA (gui Bo)_BC von DTPT 6 thang 2012 5 2" xfId="22607"/>
    <cellStyle name="1_17 bieu (hung cap nhap)_Dang ky phan khai von ODA (gui Bo)_BC von DTPT 6 thang 2012 6" xfId="5930"/>
    <cellStyle name="1_17 bieu (hung cap nhap)_Dang ky phan khai von ODA (gui Bo)_BC von DTPT 6 thang 2012 6 2" xfId="22608"/>
    <cellStyle name="1_17 bieu (hung cap nhap)_Dang ky phan khai von ODA (gui Bo)_BC von DTPT 6 thang 2012 7" xfId="22593"/>
    <cellStyle name="1_17 bieu (hung cap nhap)_Dang ky phan khai von ODA (gui Bo)_Bieu du thao QD von ho tro co MT" xfId="5931"/>
    <cellStyle name="1_17 bieu (hung cap nhap)_Dang ky phan khai von ODA (gui Bo)_Bieu du thao QD von ho tro co MT 2" xfId="5932"/>
    <cellStyle name="1_17 bieu (hung cap nhap)_Dang ky phan khai von ODA (gui Bo)_Bieu du thao QD von ho tro co MT 2 2" xfId="5933"/>
    <cellStyle name="1_17 bieu (hung cap nhap)_Dang ky phan khai von ODA (gui Bo)_Bieu du thao QD von ho tro co MT 2 2 2" xfId="5934"/>
    <cellStyle name="1_17 bieu (hung cap nhap)_Dang ky phan khai von ODA (gui Bo)_Bieu du thao QD von ho tro co MT 2 2 2 2" xfId="22612"/>
    <cellStyle name="1_17 bieu (hung cap nhap)_Dang ky phan khai von ODA (gui Bo)_Bieu du thao QD von ho tro co MT 2 2 3" xfId="5935"/>
    <cellStyle name="1_17 bieu (hung cap nhap)_Dang ky phan khai von ODA (gui Bo)_Bieu du thao QD von ho tro co MT 2 2 3 2" xfId="22613"/>
    <cellStyle name="1_17 bieu (hung cap nhap)_Dang ky phan khai von ODA (gui Bo)_Bieu du thao QD von ho tro co MT 2 2 4" xfId="5936"/>
    <cellStyle name="1_17 bieu (hung cap nhap)_Dang ky phan khai von ODA (gui Bo)_Bieu du thao QD von ho tro co MT 2 2 4 2" xfId="22614"/>
    <cellStyle name="1_17 bieu (hung cap nhap)_Dang ky phan khai von ODA (gui Bo)_Bieu du thao QD von ho tro co MT 2 2 5" xfId="22611"/>
    <cellStyle name="1_17 bieu (hung cap nhap)_Dang ky phan khai von ODA (gui Bo)_Bieu du thao QD von ho tro co MT 2 3" xfId="5937"/>
    <cellStyle name="1_17 bieu (hung cap nhap)_Dang ky phan khai von ODA (gui Bo)_Bieu du thao QD von ho tro co MT 2 3 2" xfId="22615"/>
    <cellStyle name="1_17 bieu (hung cap nhap)_Dang ky phan khai von ODA (gui Bo)_Bieu du thao QD von ho tro co MT 2 4" xfId="5938"/>
    <cellStyle name="1_17 bieu (hung cap nhap)_Dang ky phan khai von ODA (gui Bo)_Bieu du thao QD von ho tro co MT 2 4 2" xfId="22616"/>
    <cellStyle name="1_17 bieu (hung cap nhap)_Dang ky phan khai von ODA (gui Bo)_Bieu du thao QD von ho tro co MT 2 5" xfId="5939"/>
    <cellStyle name="1_17 bieu (hung cap nhap)_Dang ky phan khai von ODA (gui Bo)_Bieu du thao QD von ho tro co MT 2 5 2" xfId="22617"/>
    <cellStyle name="1_17 bieu (hung cap nhap)_Dang ky phan khai von ODA (gui Bo)_Bieu du thao QD von ho tro co MT 2 6" xfId="22610"/>
    <cellStyle name="1_17 bieu (hung cap nhap)_Dang ky phan khai von ODA (gui Bo)_Bieu du thao QD von ho tro co MT 3" xfId="5940"/>
    <cellStyle name="1_17 bieu (hung cap nhap)_Dang ky phan khai von ODA (gui Bo)_Bieu du thao QD von ho tro co MT 3 2" xfId="5941"/>
    <cellStyle name="1_17 bieu (hung cap nhap)_Dang ky phan khai von ODA (gui Bo)_Bieu du thao QD von ho tro co MT 3 2 2" xfId="22619"/>
    <cellStyle name="1_17 bieu (hung cap nhap)_Dang ky phan khai von ODA (gui Bo)_Bieu du thao QD von ho tro co MT 3 3" xfId="5942"/>
    <cellStyle name="1_17 bieu (hung cap nhap)_Dang ky phan khai von ODA (gui Bo)_Bieu du thao QD von ho tro co MT 3 3 2" xfId="22620"/>
    <cellStyle name="1_17 bieu (hung cap nhap)_Dang ky phan khai von ODA (gui Bo)_Bieu du thao QD von ho tro co MT 3 4" xfId="5943"/>
    <cellStyle name="1_17 bieu (hung cap nhap)_Dang ky phan khai von ODA (gui Bo)_Bieu du thao QD von ho tro co MT 3 4 2" xfId="22621"/>
    <cellStyle name="1_17 bieu (hung cap nhap)_Dang ky phan khai von ODA (gui Bo)_Bieu du thao QD von ho tro co MT 3 5" xfId="22618"/>
    <cellStyle name="1_17 bieu (hung cap nhap)_Dang ky phan khai von ODA (gui Bo)_Bieu du thao QD von ho tro co MT 4" xfId="5944"/>
    <cellStyle name="1_17 bieu (hung cap nhap)_Dang ky phan khai von ODA (gui Bo)_Bieu du thao QD von ho tro co MT 4 2" xfId="22622"/>
    <cellStyle name="1_17 bieu (hung cap nhap)_Dang ky phan khai von ODA (gui Bo)_Bieu du thao QD von ho tro co MT 5" xfId="5945"/>
    <cellStyle name="1_17 bieu (hung cap nhap)_Dang ky phan khai von ODA (gui Bo)_Bieu du thao QD von ho tro co MT 5 2" xfId="22623"/>
    <cellStyle name="1_17 bieu (hung cap nhap)_Dang ky phan khai von ODA (gui Bo)_Bieu du thao QD von ho tro co MT 6" xfId="5946"/>
    <cellStyle name="1_17 bieu (hung cap nhap)_Dang ky phan khai von ODA (gui Bo)_Bieu du thao QD von ho tro co MT 6 2" xfId="22624"/>
    <cellStyle name="1_17 bieu (hung cap nhap)_Dang ky phan khai von ODA (gui Bo)_Bieu du thao QD von ho tro co MT 7" xfId="22609"/>
    <cellStyle name="1_17 bieu (hung cap nhap)_Dang ky phan khai von ODA (gui Bo)_Ke hoach 2012 theo doi (giai ngan 30.6.12)" xfId="5947"/>
    <cellStyle name="1_17 bieu (hung cap nhap)_Dang ky phan khai von ODA (gui Bo)_Ke hoach 2012 theo doi (giai ngan 30.6.12) 2" xfId="5948"/>
    <cellStyle name="1_17 bieu (hung cap nhap)_Dang ky phan khai von ODA (gui Bo)_Ke hoach 2012 theo doi (giai ngan 30.6.12) 2 2" xfId="5949"/>
    <cellStyle name="1_17 bieu (hung cap nhap)_Dang ky phan khai von ODA (gui Bo)_Ke hoach 2012 theo doi (giai ngan 30.6.12) 2 2 2" xfId="5950"/>
    <cellStyle name="1_17 bieu (hung cap nhap)_Dang ky phan khai von ODA (gui Bo)_Ke hoach 2012 theo doi (giai ngan 30.6.12) 2 2 2 2" xfId="22628"/>
    <cellStyle name="1_17 bieu (hung cap nhap)_Dang ky phan khai von ODA (gui Bo)_Ke hoach 2012 theo doi (giai ngan 30.6.12) 2 2 3" xfId="5951"/>
    <cellStyle name="1_17 bieu (hung cap nhap)_Dang ky phan khai von ODA (gui Bo)_Ke hoach 2012 theo doi (giai ngan 30.6.12) 2 2 3 2" xfId="22629"/>
    <cellStyle name="1_17 bieu (hung cap nhap)_Dang ky phan khai von ODA (gui Bo)_Ke hoach 2012 theo doi (giai ngan 30.6.12) 2 2 4" xfId="5952"/>
    <cellStyle name="1_17 bieu (hung cap nhap)_Dang ky phan khai von ODA (gui Bo)_Ke hoach 2012 theo doi (giai ngan 30.6.12) 2 2 4 2" xfId="22630"/>
    <cellStyle name="1_17 bieu (hung cap nhap)_Dang ky phan khai von ODA (gui Bo)_Ke hoach 2012 theo doi (giai ngan 30.6.12) 2 2 5" xfId="22627"/>
    <cellStyle name="1_17 bieu (hung cap nhap)_Dang ky phan khai von ODA (gui Bo)_Ke hoach 2012 theo doi (giai ngan 30.6.12) 2 3" xfId="5953"/>
    <cellStyle name="1_17 bieu (hung cap nhap)_Dang ky phan khai von ODA (gui Bo)_Ke hoach 2012 theo doi (giai ngan 30.6.12) 2 3 2" xfId="22631"/>
    <cellStyle name="1_17 bieu (hung cap nhap)_Dang ky phan khai von ODA (gui Bo)_Ke hoach 2012 theo doi (giai ngan 30.6.12) 2 4" xfId="5954"/>
    <cellStyle name="1_17 bieu (hung cap nhap)_Dang ky phan khai von ODA (gui Bo)_Ke hoach 2012 theo doi (giai ngan 30.6.12) 2 4 2" xfId="22632"/>
    <cellStyle name="1_17 bieu (hung cap nhap)_Dang ky phan khai von ODA (gui Bo)_Ke hoach 2012 theo doi (giai ngan 30.6.12) 2 5" xfId="5955"/>
    <cellStyle name="1_17 bieu (hung cap nhap)_Dang ky phan khai von ODA (gui Bo)_Ke hoach 2012 theo doi (giai ngan 30.6.12) 2 5 2" xfId="22633"/>
    <cellStyle name="1_17 bieu (hung cap nhap)_Dang ky phan khai von ODA (gui Bo)_Ke hoach 2012 theo doi (giai ngan 30.6.12) 2 6" xfId="22626"/>
    <cellStyle name="1_17 bieu (hung cap nhap)_Dang ky phan khai von ODA (gui Bo)_Ke hoach 2012 theo doi (giai ngan 30.6.12) 3" xfId="5956"/>
    <cellStyle name="1_17 bieu (hung cap nhap)_Dang ky phan khai von ODA (gui Bo)_Ke hoach 2012 theo doi (giai ngan 30.6.12) 3 2" xfId="5957"/>
    <cellStyle name="1_17 bieu (hung cap nhap)_Dang ky phan khai von ODA (gui Bo)_Ke hoach 2012 theo doi (giai ngan 30.6.12) 3 2 2" xfId="22635"/>
    <cellStyle name="1_17 bieu (hung cap nhap)_Dang ky phan khai von ODA (gui Bo)_Ke hoach 2012 theo doi (giai ngan 30.6.12) 3 3" xfId="5958"/>
    <cellStyle name="1_17 bieu (hung cap nhap)_Dang ky phan khai von ODA (gui Bo)_Ke hoach 2012 theo doi (giai ngan 30.6.12) 3 3 2" xfId="22636"/>
    <cellStyle name="1_17 bieu (hung cap nhap)_Dang ky phan khai von ODA (gui Bo)_Ke hoach 2012 theo doi (giai ngan 30.6.12) 3 4" xfId="5959"/>
    <cellStyle name="1_17 bieu (hung cap nhap)_Dang ky phan khai von ODA (gui Bo)_Ke hoach 2012 theo doi (giai ngan 30.6.12) 3 4 2" xfId="22637"/>
    <cellStyle name="1_17 bieu (hung cap nhap)_Dang ky phan khai von ODA (gui Bo)_Ke hoach 2012 theo doi (giai ngan 30.6.12) 3 5" xfId="22634"/>
    <cellStyle name="1_17 bieu (hung cap nhap)_Dang ky phan khai von ODA (gui Bo)_Ke hoach 2012 theo doi (giai ngan 30.6.12) 4" xfId="5960"/>
    <cellStyle name="1_17 bieu (hung cap nhap)_Dang ky phan khai von ODA (gui Bo)_Ke hoach 2012 theo doi (giai ngan 30.6.12) 4 2" xfId="22638"/>
    <cellStyle name="1_17 bieu (hung cap nhap)_Dang ky phan khai von ODA (gui Bo)_Ke hoach 2012 theo doi (giai ngan 30.6.12) 5" xfId="5961"/>
    <cellStyle name="1_17 bieu (hung cap nhap)_Dang ky phan khai von ODA (gui Bo)_Ke hoach 2012 theo doi (giai ngan 30.6.12) 5 2" xfId="22639"/>
    <cellStyle name="1_17 bieu (hung cap nhap)_Dang ky phan khai von ODA (gui Bo)_Ke hoach 2012 theo doi (giai ngan 30.6.12) 6" xfId="5962"/>
    <cellStyle name="1_17 bieu (hung cap nhap)_Dang ky phan khai von ODA (gui Bo)_Ke hoach 2012 theo doi (giai ngan 30.6.12) 6 2" xfId="22640"/>
    <cellStyle name="1_17 bieu (hung cap nhap)_Dang ky phan khai von ODA (gui Bo)_Ke hoach 2012 theo doi (giai ngan 30.6.12) 7" xfId="22625"/>
    <cellStyle name="1_17 bieu (hung cap nhap)_Ke hoach 2012 (theo doi)" xfId="5963"/>
    <cellStyle name="1_17 bieu (hung cap nhap)_Ke hoach 2012 (theo doi) 2" xfId="5964"/>
    <cellStyle name="1_17 bieu (hung cap nhap)_Ke hoach 2012 (theo doi) 2 2" xfId="5965"/>
    <cellStyle name="1_17 bieu (hung cap nhap)_Ke hoach 2012 (theo doi) 2 2 2" xfId="5966"/>
    <cellStyle name="1_17 bieu (hung cap nhap)_Ke hoach 2012 (theo doi) 2 2 2 2" xfId="22644"/>
    <cellStyle name="1_17 bieu (hung cap nhap)_Ke hoach 2012 (theo doi) 2 2 3" xfId="5967"/>
    <cellStyle name="1_17 bieu (hung cap nhap)_Ke hoach 2012 (theo doi) 2 2 3 2" xfId="22645"/>
    <cellStyle name="1_17 bieu (hung cap nhap)_Ke hoach 2012 (theo doi) 2 2 4" xfId="5968"/>
    <cellStyle name="1_17 bieu (hung cap nhap)_Ke hoach 2012 (theo doi) 2 2 4 2" xfId="22646"/>
    <cellStyle name="1_17 bieu (hung cap nhap)_Ke hoach 2012 (theo doi) 2 2 5" xfId="22643"/>
    <cellStyle name="1_17 bieu (hung cap nhap)_Ke hoach 2012 (theo doi) 2 3" xfId="5969"/>
    <cellStyle name="1_17 bieu (hung cap nhap)_Ke hoach 2012 (theo doi) 2 3 2" xfId="22647"/>
    <cellStyle name="1_17 bieu (hung cap nhap)_Ke hoach 2012 (theo doi) 2 4" xfId="5970"/>
    <cellStyle name="1_17 bieu (hung cap nhap)_Ke hoach 2012 (theo doi) 2 4 2" xfId="22648"/>
    <cellStyle name="1_17 bieu (hung cap nhap)_Ke hoach 2012 (theo doi) 2 5" xfId="5971"/>
    <cellStyle name="1_17 bieu (hung cap nhap)_Ke hoach 2012 (theo doi) 2 5 2" xfId="22649"/>
    <cellStyle name="1_17 bieu (hung cap nhap)_Ke hoach 2012 (theo doi) 2 6" xfId="22642"/>
    <cellStyle name="1_17 bieu (hung cap nhap)_Ke hoach 2012 (theo doi) 3" xfId="5972"/>
    <cellStyle name="1_17 bieu (hung cap nhap)_Ke hoach 2012 (theo doi) 3 2" xfId="5973"/>
    <cellStyle name="1_17 bieu (hung cap nhap)_Ke hoach 2012 (theo doi) 3 2 2" xfId="22651"/>
    <cellStyle name="1_17 bieu (hung cap nhap)_Ke hoach 2012 (theo doi) 3 3" xfId="5974"/>
    <cellStyle name="1_17 bieu (hung cap nhap)_Ke hoach 2012 (theo doi) 3 3 2" xfId="22652"/>
    <cellStyle name="1_17 bieu (hung cap nhap)_Ke hoach 2012 (theo doi) 3 4" xfId="5975"/>
    <cellStyle name="1_17 bieu (hung cap nhap)_Ke hoach 2012 (theo doi) 3 4 2" xfId="22653"/>
    <cellStyle name="1_17 bieu (hung cap nhap)_Ke hoach 2012 (theo doi) 3 5" xfId="22650"/>
    <cellStyle name="1_17 bieu (hung cap nhap)_Ke hoach 2012 (theo doi) 4" xfId="5976"/>
    <cellStyle name="1_17 bieu (hung cap nhap)_Ke hoach 2012 (theo doi) 4 2" xfId="22654"/>
    <cellStyle name="1_17 bieu (hung cap nhap)_Ke hoach 2012 (theo doi) 5" xfId="5977"/>
    <cellStyle name="1_17 bieu (hung cap nhap)_Ke hoach 2012 (theo doi) 5 2" xfId="22655"/>
    <cellStyle name="1_17 bieu (hung cap nhap)_Ke hoach 2012 (theo doi) 6" xfId="5978"/>
    <cellStyle name="1_17 bieu (hung cap nhap)_Ke hoach 2012 (theo doi) 6 2" xfId="22656"/>
    <cellStyle name="1_17 bieu (hung cap nhap)_Ke hoach 2012 (theo doi) 7" xfId="22641"/>
    <cellStyle name="1_17 bieu (hung cap nhap)_Ke hoach 2012 theo doi (giai ngan 30.6.12)" xfId="5979"/>
    <cellStyle name="1_17 bieu (hung cap nhap)_Ke hoach 2012 theo doi (giai ngan 30.6.12) 2" xfId="5980"/>
    <cellStyle name="1_17 bieu (hung cap nhap)_Ke hoach 2012 theo doi (giai ngan 30.6.12) 2 2" xfId="5981"/>
    <cellStyle name="1_17 bieu (hung cap nhap)_Ke hoach 2012 theo doi (giai ngan 30.6.12) 2 2 2" xfId="5982"/>
    <cellStyle name="1_17 bieu (hung cap nhap)_Ke hoach 2012 theo doi (giai ngan 30.6.12) 2 2 2 2" xfId="22660"/>
    <cellStyle name="1_17 bieu (hung cap nhap)_Ke hoach 2012 theo doi (giai ngan 30.6.12) 2 2 3" xfId="5983"/>
    <cellStyle name="1_17 bieu (hung cap nhap)_Ke hoach 2012 theo doi (giai ngan 30.6.12) 2 2 3 2" xfId="22661"/>
    <cellStyle name="1_17 bieu (hung cap nhap)_Ke hoach 2012 theo doi (giai ngan 30.6.12) 2 2 4" xfId="5984"/>
    <cellStyle name="1_17 bieu (hung cap nhap)_Ke hoach 2012 theo doi (giai ngan 30.6.12) 2 2 4 2" xfId="22662"/>
    <cellStyle name="1_17 bieu (hung cap nhap)_Ke hoach 2012 theo doi (giai ngan 30.6.12) 2 2 5" xfId="22659"/>
    <cellStyle name="1_17 bieu (hung cap nhap)_Ke hoach 2012 theo doi (giai ngan 30.6.12) 2 3" xfId="5985"/>
    <cellStyle name="1_17 bieu (hung cap nhap)_Ke hoach 2012 theo doi (giai ngan 30.6.12) 2 3 2" xfId="22663"/>
    <cellStyle name="1_17 bieu (hung cap nhap)_Ke hoach 2012 theo doi (giai ngan 30.6.12) 2 4" xfId="5986"/>
    <cellStyle name="1_17 bieu (hung cap nhap)_Ke hoach 2012 theo doi (giai ngan 30.6.12) 2 4 2" xfId="22664"/>
    <cellStyle name="1_17 bieu (hung cap nhap)_Ke hoach 2012 theo doi (giai ngan 30.6.12) 2 5" xfId="5987"/>
    <cellStyle name="1_17 bieu (hung cap nhap)_Ke hoach 2012 theo doi (giai ngan 30.6.12) 2 5 2" xfId="22665"/>
    <cellStyle name="1_17 bieu (hung cap nhap)_Ke hoach 2012 theo doi (giai ngan 30.6.12) 2 6" xfId="22658"/>
    <cellStyle name="1_17 bieu (hung cap nhap)_Ke hoach 2012 theo doi (giai ngan 30.6.12) 3" xfId="5988"/>
    <cellStyle name="1_17 bieu (hung cap nhap)_Ke hoach 2012 theo doi (giai ngan 30.6.12) 3 2" xfId="5989"/>
    <cellStyle name="1_17 bieu (hung cap nhap)_Ke hoach 2012 theo doi (giai ngan 30.6.12) 3 2 2" xfId="22667"/>
    <cellStyle name="1_17 bieu (hung cap nhap)_Ke hoach 2012 theo doi (giai ngan 30.6.12) 3 3" xfId="5990"/>
    <cellStyle name="1_17 bieu (hung cap nhap)_Ke hoach 2012 theo doi (giai ngan 30.6.12) 3 3 2" xfId="22668"/>
    <cellStyle name="1_17 bieu (hung cap nhap)_Ke hoach 2012 theo doi (giai ngan 30.6.12) 3 4" xfId="5991"/>
    <cellStyle name="1_17 bieu (hung cap nhap)_Ke hoach 2012 theo doi (giai ngan 30.6.12) 3 4 2" xfId="22669"/>
    <cellStyle name="1_17 bieu (hung cap nhap)_Ke hoach 2012 theo doi (giai ngan 30.6.12) 3 5" xfId="22666"/>
    <cellStyle name="1_17 bieu (hung cap nhap)_Ke hoach 2012 theo doi (giai ngan 30.6.12) 4" xfId="5992"/>
    <cellStyle name="1_17 bieu (hung cap nhap)_Ke hoach 2012 theo doi (giai ngan 30.6.12) 4 2" xfId="22670"/>
    <cellStyle name="1_17 bieu (hung cap nhap)_Ke hoach 2012 theo doi (giai ngan 30.6.12) 5" xfId="5993"/>
    <cellStyle name="1_17 bieu (hung cap nhap)_Ke hoach 2012 theo doi (giai ngan 30.6.12) 5 2" xfId="22671"/>
    <cellStyle name="1_17 bieu (hung cap nhap)_Ke hoach 2012 theo doi (giai ngan 30.6.12) 6" xfId="5994"/>
    <cellStyle name="1_17 bieu (hung cap nhap)_Ke hoach 2012 theo doi (giai ngan 30.6.12) 6 2" xfId="22672"/>
    <cellStyle name="1_17 bieu (hung cap nhap)_Ke hoach 2012 theo doi (giai ngan 30.6.12) 7" xfId="22657"/>
    <cellStyle name="1_2008_OANH_LUC_TAN" xfId="5995"/>
    <cellStyle name="1_Bao cao doan cong tac cua Bo thang 4-2010" xfId="5996"/>
    <cellStyle name="1_Bao cao doan cong tac cua Bo thang 4-2010 2" xfId="5997"/>
    <cellStyle name="1_Bao cao doan cong tac cua Bo thang 4-2010 2 2" xfId="5998"/>
    <cellStyle name="1_Bao cao doan cong tac cua Bo thang 4-2010 2 2 2" xfId="22675"/>
    <cellStyle name="1_Bao cao doan cong tac cua Bo thang 4-2010 2 3" xfId="5999"/>
    <cellStyle name="1_Bao cao doan cong tac cua Bo thang 4-2010 2 3 2" xfId="22676"/>
    <cellStyle name="1_Bao cao doan cong tac cua Bo thang 4-2010 2 4" xfId="6000"/>
    <cellStyle name="1_Bao cao doan cong tac cua Bo thang 4-2010 2 4 2" xfId="22677"/>
    <cellStyle name="1_Bao cao doan cong tac cua Bo thang 4-2010 2 5" xfId="22674"/>
    <cellStyle name="1_Bao cao doan cong tac cua Bo thang 4-2010 3" xfId="6001"/>
    <cellStyle name="1_Bao cao doan cong tac cua Bo thang 4-2010 3 2" xfId="22678"/>
    <cellStyle name="1_Bao cao doan cong tac cua Bo thang 4-2010 4" xfId="6002"/>
    <cellStyle name="1_Bao cao doan cong tac cua Bo thang 4-2010 4 2" xfId="22679"/>
    <cellStyle name="1_Bao cao doan cong tac cua Bo thang 4-2010 5" xfId="6003"/>
    <cellStyle name="1_Bao cao doan cong tac cua Bo thang 4-2010 5 2" xfId="22680"/>
    <cellStyle name="1_Bao cao doan cong tac cua Bo thang 4-2010 6" xfId="22673"/>
    <cellStyle name="1_Bao cao doan cong tac cua Bo thang 4-2010_BC von DTPT 6 thang 2012" xfId="6004"/>
    <cellStyle name="1_Bao cao doan cong tac cua Bo thang 4-2010_BC von DTPT 6 thang 2012 2" xfId="6005"/>
    <cellStyle name="1_Bao cao doan cong tac cua Bo thang 4-2010_BC von DTPT 6 thang 2012 2 2" xfId="6006"/>
    <cellStyle name="1_Bao cao doan cong tac cua Bo thang 4-2010_BC von DTPT 6 thang 2012 2 2 2" xfId="22683"/>
    <cellStyle name="1_Bao cao doan cong tac cua Bo thang 4-2010_BC von DTPT 6 thang 2012 2 3" xfId="6007"/>
    <cellStyle name="1_Bao cao doan cong tac cua Bo thang 4-2010_BC von DTPT 6 thang 2012 2 3 2" xfId="22684"/>
    <cellStyle name="1_Bao cao doan cong tac cua Bo thang 4-2010_BC von DTPT 6 thang 2012 2 4" xfId="6008"/>
    <cellStyle name="1_Bao cao doan cong tac cua Bo thang 4-2010_BC von DTPT 6 thang 2012 2 4 2" xfId="22685"/>
    <cellStyle name="1_Bao cao doan cong tac cua Bo thang 4-2010_BC von DTPT 6 thang 2012 2 5" xfId="22682"/>
    <cellStyle name="1_Bao cao doan cong tac cua Bo thang 4-2010_BC von DTPT 6 thang 2012 3" xfId="6009"/>
    <cellStyle name="1_Bao cao doan cong tac cua Bo thang 4-2010_BC von DTPT 6 thang 2012 3 2" xfId="22686"/>
    <cellStyle name="1_Bao cao doan cong tac cua Bo thang 4-2010_BC von DTPT 6 thang 2012 4" xfId="6010"/>
    <cellStyle name="1_Bao cao doan cong tac cua Bo thang 4-2010_BC von DTPT 6 thang 2012 4 2" xfId="22687"/>
    <cellStyle name="1_Bao cao doan cong tac cua Bo thang 4-2010_BC von DTPT 6 thang 2012 5" xfId="6011"/>
    <cellStyle name="1_Bao cao doan cong tac cua Bo thang 4-2010_BC von DTPT 6 thang 2012 5 2" xfId="22688"/>
    <cellStyle name="1_Bao cao doan cong tac cua Bo thang 4-2010_BC von DTPT 6 thang 2012 6" xfId="22681"/>
    <cellStyle name="1_Bao cao doan cong tac cua Bo thang 4-2010_Bieu du thao QD von ho tro co MT" xfId="6012"/>
    <cellStyle name="1_Bao cao doan cong tac cua Bo thang 4-2010_Bieu du thao QD von ho tro co MT 2" xfId="6013"/>
    <cellStyle name="1_Bao cao doan cong tac cua Bo thang 4-2010_Bieu du thao QD von ho tro co MT 2 2" xfId="6014"/>
    <cellStyle name="1_Bao cao doan cong tac cua Bo thang 4-2010_Bieu du thao QD von ho tro co MT 2 2 2" xfId="22691"/>
    <cellStyle name="1_Bao cao doan cong tac cua Bo thang 4-2010_Bieu du thao QD von ho tro co MT 2 3" xfId="6015"/>
    <cellStyle name="1_Bao cao doan cong tac cua Bo thang 4-2010_Bieu du thao QD von ho tro co MT 2 3 2" xfId="22692"/>
    <cellStyle name="1_Bao cao doan cong tac cua Bo thang 4-2010_Bieu du thao QD von ho tro co MT 2 4" xfId="6016"/>
    <cellStyle name="1_Bao cao doan cong tac cua Bo thang 4-2010_Bieu du thao QD von ho tro co MT 2 4 2" xfId="22693"/>
    <cellStyle name="1_Bao cao doan cong tac cua Bo thang 4-2010_Bieu du thao QD von ho tro co MT 2 5" xfId="22690"/>
    <cellStyle name="1_Bao cao doan cong tac cua Bo thang 4-2010_Bieu du thao QD von ho tro co MT 3" xfId="6017"/>
    <cellStyle name="1_Bao cao doan cong tac cua Bo thang 4-2010_Bieu du thao QD von ho tro co MT 3 2" xfId="22694"/>
    <cellStyle name="1_Bao cao doan cong tac cua Bo thang 4-2010_Bieu du thao QD von ho tro co MT 4" xfId="6018"/>
    <cellStyle name="1_Bao cao doan cong tac cua Bo thang 4-2010_Bieu du thao QD von ho tro co MT 4 2" xfId="22695"/>
    <cellStyle name="1_Bao cao doan cong tac cua Bo thang 4-2010_Bieu du thao QD von ho tro co MT 5" xfId="6019"/>
    <cellStyle name="1_Bao cao doan cong tac cua Bo thang 4-2010_Bieu du thao QD von ho tro co MT 5 2" xfId="22696"/>
    <cellStyle name="1_Bao cao doan cong tac cua Bo thang 4-2010_Bieu du thao QD von ho tro co MT 6" xfId="22689"/>
    <cellStyle name="1_Bao cao doan cong tac cua Bo thang 4-2010_Dang ky phan khai von ODA (gui Bo)" xfId="6020"/>
    <cellStyle name="1_Bao cao doan cong tac cua Bo thang 4-2010_Dang ky phan khai von ODA (gui Bo) 2" xfId="6021"/>
    <cellStyle name="1_Bao cao doan cong tac cua Bo thang 4-2010_Dang ky phan khai von ODA (gui Bo) 2 2" xfId="6022"/>
    <cellStyle name="1_Bao cao doan cong tac cua Bo thang 4-2010_Dang ky phan khai von ODA (gui Bo) 2 2 2" xfId="22699"/>
    <cellStyle name="1_Bao cao doan cong tac cua Bo thang 4-2010_Dang ky phan khai von ODA (gui Bo) 2 3" xfId="6023"/>
    <cellStyle name="1_Bao cao doan cong tac cua Bo thang 4-2010_Dang ky phan khai von ODA (gui Bo) 2 3 2" xfId="22700"/>
    <cellStyle name="1_Bao cao doan cong tac cua Bo thang 4-2010_Dang ky phan khai von ODA (gui Bo) 2 4" xfId="6024"/>
    <cellStyle name="1_Bao cao doan cong tac cua Bo thang 4-2010_Dang ky phan khai von ODA (gui Bo) 2 4 2" xfId="22701"/>
    <cellStyle name="1_Bao cao doan cong tac cua Bo thang 4-2010_Dang ky phan khai von ODA (gui Bo) 2 5" xfId="22698"/>
    <cellStyle name="1_Bao cao doan cong tac cua Bo thang 4-2010_Dang ky phan khai von ODA (gui Bo) 3" xfId="6025"/>
    <cellStyle name="1_Bao cao doan cong tac cua Bo thang 4-2010_Dang ky phan khai von ODA (gui Bo) 3 2" xfId="22702"/>
    <cellStyle name="1_Bao cao doan cong tac cua Bo thang 4-2010_Dang ky phan khai von ODA (gui Bo) 4" xfId="6026"/>
    <cellStyle name="1_Bao cao doan cong tac cua Bo thang 4-2010_Dang ky phan khai von ODA (gui Bo) 4 2" xfId="22703"/>
    <cellStyle name="1_Bao cao doan cong tac cua Bo thang 4-2010_Dang ky phan khai von ODA (gui Bo) 5" xfId="6027"/>
    <cellStyle name="1_Bao cao doan cong tac cua Bo thang 4-2010_Dang ky phan khai von ODA (gui Bo) 5 2" xfId="22704"/>
    <cellStyle name="1_Bao cao doan cong tac cua Bo thang 4-2010_Dang ky phan khai von ODA (gui Bo) 6" xfId="22697"/>
    <cellStyle name="1_Bao cao doan cong tac cua Bo thang 4-2010_Dang ky phan khai von ODA (gui Bo)_BC von DTPT 6 thang 2012" xfId="6028"/>
    <cellStyle name="1_Bao cao doan cong tac cua Bo thang 4-2010_Dang ky phan khai von ODA (gui Bo)_BC von DTPT 6 thang 2012 2" xfId="6029"/>
    <cellStyle name="1_Bao cao doan cong tac cua Bo thang 4-2010_Dang ky phan khai von ODA (gui Bo)_BC von DTPT 6 thang 2012 2 2" xfId="6030"/>
    <cellStyle name="1_Bao cao doan cong tac cua Bo thang 4-2010_Dang ky phan khai von ODA (gui Bo)_BC von DTPT 6 thang 2012 2 2 2" xfId="22707"/>
    <cellStyle name="1_Bao cao doan cong tac cua Bo thang 4-2010_Dang ky phan khai von ODA (gui Bo)_BC von DTPT 6 thang 2012 2 3" xfId="6031"/>
    <cellStyle name="1_Bao cao doan cong tac cua Bo thang 4-2010_Dang ky phan khai von ODA (gui Bo)_BC von DTPT 6 thang 2012 2 3 2" xfId="22708"/>
    <cellStyle name="1_Bao cao doan cong tac cua Bo thang 4-2010_Dang ky phan khai von ODA (gui Bo)_BC von DTPT 6 thang 2012 2 4" xfId="6032"/>
    <cellStyle name="1_Bao cao doan cong tac cua Bo thang 4-2010_Dang ky phan khai von ODA (gui Bo)_BC von DTPT 6 thang 2012 2 4 2" xfId="22709"/>
    <cellStyle name="1_Bao cao doan cong tac cua Bo thang 4-2010_Dang ky phan khai von ODA (gui Bo)_BC von DTPT 6 thang 2012 2 5" xfId="22706"/>
    <cellStyle name="1_Bao cao doan cong tac cua Bo thang 4-2010_Dang ky phan khai von ODA (gui Bo)_BC von DTPT 6 thang 2012 3" xfId="6033"/>
    <cellStyle name="1_Bao cao doan cong tac cua Bo thang 4-2010_Dang ky phan khai von ODA (gui Bo)_BC von DTPT 6 thang 2012 3 2" xfId="22710"/>
    <cellStyle name="1_Bao cao doan cong tac cua Bo thang 4-2010_Dang ky phan khai von ODA (gui Bo)_BC von DTPT 6 thang 2012 4" xfId="6034"/>
    <cellStyle name="1_Bao cao doan cong tac cua Bo thang 4-2010_Dang ky phan khai von ODA (gui Bo)_BC von DTPT 6 thang 2012 4 2" xfId="22711"/>
    <cellStyle name="1_Bao cao doan cong tac cua Bo thang 4-2010_Dang ky phan khai von ODA (gui Bo)_BC von DTPT 6 thang 2012 5" xfId="6035"/>
    <cellStyle name="1_Bao cao doan cong tac cua Bo thang 4-2010_Dang ky phan khai von ODA (gui Bo)_BC von DTPT 6 thang 2012 5 2" xfId="22712"/>
    <cellStyle name="1_Bao cao doan cong tac cua Bo thang 4-2010_Dang ky phan khai von ODA (gui Bo)_BC von DTPT 6 thang 2012 6" xfId="22705"/>
    <cellStyle name="1_Bao cao doan cong tac cua Bo thang 4-2010_Dang ky phan khai von ODA (gui Bo)_Bieu du thao QD von ho tro co MT" xfId="6036"/>
    <cellStyle name="1_Bao cao doan cong tac cua Bo thang 4-2010_Dang ky phan khai von ODA (gui Bo)_Bieu du thao QD von ho tro co MT 2" xfId="6037"/>
    <cellStyle name="1_Bao cao doan cong tac cua Bo thang 4-2010_Dang ky phan khai von ODA (gui Bo)_Bieu du thao QD von ho tro co MT 2 2" xfId="6038"/>
    <cellStyle name="1_Bao cao doan cong tac cua Bo thang 4-2010_Dang ky phan khai von ODA (gui Bo)_Bieu du thao QD von ho tro co MT 2 2 2" xfId="22715"/>
    <cellStyle name="1_Bao cao doan cong tac cua Bo thang 4-2010_Dang ky phan khai von ODA (gui Bo)_Bieu du thao QD von ho tro co MT 2 3" xfId="6039"/>
    <cellStyle name="1_Bao cao doan cong tac cua Bo thang 4-2010_Dang ky phan khai von ODA (gui Bo)_Bieu du thao QD von ho tro co MT 2 3 2" xfId="22716"/>
    <cellStyle name="1_Bao cao doan cong tac cua Bo thang 4-2010_Dang ky phan khai von ODA (gui Bo)_Bieu du thao QD von ho tro co MT 2 4" xfId="6040"/>
    <cellStyle name="1_Bao cao doan cong tac cua Bo thang 4-2010_Dang ky phan khai von ODA (gui Bo)_Bieu du thao QD von ho tro co MT 2 4 2" xfId="22717"/>
    <cellStyle name="1_Bao cao doan cong tac cua Bo thang 4-2010_Dang ky phan khai von ODA (gui Bo)_Bieu du thao QD von ho tro co MT 2 5" xfId="22714"/>
    <cellStyle name="1_Bao cao doan cong tac cua Bo thang 4-2010_Dang ky phan khai von ODA (gui Bo)_Bieu du thao QD von ho tro co MT 3" xfId="6041"/>
    <cellStyle name="1_Bao cao doan cong tac cua Bo thang 4-2010_Dang ky phan khai von ODA (gui Bo)_Bieu du thao QD von ho tro co MT 3 2" xfId="22718"/>
    <cellStyle name="1_Bao cao doan cong tac cua Bo thang 4-2010_Dang ky phan khai von ODA (gui Bo)_Bieu du thao QD von ho tro co MT 4" xfId="6042"/>
    <cellStyle name="1_Bao cao doan cong tac cua Bo thang 4-2010_Dang ky phan khai von ODA (gui Bo)_Bieu du thao QD von ho tro co MT 4 2" xfId="22719"/>
    <cellStyle name="1_Bao cao doan cong tac cua Bo thang 4-2010_Dang ky phan khai von ODA (gui Bo)_Bieu du thao QD von ho tro co MT 5" xfId="6043"/>
    <cellStyle name="1_Bao cao doan cong tac cua Bo thang 4-2010_Dang ky phan khai von ODA (gui Bo)_Bieu du thao QD von ho tro co MT 5 2" xfId="22720"/>
    <cellStyle name="1_Bao cao doan cong tac cua Bo thang 4-2010_Dang ky phan khai von ODA (gui Bo)_Bieu du thao QD von ho tro co MT 6" xfId="22713"/>
    <cellStyle name="1_Bao cao doan cong tac cua Bo thang 4-2010_Dang ky phan khai von ODA (gui Bo)_Ke hoach 2012 theo doi (giai ngan 30.6.12)" xfId="6044"/>
    <cellStyle name="1_Bao cao doan cong tac cua Bo thang 4-2010_Dang ky phan khai von ODA (gui Bo)_Ke hoach 2012 theo doi (giai ngan 30.6.12) 2" xfId="6045"/>
    <cellStyle name="1_Bao cao doan cong tac cua Bo thang 4-2010_Dang ky phan khai von ODA (gui Bo)_Ke hoach 2012 theo doi (giai ngan 30.6.12) 2 2" xfId="6046"/>
    <cellStyle name="1_Bao cao doan cong tac cua Bo thang 4-2010_Dang ky phan khai von ODA (gui Bo)_Ke hoach 2012 theo doi (giai ngan 30.6.12) 2 2 2" xfId="22723"/>
    <cellStyle name="1_Bao cao doan cong tac cua Bo thang 4-2010_Dang ky phan khai von ODA (gui Bo)_Ke hoach 2012 theo doi (giai ngan 30.6.12) 2 3" xfId="6047"/>
    <cellStyle name="1_Bao cao doan cong tac cua Bo thang 4-2010_Dang ky phan khai von ODA (gui Bo)_Ke hoach 2012 theo doi (giai ngan 30.6.12) 2 3 2" xfId="22724"/>
    <cellStyle name="1_Bao cao doan cong tac cua Bo thang 4-2010_Dang ky phan khai von ODA (gui Bo)_Ke hoach 2012 theo doi (giai ngan 30.6.12) 2 4" xfId="6048"/>
    <cellStyle name="1_Bao cao doan cong tac cua Bo thang 4-2010_Dang ky phan khai von ODA (gui Bo)_Ke hoach 2012 theo doi (giai ngan 30.6.12) 2 4 2" xfId="22725"/>
    <cellStyle name="1_Bao cao doan cong tac cua Bo thang 4-2010_Dang ky phan khai von ODA (gui Bo)_Ke hoach 2012 theo doi (giai ngan 30.6.12) 2 5" xfId="22722"/>
    <cellStyle name="1_Bao cao doan cong tac cua Bo thang 4-2010_Dang ky phan khai von ODA (gui Bo)_Ke hoach 2012 theo doi (giai ngan 30.6.12) 3" xfId="6049"/>
    <cellStyle name="1_Bao cao doan cong tac cua Bo thang 4-2010_Dang ky phan khai von ODA (gui Bo)_Ke hoach 2012 theo doi (giai ngan 30.6.12) 3 2" xfId="22726"/>
    <cellStyle name="1_Bao cao doan cong tac cua Bo thang 4-2010_Dang ky phan khai von ODA (gui Bo)_Ke hoach 2012 theo doi (giai ngan 30.6.12) 4" xfId="6050"/>
    <cellStyle name="1_Bao cao doan cong tac cua Bo thang 4-2010_Dang ky phan khai von ODA (gui Bo)_Ke hoach 2012 theo doi (giai ngan 30.6.12) 4 2" xfId="22727"/>
    <cellStyle name="1_Bao cao doan cong tac cua Bo thang 4-2010_Dang ky phan khai von ODA (gui Bo)_Ke hoach 2012 theo doi (giai ngan 30.6.12) 5" xfId="6051"/>
    <cellStyle name="1_Bao cao doan cong tac cua Bo thang 4-2010_Dang ky phan khai von ODA (gui Bo)_Ke hoach 2012 theo doi (giai ngan 30.6.12) 5 2" xfId="22728"/>
    <cellStyle name="1_Bao cao doan cong tac cua Bo thang 4-2010_Dang ky phan khai von ODA (gui Bo)_Ke hoach 2012 theo doi (giai ngan 30.6.12) 6" xfId="22721"/>
    <cellStyle name="1_Bao cao doan cong tac cua Bo thang 4-2010_Ke hoach 2012 (theo doi)" xfId="6052"/>
    <cellStyle name="1_Bao cao doan cong tac cua Bo thang 4-2010_Ke hoach 2012 (theo doi) 2" xfId="6053"/>
    <cellStyle name="1_Bao cao doan cong tac cua Bo thang 4-2010_Ke hoach 2012 (theo doi) 2 2" xfId="6054"/>
    <cellStyle name="1_Bao cao doan cong tac cua Bo thang 4-2010_Ke hoach 2012 (theo doi) 2 2 2" xfId="22731"/>
    <cellStyle name="1_Bao cao doan cong tac cua Bo thang 4-2010_Ke hoach 2012 (theo doi) 2 3" xfId="6055"/>
    <cellStyle name="1_Bao cao doan cong tac cua Bo thang 4-2010_Ke hoach 2012 (theo doi) 2 3 2" xfId="22732"/>
    <cellStyle name="1_Bao cao doan cong tac cua Bo thang 4-2010_Ke hoach 2012 (theo doi) 2 4" xfId="6056"/>
    <cellStyle name="1_Bao cao doan cong tac cua Bo thang 4-2010_Ke hoach 2012 (theo doi) 2 4 2" xfId="22733"/>
    <cellStyle name="1_Bao cao doan cong tac cua Bo thang 4-2010_Ke hoach 2012 (theo doi) 2 5" xfId="22730"/>
    <cellStyle name="1_Bao cao doan cong tac cua Bo thang 4-2010_Ke hoach 2012 (theo doi) 3" xfId="6057"/>
    <cellStyle name="1_Bao cao doan cong tac cua Bo thang 4-2010_Ke hoach 2012 (theo doi) 3 2" xfId="22734"/>
    <cellStyle name="1_Bao cao doan cong tac cua Bo thang 4-2010_Ke hoach 2012 (theo doi) 4" xfId="6058"/>
    <cellStyle name="1_Bao cao doan cong tac cua Bo thang 4-2010_Ke hoach 2012 (theo doi) 4 2" xfId="22735"/>
    <cellStyle name="1_Bao cao doan cong tac cua Bo thang 4-2010_Ke hoach 2012 (theo doi) 5" xfId="6059"/>
    <cellStyle name="1_Bao cao doan cong tac cua Bo thang 4-2010_Ke hoach 2012 (theo doi) 5 2" xfId="22736"/>
    <cellStyle name="1_Bao cao doan cong tac cua Bo thang 4-2010_Ke hoach 2012 (theo doi) 6" xfId="22729"/>
    <cellStyle name="1_Bao cao doan cong tac cua Bo thang 4-2010_Ke hoach 2012 theo doi (giai ngan 30.6.12)" xfId="6060"/>
    <cellStyle name="1_Bao cao doan cong tac cua Bo thang 4-2010_Ke hoach 2012 theo doi (giai ngan 30.6.12) 2" xfId="6061"/>
    <cellStyle name="1_Bao cao doan cong tac cua Bo thang 4-2010_Ke hoach 2012 theo doi (giai ngan 30.6.12) 2 2" xfId="6062"/>
    <cellStyle name="1_Bao cao doan cong tac cua Bo thang 4-2010_Ke hoach 2012 theo doi (giai ngan 30.6.12) 2 2 2" xfId="22739"/>
    <cellStyle name="1_Bao cao doan cong tac cua Bo thang 4-2010_Ke hoach 2012 theo doi (giai ngan 30.6.12) 2 3" xfId="6063"/>
    <cellStyle name="1_Bao cao doan cong tac cua Bo thang 4-2010_Ke hoach 2012 theo doi (giai ngan 30.6.12) 2 3 2" xfId="22740"/>
    <cellStyle name="1_Bao cao doan cong tac cua Bo thang 4-2010_Ke hoach 2012 theo doi (giai ngan 30.6.12) 2 4" xfId="6064"/>
    <cellStyle name="1_Bao cao doan cong tac cua Bo thang 4-2010_Ke hoach 2012 theo doi (giai ngan 30.6.12) 2 4 2" xfId="22741"/>
    <cellStyle name="1_Bao cao doan cong tac cua Bo thang 4-2010_Ke hoach 2012 theo doi (giai ngan 30.6.12) 2 5" xfId="22738"/>
    <cellStyle name="1_Bao cao doan cong tac cua Bo thang 4-2010_Ke hoach 2012 theo doi (giai ngan 30.6.12) 3" xfId="6065"/>
    <cellStyle name="1_Bao cao doan cong tac cua Bo thang 4-2010_Ke hoach 2012 theo doi (giai ngan 30.6.12) 3 2" xfId="22742"/>
    <cellStyle name="1_Bao cao doan cong tac cua Bo thang 4-2010_Ke hoach 2012 theo doi (giai ngan 30.6.12) 4" xfId="6066"/>
    <cellStyle name="1_Bao cao doan cong tac cua Bo thang 4-2010_Ke hoach 2012 theo doi (giai ngan 30.6.12) 4 2" xfId="22743"/>
    <cellStyle name="1_Bao cao doan cong tac cua Bo thang 4-2010_Ke hoach 2012 theo doi (giai ngan 30.6.12) 5" xfId="6067"/>
    <cellStyle name="1_Bao cao doan cong tac cua Bo thang 4-2010_Ke hoach 2012 theo doi (giai ngan 30.6.12) 5 2" xfId="22744"/>
    <cellStyle name="1_Bao cao doan cong tac cua Bo thang 4-2010_Ke hoach 2012 theo doi (giai ngan 30.6.12) 6" xfId="22737"/>
    <cellStyle name="1_Bao cao giai ngan von dau tu nam 2009 (theo doi)" xfId="6068"/>
    <cellStyle name="1_Bao cao giai ngan von dau tu nam 2009 (theo doi) 2" xfId="6069"/>
    <cellStyle name="1_Bao cao giai ngan von dau tu nam 2009 (theo doi) 2 2" xfId="6070"/>
    <cellStyle name="1_Bao cao giai ngan von dau tu nam 2009 (theo doi) 2 2 2" xfId="22747"/>
    <cellStyle name="1_Bao cao giai ngan von dau tu nam 2009 (theo doi) 2 3" xfId="6071"/>
    <cellStyle name="1_Bao cao giai ngan von dau tu nam 2009 (theo doi) 2 3 2" xfId="22748"/>
    <cellStyle name="1_Bao cao giai ngan von dau tu nam 2009 (theo doi) 2 4" xfId="6072"/>
    <cellStyle name="1_Bao cao giai ngan von dau tu nam 2009 (theo doi) 2 4 2" xfId="22749"/>
    <cellStyle name="1_Bao cao giai ngan von dau tu nam 2009 (theo doi) 2 5" xfId="22746"/>
    <cellStyle name="1_Bao cao giai ngan von dau tu nam 2009 (theo doi) 3" xfId="6073"/>
    <cellStyle name="1_Bao cao giai ngan von dau tu nam 2009 (theo doi) 3 2" xfId="22750"/>
    <cellStyle name="1_Bao cao giai ngan von dau tu nam 2009 (theo doi) 4" xfId="6074"/>
    <cellStyle name="1_Bao cao giai ngan von dau tu nam 2009 (theo doi) 4 2" xfId="22751"/>
    <cellStyle name="1_Bao cao giai ngan von dau tu nam 2009 (theo doi) 5" xfId="6075"/>
    <cellStyle name="1_Bao cao giai ngan von dau tu nam 2009 (theo doi) 5 2" xfId="22752"/>
    <cellStyle name="1_Bao cao giai ngan von dau tu nam 2009 (theo doi) 6" xfId="22745"/>
    <cellStyle name="1_Bao cao giai ngan von dau tu nam 2009 (theo doi)_Bao cao doan cong tac cua Bo thang 4-2010" xfId="6076"/>
    <cellStyle name="1_Bao cao giai ngan von dau tu nam 2009 (theo doi)_Bao cao doan cong tac cua Bo thang 4-2010 2" xfId="6077"/>
    <cellStyle name="1_Bao cao giai ngan von dau tu nam 2009 (theo doi)_Bao cao doan cong tac cua Bo thang 4-2010 2 2" xfId="6078"/>
    <cellStyle name="1_Bao cao giai ngan von dau tu nam 2009 (theo doi)_Bao cao doan cong tac cua Bo thang 4-2010 2 2 2" xfId="22755"/>
    <cellStyle name="1_Bao cao giai ngan von dau tu nam 2009 (theo doi)_Bao cao doan cong tac cua Bo thang 4-2010 2 3" xfId="6079"/>
    <cellStyle name="1_Bao cao giai ngan von dau tu nam 2009 (theo doi)_Bao cao doan cong tac cua Bo thang 4-2010 2 3 2" xfId="22756"/>
    <cellStyle name="1_Bao cao giai ngan von dau tu nam 2009 (theo doi)_Bao cao doan cong tac cua Bo thang 4-2010 2 4" xfId="6080"/>
    <cellStyle name="1_Bao cao giai ngan von dau tu nam 2009 (theo doi)_Bao cao doan cong tac cua Bo thang 4-2010 2 4 2" xfId="22757"/>
    <cellStyle name="1_Bao cao giai ngan von dau tu nam 2009 (theo doi)_Bao cao doan cong tac cua Bo thang 4-2010 2 5" xfId="22754"/>
    <cellStyle name="1_Bao cao giai ngan von dau tu nam 2009 (theo doi)_Bao cao doan cong tac cua Bo thang 4-2010 3" xfId="6081"/>
    <cellStyle name="1_Bao cao giai ngan von dau tu nam 2009 (theo doi)_Bao cao doan cong tac cua Bo thang 4-2010 3 2" xfId="22758"/>
    <cellStyle name="1_Bao cao giai ngan von dau tu nam 2009 (theo doi)_Bao cao doan cong tac cua Bo thang 4-2010 4" xfId="6082"/>
    <cellStyle name="1_Bao cao giai ngan von dau tu nam 2009 (theo doi)_Bao cao doan cong tac cua Bo thang 4-2010 4 2" xfId="22759"/>
    <cellStyle name="1_Bao cao giai ngan von dau tu nam 2009 (theo doi)_Bao cao doan cong tac cua Bo thang 4-2010 5" xfId="6083"/>
    <cellStyle name="1_Bao cao giai ngan von dau tu nam 2009 (theo doi)_Bao cao doan cong tac cua Bo thang 4-2010 5 2" xfId="22760"/>
    <cellStyle name="1_Bao cao giai ngan von dau tu nam 2009 (theo doi)_Bao cao doan cong tac cua Bo thang 4-2010 6" xfId="22753"/>
    <cellStyle name="1_Bao cao giai ngan von dau tu nam 2009 (theo doi)_Bao cao doan cong tac cua Bo thang 4-2010_BC von DTPT 6 thang 2012" xfId="6084"/>
    <cellStyle name="1_Bao cao giai ngan von dau tu nam 2009 (theo doi)_Bao cao doan cong tac cua Bo thang 4-2010_BC von DTPT 6 thang 2012 2" xfId="6085"/>
    <cellStyle name="1_Bao cao giai ngan von dau tu nam 2009 (theo doi)_Bao cao doan cong tac cua Bo thang 4-2010_BC von DTPT 6 thang 2012 2 2" xfId="6086"/>
    <cellStyle name="1_Bao cao giai ngan von dau tu nam 2009 (theo doi)_Bao cao doan cong tac cua Bo thang 4-2010_BC von DTPT 6 thang 2012 2 2 2" xfId="22763"/>
    <cellStyle name="1_Bao cao giai ngan von dau tu nam 2009 (theo doi)_Bao cao doan cong tac cua Bo thang 4-2010_BC von DTPT 6 thang 2012 2 3" xfId="6087"/>
    <cellStyle name="1_Bao cao giai ngan von dau tu nam 2009 (theo doi)_Bao cao doan cong tac cua Bo thang 4-2010_BC von DTPT 6 thang 2012 2 3 2" xfId="22764"/>
    <cellStyle name="1_Bao cao giai ngan von dau tu nam 2009 (theo doi)_Bao cao doan cong tac cua Bo thang 4-2010_BC von DTPT 6 thang 2012 2 4" xfId="6088"/>
    <cellStyle name="1_Bao cao giai ngan von dau tu nam 2009 (theo doi)_Bao cao doan cong tac cua Bo thang 4-2010_BC von DTPT 6 thang 2012 2 4 2" xfId="22765"/>
    <cellStyle name="1_Bao cao giai ngan von dau tu nam 2009 (theo doi)_Bao cao doan cong tac cua Bo thang 4-2010_BC von DTPT 6 thang 2012 2 5" xfId="22762"/>
    <cellStyle name="1_Bao cao giai ngan von dau tu nam 2009 (theo doi)_Bao cao doan cong tac cua Bo thang 4-2010_BC von DTPT 6 thang 2012 3" xfId="6089"/>
    <cellStyle name="1_Bao cao giai ngan von dau tu nam 2009 (theo doi)_Bao cao doan cong tac cua Bo thang 4-2010_BC von DTPT 6 thang 2012 3 2" xfId="22766"/>
    <cellStyle name="1_Bao cao giai ngan von dau tu nam 2009 (theo doi)_Bao cao doan cong tac cua Bo thang 4-2010_BC von DTPT 6 thang 2012 4" xfId="6090"/>
    <cellStyle name="1_Bao cao giai ngan von dau tu nam 2009 (theo doi)_Bao cao doan cong tac cua Bo thang 4-2010_BC von DTPT 6 thang 2012 4 2" xfId="22767"/>
    <cellStyle name="1_Bao cao giai ngan von dau tu nam 2009 (theo doi)_Bao cao doan cong tac cua Bo thang 4-2010_BC von DTPT 6 thang 2012 5" xfId="6091"/>
    <cellStyle name="1_Bao cao giai ngan von dau tu nam 2009 (theo doi)_Bao cao doan cong tac cua Bo thang 4-2010_BC von DTPT 6 thang 2012 5 2" xfId="22768"/>
    <cellStyle name="1_Bao cao giai ngan von dau tu nam 2009 (theo doi)_Bao cao doan cong tac cua Bo thang 4-2010_BC von DTPT 6 thang 2012 6" xfId="22761"/>
    <cellStyle name="1_Bao cao giai ngan von dau tu nam 2009 (theo doi)_Bao cao doan cong tac cua Bo thang 4-2010_Bieu du thao QD von ho tro co MT" xfId="6092"/>
    <cellStyle name="1_Bao cao giai ngan von dau tu nam 2009 (theo doi)_Bao cao doan cong tac cua Bo thang 4-2010_Bieu du thao QD von ho tro co MT 2" xfId="6093"/>
    <cellStyle name="1_Bao cao giai ngan von dau tu nam 2009 (theo doi)_Bao cao doan cong tac cua Bo thang 4-2010_Bieu du thao QD von ho tro co MT 2 2" xfId="6094"/>
    <cellStyle name="1_Bao cao giai ngan von dau tu nam 2009 (theo doi)_Bao cao doan cong tac cua Bo thang 4-2010_Bieu du thao QD von ho tro co MT 2 2 2" xfId="22771"/>
    <cellStyle name="1_Bao cao giai ngan von dau tu nam 2009 (theo doi)_Bao cao doan cong tac cua Bo thang 4-2010_Bieu du thao QD von ho tro co MT 2 3" xfId="6095"/>
    <cellStyle name="1_Bao cao giai ngan von dau tu nam 2009 (theo doi)_Bao cao doan cong tac cua Bo thang 4-2010_Bieu du thao QD von ho tro co MT 2 3 2" xfId="22772"/>
    <cellStyle name="1_Bao cao giai ngan von dau tu nam 2009 (theo doi)_Bao cao doan cong tac cua Bo thang 4-2010_Bieu du thao QD von ho tro co MT 2 4" xfId="6096"/>
    <cellStyle name="1_Bao cao giai ngan von dau tu nam 2009 (theo doi)_Bao cao doan cong tac cua Bo thang 4-2010_Bieu du thao QD von ho tro co MT 2 4 2" xfId="22773"/>
    <cellStyle name="1_Bao cao giai ngan von dau tu nam 2009 (theo doi)_Bao cao doan cong tac cua Bo thang 4-2010_Bieu du thao QD von ho tro co MT 2 5" xfId="22770"/>
    <cellStyle name="1_Bao cao giai ngan von dau tu nam 2009 (theo doi)_Bao cao doan cong tac cua Bo thang 4-2010_Bieu du thao QD von ho tro co MT 3" xfId="6097"/>
    <cellStyle name="1_Bao cao giai ngan von dau tu nam 2009 (theo doi)_Bao cao doan cong tac cua Bo thang 4-2010_Bieu du thao QD von ho tro co MT 3 2" xfId="22774"/>
    <cellStyle name="1_Bao cao giai ngan von dau tu nam 2009 (theo doi)_Bao cao doan cong tac cua Bo thang 4-2010_Bieu du thao QD von ho tro co MT 4" xfId="6098"/>
    <cellStyle name="1_Bao cao giai ngan von dau tu nam 2009 (theo doi)_Bao cao doan cong tac cua Bo thang 4-2010_Bieu du thao QD von ho tro co MT 4 2" xfId="22775"/>
    <cellStyle name="1_Bao cao giai ngan von dau tu nam 2009 (theo doi)_Bao cao doan cong tac cua Bo thang 4-2010_Bieu du thao QD von ho tro co MT 5" xfId="6099"/>
    <cellStyle name="1_Bao cao giai ngan von dau tu nam 2009 (theo doi)_Bao cao doan cong tac cua Bo thang 4-2010_Bieu du thao QD von ho tro co MT 5 2" xfId="22776"/>
    <cellStyle name="1_Bao cao giai ngan von dau tu nam 2009 (theo doi)_Bao cao doan cong tac cua Bo thang 4-2010_Bieu du thao QD von ho tro co MT 6" xfId="22769"/>
    <cellStyle name="1_Bao cao giai ngan von dau tu nam 2009 (theo doi)_Bao cao doan cong tac cua Bo thang 4-2010_Dang ky phan khai von ODA (gui Bo)" xfId="6100"/>
    <cellStyle name="1_Bao cao giai ngan von dau tu nam 2009 (theo doi)_Bao cao doan cong tac cua Bo thang 4-2010_Dang ky phan khai von ODA (gui Bo) 2" xfId="6101"/>
    <cellStyle name="1_Bao cao giai ngan von dau tu nam 2009 (theo doi)_Bao cao doan cong tac cua Bo thang 4-2010_Dang ky phan khai von ODA (gui Bo) 2 2" xfId="6102"/>
    <cellStyle name="1_Bao cao giai ngan von dau tu nam 2009 (theo doi)_Bao cao doan cong tac cua Bo thang 4-2010_Dang ky phan khai von ODA (gui Bo) 2 2 2" xfId="22779"/>
    <cellStyle name="1_Bao cao giai ngan von dau tu nam 2009 (theo doi)_Bao cao doan cong tac cua Bo thang 4-2010_Dang ky phan khai von ODA (gui Bo) 2 3" xfId="6103"/>
    <cellStyle name="1_Bao cao giai ngan von dau tu nam 2009 (theo doi)_Bao cao doan cong tac cua Bo thang 4-2010_Dang ky phan khai von ODA (gui Bo) 2 3 2" xfId="22780"/>
    <cellStyle name="1_Bao cao giai ngan von dau tu nam 2009 (theo doi)_Bao cao doan cong tac cua Bo thang 4-2010_Dang ky phan khai von ODA (gui Bo) 2 4" xfId="6104"/>
    <cellStyle name="1_Bao cao giai ngan von dau tu nam 2009 (theo doi)_Bao cao doan cong tac cua Bo thang 4-2010_Dang ky phan khai von ODA (gui Bo) 2 4 2" xfId="22781"/>
    <cellStyle name="1_Bao cao giai ngan von dau tu nam 2009 (theo doi)_Bao cao doan cong tac cua Bo thang 4-2010_Dang ky phan khai von ODA (gui Bo) 2 5" xfId="22778"/>
    <cellStyle name="1_Bao cao giai ngan von dau tu nam 2009 (theo doi)_Bao cao doan cong tac cua Bo thang 4-2010_Dang ky phan khai von ODA (gui Bo) 3" xfId="6105"/>
    <cellStyle name="1_Bao cao giai ngan von dau tu nam 2009 (theo doi)_Bao cao doan cong tac cua Bo thang 4-2010_Dang ky phan khai von ODA (gui Bo) 3 2" xfId="22782"/>
    <cellStyle name="1_Bao cao giai ngan von dau tu nam 2009 (theo doi)_Bao cao doan cong tac cua Bo thang 4-2010_Dang ky phan khai von ODA (gui Bo) 4" xfId="6106"/>
    <cellStyle name="1_Bao cao giai ngan von dau tu nam 2009 (theo doi)_Bao cao doan cong tac cua Bo thang 4-2010_Dang ky phan khai von ODA (gui Bo) 4 2" xfId="22783"/>
    <cellStyle name="1_Bao cao giai ngan von dau tu nam 2009 (theo doi)_Bao cao doan cong tac cua Bo thang 4-2010_Dang ky phan khai von ODA (gui Bo) 5" xfId="6107"/>
    <cellStyle name="1_Bao cao giai ngan von dau tu nam 2009 (theo doi)_Bao cao doan cong tac cua Bo thang 4-2010_Dang ky phan khai von ODA (gui Bo) 5 2" xfId="22784"/>
    <cellStyle name="1_Bao cao giai ngan von dau tu nam 2009 (theo doi)_Bao cao doan cong tac cua Bo thang 4-2010_Dang ky phan khai von ODA (gui Bo) 6" xfId="22777"/>
    <cellStyle name="1_Bao cao giai ngan von dau tu nam 2009 (theo doi)_Bao cao doan cong tac cua Bo thang 4-2010_Dang ky phan khai von ODA (gui Bo)_BC von DTPT 6 thang 2012" xfId="6108"/>
    <cellStyle name="1_Bao cao giai ngan von dau tu nam 2009 (theo doi)_Bao cao doan cong tac cua Bo thang 4-2010_Dang ky phan khai von ODA (gui Bo)_BC von DTPT 6 thang 2012 2" xfId="6109"/>
    <cellStyle name="1_Bao cao giai ngan von dau tu nam 2009 (theo doi)_Bao cao doan cong tac cua Bo thang 4-2010_Dang ky phan khai von ODA (gui Bo)_BC von DTPT 6 thang 2012 2 2" xfId="6110"/>
    <cellStyle name="1_Bao cao giai ngan von dau tu nam 2009 (theo doi)_Bao cao doan cong tac cua Bo thang 4-2010_Dang ky phan khai von ODA (gui Bo)_BC von DTPT 6 thang 2012 2 2 2" xfId="22787"/>
    <cellStyle name="1_Bao cao giai ngan von dau tu nam 2009 (theo doi)_Bao cao doan cong tac cua Bo thang 4-2010_Dang ky phan khai von ODA (gui Bo)_BC von DTPT 6 thang 2012 2 3" xfId="6111"/>
    <cellStyle name="1_Bao cao giai ngan von dau tu nam 2009 (theo doi)_Bao cao doan cong tac cua Bo thang 4-2010_Dang ky phan khai von ODA (gui Bo)_BC von DTPT 6 thang 2012 2 3 2" xfId="22788"/>
    <cellStyle name="1_Bao cao giai ngan von dau tu nam 2009 (theo doi)_Bao cao doan cong tac cua Bo thang 4-2010_Dang ky phan khai von ODA (gui Bo)_BC von DTPT 6 thang 2012 2 4" xfId="6112"/>
    <cellStyle name="1_Bao cao giai ngan von dau tu nam 2009 (theo doi)_Bao cao doan cong tac cua Bo thang 4-2010_Dang ky phan khai von ODA (gui Bo)_BC von DTPT 6 thang 2012 2 4 2" xfId="22789"/>
    <cellStyle name="1_Bao cao giai ngan von dau tu nam 2009 (theo doi)_Bao cao doan cong tac cua Bo thang 4-2010_Dang ky phan khai von ODA (gui Bo)_BC von DTPT 6 thang 2012 2 5" xfId="22786"/>
    <cellStyle name="1_Bao cao giai ngan von dau tu nam 2009 (theo doi)_Bao cao doan cong tac cua Bo thang 4-2010_Dang ky phan khai von ODA (gui Bo)_BC von DTPT 6 thang 2012 3" xfId="6113"/>
    <cellStyle name="1_Bao cao giai ngan von dau tu nam 2009 (theo doi)_Bao cao doan cong tac cua Bo thang 4-2010_Dang ky phan khai von ODA (gui Bo)_BC von DTPT 6 thang 2012 3 2" xfId="22790"/>
    <cellStyle name="1_Bao cao giai ngan von dau tu nam 2009 (theo doi)_Bao cao doan cong tac cua Bo thang 4-2010_Dang ky phan khai von ODA (gui Bo)_BC von DTPT 6 thang 2012 4" xfId="6114"/>
    <cellStyle name="1_Bao cao giai ngan von dau tu nam 2009 (theo doi)_Bao cao doan cong tac cua Bo thang 4-2010_Dang ky phan khai von ODA (gui Bo)_BC von DTPT 6 thang 2012 4 2" xfId="22791"/>
    <cellStyle name="1_Bao cao giai ngan von dau tu nam 2009 (theo doi)_Bao cao doan cong tac cua Bo thang 4-2010_Dang ky phan khai von ODA (gui Bo)_BC von DTPT 6 thang 2012 5" xfId="6115"/>
    <cellStyle name="1_Bao cao giai ngan von dau tu nam 2009 (theo doi)_Bao cao doan cong tac cua Bo thang 4-2010_Dang ky phan khai von ODA (gui Bo)_BC von DTPT 6 thang 2012 5 2" xfId="22792"/>
    <cellStyle name="1_Bao cao giai ngan von dau tu nam 2009 (theo doi)_Bao cao doan cong tac cua Bo thang 4-2010_Dang ky phan khai von ODA (gui Bo)_BC von DTPT 6 thang 2012 6" xfId="22785"/>
    <cellStyle name="1_Bao cao giai ngan von dau tu nam 2009 (theo doi)_Bao cao doan cong tac cua Bo thang 4-2010_Dang ky phan khai von ODA (gui Bo)_Bieu du thao QD von ho tro co MT" xfId="6116"/>
    <cellStyle name="1_Bao cao giai ngan von dau tu nam 2009 (theo doi)_Bao cao doan cong tac cua Bo thang 4-2010_Dang ky phan khai von ODA (gui Bo)_Bieu du thao QD von ho tro co MT 2" xfId="6117"/>
    <cellStyle name="1_Bao cao giai ngan von dau tu nam 2009 (theo doi)_Bao cao doan cong tac cua Bo thang 4-2010_Dang ky phan khai von ODA (gui Bo)_Bieu du thao QD von ho tro co MT 2 2" xfId="6118"/>
    <cellStyle name="1_Bao cao giai ngan von dau tu nam 2009 (theo doi)_Bao cao doan cong tac cua Bo thang 4-2010_Dang ky phan khai von ODA (gui Bo)_Bieu du thao QD von ho tro co MT 2 2 2" xfId="22795"/>
    <cellStyle name="1_Bao cao giai ngan von dau tu nam 2009 (theo doi)_Bao cao doan cong tac cua Bo thang 4-2010_Dang ky phan khai von ODA (gui Bo)_Bieu du thao QD von ho tro co MT 2 3" xfId="6119"/>
    <cellStyle name="1_Bao cao giai ngan von dau tu nam 2009 (theo doi)_Bao cao doan cong tac cua Bo thang 4-2010_Dang ky phan khai von ODA (gui Bo)_Bieu du thao QD von ho tro co MT 2 3 2" xfId="22796"/>
    <cellStyle name="1_Bao cao giai ngan von dau tu nam 2009 (theo doi)_Bao cao doan cong tac cua Bo thang 4-2010_Dang ky phan khai von ODA (gui Bo)_Bieu du thao QD von ho tro co MT 2 4" xfId="6120"/>
    <cellStyle name="1_Bao cao giai ngan von dau tu nam 2009 (theo doi)_Bao cao doan cong tac cua Bo thang 4-2010_Dang ky phan khai von ODA (gui Bo)_Bieu du thao QD von ho tro co MT 2 4 2" xfId="22797"/>
    <cellStyle name="1_Bao cao giai ngan von dau tu nam 2009 (theo doi)_Bao cao doan cong tac cua Bo thang 4-2010_Dang ky phan khai von ODA (gui Bo)_Bieu du thao QD von ho tro co MT 2 5" xfId="22794"/>
    <cellStyle name="1_Bao cao giai ngan von dau tu nam 2009 (theo doi)_Bao cao doan cong tac cua Bo thang 4-2010_Dang ky phan khai von ODA (gui Bo)_Bieu du thao QD von ho tro co MT 3" xfId="6121"/>
    <cellStyle name="1_Bao cao giai ngan von dau tu nam 2009 (theo doi)_Bao cao doan cong tac cua Bo thang 4-2010_Dang ky phan khai von ODA (gui Bo)_Bieu du thao QD von ho tro co MT 3 2" xfId="22798"/>
    <cellStyle name="1_Bao cao giai ngan von dau tu nam 2009 (theo doi)_Bao cao doan cong tac cua Bo thang 4-2010_Dang ky phan khai von ODA (gui Bo)_Bieu du thao QD von ho tro co MT 4" xfId="6122"/>
    <cellStyle name="1_Bao cao giai ngan von dau tu nam 2009 (theo doi)_Bao cao doan cong tac cua Bo thang 4-2010_Dang ky phan khai von ODA (gui Bo)_Bieu du thao QD von ho tro co MT 4 2" xfId="22799"/>
    <cellStyle name="1_Bao cao giai ngan von dau tu nam 2009 (theo doi)_Bao cao doan cong tac cua Bo thang 4-2010_Dang ky phan khai von ODA (gui Bo)_Bieu du thao QD von ho tro co MT 5" xfId="6123"/>
    <cellStyle name="1_Bao cao giai ngan von dau tu nam 2009 (theo doi)_Bao cao doan cong tac cua Bo thang 4-2010_Dang ky phan khai von ODA (gui Bo)_Bieu du thao QD von ho tro co MT 5 2" xfId="22800"/>
    <cellStyle name="1_Bao cao giai ngan von dau tu nam 2009 (theo doi)_Bao cao doan cong tac cua Bo thang 4-2010_Dang ky phan khai von ODA (gui Bo)_Bieu du thao QD von ho tro co MT 6" xfId="22793"/>
    <cellStyle name="1_Bao cao giai ngan von dau tu nam 2009 (theo doi)_Bao cao doan cong tac cua Bo thang 4-2010_Dang ky phan khai von ODA (gui Bo)_Ke hoach 2012 theo doi (giai ngan 30.6.12)" xfId="6124"/>
    <cellStyle name="1_Bao cao giai ngan von dau tu nam 2009 (theo doi)_Bao cao doan cong tac cua Bo thang 4-2010_Dang ky phan khai von ODA (gui Bo)_Ke hoach 2012 theo doi (giai ngan 30.6.12) 2" xfId="6125"/>
    <cellStyle name="1_Bao cao giai ngan von dau tu nam 2009 (theo doi)_Bao cao doan cong tac cua Bo thang 4-2010_Dang ky phan khai von ODA (gui Bo)_Ke hoach 2012 theo doi (giai ngan 30.6.12) 2 2" xfId="6126"/>
    <cellStyle name="1_Bao cao giai ngan von dau tu nam 2009 (theo doi)_Bao cao doan cong tac cua Bo thang 4-2010_Dang ky phan khai von ODA (gui Bo)_Ke hoach 2012 theo doi (giai ngan 30.6.12) 2 2 2" xfId="22803"/>
    <cellStyle name="1_Bao cao giai ngan von dau tu nam 2009 (theo doi)_Bao cao doan cong tac cua Bo thang 4-2010_Dang ky phan khai von ODA (gui Bo)_Ke hoach 2012 theo doi (giai ngan 30.6.12) 2 3" xfId="6127"/>
    <cellStyle name="1_Bao cao giai ngan von dau tu nam 2009 (theo doi)_Bao cao doan cong tac cua Bo thang 4-2010_Dang ky phan khai von ODA (gui Bo)_Ke hoach 2012 theo doi (giai ngan 30.6.12) 2 3 2" xfId="22804"/>
    <cellStyle name="1_Bao cao giai ngan von dau tu nam 2009 (theo doi)_Bao cao doan cong tac cua Bo thang 4-2010_Dang ky phan khai von ODA (gui Bo)_Ke hoach 2012 theo doi (giai ngan 30.6.12) 2 4" xfId="6128"/>
    <cellStyle name="1_Bao cao giai ngan von dau tu nam 2009 (theo doi)_Bao cao doan cong tac cua Bo thang 4-2010_Dang ky phan khai von ODA (gui Bo)_Ke hoach 2012 theo doi (giai ngan 30.6.12) 2 4 2" xfId="22805"/>
    <cellStyle name="1_Bao cao giai ngan von dau tu nam 2009 (theo doi)_Bao cao doan cong tac cua Bo thang 4-2010_Dang ky phan khai von ODA (gui Bo)_Ke hoach 2012 theo doi (giai ngan 30.6.12) 2 5" xfId="22802"/>
    <cellStyle name="1_Bao cao giai ngan von dau tu nam 2009 (theo doi)_Bao cao doan cong tac cua Bo thang 4-2010_Dang ky phan khai von ODA (gui Bo)_Ke hoach 2012 theo doi (giai ngan 30.6.12) 3" xfId="6129"/>
    <cellStyle name="1_Bao cao giai ngan von dau tu nam 2009 (theo doi)_Bao cao doan cong tac cua Bo thang 4-2010_Dang ky phan khai von ODA (gui Bo)_Ke hoach 2012 theo doi (giai ngan 30.6.12) 3 2" xfId="22806"/>
    <cellStyle name="1_Bao cao giai ngan von dau tu nam 2009 (theo doi)_Bao cao doan cong tac cua Bo thang 4-2010_Dang ky phan khai von ODA (gui Bo)_Ke hoach 2012 theo doi (giai ngan 30.6.12) 4" xfId="6130"/>
    <cellStyle name="1_Bao cao giai ngan von dau tu nam 2009 (theo doi)_Bao cao doan cong tac cua Bo thang 4-2010_Dang ky phan khai von ODA (gui Bo)_Ke hoach 2012 theo doi (giai ngan 30.6.12) 4 2" xfId="22807"/>
    <cellStyle name="1_Bao cao giai ngan von dau tu nam 2009 (theo doi)_Bao cao doan cong tac cua Bo thang 4-2010_Dang ky phan khai von ODA (gui Bo)_Ke hoach 2012 theo doi (giai ngan 30.6.12) 5" xfId="6131"/>
    <cellStyle name="1_Bao cao giai ngan von dau tu nam 2009 (theo doi)_Bao cao doan cong tac cua Bo thang 4-2010_Dang ky phan khai von ODA (gui Bo)_Ke hoach 2012 theo doi (giai ngan 30.6.12) 5 2" xfId="22808"/>
    <cellStyle name="1_Bao cao giai ngan von dau tu nam 2009 (theo doi)_Bao cao doan cong tac cua Bo thang 4-2010_Dang ky phan khai von ODA (gui Bo)_Ke hoach 2012 theo doi (giai ngan 30.6.12) 6" xfId="22801"/>
    <cellStyle name="1_Bao cao giai ngan von dau tu nam 2009 (theo doi)_Bao cao doan cong tac cua Bo thang 4-2010_Ke hoach 2012 (theo doi)" xfId="6132"/>
    <cellStyle name="1_Bao cao giai ngan von dau tu nam 2009 (theo doi)_Bao cao doan cong tac cua Bo thang 4-2010_Ke hoach 2012 (theo doi) 2" xfId="6133"/>
    <cellStyle name="1_Bao cao giai ngan von dau tu nam 2009 (theo doi)_Bao cao doan cong tac cua Bo thang 4-2010_Ke hoach 2012 (theo doi) 2 2" xfId="6134"/>
    <cellStyle name="1_Bao cao giai ngan von dau tu nam 2009 (theo doi)_Bao cao doan cong tac cua Bo thang 4-2010_Ke hoach 2012 (theo doi) 2 2 2" xfId="22811"/>
    <cellStyle name="1_Bao cao giai ngan von dau tu nam 2009 (theo doi)_Bao cao doan cong tac cua Bo thang 4-2010_Ke hoach 2012 (theo doi) 2 3" xfId="6135"/>
    <cellStyle name="1_Bao cao giai ngan von dau tu nam 2009 (theo doi)_Bao cao doan cong tac cua Bo thang 4-2010_Ke hoach 2012 (theo doi) 2 3 2" xfId="22812"/>
    <cellStyle name="1_Bao cao giai ngan von dau tu nam 2009 (theo doi)_Bao cao doan cong tac cua Bo thang 4-2010_Ke hoach 2012 (theo doi) 2 4" xfId="6136"/>
    <cellStyle name="1_Bao cao giai ngan von dau tu nam 2009 (theo doi)_Bao cao doan cong tac cua Bo thang 4-2010_Ke hoach 2012 (theo doi) 2 4 2" xfId="22813"/>
    <cellStyle name="1_Bao cao giai ngan von dau tu nam 2009 (theo doi)_Bao cao doan cong tac cua Bo thang 4-2010_Ke hoach 2012 (theo doi) 2 5" xfId="22810"/>
    <cellStyle name="1_Bao cao giai ngan von dau tu nam 2009 (theo doi)_Bao cao doan cong tac cua Bo thang 4-2010_Ke hoach 2012 (theo doi) 3" xfId="6137"/>
    <cellStyle name="1_Bao cao giai ngan von dau tu nam 2009 (theo doi)_Bao cao doan cong tac cua Bo thang 4-2010_Ke hoach 2012 (theo doi) 3 2" xfId="22814"/>
    <cellStyle name="1_Bao cao giai ngan von dau tu nam 2009 (theo doi)_Bao cao doan cong tac cua Bo thang 4-2010_Ke hoach 2012 (theo doi) 4" xfId="6138"/>
    <cellStyle name="1_Bao cao giai ngan von dau tu nam 2009 (theo doi)_Bao cao doan cong tac cua Bo thang 4-2010_Ke hoach 2012 (theo doi) 4 2" xfId="22815"/>
    <cellStyle name="1_Bao cao giai ngan von dau tu nam 2009 (theo doi)_Bao cao doan cong tac cua Bo thang 4-2010_Ke hoach 2012 (theo doi) 5" xfId="6139"/>
    <cellStyle name="1_Bao cao giai ngan von dau tu nam 2009 (theo doi)_Bao cao doan cong tac cua Bo thang 4-2010_Ke hoach 2012 (theo doi) 5 2" xfId="22816"/>
    <cellStyle name="1_Bao cao giai ngan von dau tu nam 2009 (theo doi)_Bao cao doan cong tac cua Bo thang 4-2010_Ke hoach 2012 (theo doi) 6" xfId="22809"/>
    <cellStyle name="1_Bao cao giai ngan von dau tu nam 2009 (theo doi)_Bao cao doan cong tac cua Bo thang 4-2010_Ke hoach 2012 theo doi (giai ngan 30.6.12)" xfId="6140"/>
    <cellStyle name="1_Bao cao giai ngan von dau tu nam 2009 (theo doi)_Bao cao doan cong tac cua Bo thang 4-2010_Ke hoach 2012 theo doi (giai ngan 30.6.12) 2" xfId="6141"/>
    <cellStyle name="1_Bao cao giai ngan von dau tu nam 2009 (theo doi)_Bao cao doan cong tac cua Bo thang 4-2010_Ke hoach 2012 theo doi (giai ngan 30.6.12) 2 2" xfId="6142"/>
    <cellStyle name="1_Bao cao giai ngan von dau tu nam 2009 (theo doi)_Bao cao doan cong tac cua Bo thang 4-2010_Ke hoach 2012 theo doi (giai ngan 30.6.12) 2 2 2" xfId="22819"/>
    <cellStyle name="1_Bao cao giai ngan von dau tu nam 2009 (theo doi)_Bao cao doan cong tac cua Bo thang 4-2010_Ke hoach 2012 theo doi (giai ngan 30.6.12) 2 3" xfId="6143"/>
    <cellStyle name="1_Bao cao giai ngan von dau tu nam 2009 (theo doi)_Bao cao doan cong tac cua Bo thang 4-2010_Ke hoach 2012 theo doi (giai ngan 30.6.12) 2 3 2" xfId="22820"/>
    <cellStyle name="1_Bao cao giai ngan von dau tu nam 2009 (theo doi)_Bao cao doan cong tac cua Bo thang 4-2010_Ke hoach 2012 theo doi (giai ngan 30.6.12) 2 4" xfId="6144"/>
    <cellStyle name="1_Bao cao giai ngan von dau tu nam 2009 (theo doi)_Bao cao doan cong tac cua Bo thang 4-2010_Ke hoach 2012 theo doi (giai ngan 30.6.12) 2 4 2" xfId="22821"/>
    <cellStyle name="1_Bao cao giai ngan von dau tu nam 2009 (theo doi)_Bao cao doan cong tac cua Bo thang 4-2010_Ke hoach 2012 theo doi (giai ngan 30.6.12) 2 5" xfId="22818"/>
    <cellStyle name="1_Bao cao giai ngan von dau tu nam 2009 (theo doi)_Bao cao doan cong tac cua Bo thang 4-2010_Ke hoach 2012 theo doi (giai ngan 30.6.12) 3" xfId="6145"/>
    <cellStyle name="1_Bao cao giai ngan von dau tu nam 2009 (theo doi)_Bao cao doan cong tac cua Bo thang 4-2010_Ke hoach 2012 theo doi (giai ngan 30.6.12) 3 2" xfId="22822"/>
    <cellStyle name="1_Bao cao giai ngan von dau tu nam 2009 (theo doi)_Bao cao doan cong tac cua Bo thang 4-2010_Ke hoach 2012 theo doi (giai ngan 30.6.12) 4" xfId="6146"/>
    <cellStyle name="1_Bao cao giai ngan von dau tu nam 2009 (theo doi)_Bao cao doan cong tac cua Bo thang 4-2010_Ke hoach 2012 theo doi (giai ngan 30.6.12) 4 2" xfId="22823"/>
    <cellStyle name="1_Bao cao giai ngan von dau tu nam 2009 (theo doi)_Bao cao doan cong tac cua Bo thang 4-2010_Ke hoach 2012 theo doi (giai ngan 30.6.12) 5" xfId="6147"/>
    <cellStyle name="1_Bao cao giai ngan von dau tu nam 2009 (theo doi)_Bao cao doan cong tac cua Bo thang 4-2010_Ke hoach 2012 theo doi (giai ngan 30.6.12) 5 2" xfId="22824"/>
    <cellStyle name="1_Bao cao giai ngan von dau tu nam 2009 (theo doi)_Bao cao doan cong tac cua Bo thang 4-2010_Ke hoach 2012 theo doi (giai ngan 30.6.12) 6" xfId="22817"/>
    <cellStyle name="1_Bao cao giai ngan von dau tu nam 2009 (theo doi)_Bao cao tinh hinh thuc hien KH 2009 den 31-01-10" xfId="6148"/>
    <cellStyle name="1_Bao cao giai ngan von dau tu nam 2009 (theo doi)_Bao cao tinh hinh thuc hien KH 2009 den 31-01-10 2" xfId="6149"/>
    <cellStyle name="1_Bao cao giai ngan von dau tu nam 2009 (theo doi)_Bao cao tinh hinh thuc hien KH 2009 den 31-01-10 2 2" xfId="6150"/>
    <cellStyle name="1_Bao cao giai ngan von dau tu nam 2009 (theo doi)_Bao cao tinh hinh thuc hien KH 2009 den 31-01-10 2 2 2" xfId="6151"/>
    <cellStyle name="1_Bao cao giai ngan von dau tu nam 2009 (theo doi)_Bao cao tinh hinh thuc hien KH 2009 den 31-01-10 2 2 2 2" xfId="22828"/>
    <cellStyle name="1_Bao cao giai ngan von dau tu nam 2009 (theo doi)_Bao cao tinh hinh thuc hien KH 2009 den 31-01-10 2 2 3" xfId="6152"/>
    <cellStyle name="1_Bao cao giai ngan von dau tu nam 2009 (theo doi)_Bao cao tinh hinh thuc hien KH 2009 den 31-01-10 2 2 3 2" xfId="22829"/>
    <cellStyle name="1_Bao cao giai ngan von dau tu nam 2009 (theo doi)_Bao cao tinh hinh thuc hien KH 2009 den 31-01-10 2 2 4" xfId="6153"/>
    <cellStyle name="1_Bao cao giai ngan von dau tu nam 2009 (theo doi)_Bao cao tinh hinh thuc hien KH 2009 den 31-01-10 2 2 4 2" xfId="22830"/>
    <cellStyle name="1_Bao cao giai ngan von dau tu nam 2009 (theo doi)_Bao cao tinh hinh thuc hien KH 2009 den 31-01-10 2 2 5" xfId="22827"/>
    <cellStyle name="1_Bao cao giai ngan von dau tu nam 2009 (theo doi)_Bao cao tinh hinh thuc hien KH 2009 den 31-01-10 2 3" xfId="6154"/>
    <cellStyle name="1_Bao cao giai ngan von dau tu nam 2009 (theo doi)_Bao cao tinh hinh thuc hien KH 2009 den 31-01-10 2 3 2" xfId="22831"/>
    <cellStyle name="1_Bao cao giai ngan von dau tu nam 2009 (theo doi)_Bao cao tinh hinh thuc hien KH 2009 den 31-01-10 2 4" xfId="6155"/>
    <cellStyle name="1_Bao cao giai ngan von dau tu nam 2009 (theo doi)_Bao cao tinh hinh thuc hien KH 2009 den 31-01-10 2 4 2" xfId="22832"/>
    <cellStyle name="1_Bao cao giai ngan von dau tu nam 2009 (theo doi)_Bao cao tinh hinh thuc hien KH 2009 den 31-01-10 2 5" xfId="6156"/>
    <cellStyle name="1_Bao cao giai ngan von dau tu nam 2009 (theo doi)_Bao cao tinh hinh thuc hien KH 2009 den 31-01-10 2 5 2" xfId="22833"/>
    <cellStyle name="1_Bao cao giai ngan von dau tu nam 2009 (theo doi)_Bao cao tinh hinh thuc hien KH 2009 den 31-01-10 2 6" xfId="22826"/>
    <cellStyle name="1_Bao cao giai ngan von dau tu nam 2009 (theo doi)_Bao cao tinh hinh thuc hien KH 2009 den 31-01-10 3" xfId="6157"/>
    <cellStyle name="1_Bao cao giai ngan von dau tu nam 2009 (theo doi)_Bao cao tinh hinh thuc hien KH 2009 den 31-01-10 3 2" xfId="6158"/>
    <cellStyle name="1_Bao cao giai ngan von dau tu nam 2009 (theo doi)_Bao cao tinh hinh thuc hien KH 2009 den 31-01-10 3 2 2" xfId="22835"/>
    <cellStyle name="1_Bao cao giai ngan von dau tu nam 2009 (theo doi)_Bao cao tinh hinh thuc hien KH 2009 den 31-01-10 3 3" xfId="6159"/>
    <cellStyle name="1_Bao cao giai ngan von dau tu nam 2009 (theo doi)_Bao cao tinh hinh thuc hien KH 2009 den 31-01-10 3 3 2" xfId="22836"/>
    <cellStyle name="1_Bao cao giai ngan von dau tu nam 2009 (theo doi)_Bao cao tinh hinh thuc hien KH 2009 den 31-01-10 3 4" xfId="6160"/>
    <cellStyle name="1_Bao cao giai ngan von dau tu nam 2009 (theo doi)_Bao cao tinh hinh thuc hien KH 2009 den 31-01-10 3 4 2" xfId="22837"/>
    <cellStyle name="1_Bao cao giai ngan von dau tu nam 2009 (theo doi)_Bao cao tinh hinh thuc hien KH 2009 den 31-01-10 3 5" xfId="22834"/>
    <cellStyle name="1_Bao cao giai ngan von dau tu nam 2009 (theo doi)_Bao cao tinh hinh thuc hien KH 2009 den 31-01-10 4" xfId="6161"/>
    <cellStyle name="1_Bao cao giai ngan von dau tu nam 2009 (theo doi)_Bao cao tinh hinh thuc hien KH 2009 den 31-01-10 4 2" xfId="22838"/>
    <cellStyle name="1_Bao cao giai ngan von dau tu nam 2009 (theo doi)_Bao cao tinh hinh thuc hien KH 2009 den 31-01-10 5" xfId="6162"/>
    <cellStyle name="1_Bao cao giai ngan von dau tu nam 2009 (theo doi)_Bao cao tinh hinh thuc hien KH 2009 den 31-01-10 5 2" xfId="22839"/>
    <cellStyle name="1_Bao cao giai ngan von dau tu nam 2009 (theo doi)_Bao cao tinh hinh thuc hien KH 2009 den 31-01-10 6" xfId="6163"/>
    <cellStyle name="1_Bao cao giai ngan von dau tu nam 2009 (theo doi)_Bao cao tinh hinh thuc hien KH 2009 den 31-01-10 6 2" xfId="22840"/>
    <cellStyle name="1_Bao cao giai ngan von dau tu nam 2009 (theo doi)_Bao cao tinh hinh thuc hien KH 2009 den 31-01-10 7" xfId="22825"/>
    <cellStyle name="1_Bao cao giai ngan von dau tu nam 2009 (theo doi)_Bao cao tinh hinh thuc hien KH 2009 den 31-01-10_BC von DTPT 6 thang 2012" xfId="6164"/>
    <cellStyle name="1_Bao cao giai ngan von dau tu nam 2009 (theo doi)_Bao cao tinh hinh thuc hien KH 2009 den 31-01-10_BC von DTPT 6 thang 2012 2" xfId="6165"/>
    <cellStyle name="1_Bao cao giai ngan von dau tu nam 2009 (theo doi)_Bao cao tinh hinh thuc hien KH 2009 den 31-01-10_BC von DTPT 6 thang 2012 2 2" xfId="6166"/>
    <cellStyle name="1_Bao cao giai ngan von dau tu nam 2009 (theo doi)_Bao cao tinh hinh thuc hien KH 2009 den 31-01-10_BC von DTPT 6 thang 2012 2 2 2" xfId="6167"/>
    <cellStyle name="1_Bao cao giai ngan von dau tu nam 2009 (theo doi)_Bao cao tinh hinh thuc hien KH 2009 den 31-01-10_BC von DTPT 6 thang 2012 2 2 2 2" xfId="22844"/>
    <cellStyle name="1_Bao cao giai ngan von dau tu nam 2009 (theo doi)_Bao cao tinh hinh thuc hien KH 2009 den 31-01-10_BC von DTPT 6 thang 2012 2 2 3" xfId="6168"/>
    <cellStyle name="1_Bao cao giai ngan von dau tu nam 2009 (theo doi)_Bao cao tinh hinh thuc hien KH 2009 den 31-01-10_BC von DTPT 6 thang 2012 2 2 3 2" xfId="22845"/>
    <cellStyle name="1_Bao cao giai ngan von dau tu nam 2009 (theo doi)_Bao cao tinh hinh thuc hien KH 2009 den 31-01-10_BC von DTPT 6 thang 2012 2 2 4" xfId="6169"/>
    <cellStyle name="1_Bao cao giai ngan von dau tu nam 2009 (theo doi)_Bao cao tinh hinh thuc hien KH 2009 den 31-01-10_BC von DTPT 6 thang 2012 2 2 4 2" xfId="22846"/>
    <cellStyle name="1_Bao cao giai ngan von dau tu nam 2009 (theo doi)_Bao cao tinh hinh thuc hien KH 2009 den 31-01-10_BC von DTPT 6 thang 2012 2 2 5" xfId="22843"/>
    <cellStyle name="1_Bao cao giai ngan von dau tu nam 2009 (theo doi)_Bao cao tinh hinh thuc hien KH 2009 den 31-01-10_BC von DTPT 6 thang 2012 2 3" xfId="6170"/>
    <cellStyle name="1_Bao cao giai ngan von dau tu nam 2009 (theo doi)_Bao cao tinh hinh thuc hien KH 2009 den 31-01-10_BC von DTPT 6 thang 2012 2 3 2" xfId="22847"/>
    <cellStyle name="1_Bao cao giai ngan von dau tu nam 2009 (theo doi)_Bao cao tinh hinh thuc hien KH 2009 den 31-01-10_BC von DTPT 6 thang 2012 2 4" xfId="6171"/>
    <cellStyle name="1_Bao cao giai ngan von dau tu nam 2009 (theo doi)_Bao cao tinh hinh thuc hien KH 2009 den 31-01-10_BC von DTPT 6 thang 2012 2 4 2" xfId="22848"/>
    <cellStyle name="1_Bao cao giai ngan von dau tu nam 2009 (theo doi)_Bao cao tinh hinh thuc hien KH 2009 den 31-01-10_BC von DTPT 6 thang 2012 2 5" xfId="6172"/>
    <cellStyle name="1_Bao cao giai ngan von dau tu nam 2009 (theo doi)_Bao cao tinh hinh thuc hien KH 2009 den 31-01-10_BC von DTPT 6 thang 2012 2 5 2" xfId="22849"/>
    <cellStyle name="1_Bao cao giai ngan von dau tu nam 2009 (theo doi)_Bao cao tinh hinh thuc hien KH 2009 den 31-01-10_BC von DTPT 6 thang 2012 2 6" xfId="22842"/>
    <cellStyle name="1_Bao cao giai ngan von dau tu nam 2009 (theo doi)_Bao cao tinh hinh thuc hien KH 2009 den 31-01-10_BC von DTPT 6 thang 2012 3" xfId="6173"/>
    <cellStyle name="1_Bao cao giai ngan von dau tu nam 2009 (theo doi)_Bao cao tinh hinh thuc hien KH 2009 den 31-01-10_BC von DTPT 6 thang 2012 3 2" xfId="6174"/>
    <cellStyle name="1_Bao cao giai ngan von dau tu nam 2009 (theo doi)_Bao cao tinh hinh thuc hien KH 2009 den 31-01-10_BC von DTPT 6 thang 2012 3 2 2" xfId="22851"/>
    <cellStyle name="1_Bao cao giai ngan von dau tu nam 2009 (theo doi)_Bao cao tinh hinh thuc hien KH 2009 den 31-01-10_BC von DTPT 6 thang 2012 3 3" xfId="6175"/>
    <cellStyle name="1_Bao cao giai ngan von dau tu nam 2009 (theo doi)_Bao cao tinh hinh thuc hien KH 2009 den 31-01-10_BC von DTPT 6 thang 2012 3 3 2" xfId="22852"/>
    <cellStyle name="1_Bao cao giai ngan von dau tu nam 2009 (theo doi)_Bao cao tinh hinh thuc hien KH 2009 den 31-01-10_BC von DTPT 6 thang 2012 3 4" xfId="6176"/>
    <cellStyle name="1_Bao cao giai ngan von dau tu nam 2009 (theo doi)_Bao cao tinh hinh thuc hien KH 2009 den 31-01-10_BC von DTPT 6 thang 2012 3 4 2" xfId="22853"/>
    <cellStyle name="1_Bao cao giai ngan von dau tu nam 2009 (theo doi)_Bao cao tinh hinh thuc hien KH 2009 den 31-01-10_BC von DTPT 6 thang 2012 3 5" xfId="22850"/>
    <cellStyle name="1_Bao cao giai ngan von dau tu nam 2009 (theo doi)_Bao cao tinh hinh thuc hien KH 2009 den 31-01-10_BC von DTPT 6 thang 2012 4" xfId="6177"/>
    <cellStyle name="1_Bao cao giai ngan von dau tu nam 2009 (theo doi)_Bao cao tinh hinh thuc hien KH 2009 den 31-01-10_BC von DTPT 6 thang 2012 4 2" xfId="22854"/>
    <cellStyle name="1_Bao cao giai ngan von dau tu nam 2009 (theo doi)_Bao cao tinh hinh thuc hien KH 2009 den 31-01-10_BC von DTPT 6 thang 2012 5" xfId="6178"/>
    <cellStyle name="1_Bao cao giai ngan von dau tu nam 2009 (theo doi)_Bao cao tinh hinh thuc hien KH 2009 den 31-01-10_BC von DTPT 6 thang 2012 5 2" xfId="22855"/>
    <cellStyle name="1_Bao cao giai ngan von dau tu nam 2009 (theo doi)_Bao cao tinh hinh thuc hien KH 2009 den 31-01-10_BC von DTPT 6 thang 2012 6" xfId="6179"/>
    <cellStyle name="1_Bao cao giai ngan von dau tu nam 2009 (theo doi)_Bao cao tinh hinh thuc hien KH 2009 den 31-01-10_BC von DTPT 6 thang 2012 6 2" xfId="22856"/>
    <cellStyle name="1_Bao cao giai ngan von dau tu nam 2009 (theo doi)_Bao cao tinh hinh thuc hien KH 2009 den 31-01-10_BC von DTPT 6 thang 2012 7" xfId="22841"/>
    <cellStyle name="1_Bao cao giai ngan von dau tu nam 2009 (theo doi)_Bao cao tinh hinh thuc hien KH 2009 den 31-01-10_Bieu du thao QD von ho tro co MT" xfId="6180"/>
    <cellStyle name="1_Bao cao giai ngan von dau tu nam 2009 (theo doi)_Bao cao tinh hinh thuc hien KH 2009 den 31-01-10_Bieu du thao QD von ho tro co MT 2" xfId="6181"/>
    <cellStyle name="1_Bao cao giai ngan von dau tu nam 2009 (theo doi)_Bao cao tinh hinh thuc hien KH 2009 den 31-01-10_Bieu du thao QD von ho tro co MT 2 2" xfId="6182"/>
    <cellStyle name="1_Bao cao giai ngan von dau tu nam 2009 (theo doi)_Bao cao tinh hinh thuc hien KH 2009 den 31-01-10_Bieu du thao QD von ho tro co MT 2 2 2" xfId="6183"/>
    <cellStyle name="1_Bao cao giai ngan von dau tu nam 2009 (theo doi)_Bao cao tinh hinh thuc hien KH 2009 den 31-01-10_Bieu du thao QD von ho tro co MT 2 2 2 2" xfId="22860"/>
    <cellStyle name="1_Bao cao giai ngan von dau tu nam 2009 (theo doi)_Bao cao tinh hinh thuc hien KH 2009 den 31-01-10_Bieu du thao QD von ho tro co MT 2 2 3" xfId="6184"/>
    <cellStyle name="1_Bao cao giai ngan von dau tu nam 2009 (theo doi)_Bao cao tinh hinh thuc hien KH 2009 den 31-01-10_Bieu du thao QD von ho tro co MT 2 2 3 2" xfId="22861"/>
    <cellStyle name="1_Bao cao giai ngan von dau tu nam 2009 (theo doi)_Bao cao tinh hinh thuc hien KH 2009 den 31-01-10_Bieu du thao QD von ho tro co MT 2 2 4" xfId="6185"/>
    <cellStyle name="1_Bao cao giai ngan von dau tu nam 2009 (theo doi)_Bao cao tinh hinh thuc hien KH 2009 den 31-01-10_Bieu du thao QD von ho tro co MT 2 2 4 2" xfId="22862"/>
    <cellStyle name="1_Bao cao giai ngan von dau tu nam 2009 (theo doi)_Bao cao tinh hinh thuc hien KH 2009 den 31-01-10_Bieu du thao QD von ho tro co MT 2 2 5" xfId="22859"/>
    <cellStyle name="1_Bao cao giai ngan von dau tu nam 2009 (theo doi)_Bao cao tinh hinh thuc hien KH 2009 den 31-01-10_Bieu du thao QD von ho tro co MT 2 3" xfId="6186"/>
    <cellStyle name="1_Bao cao giai ngan von dau tu nam 2009 (theo doi)_Bao cao tinh hinh thuc hien KH 2009 den 31-01-10_Bieu du thao QD von ho tro co MT 2 3 2" xfId="22863"/>
    <cellStyle name="1_Bao cao giai ngan von dau tu nam 2009 (theo doi)_Bao cao tinh hinh thuc hien KH 2009 den 31-01-10_Bieu du thao QD von ho tro co MT 2 4" xfId="6187"/>
    <cellStyle name="1_Bao cao giai ngan von dau tu nam 2009 (theo doi)_Bao cao tinh hinh thuc hien KH 2009 den 31-01-10_Bieu du thao QD von ho tro co MT 2 4 2" xfId="22864"/>
    <cellStyle name="1_Bao cao giai ngan von dau tu nam 2009 (theo doi)_Bao cao tinh hinh thuc hien KH 2009 den 31-01-10_Bieu du thao QD von ho tro co MT 2 5" xfId="6188"/>
    <cellStyle name="1_Bao cao giai ngan von dau tu nam 2009 (theo doi)_Bao cao tinh hinh thuc hien KH 2009 den 31-01-10_Bieu du thao QD von ho tro co MT 2 5 2" xfId="22865"/>
    <cellStyle name="1_Bao cao giai ngan von dau tu nam 2009 (theo doi)_Bao cao tinh hinh thuc hien KH 2009 den 31-01-10_Bieu du thao QD von ho tro co MT 2 6" xfId="22858"/>
    <cellStyle name="1_Bao cao giai ngan von dau tu nam 2009 (theo doi)_Bao cao tinh hinh thuc hien KH 2009 den 31-01-10_Bieu du thao QD von ho tro co MT 3" xfId="6189"/>
    <cellStyle name="1_Bao cao giai ngan von dau tu nam 2009 (theo doi)_Bao cao tinh hinh thuc hien KH 2009 den 31-01-10_Bieu du thao QD von ho tro co MT 3 2" xfId="6190"/>
    <cellStyle name="1_Bao cao giai ngan von dau tu nam 2009 (theo doi)_Bao cao tinh hinh thuc hien KH 2009 den 31-01-10_Bieu du thao QD von ho tro co MT 3 2 2" xfId="22867"/>
    <cellStyle name="1_Bao cao giai ngan von dau tu nam 2009 (theo doi)_Bao cao tinh hinh thuc hien KH 2009 den 31-01-10_Bieu du thao QD von ho tro co MT 3 3" xfId="6191"/>
    <cellStyle name="1_Bao cao giai ngan von dau tu nam 2009 (theo doi)_Bao cao tinh hinh thuc hien KH 2009 den 31-01-10_Bieu du thao QD von ho tro co MT 3 3 2" xfId="22868"/>
    <cellStyle name="1_Bao cao giai ngan von dau tu nam 2009 (theo doi)_Bao cao tinh hinh thuc hien KH 2009 den 31-01-10_Bieu du thao QD von ho tro co MT 3 4" xfId="6192"/>
    <cellStyle name="1_Bao cao giai ngan von dau tu nam 2009 (theo doi)_Bao cao tinh hinh thuc hien KH 2009 den 31-01-10_Bieu du thao QD von ho tro co MT 3 4 2" xfId="22869"/>
    <cellStyle name="1_Bao cao giai ngan von dau tu nam 2009 (theo doi)_Bao cao tinh hinh thuc hien KH 2009 den 31-01-10_Bieu du thao QD von ho tro co MT 3 5" xfId="22866"/>
    <cellStyle name="1_Bao cao giai ngan von dau tu nam 2009 (theo doi)_Bao cao tinh hinh thuc hien KH 2009 den 31-01-10_Bieu du thao QD von ho tro co MT 4" xfId="6193"/>
    <cellStyle name="1_Bao cao giai ngan von dau tu nam 2009 (theo doi)_Bao cao tinh hinh thuc hien KH 2009 den 31-01-10_Bieu du thao QD von ho tro co MT 4 2" xfId="22870"/>
    <cellStyle name="1_Bao cao giai ngan von dau tu nam 2009 (theo doi)_Bao cao tinh hinh thuc hien KH 2009 den 31-01-10_Bieu du thao QD von ho tro co MT 5" xfId="6194"/>
    <cellStyle name="1_Bao cao giai ngan von dau tu nam 2009 (theo doi)_Bao cao tinh hinh thuc hien KH 2009 den 31-01-10_Bieu du thao QD von ho tro co MT 5 2" xfId="22871"/>
    <cellStyle name="1_Bao cao giai ngan von dau tu nam 2009 (theo doi)_Bao cao tinh hinh thuc hien KH 2009 den 31-01-10_Bieu du thao QD von ho tro co MT 6" xfId="6195"/>
    <cellStyle name="1_Bao cao giai ngan von dau tu nam 2009 (theo doi)_Bao cao tinh hinh thuc hien KH 2009 den 31-01-10_Bieu du thao QD von ho tro co MT 6 2" xfId="22872"/>
    <cellStyle name="1_Bao cao giai ngan von dau tu nam 2009 (theo doi)_Bao cao tinh hinh thuc hien KH 2009 den 31-01-10_Bieu du thao QD von ho tro co MT 7" xfId="22857"/>
    <cellStyle name="1_Bao cao giai ngan von dau tu nam 2009 (theo doi)_Bao cao tinh hinh thuc hien KH 2009 den 31-01-10_Ke hoach 2012 (theo doi)" xfId="6196"/>
    <cellStyle name="1_Bao cao giai ngan von dau tu nam 2009 (theo doi)_Bao cao tinh hinh thuc hien KH 2009 den 31-01-10_Ke hoach 2012 (theo doi) 2" xfId="6197"/>
    <cellStyle name="1_Bao cao giai ngan von dau tu nam 2009 (theo doi)_Bao cao tinh hinh thuc hien KH 2009 den 31-01-10_Ke hoach 2012 (theo doi) 2 2" xfId="6198"/>
    <cellStyle name="1_Bao cao giai ngan von dau tu nam 2009 (theo doi)_Bao cao tinh hinh thuc hien KH 2009 den 31-01-10_Ke hoach 2012 (theo doi) 2 2 2" xfId="6199"/>
    <cellStyle name="1_Bao cao giai ngan von dau tu nam 2009 (theo doi)_Bao cao tinh hinh thuc hien KH 2009 den 31-01-10_Ke hoach 2012 (theo doi) 2 2 2 2" xfId="22876"/>
    <cellStyle name="1_Bao cao giai ngan von dau tu nam 2009 (theo doi)_Bao cao tinh hinh thuc hien KH 2009 den 31-01-10_Ke hoach 2012 (theo doi) 2 2 3" xfId="6200"/>
    <cellStyle name="1_Bao cao giai ngan von dau tu nam 2009 (theo doi)_Bao cao tinh hinh thuc hien KH 2009 den 31-01-10_Ke hoach 2012 (theo doi) 2 2 3 2" xfId="22877"/>
    <cellStyle name="1_Bao cao giai ngan von dau tu nam 2009 (theo doi)_Bao cao tinh hinh thuc hien KH 2009 den 31-01-10_Ke hoach 2012 (theo doi) 2 2 4" xfId="6201"/>
    <cellStyle name="1_Bao cao giai ngan von dau tu nam 2009 (theo doi)_Bao cao tinh hinh thuc hien KH 2009 den 31-01-10_Ke hoach 2012 (theo doi) 2 2 4 2" xfId="22878"/>
    <cellStyle name="1_Bao cao giai ngan von dau tu nam 2009 (theo doi)_Bao cao tinh hinh thuc hien KH 2009 den 31-01-10_Ke hoach 2012 (theo doi) 2 2 5" xfId="22875"/>
    <cellStyle name="1_Bao cao giai ngan von dau tu nam 2009 (theo doi)_Bao cao tinh hinh thuc hien KH 2009 den 31-01-10_Ke hoach 2012 (theo doi) 2 3" xfId="6202"/>
    <cellStyle name="1_Bao cao giai ngan von dau tu nam 2009 (theo doi)_Bao cao tinh hinh thuc hien KH 2009 den 31-01-10_Ke hoach 2012 (theo doi) 2 3 2" xfId="22879"/>
    <cellStyle name="1_Bao cao giai ngan von dau tu nam 2009 (theo doi)_Bao cao tinh hinh thuc hien KH 2009 den 31-01-10_Ke hoach 2012 (theo doi) 2 4" xfId="6203"/>
    <cellStyle name="1_Bao cao giai ngan von dau tu nam 2009 (theo doi)_Bao cao tinh hinh thuc hien KH 2009 den 31-01-10_Ke hoach 2012 (theo doi) 2 4 2" xfId="22880"/>
    <cellStyle name="1_Bao cao giai ngan von dau tu nam 2009 (theo doi)_Bao cao tinh hinh thuc hien KH 2009 den 31-01-10_Ke hoach 2012 (theo doi) 2 5" xfId="6204"/>
    <cellStyle name="1_Bao cao giai ngan von dau tu nam 2009 (theo doi)_Bao cao tinh hinh thuc hien KH 2009 den 31-01-10_Ke hoach 2012 (theo doi) 2 5 2" xfId="22881"/>
    <cellStyle name="1_Bao cao giai ngan von dau tu nam 2009 (theo doi)_Bao cao tinh hinh thuc hien KH 2009 den 31-01-10_Ke hoach 2012 (theo doi) 2 6" xfId="22874"/>
    <cellStyle name="1_Bao cao giai ngan von dau tu nam 2009 (theo doi)_Bao cao tinh hinh thuc hien KH 2009 den 31-01-10_Ke hoach 2012 (theo doi) 3" xfId="6205"/>
    <cellStyle name="1_Bao cao giai ngan von dau tu nam 2009 (theo doi)_Bao cao tinh hinh thuc hien KH 2009 den 31-01-10_Ke hoach 2012 (theo doi) 3 2" xfId="6206"/>
    <cellStyle name="1_Bao cao giai ngan von dau tu nam 2009 (theo doi)_Bao cao tinh hinh thuc hien KH 2009 den 31-01-10_Ke hoach 2012 (theo doi) 3 2 2" xfId="22883"/>
    <cellStyle name="1_Bao cao giai ngan von dau tu nam 2009 (theo doi)_Bao cao tinh hinh thuc hien KH 2009 den 31-01-10_Ke hoach 2012 (theo doi) 3 3" xfId="6207"/>
    <cellStyle name="1_Bao cao giai ngan von dau tu nam 2009 (theo doi)_Bao cao tinh hinh thuc hien KH 2009 den 31-01-10_Ke hoach 2012 (theo doi) 3 3 2" xfId="22884"/>
    <cellStyle name="1_Bao cao giai ngan von dau tu nam 2009 (theo doi)_Bao cao tinh hinh thuc hien KH 2009 den 31-01-10_Ke hoach 2012 (theo doi) 3 4" xfId="6208"/>
    <cellStyle name="1_Bao cao giai ngan von dau tu nam 2009 (theo doi)_Bao cao tinh hinh thuc hien KH 2009 den 31-01-10_Ke hoach 2012 (theo doi) 3 4 2" xfId="22885"/>
    <cellStyle name="1_Bao cao giai ngan von dau tu nam 2009 (theo doi)_Bao cao tinh hinh thuc hien KH 2009 den 31-01-10_Ke hoach 2012 (theo doi) 3 5" xfId="22882"/>
    <cellStyle name="1_Bao cao giai ngan von dau tu nam 2009 (theo doi)_Bao cao tinh hinh thuc hien KH 2009 den 31-01-10_Ke hoach 2012 (theo doi) 4" xfId="6209"/>
    <cellStyle name="1_Bao cao giai ngan von dau tu nam 2009 (theo doi)_Bao cao tinh hinh thuc hien KH 2009 den 31-01-10_Ke hoach 2012 (theo doi) 4 2" xfId="22886"/>
    <cellStyle name="1_Bao cao giai ngan von dau tu nam 2009 (theo doi)_Bao cao tinh hinh thuc hien KH 2009 den 31-01-10_Ke hoach 2012 (theo doi) 5" xfId="6210"/>
    <cellStyle name="1_Bao cao giai ngan von dau tu nam 2009 (theo doi)_Bao cao tinh hinh thuc hien KH 2009 den 31-01-10_Ke hoach 2012 (theo doi) 5 2" xfId="22887"/>
    <cellStyle name="1_Bao cao giai ngan von dau tu nam 2009 (theo doi)_Bao cao tinh hinh thuc hien KH 2009 den 31-01-10_Ke hoach 2012 (theo doi) 6" xfId="6211"/>
    <cellStyle name="1_Bao cao giai ngan von dau tu nam 2009 (theo doi)_Bao cao tinh hinh thuc hien KH 2009 den 31-01-10_Ke hoach 2012 (theo doi) 6 2" xfId="22888"/>
    <cellStyle name="1_Bao cao giai ngan von dau tu nam 2009 (theo doi)_Bao cao tinh hinh thuc hien KH 2009 den 31-01-10_Ke hoach 2012 (theo doi) 7" xfId="22873"/>
    <cellStyle name="1_Bao cao giai ngan von dau tu nam 2009 (theo doi)_Bao cao tinh hinh thuc hien KH 2009 den 31-01-10_Ke hoach 2012 theo doi (giai ngan 30.6.12)" xfId="6212"/>
    <cellStyle name="1_Bao cao giai ngan von dau tu nam 2009 (theo doi)_Bao cao tinh hinh thuc hien KH 2009 den 31-01-10_Ke hoach 2012 theo doi (giai ngan 30.6.12) 2" xfId="6213"/>
    <cellStyle name="1_Bao cao giai ngan von dau tu nam 2009 (theo doi)_Bao cao tinh hinh thuc hien KH 2009 den 31-01-10_Ke hoach 2012 theo doi (giai ngan 30.6.12) 2 2" xfId="6214"/>
    <cellStyle name="1_Bao cao giai ngan von dau tu nam 2009 (theo doi)_Bao cao tinh hinh thuc hien KH 2009 den 31-01-10_Ke hoach 2012 theo doi (giai ngan 30.6.12) 2 2 2" xfId="6215"/>
    <cellStyle name="1_Bao cao giai ngan von dau tu nam 2009 (theo doi)_Bao cao tinh hinh thuc hien KH 2009 den 31-01-10_Ke hoach 2012 theo doi (giai ngan 30.6.12) 2 2 2 2" xfId="22892"/>
    <cellStyle name="1_Bao cao giai ngan von dau tu nam 2009 (theo doi)_Bao cao tinh hinh thuc hien KH 2009 den 31-01-10_Ke hoach 2012 theo doi (giai ngan 30.6.12) 2 2 3" xfId="6216"/>
    <cellStyle name="1_Bao cao giai ngan von dau tu nam 2009 (theo doi)_Bao cao tinh hinh thuc hien KH 2009 den 31-01-10_Ke hoach 2012 theo doi (giai ngan 30.6.12) 2 2 3 2" xfId="22893"/>
    <cellStyle name="1_Bao cao giai ngan von dau tu nam 2009 (theo doi)_Bao cao tinh hinh thuc hien KH 2009 den 31-01-10_Ke hoach 2012 theo doi (giai ngan 30.6.12) 2 2 4" xfId="6217"/>
    <cellStyle name="1_Bao cao giai ngan von dau tu nam 2009 (theo doi)_Bao cao tinh hinh thuc hien KH 2009 den 31-01-10_Ke hoach 2012 theo doi (giai ngan 30.6.12) 2 2 4 2" xfId="22894"/>
    <cellStyle name="1_Bao cao giai ngan von dau tu nam 2009 (theo doi)_Bao cao tinh hinh thuc hien KH 2009 den 31-01-10_Ke hoach 2012 theo doi (giai ngan 30.6.12) 2 2 5" xfId="22891"/>
    <cellStyle name="1_Bao cao giai ngan von dau tu nam 2009 (theo doi)_Bao cao tinh hinh thuc hien KH 2009 den 31-01-10_Ke hoach 2012 theo doi (giai ngan 30.6.12) 2 3" xfId="6218"/>
    <cellStyle name="1_Bao cao giai ngan von dau tu nam 2009 (theo doi)_Bao cao tinh hinh thuc hien KH 2009 den 31-01-10_Ke hoach 2012 theo doi (giai ngan 30.6.12) 2 3 2" xfId="22895"/>
    <cellStyle name="1_Bao cao giai ngan von dau tu nam 2009 (theo doi)_Bao cao tinh hinh thuc hien KH 2009 den 31-01-10_Ke hoach 2012 theo doi (giai ngan 30.6.12) 2 4" xfId="6219"/>
    <cellStyle name="1_Bao cao giai ngan von dau tu nam 2009 (theo doi)_Bao cao tinh hinh thuc hien KH 2009 den 31-01-10_Ke hoach 2012 theo doi (giai ngan 30.6.12) 2 4 2" xfId="22896"/>
    <cellStyle name="1_Bao cao giai ngan von dau tu nam 2009 (theo doi)_Bao cao tinh hinh thuc hien KH 2009 den 31-01-10_Ke hoach 2012 theo doi (giai ngan 30.6.12) 2 5" xfId="6220"/>
    <cellStyle name="1_Bao cao giai ngan von dau tu nam 2009 (theo doi)_Bao cao tinh hinh thuc hien KH 2009 den 31-01-10_Ke hoach 2012 theo doi (giai ngan 30.6.12) 2 5 2" xfId="22897"/>
    <cellStyle name="1_Bao cao giai ngan von dau tu nam 2009 (theo doi)_Bao cao tinh hinh thuc hien KH 2009 den 31-01-10_Ke hoach 2012 theo doi (giai ngan 30.6.12) 2 6" xfId="22890"/>
    <cellStyle name="1_Bao cao giai ngan von dau tu nam 2009 (theo doi)_Bao cao tinh hinh thuc hien KH 2009 den 31-01-10_Ke hoach 2012 theo doi (giai ngan 30.6.12) 3" xfId="6221"/>
    <cellStyle name="1_Bao cao giai ngan von dau tu nam 2009 (theo doi)_Bao cao tinh hinh thuc hien KH 2009 den 31-01-10_Ke hoach 2012 theo doi (giai ngan 30.6.12) 3 2" xfId="6222"/>
    <cellStyle name="1_Bao cao giai ngan von dau tu nam 2009 (theo doi)_Bao cao tinh hinh thuc hien KH 2009 den 31-01-10_Ke hoach 2012 theo doi (giai ngan 30.6.12) 3 2 2" xfId="22899"/>
    <cellStyle name="1_Bao cao giai ngan von dau tu nam 2009 (theo doi)_Bao cao tinh hinh thuc hien KH 2009 den 31-01-10_Ke hoach 2012 theo doi (giai ngan 30.6.12) 3 3" xfId="6223"/>
    <cellStyle name="1_Bao cao giai ngan von dau tu nam 2009 (theo doi)_Bao cao tinh hinh thuc hien KH 2009 den 31-01-10_Ke hoach 2012 theo doi (giai ngan 30.6.12) 3 3 2" xfId="22900"/>
    <cellStyle name="1_Bao cao giai ngan von dau tu nam 2009 (theo doi)_Bao cao tinh hinh thuc hien KH 2009 den 31-01-10_Ke hoach 2012 theo doi (giai ngan 30.6.12) 3 4" xfId="6224"/>
    <cellStyle name="1_Bao cao giai ngan von dau tu nam 2009 (theo doi)_Bao cao tinh hinh thuc hien KH 2009 den 31-01-10_Ke hoach 2012 theo doi (giai ngan 30.6.12) 3 4 2" xfId="22901"/>
    <cellStyle name="1_Bao cao giai ngan von dau tu nam 2009 (theo doi)_Bao cao tinh hinh thuc hien KH 2009 den 31-01-10_Ke hoach 2012 theo doi (giai ngan 30.6.12) 3 5" xfId="22898"/>
    <cellStyle name="1_Bao cao giai ngan von dau tu nam 2009 (theo doi)_Bao cao tinh hinh thuc hien KH 2009 den 31-01-10_Ke hoach 2012 theo doi (giai ngan 30.6.12) 4" xfId="6225"/>
    <cellStyle name="1_Bao cao giai ngan von dau tu nam 2009 (theo doi)_Bao cao tinh hinh thuc hien KH 2009 den 31-01-10_Ke hoach 2012 theo doi (giai ngan 30.6.12) 4 2" xfId="22902"/>
    <cellStyle name="1_Bao cao giai ngan von dau tu nam 2009 (theo doi)_Bao cao tinh hinh thuc hien KH 2009 den 31-01-10_Ke hoach 2012 theo doi (giai ngan 30.6.12) 5" xfId="6226"/>
    <cellStyle name="1_Bao cao giai ngan von dau tu nam 2009 (theo doi)_Bao cao tinh hinh thuc hien KH 2009 den 31-01-10_Ke hoach 2012 theo doi (giai ngan 30.6.12) 5 2" xfId="22903"/>
    <cellStyle name="1_Bao cao giai ngan von dau tu nam 2009 (theo doi)_Bao cao tinh hinh thuc hien KH 2009 den 31-01-10_Ke hoach 2012 theo doi (giai ngan 30.6.12) 6" xfId="6227"/>
    <cellStyle name="1_Bao cao giai ngan von dau tu nam 2009 (theo doi)_Bao cao tinh hinh thuc hien KH 2009 den 31-01-10_Ke hoach 2012 theo doi (giai ngan 30.6.12) 6 2" xfId="22904"/>
    <cellStyle name="1_Bao cao giai ngan von dau tu nam 2009 (theo doi)_Bao cao tinh hinh thuc hien KH 2009 den 31-01-10_Ke hoach 2012 theo doi (giai ngan 30.6.12) 7" xfId="22889"/>
    <cellStyle name="1_Bao cao giai ngan von dau tu nam 2009 (theo doi)_BC von DTPT 6 thang 2012" xfId="6228"/>
    <cellStyle name="1_Bao cao giai ngan von dau tu nam 2009 (theo doi)_BC von DTPT 6 thang 2012 2" xfId="6229"/>
    <cellStyle name="1_Bao cao giai ngan von dau tu nam 2009 (theo doi)_BC von DTPT 6 thang 2012 2 2" xfId="6230"/>
    <cellStyle name="1_Bao cao giai ngan von dau tu nam 2009 (theo doi)_BC von DTPT 6 thang 2012 2 2 2" xfId="22907"/>
    <cellStyle name="1_Bao cao giai ngan von dau tu nam 2009 (theo doi)_BC von DTPT 6 thang 2012 2 3" xfId="6231"/>
    <cellStyle name="1_Bao cao giai ngan von dau tu nam 2009 (theo doi)_BC von DTPT 6 thang 2012 2 3 2" xfId="22908"/>
    <cellStyle name="1_Bao cao giai ngan von dau tu nam 2009 (theo doi)_BC von DTPT 6 thang 2012 2 4" xfId="6232"/>
    <cellStyle name="1_Bao cao giai ngan von dau tu nam 2009 (theo doi)_BC von DTPT 6 thang 2012 2 4 2" xfId="22909"/>
    <cellStyle name="1_Bao cao giai ngan von dau tu nam 2009 (theo doi)_BC von DTPT 6 thang 2012 2 5" xfId="22906"/>
    <cellStyle name="1_Bao cao giai ngan von dau tu nam 2009 (theo doi)_BC von DTPT 6 thang 2012 3" xfId="6233"/>
    <cellStyle name="1_Bao cao giai ngan von dau tu nam 2009 (theo doi)_BC von DTPT 6 thang 2012 3 2" xfId="22910"/>
    <cellStyle name="1_Bao cao giai ngan von dau tu nam 2009 (theo doi)_BC von DTPT 6 thang 2012 4" xfId="6234"/>
    <cellStyle name="1_Bao cao giai ngan von dau tu nam 2009 (theo doi)_BC von DTPT 6 thang 2012 4 2" xfId="22911"/>
    <cellStyle name="1_Bao cao giai ngan von dau tu nam 2009 (theo doi)_BC von DTPT 6 thang 2012 5" xfId="6235"/>
    <cellStyle name="1_Bao cao giai ngan von dau tu nam 2009 (theo doi)_BC von DTPT 6 thang 2012 5 2" xfId="22912"/>
    <cellStyle name="1_Bao cao giai ngan von dau tu nam 2009 (theo doi)_BC von DTPT 6 thang 2012 6" xfId="22905"/>
    <cellStyle name="1_Bao cao giai ngan von dau tu nam 2009 (theo doi)_Bieu du thao QD von ho tro co MT" xfId="6236"/>
    <cellStyle name="1_Bao cao giai ngan von dau tu nam 2009 (theo doi)_Bieu du thao QD von ho tro co MT 2" xfId="6237"/>
    <cellStyle name="1_Bao cao giai ngan von dau tu nam 2009 (theo doi)_Bieu du thao QD von ho tro co MT 2 2" xfId="6238"/>
    <cellStyle name="1_Bao cao giai ngan von dau tu nam 2009 (theo doi)_Bieu du thao QD von ho tro co MT 2 2 2" xfId="22915"/>
    <cellStyle name="1_Bao cao giai ngan von dau tu nam 2009 (theo doi)_Bieu du thao QD von ho tro co MT 2 3" xfId="6239"/>
    <cellStyle name="1_Bao cao giai ngan von dau tu nam 2009 (theo doi)_Bieu du thao QD von ho tro co MT 2 3 2" xfId="22916"/>
    <cellStyle name="1_Bao cao giai ngan von dau tu nam 2009 (theo doi)_Bieu du thao QD von ho tro co MT 2 4" xfId="6240"/>
    <cellStyle name="1_Bao cao giai ngan von dau tu nam 2009 (theo doi)_Bieu du thao QD von ho tro co MT 2 4 2" xfId="22917"/>
    <cellStyle name="1_Bao cao giai ngan von dau tu nam 2009 (theo doi)_Bieu du thao QD von ho tro co MT 2 5" xfId="22914"/>
    <cellStyle name="1_Bao cao giai ngan von dau tu nam 2009 (theo doi)_Bieu du thao QD von ho tro co MT 3" xfId="6241"/>
    <cellStyle name="1_Bao cao giai ngan von dau tu nam 2009 (theo doi)_Bieu du thao QD von ho tro co MT 3 2" xfId="22918"/>
    <cellStyle name="1_Bao cao giai ngan von dau tu nam 2009 (theo doi)_Bieu du thao QD von ho tro co MT 4" xfId="6242"/>
    <cellStyle name="1_Bao cao giai ngan von dau tu nam 2009 (theo doi)_Bieu du thao QD von ho tro co MT 4 2" xfId="22919"/>
    <cellStyle name="1_Bao cao giai ngan von dau tu nam 2009 (theo doi)_Bieu du thao QD von ho tro co MT 5" xfId="6243"/>
    <cellStyle name="1_Bao cao giai ngan von dau tu nam 2009 (theo doi)_Bieu du thao QD von ho tro co MT 5 2" xfId="22920"/>
    <cellStyle name="1_Bao cao giai ngan von dau tu nam 2009 (theo doi)_Bieu du thao QD von ho tro co MT 6" xfId="22913"/>
    <cellStyle name="1_Bao cao giai ngan von dau tu nam 2009 (theo doi)_Book1" xfId="6244"/>
    <cellStyle name="1_Bao cao giai ngan von dau tu nam 2009 (theo doi)_Book1 2" xfId="6245"/>
    <cellStyle name="1_Bao cao giai ngan von dau tu nam 2009 (theo doi)_Book1 2 2" xfId="6246"/>
    <cellStyle name="1_Bao cao giai ngan von dau tu nam 2009 (theo doi)_Book1 2 2 2" xfId="22923"/>
    <cellStyle name="1_Bao cao giai ngan von dau tu nam 2009 (theo doi)_Book1 2 3" xfId="6247"/>
    <cellStyle name="1_Bao cao giai ngan von dau tu nam 2009 (theo doi)_Book1 2 3 2" xfId="22924"/>
    <cellStyle name="1_Bao cao giai ngan von dau tu nam 2009 (theo doi)_Book1 2 4" xfId="6248"/>
    <cellStyle name="1_Bao cao giai ngan von dau tu nam 2009 (theo doi)_Book1 2 4 2" xfId="22925"/>
    <cellStyle name="1_Bao cao giai ngan von dau tu nam 2009 (theo doi)_Book1 2 5" xfId="22922"/>
    <cellStyle name="1_Bao cao giai ngan von dau tu nam 2009 (theo doi)_Book1 3" xfId="6249"/>
    <cellStyle name="1_Bao cao giai ngan von dau tu nam 2009 (theo doi)_Book1 3 2" xfId="6250"/>
    <cellStyle name="1_Bao cao giai ngan von dau tu nam 2009 (theo doi)_Book1 3 2 2" xfId="22927"/>
    <cellStyle name="1_Bao cao giai ngan von dau tu nam 2009 (theo doi)_Book1 3 3" xfId="6251"/>
    <cellStyle name="1_Bao cao giai ngan von dau tu nam 2009 (theo doi)_Book1 3 3 2" xfId="22928"/>
    <cellStyle name="1_Bao cao giai ngan von dau tu nam 2009 (theo doi)_Book1 3 4" xfId="6252"/>
    <cellStyle name="1_Bao cao giai ngan von dau tu nam 2009 (theo doi)_Book1 3 4 2" xfId="22929"/>
    <cellStyle name="1_Bao cao giai ngan von dau tu nam 2009 (theo doi)_Book1 3 5" xfId="22926"/>
    <cellStyle name="1_Bao cao giai ngan von dau tu nam 2009 (theo doi)_Book1 4" xfId="6253"/>
    <cellStyle name="1_Bao cao giai ngan von dau tu nam 2009 (theo doi)_Book1 4 2" xfId="22930"/>
    <cellStyle name="1_Bao cao giai ngan von dau tu nam 2009 (theo doi)_Book1 5" xfId="6254"/>
    <cellStyle name="1_Bao cao giai ngan von dau tu nam 2009 (theo doi)_Book1 5 2" xfId="22931"/>
    <cellStyle name="1_Bao cao giai ngan von dau tu nam 2009 (theo doi)_Book1 6" xfId="6255"/>
    <cellStyle name="1_Bao cao giai ngan von dau tu nam 2009 (theo doi)_Book1 6 2" xfId="22932"/>
    <cellStyle name="1_Bao cao giai ngan von dau tu nam 2009 (theo doi)_Book1 7" xfId="22921"/>
    <cellStyle name="1_Bao cao giai ngan von dau tu nam 2009 (theo doi)_Book1_BC von DTPT 6 thang 2012" xfId="6256"/>
    <cellStyle name="1_Bao cao giai ngan von dau tu nam 2009 (theo doi)_Book1_BC von DTPT 6 thang 2012 2" xfId="6257"/>
    <cellStyle name="1_Bao cao giai ngan von dau tu nam 2009 (theo doi)_Book1_BC von DTPT 6 thang 2012 2 2" xfId="6258"/>
    <cellStyle name="1_Bao cao giai ngan von dau tu nam 2009 (theo doi)_Book1_BC von DTPT 6 thang 2012 2 2 2" xfId="22935"/>
    <cellStyle name="1_Bao cao giai ngan von dau tu nam 2009 (theo doi)_Book1_BC von DTPT 6 thang 2012 2 3" xfId="6259"/>
    <cellStyle name="1_Bao cao giai ngan von dau tu nam 2009 (theo doi)_Book1_BC von DTPT 6 thang 2012 2 3 2" xfId="22936"/>
    <cellStyle name="1_Bao cao giai ngan von dau tu nam 2009 (theo doi)_Book1_BC von DTPT 6 thang 2012 2 4" xfId="6260"/>
    <cellStyle name="1_Bao cao giai ngan von dau tu nam 2009 (theo doi)_Book1_BC von DTPT 6 thang 2012 2 4 2" xfId="22937"/>
    <cellStyle name="1_Bao cao giai ngan von dau tu nam 2009 (theo doi)_Book1_BC von DTPT 6 thang 2012 2 5" xfId="22934"/>
    <cellStyle name="1_Bao cao giai ngan von dau tu nam 2009 (theo doi)_Book1_BC von DTPT 6 thang 2012 3" xfId="6261"/>
    <cellStyle name="1_Bao cao giai ngan von dau tu nam 2009 (theo doi)_Book1_BC von DTPT 6 thang 2012 3 2" xfId="6262"/>
    <cellStyle name="1_Bao cao giai ngan von dau tu nam 2009 (theo doi)_Book1_BC von DTPT 6 thang 2012 3 2 2" xfId="22939"/>
    <cellStyle name="1_Bao cao giai ngan von dau tu nam 2009 (theo doi)_Book1_BC von DTPT 6 thang 2012 3 3" xfId="6263"/>
    <cellStyle name="1_Bao cao giai ngan von dau tu nam 2009 (theo doi)_Book1_BC von DTPT 6 thang 2012 3 3 2" xfId="22940"/>
    <cellStyle name="1_Bao cao giai ngan von dau tu nam 2009 (theo doi)_Book1_BC von DTPT 6 thang 2012 3 4" xfId="6264"/>
    <cellStyle name="1_Bao cao giai ngan von dau tu nam 2009 (theo doi)_Book1_BC von DTPT 6 thang 2012 3 4 2" xfId="22941"/>
    <cellStyle name="1_Bao cao giai ngan von dau tu nam 2009 (theo doi)_Book1_BC von DTPT 6 thang 2012 3 5" xfId="22938"/>
    <cellStyle name="1_Bao cao giai ngan von dau tu nam 2009 (theo doi)_Book1_BC von DTPT 6 thang 2012 4" xfId="6265"/>
    <cellStyle name="1_Bao cao giai ngan von dau tu nam 2009 (theo doi)_Book1_BC von DTPT 6 thang 2012 4 2" xfId="22942"/>
    <cellStyle name="1_Bao cao giai ngan von dau tu nam 2009 (theo doi)_Book1_BC von DTPT 6 thang 2012 5" xfId="6266"/>
    <cellStyle name="1_Bao cao giai ngan von dau tu nam 2009 (theo doi)_Book1_BC von DTPT 6 thang 2012 5 2" xfId="22943"/>
    <cellStyle name="1_Bao cao giai ngan von dau tu nam 2009 (theo doi)_Book1_BC von DTPT 6 thang 2012 6" xfId="6267"/>
    <cellStyle name="1_Bao cao giai ngan von dau tu nam 2009 (theo doi)_Book1_BC von DTPT 6 thang 2012 6 2" xfId="22944"/>
    <cellStyle name="1_Bao cao giai ngan von dau tu nam 2009 (theo doi)_Book1_BC von DTPT 6 thang 2012 7" xfId="22933"/>
    <cellStyle name="1_Bao cao giai ngan von dau tu nam 2009 (theo doi)_Book1_Bieu du thao QD von ho tro co MT" xfId="6268"/>
    <cellStyle name="1_Bao cao giai ngan von dau tu nam 2009 (theo doi)_Book1_Bieu du thao QD von ho tro co MT 2" xfId="6269"/>
    <cellStyle name="1_Bao cao giai ngan von dau tu nam 2009 (theo doi)_Book1_Bieu du thao QD von ho tro co MT 2 2" xfId="6270"/>
    <cellStyle name="1_Bao cao giai ngan von dau tu nam 2009 (theo doi)_Book1_Bieu du thao QD von ho tro co MT 2 2 2" xfId="22947"/>
    <cellStyle name="1_Bao cao giai ngan von dau tu nam 2009 (theo doi)_Book1_Bieu du thao QD von ho tro co MT 2 3" xfId="6271"/>
    <cellStyle name="1_Bao cao giai ngan von dau tu nam 2009 (theo doi)_Book1_Bieu du thao QD von ho tro co MT 2 3 2" xfId="22948"/>
    <cellStyle name="1_Bao cao giai ngan von dau tu nam 2009 (theo doi)_Book1_Bieu du thao QD von ho tro co MT 2 4" xfId="6272"/>
    <cellStyle name="1_Bao cao giai ngan von dau tu nam 2009 (theo doi)_Book1_Bieu du thao QD von ho tro co MT 2 4 2" xfId="22949"/>
    <cellStyle name="1_Bao cao giai ngan von dau tu nam 2009 (theo doi)_Book1_Bieu du thao QD von ho tro co MT 2 5" xfId="22946"/>
    <cellStyle name="1_Bao cao giai ngan von dau tu nam 2009 (theo doi)_Book1_Bieu du thao QD von ho tro co MT 3" xfId="6273"/>
    <cellStyle name="1_Bao cao giai ngan von dau tu nam 2009 (theo doi)_Book1_Bieu du thao QD von ho tro co MT 3 2" xfId="6274"/>
    <cellStyle name="1_Bao cao giai ngan von dau tu nam 2009 (theo doi)_Book1_Bieu du thao QD von ho tro co MT 3 2 2" xfId="22951"/>
    <cellStyle name="1_Bao cao giai ngan von dau tu nam 2009 (theo doi)_Book1_Bieu du thao QD von ho tro co MT 3 3" xfId="6275"/>
    <cellStyle name="1_Bao cao giai ngan von dau tu nam 2009 (theo doi)_Book1_Bieu du thao QD von ho tro co MT 3 3 2" xfId="22952"/>
    <cellStyle name="1_Bao cao giai ngan von dau tu nam 2009 (theo doi)_Book1_Bieu du thao QD von ho tro co MT 3 4" xfId="6276"/>
    <cellStyle name="1_Bao cao giai ngan von dau tu nam 2009 (theo doi)_Book1_Bieu du thao QD von ho tro co MT 3 4 2" xfId="22953"/>
    <cellStyle name="1_Bao cao giai ngan von dau tu nam 2009 (theo doi)_Book1_Bieu du thao QD von ho tro co MT 3 5" xfId="22950"/>
    <cellStyle name="1_Bao cao giai ngan von dau tu nam 2009 (theo doi)_Book1_Bieu du thao QD von ho tro co MT 4" xfId="6277"/>
    <cellStyle name="1_Bao cao giai ngan von dau tu nam 2009 (theo doi)_Book1_Bieu du thao QD von ho tro co MT 4 2" xfId="22954"/>
    <cellStyle name="1_Bao cao giai ngan von dau tu nam 2009 (theo doi)_Book1_Bieu du thao QD von ho tro co MT 5" xfId="6278"/>
    <cellStyle name="1_Bao cao giai ngan von dau tu nam 2009 (theo doi)_Book1_Bieu du thao QD von ho tro co MT 5 2" xfId="22955"/>
    <cellStyle name="1_Bao cao giai ngan von dau tu nam 2009 (theo doi)_Book1_Bieu du thao QD von ho tro co MT 6" xfId="6279"/>
    <cellStyle name="1_Bao cao giai ngan von dau tu nam 2009 (theo doi)_Book1_Bieu du thao QD von ho tro co MT 6 2" xfId="22956"/>
    <cellStyle name="1_Bao cao giai ngan von dau tu nam 2009 (theo doi)_Book1_Bieu du thao QD von ho tro co MT 7" xfId="22945"/>
    <cellStyle name="1_Bao cao giai ngan von dau tu nam 2009 (theo doi)_Book1_Hoan chinh KH 2012 (o nha)" xfId="6280"/>
    <cellStyle name="1_Bao cao giai ngan von dau tu nam 2009 (theo doi)_Book1_Hoan chinh KH 2012 (o nha) 2" xfId="6281"/>
    <cellStyle name="1_Bao cao giai ngan von dau tu nam 2009 (theo doi)_Book1_Hoan chinh KH 2012 (o nha) 2 2" xfId="6282"/>
    <cellStyle name="1_Bao cao giai ngan von dau tu nam 2009 (theo doi)_Book1_Hoan chinh KH 2012 (o nha) 2 2 2" xfId="22959"/>
    <cellStyle name="1_Bao cao giai ngan von dau tu nam 2009 (theo doi)_Book1_Hoan chinh KH 2012 (o nha) 2 3" xfId="6283"/>
    <cellStyle name="1_Bao cao giai ngan von dau tu nam 2009 (theo doi)_Book1_Hoan chinh KH 2012 (o nha) 2 3 2" xfId="22960"/>
    <cellStyle name="1_Bao cao giai ngan von dau tu nam 2009 (theo doi)_Book1_Hoan chinh KH 2012 (o nha) 2 4" xfId="6284"/>
    <cellStyle name="1_Bao cao giai ngan von dau tu nam 2009 (theo doi)_Book1_Hoan chinh KH 2012 (o nha) 2 4 2" xfId="22961"/>
    <cellStyle name="1_Bao cao giai ngan von dau tu nam 2009 (theo doi)_Book1_Hoan chinh KH 2012 (o nha) 2 5" xfId="22958"/>
    <cellStyle name="1_Bao cao giai ngan von dau tu nam 2009 (theo doi)_Book1_Hoan chinh KH 2012 (o nha) 3" xfId="6285"/>
    <cellStyle name="1_Bao cao giai ngan von dau tu nam 2009 (theo doi)_Book1_Hoan chinh KH 2012 (o nha) 3 2" xfId="6286"/>
    <cellStyle name="1_Bao cao giai ngan von dau tu nam 2009 (theo doi)_Book1_Hoan chinh KH 2012 (o nha) 3 2 2" xfId="22963"/>
    <cellStyle name="1_Bao cao giai ngan von dau tu nam 2009 (theo doi)_Book1_Hoan chinh KH 2012 (o nha) 3 3" xfId="6287"/>
    <cellStyle name="1_Bao cao giai ngan von dau tu nam 2009 (theo doi)_Book1_Hoan chinh KH 2012 (o nha) 3 3 2" xfId="22964"/>
    <cellStyle name="1_Bao cao giai ngan von dau tu nam 2009 (theo doi)_Book1_Hoan chinh KH 2012 (o nha) 3 4" xfId="6288"/>
    <cellStyle name="1_Bao cao giai ngan von dau tu nam 2009 (theo doi)_Book1_Hoan chinh KH 2012 (o nha) 3 4 2" xfId="22965"/>
    <cellStyle name="1_Bao cao giai ngan von dau tu nam 2009 (theo doi)_Book1_Hoan chinh KH 2012 (o nha) 3 5" xfId="22962"/>
    <cellStyle name="1_Bao cao giai ngan von dau tu nam 2009 (theo doi)_Book1_Hoan chinh KH 2012 (o nha) 4" xfId="6289"/>
    <cellStyle name="1_Bao cao giai ngan von dau tu nam 2009 (theo doi)_Book1_Hoan chinh KH 2012 (o nha) 4 2" xfId="22966"/>
    <cellStyle name="1_Bao cao giai ngan von dau tu nam 2009 (theo doi)_Book1_Hoan chinh KH 2012 (o nha) 5" xfId="6290"/>
    <cellStyle name="1_Bao cao giai ngan von dau tu nam 2009 (theo doi)_Book1_Hoan chinh KH 2012 (o nha) 5 2" xfId="22967"/>
    <cellStyle name="1_Bao cao giai ngan von dau tu nam 2009 (theo doi)_Book1_Hoan chinh KH 2012 (o nha) 6" xfId="6291"/>
    <cellStyle name="1_Bao cao giai ngan von dau tu nam 2009 (theo doi)_Book1_Hoan chinh KH 2012 (o nha) 6 2" xfId="22968"/>
    <cellStyle name="1_Bao cao giai ngan von dau tu nam 2009 (theo doi)_Book1_Hoan chinh KH 2012 (o nha) 7" xfId="22957"/>
    <cellStyle name="1_Bao cao giai ngan von dau tu nam 2009 (theo doi)_Book1_Hoan chinh KH 2012 (o nha)_Bao cao giai ngan quy I" xfId="6292"/>
    <cellStyle name="1_Bao cao giai ngan von dau tu nam 2009 (theo doi)_Book1_Hoan chinh KH 2012 (o nha)_Bao cao giai ngan quy I 2" xfId="6293"/>
    <cellStyle name="1_Bao cao giai ngan von dau tu nam 2009 (theo doi)_Book1_Hoan chinh KH 2012 (o nha)_Bao cao giai ngan quy I 2 2" xfId="6294"/>
    <cellStyle name="1_Bao cao giai ngan von dau tu nam 2009 (theo doi)_Book1_Hoan chinh KH 2012 (o nha)_Bao cao giai ngan quy I 2 2 2" xfId="22971"/>
    <cellStyle name="1_Bao cao giai ngan von dau tu nam 2009 (theo doi)_Book1_Hoan chinh KH 2012 (o nha)_Bao cao giai ngan quy I 2 3" xfId="6295"/>
    <cellStyle name="1_Bao cao giai ngan von dau tu nam 2009 (theo doi)_Book1_Hoan chinh KH 2012 (o nha)_Bao cao giai ngan quy I 2 3 2" xfId="22972"/>
    <cellStyle name="1_Bao cao giai ngan von dau tu nam 2009 (theo doi)_Book1_Hoan chinh KH 2012 (o nha)_Bao cao giai ngan quy I 2 4" xfId="6296"/>
    <cellStyle name="1_Bao cao giai ngan von dau tu nam 2009 (theo doi)_Book1_Hoan chinh KH 2012 (o nha)_Bao cao giai ngan quy I 2 4 2" xfId="22973"/>
    <cellStyle name="1_Bao cao giai ngan von dau tu nam 2009 (theo doi)_Book1_Hoan chinh KH 2012 (o nha)_Bao cao giai ngan quy I 2 5" xfId="22970"/>
    <cellStyle name="1_Bao cao giai ngan von dau tu nam 2009 (theo doi)_Book1_Hoan chinh KH 2012 (o nha)_Bao cao giai ngan quy I 3" xfId="6297"/>
    <cellStyle name="1_Bao cao giai ngan von dau tu nam 2009 (theo doi)_Book1_Hoan chinh KH 2012 (o nha)_Bao cao giai ngan quy I 3 2" xfId="6298"/>
    <cellStyle name="1_Bao cao giai ngan von dau tu nam 2009 (theo doi)_Book1_Hoan chinh KH 2012 (o nha)_Bao cao giai ngan quy I 3 2 2" xfId="22975"/>
    <cellStyle name="1_Bao cao giai ngan von dau tu nam 2009 (theo doi)_Book1_Hoan chinh KH 2012 (o nha)_Bao cao giai ngan quy I 3 3" xfId="6299"/>
    <cellStyle name="1_Bao cao giai ngan von dau tu nam 2009 (theo doi)_Book1_Hoan chinh KH 2012 (o nha)_Bao cao giai ngan quy I 3 3 2" xfId="22976"/>
    <cellStyle name="1_Bao cao giai ngan von dau tu nam 2009 (theo doi)_Book1_Hoan chinh KH 2012 (o nha)_Bao cao giai ngan quy I 3 4" xfId="6300"/>
    <cellStyle name="1_Bao cao giai ngan von dau tu nam 2009 (theo doi)_Book1_Hoan chinh KH 2012 (o nha)_Bao cao giai ngan quy I 3 4 2" xfId="22977"/>
    <cellStyle name="1_Bao cao giai ngan von dau tu nam 2009 (theo doi)_Book1_Hoan chinh KH 2012 (o nha)_Bao cao giai ngan quy I 3 5" xfId="22974"/>
    <cellStyle name="1_Bao cao giai ngan von dau tu nam 2009 (theo doi)_Book1_Hoan chinh KH 2012 (o nha)_Bao cao giai ngan quy I 4" xfId="6301"/>
    <cellStyle name="1_Bao cao giai ngan von dau tu nam 2009 (theo doi)_Book1_Hoan chinh KH 2012 (o nha)_Bao cao giai ngan quy I 4 2" xfId="22978"/>
    <cellStyle name="1_Bao cao giai ngan von dau tu nam 2009 (theo doi)_Book1_Hoan chinh KH 2012 (o nha)_Bao cao giai ngan quy I 5" xfId="6302"/>
    <cellStyle name="1_Bao cao giai ngan von dau tu nam 2009 (theo doi)_Book1_Hoan chinh KH 2012 (o nha)_Bao cao giai ngan quy I 5 2" xfId="22979"/>
    <cellStyle name="1_Bao cao giai ngan von dau tu nam 2009 (theo doi)_Book1_Hoan chinh KH 2012 (o nha)_Bao cao giai ngan quy I 6" xfId="6303"/>
    <cellStyle name="1_Bao cao giai ngan von dau tu nam 2009 (theo doi)_Book1_Hoan chinh KH 2012 (o nha)_Bao cao giai ngan quy I 6 2" xfId="22980"/>
    <cellStyle name="1_Bao cao giai ngan von dau tu nam 2009 (theo doi)_Book1_Hoan chinh KH 2012 (o nha)_Bao cao giai ngan quy I 7" xfId="22969"/>
    <cellStyle name="1_Bao cao giai ngan von dau tu nam 2009 (theo doi)_Book1_Hoan chinh KH 2012 (o nha)_BC von DTPT 6 thang 2012" xfId="6304"/>
    <cellStyle name="1_Bao cao giai ngan von dau tu nam 2009 (theo doi)_Book1_Hoan chinh KH 2012 (o nha)_BC von DTPT 6 thang 2012 2" xfId="6305"/>
    <cellStyle name="1_Bao cao giai ngan von dau tu nam 2009 (theo doi)_Book1_Hoan chinh KH 2012 (o nha)_BC von DTPT 6 thang 2012 2 2" xfId="6306"/>
    <cellStyle name="1_Bao cao giai ngan von dau tu nam 2009 (theo doi)_Book1_Hoan chinh KH 2012 (o nha)_BC von DTPT 6 thang 2012 2 2 2" xfId="22983"/>
    <cellStyle name="1_Bao cao giai ngan von dau tu nam 2009 (theo doi)_Book1_Hoan chinh KH 2012 (o nha)_BC von DTPT 6 thang 2012 2 3" xfId="6307"/>
    <cellStyle name="1_Bao cao giai ngan von dau tu nam 2009 (theo doi)_Book1_Hoan chinh KH 2012 (o nha)_BC von DTPT 6 thang 2012 2 3 2" xfId="22984"/>
    <cellStyle name="1_Bao cao giai ngan von dau tu nam 2009 (theo doi)_Book1_Hoan chinh KH 2012 (o nha)_BC von DTPT 6 thang 2012 2 4" xfId="6308"/>
    <cellStyle name="1_Bao cao giai ngan von dau tu nam 2009 (theo doi)_Book1_Hoan chinh KH 2012 (o nha)_BC von DTPT 6 thang 2012 2 4 2" xfId="22985"/>
    <cellStyle name="1_Bao cao giai ngan von dau tu nam 2009 (theo doi)_Book1_Hoan chinh KH 2012 (o nha)_BC von DTPT 6 thang 2012 2 5" xfId="22982"/>
    <cellStyle name="1_Bao cao giai ngan von dau tu nam 2009 (theo doi)_Book1_Hoan chinh KH 2012 (o nha)_BC von DTPT 6 thang 2012 3" xfId="6309"/>
    <cellStyle name="1_Bao cao giai ngan von dau tu nam 2009 (theo doi)_Book1_Hoan chinh KH 2012 (o nha)_BC von DTPT 6 thang 2012 3 2" xfId="6310"/>
    <cellStyle name="1_Bao cao giai ngan von dau tu nam 2009 (theo doi)_Book1_Hoan chinh KH 2012 (o nha)_BC von DTPT 6 thang 2012 3 2 2" xfId="22987"/>
    <cellStyle name="1_Bao cao giai ngan von dau tu nam 2009 (theo doi)_Book1_Hoan chinh KH 2012 (o nha)_BC von DTPT 6 thang 2012 3 3" xfId="6311"/>
    <cellStyle name="1_Bao cao giai ngan von dau tu nam 2009 (theo doi)_Book1_Hoan chinh KH 2012 (o nha)_BC von DTPT 6 thang 2012 3 3 2" xfId="22988"/>
    <cellStyle name="1_Bao cao giai ngan von dau tu nam 2009 (theo doi)_Book1_Hoan chinh KH 2012 (o nha)_BC von DTPT 6 thang 2012 3 4" xfId="6312"/>
    <cellStyle name="1_Bao cao giai ngan von dau tu nam 2009 (theo doi)_Book1_Hoan chinh KH 2012 (o nha)_BC von DTPT 6 thang 2012 3 4 2" xfId="22989"/>
    <cellStyle name="1_Bao cao giai ngan von dau tu nam 2009 (theo doi)_Book1_Hoan chinh KH 2012 (o nha)_BC von DTPT 6 thang 2012 3 5" xfId="22986"/>
    <cellStyle name="1_Bao cao giai ngan von dau tu nam 2009 (theo doi)_Book1_Hoan chinh KH 2012 (o nha)_BC von DTPT 6 thang 2012 4" xfId="6313"/>
    <cellStyle name="1_Bao cao giai ngan von dau tu nam 2009 (theo doi)_Book1_Hoan chinh KH 2012 (o nha)_BC von DTPT 6 thang 2012 4 2" xfId="22990"/>
    <cellStyle name="1_Bao cao giai ngan von dau tu nam 2009 (theo doi)_Book1_Hoan chinh KH 2012 (o nha)_BC von DTPT 6 thang 2012 5" xfId="6314"/>
    <cellStyle name="1_Bao cao giai ngan von dau tu nam 2009 (theo doi)_Book1_Hoan chinh KH 2012 (o nha)_BC von DTPT 6 thang 2012 5 2" xfId="22991"/>
    <cellStyle name="1_Bao cao giai ngan von dau tu nam 2009 (theo doi)_Book1_Hoan chinh KH 2012 (o nha)_BC von DTPT 6 thang 2012 6" xfId="6315"/>
    <cellStyle name="1_Bao cao giai ngan von dau tu nam 2009 (theo doi)_Book1_Hoan chinh KH 2012 (o nha)_BC von DTPT 6 thang 2012 6 2" xfId="22992"/>
    <cellStyle name="1_Bao cao giai ngan von dau tu nam 2009 (theo doi)_Book1_Hoan chinh KH 2012 (o nha)_BC von DTPT 6 thang 2012 7" xfId="22981"/>
    <cellStyle name="1_Bao cao giai ngan von dau tu nam 2009 (theo doi)_Book1_Hoan chinh KH 2012 (o nha)_Bieu du thao QD von ho tro co MT" xfId="6316"/>
    <cellStyle name="1_Bao cao giai ngan von dau tu nam 2009 (theo doi)_Book1_Hoan chinh KH 2012 (o nha)_Bieu du thao QD von ho tro co MT 2" xfId="6317"/>
    <cellStyle name="1_Bao cao giai ngan von dau tu nam 2009 (theo doi)_Book1_Hoan chinh KH 2012 (o nha)_Bieu du thao QD von ho tro co MT 2 2" xfId="6318"/>
    <cellStyle name="1_Bao cao giai ngan von dau tu nam 2009 (theo doi)_Book1_Hoan chinh KH 2012 (o nha)_Bieu du thao QD von ho tro co MT 2 2 2" xfId="22995"/>
    <cellStyle name="1_Bao cao giai ngan von dau tu nam 2009 (theo doi)_Book1_Hoan chinh KH 2012 (o nha)_Bieu du thao QD von ho tro co MT 2 3" xfId="6319"/>
    <cellStyle name="1_Bao cao giai ngan von dau tu nam 2009 (theo doi)_Book1_Hoan chinh KH 2012 (o nha)_Bieu du thao QD von ho tro co MT 2 3 2" xfId="22996"/>
    <cellStyle name="1_Bao cao giai ngan von dau tu nam 2009 (theo doi)_Book1_Hoan chinh KH 2012 (o nha)_Bieu du thao QD von ho tro co MT 2 4" xfId="6320"/>
    <cellStyle name="1_Bao cao giai ngan von dau tu nam 2009 (theo doi)_Book1_Hoan chinh KH 2012 (o nha)_Bieu du thao QD von ho tro co MT 2 4 2" xfId="22997"/>
    <cellStyle name="1_Bao cao giai ngan von dau tu nam 2009 (theo doi)_Book1_Hoan chinh KH 2012 (o nha)_Bieu du thao QD von ho tro co MT 2 5" xfId="22994"/>
    <cellStyle name="1_Bao cao giai ngan von dau tu nam 2009 (theo doi)_Book1_Hoan chinh KH 2012 (o nha)_Bieu du thao QD von ho tro co MT 3" xfId="6321"/>
    <cellStyle name="1_Bao cao giai ngan von dau tu nam 2009 (theo doi)_Book1_Hoan chinh KH 2012 (o nha)_Bieu du thao QD von ho tro co MT 3 2" xfId="6322"/>
    <cellStyle name="1_Bao cao giai ngan von dau tu nam 2009 (theo doi)_Book1_Hoan chinh KH 2012 (o nha)_Bieu du thao QD von ho tro co MT 3 2 2" xfId="22999"/>
    <cellStyle name="1_Bao cao giai ngan von dau tu nam 2009 (theo doi)_Book1_Hoan chinh KH 2012 (o nha)_Bieu du thao QD von ho tro co MT 3 3" xfId="6323"/>
    <cellStyle name="1_Bao cao giai ngan von dau tu nam 2009 (theo doi)_Book1_Hoan chinh KH 2012 (o nha)_Bieu du thao QD von ho tro co MT 3 3 2" xfId="23000"/>
    <cellStyle name="1_Bao cao giai ngan von dau tu nam 2009 (theo doi)_Book1_Hoan chinh KH 2012 (o nha)_Bieu du thao QD von ho tro co MT 3 4" xfId="6324"/>
    <cellStyle name="1_Bao cao giai ngan von dau tu nam 2009 (theo doi)_Book1_Hoan chinh KH 2012 (o nha)_Bieu du thao QD von ho tro co MT 3 4 2" xfId="23001"/>
    <cellStyle name="1_Bao cao giai ngan von dau tu nam 2009 (theo doi)_Book1_Hoan chinh KH 2012 (o nha)_Bieu du thao QD von ho tro co MT 3 5" xfId="22998"/>
    <cellStyle name="1_Bao cao giai ngan von dau tu nam 2009 (theo doi)_Book1_Hoan chinh KH 2012 (o nha)_Bieu du thao QD von ho tro co MT 4" xfId="6325"/>
    <cellStyle name="1_Bao cao giai ngan von dau tu nam 2009 (theo doi)_Book1_Hoan chinh KH 2012 (o nha)_Bieu du thao QD von ho tro co MT 4 2" xfId="23002"/>
    <cellStyle name="1_Bao cao giai ngan von dau tu nam 2009 (theo doi)_Book1_Hoan chinh KH 2012 (o nha)_Bieu du thao QD von ho tro co MT 5" xfId="6326"/>
    <cellStyle name="1_Bao cao giai ngan von dau tu nam 2009 (theo doi)_Book1_Hoan chinh KH 2012 (o nha)_Bieu du thao QD von ho tro co MT 5 2" xfId="23003"/>
    <cellStyle name="1_Bao cao giai ngan von dau tu nam 2009 (theo doi)_Book1_Hoan chinh KH 2012 (o nha)_Bieu du thao QD von ho tro co MT 6" xfId="6327"/>
    <cellStyle name="1_Bao cao giai ngan von dau tu nam 2009 (theo doi)_Book1_Hoan chinh KH 2012 (o nha)_Bieu du thao QD von ho tro co MT 6 2" xfId="23004"/>
    <cellStyle name="1_Bao cao giai ngan von dau tu nam 2009 (theo doi)_Book1_Hoan chinh KH 2012 (o nha)_Bieu du thao QD von ho tro co MT 7" xfId="22993"/>
    <cellStyle name="1_Bao cao giai ngan von dau tu nam 2009 (theo doi)_Book1_Hoan chinh KH 2012 (o nha)_Ke hoach 2012 theo doi (giai ngan 30.6.12)" xfId="6328"/>
    <cellStyle name="1_Bao cao giai ngan von dau tu nam 2009 (theo doi)_Book1_Hoan chinh KH 2012 (o nha)_Ke hoach 2012 theo doi (giai ngan 30.6.12) 2" xfId="6329"/>
    <cellStyle name="1_Bao cao giai ngan von dau tu nam 2009 (theo doi)_Book1_Hoan chinh KH 2012 (o nha)_Ke hoach 2012 theo doi (giai ngan 30.6.12) 2 2" xfId="6330"/>
    <cellStyle name="1_Bao cao giai ngan von dau tu nam 2009 (theo doi)_Book1_Hoan chinh KH 2012 (o nha)_Ke hoach 2012 theo doi (giai ngan 30.6.12) 2 2 2" xfId="23007"/>
    <cellStyle name="1_Bao cao giai ngan von dau tu nam 2009 (theo doi)_Book1_Hoan chinh KH 2012 (o nha)_Ke hoach 2012 theo doi (giai ngan 30.6.12) 2 3" xfId="6331"/>
    <cellStyle name="1_Bao cao giai ngan von dau tu nam 2009 (theo doi)_Book1_Hoan chinh KH 2012 (o nha)_Ke hoach 2012 theo doi (giai ngan 30.6.12) 2 3 2" xfId="23008"/>
    <cellStyle name="1_Bao cao giai ngan von dau tu nam 2009 (theo doi)_Book1_Hoan chinh KH 2012 (o nha)_Ke hoach 2012 theo doi (giai ngan 30.6.12) 2 4" xfId="6332"/>
    <cellStyle name="1_Bao cao giai ngan von dau tu nam 2009 (theo doi)_Book1_Hoan chinh KH 2012 (o nha)_Ke hoach 2012 theo doi (giai ngan 30.6.12) 2 4 2" xfId="23009"/>
    <cellStyle name="1_Bao cao giai ngan von dau tu nam 2009 (theo doi)_Book1_Hoan chinh KH 2012 (o nha)_Ke hoach 2012 theo doi (giai ngan 30.6.12) 2 5" xfId="23006"/>
    <cellStyle name="1_Bao cao giai ngan von dau tu nam 2009 (theo doi)_Book1_Hoan chinh KH 2012 (o nha)_Ke hoach 2012 theo doi (giai ngan 30.6.12) 3" xfId="6333"/>
    <cellStyle name="1_Bao cao giai ngan von dau tu nam 2009 (theo doi)_Book1_Hoan chinh KH 2012 (o nha)_Ke hoach 2012 theo doi (giai ngan 30.6.12) 3 2" xfId="6334"/>
    <cellStyle name="1_Bao cao giai ngan von dau tu nam 2009 (theo doi)_Book1_Hoan chinh KH 2012 (o nha)_Ke hoach 2012 theo doi (giai ngan 30.6.12) 3 2 2" xfId="23011"/>
    <cellStyle name="1_Bao cao giai ngan von dau tu nam 2009 (theo doi)_Book1_Hoan chinh KH 2012 (o nha)_Ke hoach 2012 theo doi (giai ngan 30.6.12) 3 3" xfId="6335"/>
    <cellStyle name="1_Bao cao giai ngan von dau tu nam 2009 (theo doi)_Book1_Hoan chinh KH 2012 (o nha)_Ke hoach 2012 theo doi (giai ngan 30.6.12) 3 3 2" xfId="23012"/>
    <cellStyle name="1_Bao cao giai ngan von dau tu nam 2009 (theo doi)_Book1_Hoan chinh KH 2012 (o nha)_Ke hoach 2012 theo doi (giai ngan 30.6.12) 3 4" xfId="6336"/>
    <cellStyle name="1_Bao cao giai ngan von dau tu nam 2009 (theo doi)_Book1_Hoan chinh KH 2012 (o nha)_Ke hoach 2012 theo doi (giai ngan 30.6.12) 3 4 2" xfId="23013"/>
    <cellStyle name="1_Bao cao giai ngan von dau tu nam 2009 (theo doi)_Book1_Hoan chinh KH 2012 (o nha)_Ke hoach 2012 theo doi (giai ngan 30.6.12) 3 5" xfId="23010"/>
    <cellStyle name="1_Bao cao giai ngan von dau tu nam 2009 (theo doi)_Book1_Hoan chinh KH 2012 (o nha)_Ke hoach 2012 theo doi (giai ngan 30.6.12) 4" xfId="6337"/>
    <cellStyle name="1_Bao cao giai ngan von dau tu nam 2009 (theo doi)_Book1_Hoan chinh KH 2012 (o nha)_Ke hoach 2012 theo doi (giai ngan 30.6.12) 4 2" xfId="23014"/>
    <cellStyle name="1_Bao cao giai ngan von dau tu nam 2009 (theo doi)_Book1_Hoan chinh KH 2012 (o nha)_Ke hoach 2012 theo doi (giai ngan 30.6.12) 5" xfId="6338"/>
    <cellStyle name="1_Bao cao giai ngan von dau tu nam 2009 (theo doi)_Book1_Hoan chinh KH 2012 (o nha)_Ke hoach 2012 theo doi (giai ngan 30.6.12) 5 2" xfId="23015"/>
    <cellStyle name="1_Bao cao giai ngan von dau tu nam 2009 (theo doi)_Book1_Hoan chinh KH 2012 (o nha)_Ke hoach 2012 theo doi (giai ngan 30.6.12) 6" xfId="6339"/>
    <cellStyle name="1_Bao cao giai ngan von dau tu nam 2009 (theo doi)_Book1_Hoan chinh KH 2012 (o nha)_Ke hoach 2012 theo doi (giai ngan 30.6.12) 6 2" xfId="23016"/>
    <cellStyle name="1_Bao cao giai ngan von dau tu nam 2009 (theo doi)_Book1_Hoan chinh KH 2012 (o nha)_Ke hoach 2012 theo doi (giai ngan 30.6.12) 7" xfId="23005"/>
    <cellStyle name="1_Bao cao giai ngan von dau tu nam 2009 (theo doi)_Book1_Hoan chinh KH 2012 Von ho tro co MT" xfId="6340"/>
    <cellStyle name="1_Bao cao giai ngan von dau tu nam 2009 (theo doi)_Book1_Hoan chinh KH 2012 Von ho tro co MT (chi tiet)" xfId="6341"/>
    <cellStyle name="1_Bao cao giai ngan von dau tu nam 2009 (theo doi)_Book1_Hoan chinh KH 2012 Von ho tro co MT (chi tiet) 2" xfId="6342"/>
    <cellStyle name="1_Bao cao giai ngan von dau tu nam 2009 (theo doi)_Book1_Hoan chinh KH 2012 Von ho tro co MT (chi tiet) 2 2" xfId="6343"/>
    <cellStyle name="1_Bao cao giai ngan von dau tu nam 2009 (theo doi)_Book1_Hoan chinh KH 2012 Von ho tro co MT (chi tiet) 2 2 2" xfId="23020"/>
    <cellStyle name="1_Bao cao giai ngan von dau tu nam 2009 (theo doi)_Book1_Hoan chinh KH 2012 Von ho tro co MT (chi tiet) 2 3" xfId="6344"/>
    <cellStyle name="1_Bao cao giai ngan von dau tu nam 2009 (theo doi)_Book1_Hoan chinh KH 2012 Von ho tro co MT (chi tiet) 2 3 2" xfId="23021"/>
    <cellStyle name="1_Bao cao giai ngan von dau tu nam 2009 (theo doi)_Book1_Hoan chinh KH 2012 Von ho tro co MT (chi tiet) 2 4" xfId="6345"/>
    <cellStyle name="1_Bao cao giai ngan von dau tu nam 2009 (theo doi)_Book1_Hoan chinh KH 2012 Von ho tro co MT (chi tiet) 2 4 2" xfId="23022"/>
    <cellStyle name="1_Bao cao giai ngan von dau tu nam 2009 (theo doi)_Book1_Hoan chinh KH 2012 Von ho tro co MT (chi tiet) 2 5" xfId="23019"/>
    <cellStyle name="1_Bao cao giai ngan von dau tu nam 2009 (theo doi)_Book1_Hoan chinh KH 2012 Von ho tro co MT (chi tiet) 3" xfId="6346"/>
    <cellStyle name="1_Bao cao giai ngan von dau tu nam 2009 (theo doi)_Book1_Hoan chinh KH 2012 Von ho tro co MT (chi tiet) 3 2" xfId="6347"/>
    <cellStyle name="1_Bao cao giai ngan von dau tu nam 2009 (theo doi)_Book1_Hoan chinh KH 2012 Von ho tro co MT (chi tiet) 3 2 2" xfId="23024"/>
    <cellStyle name="1_Bao cao giai ngan von dau tu nam 2009 (theo doi)_Book1_Hoan chinh KH 2012 Von ho tro co MT (chi tiet) 3 3" xfId="6348"/>
    <cellStyle name="1_Bao cao giai ngan von dau tu nam 2009 (theo doi)_Book1_Hoan chinh KH 2012 Von ho tro co MT (chi tiet) 3 3 2" xfId="23025"/>
    <cellStyle name="1_Bao cao giai ngan von dau tu nam 2009 (theo doi)_Book1_Hoan chinh KH 2012 Von ho tro co MT (chi tiet) 3 4" xfId="6349"/>
    <cellStyle name="1_Bao cao giai ngan von dau tu nam 2009 (theo doi)_Book1_Hoan chinh KH 2012 Von ho tro co MT (chi tiet) 3 4 2" xfId="23026"/>
    <cellStyle name="1_Bao cao giai ngan von dau tu nam 2009 (theo doi)_Book1_Hoan chinh KH 2012 Von ho tro co MT (chi tiet) 3 5" xfId="23023"/>
    <cellStyle name="1_Bao cao giai ngan von dau tu nam 2009 (theo doi)_Book1_Hoan chinh KH 2012 Von ho tro co MT (chi tiet) 4" xfId="6350"/>
    <cellStyle name="1_Bao cao giai ngan von dau tu nam 2009 (theo doi)_Book1_Hoan chinh KH 2012 Von ho tro co MT (chi tiet) 4 2" xfId="23027"/>
    <cellStyle name="1_Bao cao giai ngan von dau tu nam 2009 (theo doi)_Book1_Hoan chinh KH 2012 Von ho tro co MT (chi tiet) 5" xfId="6351"/>
    <cellStyle name="1_Bao cao giai ngan von dau tu nam 2009 (theo doi)_Book1_Hoan chinh KH 2012 Von ho tro co MT (chi tiet) 5 2" xfId="23028"/>
    <cellStyle name="1_Bao cao giai ngan von dau tu nam 2009 (theo doi)_Book1_Hoan chinh KH 2012 Von ho tro co MT (chi tiet) 6" xfId="6352"/>
    <cellStyle name="1_Bao cao giai ngan von dau tu nam 2009 (theo doi)_Book1_Hoan chinh KH 2012 Von ho tro co MT (chi tiet) 6 2" xfId="23029"/>
    <cellStyle name="1_Bao cao giai ngan von dau tu nam 2009 (theo doi)_Book1_Hoan chinh KH 2012 Von ho tro co MT (chi tiet) 7" xfId="23018"/>
    <cellStyle name="1_Bao cao giai ngan von dau tu nam 2009 (theo doi)_Book1_Hoan chinh KH 2012 Von ho tro co MT 10" xfId="6353"/>
    <cellStyle name="1_Bao cao giai ngan von dau tu nam 2009 (theo doi)_Book1_Hoan chinh KH 2012 Von ho tro co MT 10 2" xfId="6354"/>
    <cellStyle name="1_Bao cao giai ngan von dau tu nam 2009 (theo doi)_Book1_Hoan chinh KH 2012 Von ho tro co MT 10 2 2" xfId="23031"/>
    <cellStyle name="1_Bao cao giai ngan von dau tu nam 2009 (theo doi)_Book1_Hoan chinh KH 2012 Von ho tro co MT 10 3" xfId="6355"/>
    <cellStyle name="1_Bao cao giai ngan von dau tu nam 2009 (theo doi)_Book1_Hoan chinh KH 2012 Von ho tro co MT 10 3 2" xfId="23032"/>
    <cellStyle name="1_Bao cao giai ngan von dau tu nam 2009 (theo doi)_Book1_Hoan chinh KH 2012 Von ho tro co MT 10 4" xfId="6356"/>
    <cellStyle name="1_Bao cao giai ngan von dau tu nam 2009 (theo doi)_Book1_Hoan chinh KH 2012 Von ho tro co MT 10 4 2" xfId="23033"/>
    <cellStyle name="1_Bao cao giai ngan von dau tu nam 2009 (theo doi)_Book1_Hoan chinh KH 2012 Von ho tro co MT 10 5" xfId="23030"/>
    <cellStyle name="1_Bao cao giai ngan von dau tu nam 2009 (theo doi)_Book1_Hoan chinh KH 2012 Von ho tro co MT 11" xfId="6357"/>
    <cellStyle name="1_Bao cao giai ngan von dau tu nam 2009 (theo doi)_Book1_Hoan chinh KH 2012 Von ho tro co MT 11 2" xfId="6358"/>
    <cellStyle name="1_Bao cao giai ngan von dau tu nam 2009 (theo doi)_Book1_Hoan chinh KH 2012 Von ho tro co MT 11 2 2" xfId="23035"/>
    <cellStyle name="1_Bao cao giai ngan von dau tu nam 2009 (theo doi)_Book1_Hoan chinh KH 2012 Von ho tro co MT 11 3" xfId="6359"/>
    <cellStyle name="1_Bao cao giai ngan von dau tu nam 2009 (theo doi)_Book1_Hoan chinh KH 2012 Von ho tro co MT 11 3 2" xfId="23036"/>
    <cellStyle name="1_Bao cao giai ngan von dau tu nam 2009 (theo doi)_Book1_Hoan chinh KH 2012 Von ho tro co MT 11 4" xfId="6360"/>
    <cellStyle name="1_Bao cao giai ngan von dau tu nam 2009 (theo doi)_Book1_Hoan chinh KH 2012 Von ho tro co MT 11 4 2" xfId="23037"/>
    <cellStyle name="1_Bao cao giai ngan von dau tu nam 2009 (theo doi)_Book1_Hoan chinh KH 2012 Von ho tro co MT 11 5" xfId="23034"/>
    <cellStyle name="1_Bao cao giai ngan von dau tu nam 2009 (theo doi)_Book1_Hoan chinh KH 2012 Von ho tro co MT 12" xfId="6361"/>
    <cellStyle name="1_Bao cao giai ngan von dau tu nam 2009 (theo doi)_Book1_Hoan chinh KH 2012 Von ho tro co MT 12 2" xfId="6362"/>
    <cellStyle name="1_Bao cao giai ngan von dau tu nam 2009 (theo doi)_Book1_Hoan chinh KH 2012 Von ho tro co MT 12 2 2" xfId="23039"/>
    <cellStyle name="1_Bao cao giai ngan von dau tu nam 2009 (theo doi)_Book1_Hoan chinh KH 2012 Von ho tro co MT 12 3" xfId="6363"/>
    <cellStyle name="1_Bao cao giai ngan von dau tu nam 2009 (theo doi)_Book1_Hoan chinh KH 2012 Von ho tro co MT 12 3 2" xfId="23040"/>
    <cellStyle name="1_Bao cao giai ngan von dau tu nam 2009 (theo doi)_Book1_Hoan chinh KH 2012 Von ho tro co MT 12 4" xfId="6364"/>
    <cellStyle name="1_Bao cao giai ngan von dau tu nam 2009 (theo doi)_Book1_Hoan chinh KH 2012 Von ho tro co MT 12 4 2" xfId="23041"/>
    <cellStyle name="1_Bao cao giai ngan von dau tu nam 2009 (theo doi)_Book1_Hoan chinh KH 2012 Von ho tro co MT 12 5" xfId="23038"/>
    <cellStyle name="1_Bao cao giai ngan von dau tu nam 2009 (theo doi)_Book1_Hoan chinh KH 2012 Von ho tro co MT 13" xfId="6365"/>
    <cellStyle name="1_Bao cao giai ngan von dau tu nam 2009 (theo doi)_Book1_Hoan chinh KH 2012 Von ho tro co MT 13 2" xfId="6366"/>
    <cellStyle name="1_Bao cao giai ngan von dau tu nam 2009 (theo doi)_Book1_Hoan chinh KH 2012 Von ho tro co MT 13 2 2" xfId="23043"/>
    <cellStyle name="1_Bao cao giai ngan von dau tu nam 2009 (theo doi)_Book1_Hoan chinh KH 2012 Von ho tro co MT 13 3" xfId="6367"/>
    <cellStyle name="1_Bao cao giai ngan von dau tu nam 2009 (theo doi)_Book1_Hoan chinh KH 2012 Von ho tro co MT 13 3 2" xfId="23044"/>
    <cellStyle name="1_Bao cao giai ngan von dau tu nam 2009 (theo doi)_Book1_Hoan chinh KH 2012 Von ho tro co MT 13 4" xfId="6368"/>
    <cellStyle name="1_Bao cao giai ngan von dau tu nam 2009 (theo doi)_Book1_Hoan chinh KH 2012 Von ho tro co MT 13 4 2" xfId="23045"/>
    <cellStyle name="1_Bao cao giai ngan von dau tu nam 2009 (theo doi)_Book1_Hoan chinh KH 2012 Von ho tro co MT 13 5" xfId="23042"/>
    <cellStyle name="1_Bao cao giai ngan von dau tu nam 2009 (theo doi)_Book1_Hoan chinh KH 2012 Von ho tro co MT 14" xfId="6369"/>
    <cellStyle name="1_Bao cao giai ngan von dau tu nam 2009 (theo doi)_Book1_Hoan chinh KH 2012 Von ho tro co MT 14 2" xfId="6370"/>
    <cellStyle name="1_Bao cao giai ngan von dau tu nam 2009 (theo doi)_Book1_Hoan chinh KH 2012 Von ho tro co MT 14 2 2" xfId="23047"/>
    <cellStyle name="1_Bao cao giai ngan von dau tu nam 2009 (theo doi)_Book1_Hoan chinh KH 2012 Von ho tro co MT 14 3" xfId="6371"/>
    <cellStyle name="1_Bao cao giai ngan von dau tu nam 2009 (theo doi)_Book1_Hoan chinh KH 2012 Von ho tro co MT 14 3 2" xfId="23048"/>
    <cellStyle name="1_Bao cao giai ngan von dau tu nam 2009 (theo doi)_Book1_Hoan chinh KH 2012 Von ho tro co MT 14 4" xfId="6372"/>
    <cellStyle name="1_Bao cao giai ngan von dau tu nam 2009 (theo doi)_Book1_Hoan chinh KH 2012 Von ho tro co MT 14 4 2" xfId="23049"/>
    <cellStyle name="1_Bao cao giai ngan von dau tu nam 2009 (theo doi)_Book1_Hoan chinh KH 2012 Von ho tro co MT 14 5" xfId="23046"/>
    <cellStyle name="1_Bao cao giai ngan von dau tu nam 2009 (theo doi)_Book1_Hoan chinh KH 2012 Von ho tro co MT 15" xfId="6373"/>
    <cellStyle name="1_Bao cao giai ngan von dau tu nam 2009 (theo doi)_Book1_Hoan chinh KH 2012 Von ho tro co MT 15 2" xfId="6374"/>
    <cellStyle name="1_Bao cao giai ngan von dau tu nam 2009 (theo doi)_Book1_Hoan chinh KH 2012 Von ho tro co MT 15 2 2" xfId="23051"/>
    <cellStyle name="1_Bao cao giai ngan von dau tu nam 2009 (theo doi)_Book1_Hoan chinh KH 2012 Von ho tro co MT 15 3" xfId="6375"/>
    <cellStyle name="1_Bao cao giai ngan von dau tu nam 2009 (theo doi)_Book1_Hoan chinh KH 2012 Von ho tro co MT 15 3 2" xfId="23052"/>
    <cellStyle name="1_Bao cao giai ngan von dau tu nam 2009 (theo doi)_Book1_Hoan chinh KH 2012 Von ho tro co MT 15 4" xfId="6376"/>
    <cellStyle name="1_Bao cao giai ngan von dau tu nam 2009 (theo doi)_Book1_Hoan chinh KH 2012 Von ho tro co MT 15 4 2" xfId="23053"/>
    <cellStyle name="1_Bao cao giai ngan von dau tu nam 2009 (theo doi)_Book1_Hoan chinh KH 2012 Von ho tro co MT 15 5" xfId="23050"/>
    <cellStyle name="1_Bao cao giai ngan von dau tu nam 2009 (theo doi)_Book1_Hoan chinh KH 2012 Von ho tro co MT 16" xfId="6377"/>
    <cellStyle name="1_Bao cao giai ngan von dau tu nam 2009 (theo doi)_Book1_Hoan chinh KH 2012 Von ho tro co MT 16 2" xfId="6378"/>
    <cellStyle name="1_Bao cao giai ngan von dau tu nam 2009 (theo doi)_Book1_Hoan chinh KH 2012 Von ho tro co MT 16 2 2" xfId="23055"/>
    <cellStyle name="1_Bao cao giai ngan von dau tu nam 2009 (theo doi)_Book1_Hoan chinh KH 2012 Von ho tro co MT 16 3" xfId="6379"/>
    <cellStyle name="1_Bao cao giai ngan von dau tu nam 2009 (theo doi)_Book1_Hoan chinh KH 2012 Von ho tro co MT 16 3 2" xfId="23056"/>
    <cellStyle name="1_Bao cao giai ngan von dau tu nam 2009 (theo doi)_Book1_Hoan chinh KH 2012 Von ho tro co MT 16 4" xfId="6380"/>
    <cellStyle name="1_Bao cao giai ngan von dau tu nam 2009 (theo doi)_Book1_Hoan chinh KH 2012 Von ho tro co MT 16 4 2" xfId="23057"/>
    <cellStyle name="1_Bao cao giai ngan von dau tu nam 2009 (theo doi)_Book1_Hoan chinh KH 2012 Von ho tro co MT 16 5" xfId="23054"/>
    <cellStyle name="1_Bao cao giai ngan von dau tu nam 2009 (theo doi)_Book1_Hoan chinh KH 2012 Von ho tro co MT 17" xfId="6381"/>
    <cellStyle name="1_Bao cao giai ngan von dau tu nam 2009 (theo doi)_Book1_Hoan chinh KH 2012 Von ho tro co MT 17 2" xfId="6382"/>
    <cellStyle name="1_Bao cao giai ngan von dau tu nam 2009 (theo doi)_Book1_Hoan chinh KH 2012 Von ho tro co MT 17 2 2" xfId="23059"/>
    <cellStyle name="1_Bao cao giai ngan von dau tu nam 2009 (theo doi)_Book1_Hoan chinh KH 2012 Von ho tro co MT 17 3" xfId="6383"/>
    <cellStyle name="1_Bao cao giai ngan von dau tu nam 2009 (theo doi)_Book1_Hoan chinh KH 2012 Von ho tro co MT 17 3 2" xfId="23060"/>
    <cellStyle name="1_Bao cao giai ngan von dau tu nam 2009 (theo doi)_Book1_Hoan chinh KH 2012 Von ho tro co MT 17 4" xfId="6384"/>
    <cellStyle name="1_Bao cao giai ngan von dau tu nam 2009 (theo doi)_Book1_Hoan chinh KH 2012 Von ho tro co MT 17 4 2" xfId="23061"/>
    <cellStyle name="1_Bao cao giai ngan von dau tu nam 2009 (theo doi)_Book1_Hoan chinh KH 2012 Von ho tro co MT 17 5" xfId="23058"/>
    <cellStyle name="1_Bao cao giai ngan von dau tu nam 2009 (theo doi)_Book1_Hoan chinh KH 2012 Von ho tro co MT 18" xfId="6385"/>
    <cellStyle name="1_Bao cao giai ngan von dau tu nam 2009 (theo doi)_Book1_Hoan chinh KH 2012 Von ho tro co MT 18 2" xfId="23062"/>
    <cellStyle name="1_Bao cao giai ngan von dau tu nam 2009 (theo doi)_Book1_Hoan chinh KH 2012 Von ho tro co MT 19" xfId="6386"/>
    <cellStyle name="1_Bao cao giai ngan von dau tu nam 2009 (theo doi)_Book1_Hoan chinh KH 2012 Von ho tro co MT 19 2" xfId="23063"/>
    <cellStyle name="1_Bao cao giai ngan von dau tu nam 2009 (theo doi)_Book1_Hoan chinh KH 2012 Von ho tro co MT 2" xfId="6387"/>
    <cellStyle name="1_Bao cao giai ngan von dau tu nam 2009 (theo doi)_Book1_Hoan chinh KH 2012 Von ho tro co MT 2 2" xfId="6388"/>
    <cellStyle name="1_Bao cao giai ngan von dau tu nam 2009 (theo doi)_Book1_Hoan chinh KH 2012 Von ho tro co MT 2 2 2" xfId="23065"/>
    <cellStyle name="1_Bao cao giai ngan von dau tu nam 2009 (theo doi)_Book1_Hoan chinh KH 2012 Von ho tro co MT 2 3" xfId="6389"/>
    <cellStyle name="1_Bao cao giai ngan von dau tu nam 2009 (theo doi)_Book1_Hoan chinh KH 2012 Von ho tro co MT 2 3 2" xfId="23066"/>
    <cellStyle name="1_Bao cao giai ngan von dau tu nam 2009 (theo doi)_Book1_Hoan chinh KH 2012 Von ho tro co MT 2 4" xfId="6390"/>
    <cellStyle name="1_Bao cao giai ngan von dau tu nam 2009 (theo doi)_Book1_Hoan chinh KH 2012 Von ho tro co MT 2 4 2" xfId="23067"/>
    <cellStyle name="1_Bao cao giai ngan von dau tu nam 2009 (theo doi)_Book1_Hoan chinh KH 2012 Von ho tro co MT 2 5" xfId="23064"/>
    <cellStyle name="1_Bao cao giai ngan von dau tu nam 2009 (theo doi)_Book1_Hoan chinh KH 2012 Von ho tro co MT 20" xfId="6391"/>
    <cellStyle name="1_Bao cao giai ngan von dau tu nam 2009 (theo doi)_Book1_Hoan chinh KH 2012 Von ho tro co MT 20 2" xfId="23068"/>
    <cellStyle name="1_Bao cao giai ngan von dau tu nam 2009 (theo doi)_Book1_Hoan chinh KH 2012 Von ho tro co MT 21" xfId="23017"/>
    <cellStyle name="1_Bao cao giai ngan von dau tu nam 2009 (theo doi)_Book1_Hoan chinh KH 2012 Von ho tro co MT 3" xfId="6392"/>
    <cellStyle name="1_Bao cao giai ngan von dau tu nam 2009 (theo doi)_Book1_Hoan chinh KH 2012 Von ho tro co MT 3 2" xfId="6393"/>
    <cellStyle name="1_Bao cao giai ngan von dau tu nam 2009 (theo doi)_Book1_Hoan chinh KH 2012 Von ho tro co MT 3 2 2" xfId="23070"/>
    <cellStyle name="1_Bao cao giai ngan von dau tu nam 2009 (theo doi)_Book1_Hoan chinh KH 2012 Von ho tro co MT 3 3" xfId="6394"/>
    <cellStyle name="1_Bao cao giai ngan von dau tu nam 2009 (theo doi)_Book1_Hoan chinh KH 2012 Von ho tro co MT 3 3 2" xfId="23071"/>
    <cellStyle name="1_Bao cao giai ngan von dau tu nam 2009 (theo doi)_Book1_Hoan chinh KH 2012 Von ho tro co MT 3 4" xfId="6395"/>
    <cellStyle name="1_Bao cao giai ngan von dau tu nam 2009 (theo doi)_Book1_Hoan chinh KH 2012 Von ho tro co MT 3 4 2" xfId="23072"/>
    <cellStyle name="1_Bao cao giai ngan von dau tu nam 2009 (theo doi)_Book1_Hoan chinh KH 2012 Von ho tro co MT 3 5" xfId="23069"/>
    <cellStyle name="1_Bao cao giai ngan von dau tu nam 2009 (theo doi)_Book1_Hoan chinh KH 2012 Von ho tro co MT 4" xfId="6396"/>
    <cellStyle name="1_Bao cao giai ngan von dau tu nam 2009 (theo doi)_Book1_Hoan chinh KH 2012 Von ho tro co MT 4 2" xfId="6397"/>
    <cellStyle name="1_Bao cao giai ngan von dau tu nam 2009 (theo doi)_Book1_Hoan chinh KH 2012 Von ho tro co MT 4 2 2" xfId="23074"/>
    <cellStyle name="1_Bao cao giai ngan von dau tu nam 2009 (theo doi)_Book1_Hoan chinh KH 2012 Von ho tro co MT 4 3" xfId="6398"/>
    <cellStyle name="1_Bao cao giai ngan von dau tu nam 2009 (theo doi)_Book1_Hoan chinh KH 2012 Von ho tro co MT 4 3 2" xfId="23075"/>
    <cellStyle name="1_Bao cao giai ngan von dau tu nam 2009 (theo doi)_Book1_Hoan chinh KH 2012 Von ho tro co MT 4 4" xfId="6399"/>
    <cellStyle name="1_Bao cao giai ngan von dau tu nam 2009 (theo doi)_Book1_Hoan chinh KH 2012 Von ho tro co MT 4 4 2" xfId="23076"/>
    <cellStyle name="1_Bao cao giai ngan von dau tu nam 2009 (theo doi)_Book1_Hoan chinh KH 2012 Von ho tro co MT 4 5" xfId="23073"/>
    <cellStyle name="1_Bao cao giai ngan von dau tu nam 2009 (theo doi)_Book1_Hoan chinh KH 2012 Von ho tro co MT 5" xfId="6400"/>
    <cellStyle name="1_Bao cao giai ngan von dau tu nam 2009 (theo doi)_Book1_Hoan chinh KH 2012 Von ho tro co MT 5 2" xfId="6401"/>
    <cellStyle name="1_Bao cao giai ngan von dau tu nam 2009 (theo doi)_Book1_Hoan chinh KH 2012 Von ho tro co MT 5 2 2" xfId="23078"/>
    <cellStyle name="1_Bao cao giai ngan von dau tu nam 2009 (theo doi)_Book1_Hoan chinh KH 2012 Von ho tro co MT 5 3" xfId="6402"/>
    <cellStyle name="1_Bao cao giai ngan von dau tu nam 2009 (theo doi)_Book1_Hoan chinh KH 2012 Von ho tro co MT 5 3 2" xfId="23079"/>
    <cellStyle name="1_Bao cao giai ngan von dau tu nam 2009 (theo doi)_Book1_Hoan chinh KH 2012 Von ho tro co MT 5 4" xfId="6403"/>
    <cellStyle name="1_Bao cao giai ngan von dau tu nam 2009 (theo doi)_Book1_Hoan chinh KH 2012 Von ho tro co MT 5 4 2" xfId="23080"/>
    <cellStyle name="1_Bao cao giai ngan von dau tu nam 2009 (theo doi)_Book1_Hoan chinh KH 2012 Von ho tro co MT 5 5" xfId="23077"/>
    <cellStyle name="1_Bao cao giai ngan von dau tu nam 2009 (theo doi)_Book1_Hoan chinh KH 2012 Von ho tro co MT 6" xfId="6404"/>
    <cellStyle name="1_Bao cao giai ngan von dau tu nam 2009 (theo doi)_Book1_Hoan chinh KH 2012 Von ho tro co MT 6 2" xfId="6405"/>
    <cellStyle name="1_Bao cao giai ngan von dau tu nam 2009 (theo doi)_Book1_Hoan chinh KH 2012 Von ho tro co MT 6 2 2" xfId="23082"/>
    <cellStyle name="1_Bao cao giai ngan von dau tu nam 2009 (theo doi)_Book1_Hoan chinh KH 2012 Von ho tro co MT 6 3" xfId="6406"/>
    <cellStyle name="1_Bao cao giai ngan von dau tu nam 2009 (theo doi)_Book1_Hoan chinh KH 2012 Von ho tro co MT 6 3 2" xfId="23083"/>
    <cellStyle name="1_Bao cao giai ngan von dau tu nam 2009 (theo doi)_Book1_Hoan chinh KH 2012 Von ho tro co MT 6 4" xfId="6407"/>
    <cellStyle name="1_Bao cao giai ngan von dau tu nam 2009 (theo doi)_Book1_Hoan chinh KH 2012 Von ho tro co MT 6 4 2" xfId="23084"/>
    <cellStyle name="1_Bao cao giai ngan von dau tu nam 2009 (theo doi)_Book1_Hoan chinh KH 2012 Von ho tro co MT 6 5" xfId="23081"/>
    <cellStyle name="1_Bao cao giai ngan von dau tu nam 2009 (theo doi)_Book1_Hoan chinh KH 2012 Von ho tro co MT 7" xfId="6408"/>
    <cellStyle name="1_Bao cao giai ngan von dau tu nam 2009 (theo doi)_Book1_Hoan chinh KH 2012 Von ho tro co MT 7 2" xfId="6409"/>
    <cellStyle name="1_Bao cao giai ngan von dau tu nam 2009 (theo doi)_Book1_Hoan chinh KH 2012 Von ho tro co MT 7 2 2" xfId="23086"/>
    <cellStyle name="1_Bao cao giai ngan von dau tu nam 2009 (theo doi)_Book1_Hoan chinh KH 2012 Von ho tro co MT 7 3" xfId="6410"/>
    <cellStyle name="1_Bao cao giai ngan von dau tu nam 2009 (theo doi)_Book1_Hoan chinh KH 2012 Von ho tro co MT 7 3 2" xfId="23087"/>
    <cellStyle name="1_Bao cao giai ngan von dau tu nam 2009 (theo doi)_Book1_Hoan chinh KH 2012 Von ho tro co MT 7 4" xfId="6411"/>
    <cellStyle name="1_Bao cao giai ngan von dau tu nam 2009 (theo doi)_Book1_Hoan chinh KH 2012 Von ho tro co MT 7 4 2" xfId="23088"/>
    <cellStyle name="1_Bao cao giai ngan von dau tu nam 2009 (theo doi)_Book1_Hoan chinh KH 2012 Von ho tro co MT 7 5" xfId="23085"/>
    <cellStyle name="1_Bao cao giai ngan von dau tu nam 2009 (theo doi)_Book1_Hoan chinh KH 2012 Von ho tro co MT 8" xfId="6412"/>
    <cellStyle name="1_Bao cao giai ngan von dau tu nam 2009 (theo doi)_Book1_Hoan chinh KH 2012 Von ho tro co MT 8 2" xfId="6413"/>
    <cellStyle name="1_Bao cao giai ngan von dau tu nam 2009 (theo doi)_Book1_Hoan chinh KH 2012 Von ho tro co MT 8 2 2" xfId="23090"/>
    <cellStyle name="1_Bao cao giai ngan von dau tu nam 2009 (theo doi)_Book1_Hoan chinh KH 2012 Von ho tro co MT 8 3" xfId="6414"/>
    <cellStyle name="1_Bao cao giai ngan von dau tu nam 2009 (theo doi)_Book1_Hoan chinh KH 2012 Von ho tro co MT 8 3 2" xfId="23091"/>
    <cellStyle name="1_Bao cao giai ngan von dau tu nam 2009 (theo doi)_Book1_Hoan chinh KH 2012 Von ho tro co MT 8 4" xfId="6415"/>
    <cellStyle name="1_Bao cao giai ngan von dau tu nam 2009 (theo doi)_Book1_Hoan chinh KH 2012 Von ho tro co MT 8 4 2" xfId="23092"/>
    <cellStyle name="1_Bao cao giai ngan von dau tu nam 2009 (theo doi)_Book1_Hoan chinh KH 2012 Von ho tro co MT 8 5" xfId="23089"/>
    <cellStyle name="1_Bao cao giai ngan von dau tu nam 2009 (theo doi)_Book1_Hoan chinh KH 2012 Von ho tro co MT 9" xfId="6416"/>
    <cellStyle name="1_Bao cao giai ngan von dau tu nam 2009 (theo doi)_Book1_Hoan chinh KH 2012 Von ho tro co MT 9 2" xfId="6417"/>
    <cellStyle name="1_Bao cao giai ngan von dau tu nam 2009 (theo doi)_Book1_Hoan chinh KH 2012 Von ho tro co MT 9 2 2" xfId="23094"/>
    <cellStyle name="1_Bao cao giai ngan von dau tu nam 2009 (theo doi)_Book1_Hoan chinh KH 2012 Von ho tro co MT 9 3" xfId="6418"/>
    <cellStyle name="1_Bao cao giai ngan von dau tu nam 2009 (theo doi)_Book1_Hoan chinh KH 2012 Von ho tro co MT 9 3 2" xfId="23095"/>
    <cellStyle name="1_Bao cao giai ngan von dau tu nam 2009 (theo doi)_Book1_Hoan chinh KH 2012 Von ho tro co MT 9 4" xfId="6419"/>
    <cellStyle name="1_Bao cao giai ngan von dau tu nam 2009 (theo doi)_Book1_Hoan chinh KH 2012 Von ho tro co MT 9 4 2" xfId="23096"/>
    <cellStyle name="1_Bao cao giai ngan von dau tu nam 2009 (theo doi)_Book1_Hoan chinh KH 2012 Von ho tro co MT 9 5" xfId="23093"/>
    <cellStyle name="1_Bao cao giai ngan von dau tu nam 2009 (theo doi)_Book1_Hoan chinh KH 2012 Von ho tro co MT_Bao cao giai ngan quy I" xfId="6420"/>
    <cellStyle name="1_Bao cao giai ngan von dau tu nam 2009 (theo doi)_Book1_Hoan chinh KH 2012 Von ho tro co MT_Bao cao giai ngan quy I 2" xfId="6421"/>
    <cellStyle name="1_Bao cao giai ngan von dau tu nam 2009 (theo doi)_Book1_Hoan chinh KH 2012 Von ho tro co MT_Bao cao giai ngan quy I 2 2" xfId="6422"/>
    <cellStyle name="1_Bao cao giai ngan von dau tu nam 2009 (theo doi)_Book1_Hoan chinh KH 2012 Von ho tro co MT_Bao cao giai ngan quy I 2 2 2" xfId="23099"/>
    <cellStyle name="1_Bao cao giai ngan von dau tu nam 2009 (theo doi)_Book1_Hoan chinh KH 2012 Von ho tro co MT_Bao cao giai ngan quy I 2 3" xfId="6423"/>
    <cellStyle name="1_Bao cao giai ngan von dau tu nam 2009 (theo doi)_Book1_Hoan chinh KH 2012 Von ho tro co MT_Bao cao giai ngan quy I 2 3 2" xfId="23100"/>
    <cellStyle name="1_Bao cao giai ngan von dau tu nam 2009 (theo doi)_Book1_Hoan chinh KH 2012 Von ho tro co MT_Bao cao giai ngan quy I 2 4" xfId="6424"/>
    <cellStyle name="1_Bao cao giai ngan von dau tu nam 2009 (theo doi)_Book1_Hoan chinh KH 2012 Von ho tro co MT_Bao cao giai ngan quy I 2 4 2" xfId="23101"/>
    <cellStyle name="1_Bao cao giai ngan von dau tu nam 2009 (theo doi)_Book1_Hoan chinh KH 2012 Von ho tro co MT_Bao cao giai ngan quy I 2 5" xfId="23098"/>
    <cellStyle name="1_Bao cao giai ngan von dau tu nam 2009 (theo doi)_Book1_Hoan chinh KH 2012 Von ho tro co MT_Bao cao giai ngan quy I 3" xfId="6425"/>
    <cellStyle name="1_Bao cao giai ngan von dau tu nam 2009 (theo doi)_Book1_Hoan chinh KH 2012 Von ho tro co MT_Bao cao giai ngan quy I 3 2" xfId="6426"/>
    <cellStyle name="1_Bao cao giai ngan von dau tu nam 2009 (theo doi)_Book1_Hoan chinh KH 2012 Von ho tro co MT_Bao cao giai ngan quy I 3 2 2" xfId="23103"/>
    <cellStyle name="1_Bao cao giai ngan von dau tu nam 2009 (theo doi)_Book1_Hoan chinh KH 2012 Von ho tro co MT_Bao cao giai ngan quy I 3 3" xfId="6427"/>
    <cellStyle name="1_Bao cao giai ngan von dau tu nam 2009 (theo doi)_Book1_Hoan chinh KH 2012 Von ho tro co MT_Bao cao giai ngan quy I 3 3 2" xfId="23104"/>
    <cellStyle name="1_Bao cao giai ngan von dau tu nam 2009 (theo doi)_Book1_Hoan chinh KH 2012 Von ho tro co MT_Bao cao giai ngan quy I 3 4" xfId="6428"/>
    <cellStyle name="1_Bao cao giai ngan von dau tu nam 2009 (theo doi)_Book1_Hoan chinh KH 2012 Von ho tro co MT_Bao cao giai ngan quy I 3 4 2" xfId="23105"/>
    <cellStyle name="1_Bao cao giai ngan von dau tu nam 2009 (theo doi)_Book1_Hoan chinh KH 2012 Von ho tro co MT_Bao cao giai ngan quy I 3 5" xfId="23102"/>
    <cellStyle name="1_Bao cao giai ngan von dau tu nam 2009 (theo doi)_Book1_Hoan chinh KH 2012 Von ho tro co MT_Bao cao giai ngan quy I 4" xfId="6429"/>
    <cellStyle name="1_Bao cao giai ngan von dau tu nam 2009 (theo doi)_Book1_Hoan chinh KH 2012 Von ho tro co MT_Bao cao giai ngan quy I 4 2" xfId="23106"/>
    <cellStyle name="1_Bao cao giai ngan von dau tu nam 2009 (theo doi)_Book1_Hoan chinh KH 2012 Von ho tro co MT_Bao cao giai ngan quy I 5" xfId="6430"/>
    <cellStyle name="1_Bao cao giai ngan von dau tu nam 2009 (theo doi)_Book1_Hoan chinh KH 2012 Von ho tro co MT_Bao cao giai ngan quy I 5 2" xfId="23107"/>
    <cellStyle name="1_Bao cao giai ngan von dau tu nam 2009 (theo doi)_Book1_Hoan chinh KH 2012 Von ho tro co MT_Bao cao giai ngan quy I 6" xfId="6431"/>
    <cellStyle name="1_Bao cao giai ngan von dau tu nam 2009 (theo doi)_Book1_Hoan chinh KH 2012 Von ho tro co MT_Bao cao giai ngan quy I 6 2" xfId="23108"/>
    <cellStyle name="1_Bao cao giai ngan von dau tu nam 2009 (theo doi)_Book1_Hoan chinh KH 2012 Von ho tro co MT_Bao cao giai ngan quy I 7" xfId="23097"/>
    <cellStyle name="1_Bao cao giai ngan von dau tu nam 2009 (theo doi)_Book1_Hoan chinh KH 2012 Von ho tro co MT_BC von DTPT 6 thang 2012" xfId="6432"/>
    <cellStyle name="1_Bao cao giai ngan von dau tu nam 2009 (theo doi)_Book1_Hoan chinh KH 2012 Von ho tro co MT_BC von DTPT 6 thang 2012 2" xfId="6433"/>
    <cellStyle name="1_Bao cao giai ngan von dau tu nam 2009 (theo doi)_Book1_Hoan chinh KH 2012 Von ho tro co MT_BC von DTPT 6 thang 2012 2 2" xfId="6434"/>
    <cellStyle name="1_Bao cao giai ngan von dau tu nam 2009 (theo doi)_Book1_Hoan chinh KH 2012 Von ho tro co MT_BC von DTPT 6 thang 2012 2 2 2" xfId="23111"/>
    <cellStyle name="1_Bao cao giai ngan von dau tu nam 2009 (theo doi)_Book1_Hoan chinh KH 2012 Von ho tro co MT_BC von DTPT 6 thang 2012 2 3" xfId="6435"/>
    <cellStyle name="1_Bao cao giai ngan von dau tu nam 2009 (theo doi)_Book1_Hoan chinh KH 2012 Von ho tro co MT_BC von DTPT 6 thang 2012 2 3 2" xfId="23112"/>
    <cellStyle name="1_Bao cao giai ngan von dau tu nam 2009 (theo doi)_Book1_Hoan chinh KH 2012 Von ho tro co MT_BC von DTPT 6 thang 2012 2 4" xfId="6436"/>
    <cellStyle name="1_Bao cao giai ngan von dau tu nam 2009 (theo doi)_Book1_Hoan chinh KH 2012 Von ho tro co MT_BC von DTPT 6 thang 2012 2 4 2" xfId="23113"/>
    <cellStyle name="1_Bao cao giai ngan von dau tu nam 2009 (theo doi)_Book1_Hoan chinh KH 2012 Von ho tro co MT_BC von DTPT 6 thang 2012 2 5" xfId="23110"/>
    <cellStyle name="1_Bao cao giai ngan von dau tu nam 2009 (theo doi)_Book1_Hoan chinh KH 2012 Von ho tro co MT_BC von DTPT 6 thang 2012 3" xfId="6437"/>
    <cellStyle name="1_Bao cao giai ngan von dau tu nam 2009 (theo doi)_Book1_Hoan chinh KH 2012 Von ho tro co MT_BC von DTPT 6 thang 2012 3 2" xfId="6438"/>
    <cellStyle name="1_Bao cao giai ngan von dau tu nam 2009 (theo doi)_Book1_Hoan chinh KH 2012 Von ho tro co MT_BC von DTPT 6 thang 2012 3 2 2" xfId="23115"/>
    <cellStyle name="1_Bao cao giai ngan von dau tu nam 2009 (theo doi)_Book1_Hoan chinh KH 2012 Von ho tro co MT_BC von DTPT 6 thang 2012 3 3" xfId="6439"/>
    <cellStyle name="1_Bao cao giai ngan von dau tu nam 2009 (theo doi)_Book1_Hoan chinh KH 2012 Von ho tro co MT_BC von DTPT 6 thang 2012 3 3 2" xfId="23116"/>
    <cellStyle name="1_Bao cao giai ngan von dau tu nam 2009 (theo doi)_Book1_Hoan chinh KH 2012 Von ho tro co MT_BC von DTPT 6 thang 2012 3 4" xfId="6440"/>
    <cellStyle name="1_Bao cao giai ngan von dau tu nam 2009 (theo doi)_Book1_Hoan chinh KH 2012 Von ho tro co MT_BC von DTPT 6 thang 2012 3 4 2" xfId="23117"/>
    <cellStyle name="1_Bao cao giai ngan von dau tu nam 2009 (theo doi)_Book1_Hoan chinh KH 2012 Von ho tro co MT_BC von DTPT 6 thang 2012 3 5" xfId="23114"/>
    <cellStyle name="1_Bao cao giai ngan von dau tu nam 2009 (theo doi)_Book1_Hoan chinh KH 2012 Von ho tro co MT_BC von DTPT 6 thang 2012 4" xfId="6441"/>
    <cellStyle name="1_Bao cao giai ngan von dau tu nam 2009 (theo doi)_Book1_Hoan chinh KH 2012 Von ho tro co MT_BC von DTPT 6 thang 2012 4 2" xfId="23118"/>
    <cellStyle name="1_Bao cao giai ngan von dau tu nam 2009 (theo doi)_Book1_Hoan chinh KH 2012 Von ho tro co MT_BC von DTPT 6 thang 2012 5" xfId="6442"/>
    <cellStyle name="1_Bao cao giai ngan von dau tu nam 2009 (theo doi)_Book1_Hoan chinh KH 2012 Von ho tro co MT_BC von DTPT 6 thang 2012 5 2" xfId="23119"/>
    <cellStyle name="1_Bao cao giai ngan von dau tu nam 2009 (theo doi)_Book1_Hoan chinh KH 2012 Von ho tro co MT_BC von DTPT 6 thang 2012 6" xfId="6443"/>
    <cellStyle name="1_Bao cao giai ngan von dau tu nam 2009 (theo doi)_Book1_Hoan chinh KH 2012 Von ho tro co MT_BC von DTPT 6 thang 2012 6 2" xfId="23120"/>
    <cellStyle name="1_Bao cao giai ngan von dau tu nam 2009 (theo doi)_Book1_Hoan chinh KH 2012 Von ho tro co MT_BC von DTPT 6 thang 2012 7" xfId="23109"/>
    <cellStyle name="1_Bao cao giai ngan von dau tu nam 2009 (theo doi)_Book1_Hoan chinh KH 2012 Von ho tro co MT_Bieu du thao QD von ho tro co MT" xfId="6444"/>
    <cellStyle name="1_Bao cao giai ngan von dau tu nam 2009 (theo doi)_Book1_Hoan chinh KH 2012 Von ho tro co MT_Bieu du thao QD von ho tro co MT 2" xfId="6445"/>
    <cellStyle name="1_Bao cao giai ngan von dau tu nam 2009 (theo doi)_Book1_Hoan chinh KH 2012 Von ho tro co MT_Bieu du thao QD von ho tro co MT 2 2" xfId="6446"/>
    <cellStyle name="1_Bao cao giai ngan von dau tu nam 2009 (theo doi)_Book1_Hoan chinh KH 2012 Von ho tro co MT_Bieu du thao QD von ho tro co MT 2 2 2" xfId="23123"/>
    <cellStyle name="1_Bao cao giai ngan von dau tu nam 2009 (theo doi)_Book1_Hoan chinh KH 2012 Von ho tro co MT_Bieu du thao QD von ho tro co MT 2 3" xfId="6447"/>
    <cellStyle name="1_Bao cao giai ngan von dau tu nam 2009 (theo doi)_Book1_Hoan chinh KH 2012 Von ho tro co MT_Bieu du thao QD von ho tro co MT 2 3 2" xfId="23124"/>
    <cellStyle name="1_Bao cao giai ngan von dau tu nam 2009 (theo doi)_Book1_Hoan chinh KH 2012 Von ho tro co MT_Bieu du thao QD von ho tro co MT 2 4" xfId="6448"/>
    <cellStyle name="1_Bao cao giai ngan von dau tu nam 2009 (theo doi)_Book1_Hoan chinh KH 2012 Von ho tro co MT_Bieu du thao QD von ho tro co MT 2 4 2" xfId="23125"/>
    <cellStyle name="1_Bao cao giai ngan von dau tu nam 2009 (theo doi)_Book1_Hoan chinh KH 2012 Von ho tro co MT_Bieu du thao QD von ho tro co MT 2 5" xfId="23122"/>
    <cellStyle name="1_Bao cao giai ngan von dau tu nam 2009 (theo doi)_Book1_Hoan chinh KH 2012 Von ho tro co MT_Bieu du thao QD von ho tro co MT 3" xfId="6449"/>
    <cellStyle name="1_Bao cao giai ngan von dau tu nam 2009 (theo doi)_Book1_Hoan chinh KH 2012 Von ho tro co MT_Bieu du thao QD von ho tro co MT 3 2" xfId="6450"/>
    <cellStyle name="1_Bao cao giai ngan von dau tu nam 2009 (theo doi)_Book1_Hoan chinh KH 2012 Von ho tro co MT_Bieu du thao QD von ho tro co MT 3 2 2" xfId="23127"/>
    <cellStyle name="1_Bao cao giai ngan von dau tu nam 2009 (theo doi)_Book1_Hoan chinh KH 2012 Von ho tro co MT_Bieu du thao QD von ho tro co MT 3 3" xfId="6451"/>
    <cellStyle name="1_Bao cao giai ngan von dau tu nam 2009 (theo doi)_Book1_Hoan chinh KH 2012 Von ho tro co MT_Bieu du thao QD von ho tro co MT 3 3 2" xfId="23128"/>
    <cellStyle name="1_Bao cao giai ngan von dau tu nam 2009 (theo doi)_Book1_Hoan chinh KH 2012 Von ho tro co MT_Bieu du thao QD von ho tro co MT 3 4" xfId="6452"/>
    <cellStyle name="1_Bao cao giai ngan von dau tu nam 2009 (theo doi)_Book1_Hoan chinh KH 2012 Von ho tro co MT_Bieu du thao QD von ho tro co MT 3 4 2" xfId="23129"/>
    <cellStyle name="1_Bao cao giai ngan von dau tu nam 2009 (theo doi)_Book1_Hoan chinh KH 2012 Von ho tro co MT_Bieu du thao QD von ho tro co MT 3 5" xfId="23126"/>
    <cellStyle name="1_Bao cao giai ngan von dau tu nam 2009 (theo doi)_Book1_Hoan chinh KH 2012 Von ho tro co MT_Bieu du thao QD von ho tro co MT 4" xfId="6453"/>
    <cellStyle name="1_Bao cao giai ngan von dau tu nam 2009 (theo doi)_Book1_Hoan chinh KH 2012 Von ho tro co MT_Bieu du thao QD von ho tro co MT 4 2" xfId="23130"/>
    <cellStyle name="1_Bao cao giai ngan von dau tu nam 2009 (theo doi)_Book1_Hoan chinh KH 2012 Von ho tro co MT_Bieu du thao QD von ho tro co MT 5" xfId="6454"/>
    <cellStyle name="1_Bao cao giai ngan von dau tu nam 2009 (theo doi)_Book1_Hoan chinh KH 2012 Von ho tro co MT_Bieu du thao QD von ho tro co MT 5 2" xfId="23131"/>
    <cellStyle name="1_Bao cao giai ngan von dau tu nam 2009 (theo doi)_Book1_Hoan chinh KH 2012 Von ho tro co MT_Bieu du thao QD von ho tro co MT 6" xfId="6455"/>
    <cellStyle name="1_Bao cao giai ngan von dau tu nam 2009 (theo doi)_Book1_Hoan chinh KH 2012 Von ho tro co MT_Bieu du thao QD von ho tro co MT 6 2" xfId="23132"/>
    <cellStyle name="1_Bao cao giai ngan von dau tu nam 2009 (theo doi)_Book1_Hoan chinh KH 2012 Von ho tro co MT_Bieu du thao QD von ho tro co MT 7" xfId="23121"/>
    <cellStyle name="1_Bao cao giai ngan von dau tu nam 2009 (theo doi)_Book1_Hoan chinh KH 2012 Von ho tro co MT_Ke hoach 2012 theo doi (giai ngan 30.6.12)" xfId="6456"/>
    <cellStyle name="1_Bao cao giai ngan von dau tu nam 2009 (theo doi)_Book1_Hoan chinh KH 2012 Von ho tro co MT_Ke hoach 2012 theo doi (giai ngan 30.6.12) 2" xfId="6457"/>
    <cellStyle name="1_Bao cao giai ngan von dau tu nam 2009 (theo doi)_Book1_Hoan chinh KH 2012 Von ho tro co MT_Ke hoach 2012 theo doi (giai ngan 30.6.12) 2 2" xfId="6458"/>
    <cellStyle name="1_Bao cao giai ngan von dau tu nam 2009 (theo doi)_Book1_Hoan chinh KH 2012 Von ho tro co MT_Ke hoach 2012 theo doi (giai ngan 30.6.12) 2 2 2" xfId="23135"/>
    <cellStyle name="1_Bao cao giai ngan von dau tu nam 2009 (theo doi)_Book1_Hoan chinh KH 2012 Von ho tro co MT_Ke hoach 2012 theo doi (giai ngan 30.6.12) 2 3" xfId="6459"/>
    <cellStyle name="1_Bao cao giai ngan von dau tu nam 2009 (theo doi)_Book1_Hoan chinh KH 2012 Von ho tro co MT_Ke hoach 2012 theo doi (giai ngan 30.6.12) 2 3 2" xfId="23136"/>
    <cellStyle name="1_Bao cao giai ngan von dau tu nam 2009 (theo doi)_Book1_Hoan chinh KH 2012 Von ho tro co MT_Ke hoach 2012 theo doi (giai ngan 30.6.12) 2 4" xfId="6460"/>
    <cellStyle name="1_Bao cao giai ngan von dau tu nam 2009 (theo doi)_Book1_Hoan chinh KH 2012 Von ho tro co MT_Ke hoach 2012 theo doi (giai ngan 30.6.12) 2 4 2" xfId="23137"/>
    <cellStyle name="1_Bao cao giai ngan von dau tu nam 2009 (theo doi)_Book1_Hoan chinh KH 2012 Von ho tro co MT_Ke hoach 2012 theo doi (giai ngan 30.6.12) 2 5" xfId="23134"/>
    <cellStyle name="1_Bao cao giai ngan von dau tu nam 2009 (theo doi)_Book1_Hoan chinh KH 2012 Von ho tro co MT_Ke hoach 2012 theo doi (giai ngan 30.6.12) 3" xfId="6461"/>
    <cellStyle name="1_Bao cao giai ngan von dau tu nam 2009 (theo doi)_Book1_Hoan chinh KH 2012 Von ho tro co MT_Ke hoach 2012 theo doi (giai ngan 30.6.12) 3 2" xfId="6462"/>
    <cellStyle name="1_Bao cao giai ngan von dau tu nam 2009 (theo doi)_Book1_Hoan chinh KH 2012 Von ho tro co MT_Ke hoach 2012 theo doi (giai ngan 30.6.12) 3 2 2" xfId="23139"/>
    <cellStyle name="1_Bao cao giai ngan von dau tu nam 2009 (theo doi)_Book1_Hoan chinh KH 2012 Von ho tro co MT_Ke hoach 2012 theo doi (giai ngan 30.6.12) 3 3" xfId="6463"/>
    <cellStyle name="1_Bao cao giai ngan von dau tu nam 2009 (theo doi)_Book1_Hoan chinh KH 2012 Von ho tro co MT_Ke hoach 2012 theo doi (giai ngan 30.6.12) 3 3 2" xfId="23140"/>
    <cellStyle name="1_Bao cao giai ngan von dau tu nam 2009 (theo doi)_Book1_Hoan chinh KH 2012 Von ho tro co MT_Ke hoach 2012 theo doi (giai ngan 30.6.12) 3 4" xfId="6464"/>
    <cellStyle name="1_Bao cao giai ngan von dau tu nam 2009 (theo doi)_Book1_Hoan chinh KH 2012 Von ho tro co MT_Ke hoach 2012 theo doi (giai ngan 30.6.12) 3 4 2" xfId="23141"/>
    <cellStyle name="1_Bao cao giai ngan von dau tu nam 2009 (theo doi)_Book1_Hoan chinh KH 2012 Von ho tro co MT_Ke hoach 2012 theo doi (giai ngan 30.6.12) 3 5" xfId="23138"/>
    <cellStyle name="1_Bao cao giai ngan von dau tu nam 2009 (theo doi)_Book1_Hoan chinh KH 2012 Von ho tro co MT_Ke hoach 2012 theo doi (giai ngan 30.6.12) 4" xfId="6465"/>
    <cellStyle name="1_Bao cao giai ngan von dau tu nam 2009 (theo doi)_Book1_Hoan chinh KH 2012 Von ho tro co MT_Ke hoach 2012 theo doi (giai ngan 30.6.12) 4 2" xfId="23142"/>
    <cellStyle name="1_Bao cao giai ngan von dau tu nam 2009 (theo doi)_Book1_Hoan chinh KH 2012 Von ho tro co MT_Ke hoach 2012 theo doi (giai ngan 30.6.12) 5" xfId="6466"/>
    <cellStyle name="1_Bao cao giai ngan von dau tu nam 2009 (theo doi)_Book1_Hoan chinh KH 2012 Von ho tro co MT_Ke hoach 2012 theo doi (giai ngan 30.6.12) 5 2" xfId="23143"/>
    <cellStyle name="1_Bao cao giai ngan von dau tu nam 2009 (theo doi)_Book1_Hoan chinh KH 2012 Von ho tro co MT_Ke hoach 2012 theo doi (giai ngan 30.6.12) 6" xfId="6467"/>
    <cellStyle name="1_Bao cao giai ngan von dau tu nam 2009 (theo doi)_Book1_Hoan chinh KH 2012 Von ho tro co MT_Ke hoach 2012 theo doi (giai ngan 30.6.12) 6 2" xfId="23144"/>
    <cellStyle name="1_Bao cao giai ngan von dau tu nam 2009 (theo doi)_Book1_Hoan chinh KH 2012 Von ho tro co MT_Ke hoach 2012 theo doi (giai ngan 30.6.12) 7" xfId="23133"/>
    <cellStyle name="1_Bao cao giai ngan von dau tu nam 2009 (theo doi)_Book1_Ke hoach 2012 (theo doi)" xfId="6468"/>
    <cellStyle name="1_Bao cao giai ngan von dau tu nam 2009 (theo doi)_Book1_Ke hoach 2012 (theo doi) 2" xfId="6469"/>
    <cellStyle name="1_Bao cao giai ngan von dau tu nam 2009 (theo doi)_Book1_Ke hoach 2012 (theo doi) 2 2" xfId="6470"/>
    <cellStyle name="1_Bao cao giai ngan von dau tu nam 2009 (theo doi)_Book1_Ke hoach 2012 (theo doi) 2 2 2" xfId="23147"/>
    <cellStyle name="1_Bao cao giai ngan von dau tu nam 2009 (theo doi)_Book1_Ke hoach 2012 (theo doi) 2 3" xfId="6471"/>
    <cellStyle name="1_Bao cao giai ngan von dau tu nam 2009 (theo doi)_Book1_Ke hoach 2012 (theo doi) 2 3 2" xfId="23148"/>
    <cellStyle name="1_Bao cao giai ngan von dau tu nam 2009 (theo doi)_Book1_Ke hoach 2012 (theo doi) 2 4" xfId="6472"/>
    <cellStyle name="1_Bao cao giai ngan von dau tu nam 2009 (theo doi)_Book1_Ke hoach 2012 (theo doi) 2 4 2" xfId="23149"/>
    <cellStyle name="1_Bao cao giai ngan von dau tu nam 2009 (theo doi)_Book1_Ke hoach 2012 (theo doi) 2 5" xfId="23146"/>
    <cellStyle name="1_Bao cao giai ngan von dau tu nam 2009 (theo doi)_Book1_Ke hoach 2012 (theo doi) 3" xfId="6473"/>
    <cellStyle name="1_Bao cao giai ngan von dau tu nam 2009 (theo doi)_Book1_Ke hoach 2012 (theo doi) 3 2" xfId="6474"/>
    <cellStyle name="1_Bao cao giai ngan von dau tu nam 2009 (theo doi)_Book1_Ke hoach 2012 (theo doi) 3 2 2" xfId="23151"/>
    <cellStyle name="1_Bao cao giai ngan von dau tu nam 2009 (theo doi)_Book1_Ke hoach 2012 (theo doi) 3 3" xfId="6475"/>
    <cellStyle name="1_Bao cao giai ngan von dau tu nam 2009 (theo doi)_Book1_Ke hoach 2012 (theo doi) 3 3 2" xfId="23152"/>
    <cellStyle name="1_Bao cao giai ngan von dau tu nam 2009 (theo doi)_Book1_Ke hoach 2012 (theo doi) 3 4" xfId="6476"/>
    <cellStyle name="1_Bao cao giai ngan von dau tu nam 2009 (theo doi)_Book1_Ke hoach 2012 (theo doi) 3 4 2" xfId="23153"/>
    <cellStyle name="1_Bao cao giai ngan von dau tu nam 2009 (theo doi)_Book1_Ke hoach 2012 (theo doi) 3 5" xfId="23150"/>
    <cellStyle name="1_Bao cao giai ngan von dau tu nam 2009 (theo doi)_Book1_Ke hoach 2012 (theo doi) 4" xfId="6477"/>
    <cellStyle name="1_Bao cao giai ngan von dau tu nam 2009 (theo doi)_Book1_Ke hoach 2012 (theo doi) 4 2" xfId="23154"/>
    <cellStyle name="1_Bao cao giai ngan von dau tu nam 2009 (theo doi)_Book1_Ke hoach 2012 (theo doi) 5" xfId="6478"/>
    <cellStyle name="1_Bao cao giai ngan von dau tu nam 2009 (theo doi)_Book1_Ke hoach 2012 (theo doi) 5 2" xfId="23155"/>
    <cellStyle name="1_Bao cao giai ngan von dau tu nam 2009 (theo doi)_Book1_Ke hoach 2012 (theo doi) 6" xfId="6479"/>
    <cellStyle name="1_Bao cao giai ngan von dau tu nam 2009 (theo doi)_Book1_Ke hoach 2012 (theo doi) 6 2" xfId="23156"/>
    <cellStyle name="1_Bao cao giai ngan von dau tu nam 2009 (theo doi)_Book1_Ke hoach 2012 (theo doi) 7" xfId="23145"/>
    <cellStyle name="1_Bao cao giai ngan von dau tu nam 2009 (theo doi)_Book1_Ke hoach 2012 theo doi (giai ngan 30.6.12)" xfId="6480"/>
    <cellStyle name="1_Bao cao giai ngan von dau tu nam 2009 (theo doi)_Book1_Ke hoach 2012 theo doi (giai ngan 30.6.12) 2" xfId="6481"/>
    <cellStyle name="1_Bao cao giai ngan von dau tu nam 2009 (theo doi)_Book1_Ke hoach 2012 theo doi (giai ngan 30.6.12) 2 2" xfId="6482"/>
    <cellStyle name="1_Bao cao giai ngan von dau tu nam 2009 (theo doi)_Book1_Ke hoach 2012 theo doi (giai ngan 30.6.12) 2 2 2" xfId="23159"/>
    <cellStyle name="1_Bao cao giai ngan von dau tu nam 2009 (theo doi)_Book1_Ke hoach 2012 theo doi (giai ngan 30.6.12) 2 3" xfId="6483"/>
    <cellStyle name="1_Bao cao giai ngan von dau tu nam 2009 (theo doi)_Book1_Ke hoach 2012 theo doi (giai ngan 30.6.12) 2 3 2" xfId="23160"/>
    <cellStyle name="1_Bao cao giai ngan von dau tu nam 2009 (theo doi)_Book1_Ke hoach 2012 theo doi (giai ngan 30.6.12) 2 4" xfId="6484"/>
    <cellStyle name="1_Bao cao giai ngan von dau tu nam 2009 (theo doi)_Book1_Ke hoach 2012 theo doi (giai ngan 30.6.12) 2 4 2" xfId="23161"/>
    <cellStyle name="1_Bao cao giai ngan von dau tu nam 2009 (theo doi)_Book1_Ke hoach 2012 theo doi (giai ngan 30.6.12) 2 5" xfId="23158"/>
    <cellStyle name="1_Bao cao giai ngan von dau tu nam 2009 (theo doi)_Book1_Ke hoach 2012 theo doi (giai ngan 30.6.12) 3" xfId="6485"/>
    <cellStyle name="1_Bao cao giai ngan von dau tu nam 2009 (theo doi)_Book1_Ke hoach 2012 theo doi (giai ngan 30.6.12) 3 2" xfId="6486"/>
    <cellStyle name="1_Bao cao giai ngan von dau tu nam 2009 (theo doi)_Book1_Ke hoach 2012 theo doi (giai ngan 30.6.12) 3 2 2" xfId="23163"/>
    <cellStyle name="1_Bao cao giai ngan von dau tu nam 2009 (theo doi)_Book1_Ke hoach 2012 theo doi (giai ngan 30.6.12) 3 3" xfId="6487"/>
    <cellStyle name="1_Bao cao giai ngan von dau tu nam 2009 (theo doi)_Book1_Ke hoach 2012 theo doi (giai ngan 30.6.12) 3 3 2" xfId="23164"/>
    <cellStyle name="1_Bao cao giai ngan von dau tu nam 2009 (theo doi)_Book1_Ke hoach 2012 theo doi (giai ngan 30.6.12) 3 4" xfId="6488"/>
    <cellStyle name="1_Bao cao giai ngan von dau tu nam 2009 (theo doi)_Book1_Ke hoach 2012 theo doi (giai ngan 30.6.12) 3 4 2" xfId="23165"/>
    <cellStyle name="1_Bao cao giai ngan von dau tu nam 2009 (theo doi)_Book1_Ke hoach 2012 theo doi (giai ngan 30.6.12) 3 5" xfId="23162"/>
    <cellStyle name="1_Bao cao giai ngan von dau tu nam 2009 (theo doi)_Book1_Ke hoach 2012 theo doi (giai ngan 30.6.12) 4" xfId="6489"/>
    <cellStyle name="1_Bao cao giai ngan von dau tu nam 2009 (theo doi)_Book1_Ke hoach 2012 theo doi (giai ngan 30.6.12) 4 2" xfId="23166"/>
    <cellStyle name="1_Bao cao giai ngan von dau tu nam 2009 (theo doi)_Book1_Ke hoach 2012 theo doi (giai ngan 30.6.12) 5" xfId="6490"/>
    <cellStyle name="1_Bao cao giai ngan von dau tu nam 2009 (theo doi)_Book1_Ke hoach 2012 theo doi (giai ngan 30.6.12) 5 2" xfId="23167"/>
    <cellStyle name="1_Bao cao giai ngan von dau tu nam 2009 (theo doi)_Book1_Ke hoach 2012 theo doi (giai ngan 30.6.12) 6" xfId="6491"/>
    <cellStyle name="1_Bao cao giai ngan von dau tu nam 2009 (theo doi)_Book1_Ke hoach 2012 theo doi (giai ngan 30.6.12) 6 2" xfId="23168"/>
    <cellStyle name="1_Bao cao giai ngan von dau tu nam 2009 (theo doi)_Book1_Ke hoach 2012 theo doi (giai ngan 30.6.12) 7" xfId="23157"/>
    <cellStyle name="1_Bao cao giai ngan von dau tu nam 2009 (theo doi)_Dang ky phan khai von ODA (gui Bo)" xfId="6492"/>
    <cellStyle name="1_Bao cao giai ngan von dau tu nam 2009 (theo doi)_Dang ky phan khai von ODA (gui Bo) 2" xfId="6493"/>
    <cellStyle name="1_Bao cao giai ngan von dau tu nam 2009 (theo doi)_Dang ky phan khai von ODA (gui Bo) 2 2" xfId="6494"/>
    <cellStyle name="1_Bao cao giai ngan von dau tu nam 2009 (theo doi)_Dang ky phan khai von ODA (gui Bo) 2 2 2" xfId="23171"/>
    <cellStyle name="1_Bao cao giai ngan von dau tu nam 2009 (theo doi)_Dang ky phan khai von ODA (gui Bo) 2 3" xfId="6495"/>
    <cellStyle name="1_Bao cao giai ngan von dau tu nam 2009 (theo doi)_Dang ky phan khai von ODA (gui Bo) 2 3 2" xfId="23172"/>
    <cellStyle name="1_Bao cao giai ngan von dau tu nam 2009 (theo doi)_Dang ky phan khai von ODA (gui Bo) 2 4" xfId="6496"/>
    <cellStyle name="1_Bao cao giai ngan von dau tu nam 2009 (theo doi)_Dang ky phan khai von ODA (gui Bo) 2 4 2" xfId="23173"/>
    <cellStyle name="1_Bao cao giai ngan von dau tu nam 2009 (theo doi)_Dang ky phan khai von ODA (gui Bo) 2 5" xfId="23170"/>
    <cellStyle name="1_Bao cao giai ngan von dau tu nam 2009 (theo doi)_Dang ky phan khai von ODA (gui Bo) 3" xfId="6497"/>
    <cellStyle name="1_Bao cao giai ngan von dau tu nam 2009 (theo doi)_Dang ky phan khai von ODA (gui Bo) 3 2" xfId="23174"/>
    <cellStyle name="1_Bao cao giai ngan von dau tu nam 2009 (theo doi)_Dang ky phan khai von ODA (gui Bo) 4" xfId="6498"/>
    <cellStyle name="1_Bao cao giai ngan von dau tu nam 2009 (theo doi)_Dang ky phan khai von ODA (gui Bo) 4 2" xfId="23175"/>
    <cellStyle name="1_Bao cao giai ngan von dau tu nam 2009 (theo doi)_Dang ky phan khai von ODA (gui Bo) 5" xfId="6499"/>
    <cellStyle name="1_Bao cao giai ngan von dau tu nam 2009 (theo doi)_Dang ky phan khai von ODA (gui Bo) 5 2" xfId="23176"/>
    <cellStyle name="1_Bao cao giai ngan von dau tu nam 2009 (theo doi)_Dang ky phan khai von ODA (gui Bo) 6" xfId="23169"/>
    <cellStyle name="1_Bao cao giai ngan von dau tu nam 2009 (theo doi)_Dang ky phan khai von ODA (gui Bo)_BC von DTPT 6 thang 2012" xfId="6500"/>
    <cellStyle name="1_Bao cao giai ngan von dau tu nam 2009 (theo doi)_Dang ky phan khai von ODA (gui Bo)_BC von DTPT 6 thang 2012 2" xfId="6501"/>
    <cellStyle name="1_Bao cao giai ngan von dau tu nam 2009 (theo doi)_Dang ky phan khai von ODA (gui Bo)_BC von DTPT 6 thang 2012 2 2" xfId="6502"/>
    <cellStyle name="1_Bao cao giai ngan von dau tu nam 2009 (theo doi)_Dang ky phan khai von ODA (gui Bo)_BC von DTPT 6 thang 2012 2 2 2" xfId="23179"/>
    <cellStyle name="1_Bao cao giai ngan von dau tu nam 2009 (theo doi)_Dang ky phan khai von ODA (gui Bo)_BC von DTPT 6 thang 2012 2 3" xfId="6503"/>
    <cellStyle name="1_Bao cao giai ngan von dau tu nam 2009 (theo doi)_Dang ky phan khai von ODA (gui Bo)_BC von DTPT 6 thang 2012 2 3 2" xfId="23180"/>
    <cellStyle name="1_Bao cao giai ngan von dau tu nam 2009 (theo doi)_Dang ky phan khai von ODA (gui Bo)_BC von DTPT 6 thang 2012 2 4" xfId="6504"/>
    <cellStyle name="1_Bao cao giai ngan von dau tu nam 2009 (theo doi)_Dang ky phan khai von ODA (gui Bo)_BC von DTPT 6 thang 2012 2 4 2" xfId="23181"/>
    <cellStyle name="1_Bao cao giai ngan von dau tu nam 2009 (theo doi)_Dang ky phan khai von ODA (gui Bo)_BC von DTPT 6 thang 2012 2 5" xfId="23178"/>
    <cellStyle name="1_Bao cao giai ngan von dau tu nam 2009 (theo doi)_Dang ky phan khai von ODA (gui Bo)_BC von DTPT 6 thang 2012 3" xfId="6505"/>
    <cellStyle name="1_Bao cao giai ngan von dau tu nam 2009 (theo doi)_Dang ky phan khai von ODA (gui Bo)_BC von DTPT 6 thang 2012 3 2" xfId="23182"/>
    <cellStyle name="1_Bao cao giai ngan von dau tu nam 2009 (theo doi)_Dang ky phan khai von ODA (gui Bo)_BC von DTPT 6 thang 2012 4" xfId="6506"/>
    <cellStyle name="1_Bao cao giai ngan von dau tu nam 2009 (theo doi)_Dang ky phan khai von ODA (gui Bo)_BC von DTPT 6 thang 2012 4 2" xfId="23183"/>
    <cellStyle name="1_Bao cao giai ngan von dau tu nam 2009 (theo doi)_Dang ky phan khai von ODA (gui Bo)_BC von DTPT 6 thang 2012 5" xfId="6507"/>
    <cellStyle name="1_Bao cao giai ngan von dau tu nam 2009 (theo doi)_Dang ky phan khai von ODA (gui Bo)_BC von DTPT 6 thang 2012 5 2" xfId="23184"/>
    <cellStyle name="1_Bao cao giai ngan von dau tu nam 2009 (theo doi)_Dang ky phan khai von ODA (gui Bo)_BC von DTPT 6 thang 2012 6" xfId="23177"/>
    <cellStyle name="1_Bao cao giai ngan von dau tu nam 2009 (theo doi)_Dang ky phan khai von ODA (gui Bo)_Bieu du thao QD von ho tro co MT" xfId="6508"/>
    <cellStyle name="1_Bao cao giai ngan von dau tu nam 2009 (theo doi)_Dang ky phan khai von ODA (gui Bo)_Bieu du thao QD von ho tro co MT 2" xfId="6509"/>
    <cellStyle name="1_Bao cao giai ngan von dau tu nam 2009 (theo doi)_Dang ky phan khai von ODA (gui Bo)_Bieu du thao QD von ho tro co MT 2 2" xfId="6510"/>
    <cellStyle name="1_Bao cao giai ngan von dau tu nam 2009 (theo doi)_Dang ky phan khai von ODA (gui Bo)_Bieu du thao QD von ho tro co MT 2 2 2" xfId="23187"/>
    <cellStyle name="1_Bao cao giai ngan von dau tu nam 2009 (theo doi)_Dang ky phan khai von ODA (gui Bo)_Bieu du thao QD von ho tro co MT 2 3" xfId="6511"/>
    <cellStyle name="1_Bao cao giai ngan von dau tu nam 2009 (theo doi)_Dang ky phan khai von ODA (gui Bo)_Bieu du thao QD von ho tro co MT 2 3 2" xfId="23188"/>
    <cellStyle name="1_Bao cao giai ngan von dau tu nam 2009 (theo doi)_Dang ky phan khai von ODA (gui Bo)_Bieu du thao QD von ho tro co MT 2 4" xfId="6512"/>
    <cellStyle name="1_Bao cao giai ngan von dau tu nam 2009 (theo doi)_Dang ky phan khai von ODA (gui Bo)_Bieu du thao QD von ho tro co MT 2 4 2" xfId="23189"/>
    <cellStyle name="1_Bao cao giai ngan von dau tu nam 2009 (theo doi)_Dang ky phan khai von ODA (gui Bo)_Bieu du thao QD von ho tro co MT 2 5" xfId="23186"/>
    <cellStyle name="1_Bao cao giai ngan von dau tu nam 2009 (theo doi)_Dang ky phan khai von ODA (gui Bo)_Bieu du thao QD von ho tro co MT 3" xfId="6513"/>
    <cellStyle name="1_Bao cao giai ngan von dau tu nam 2009 (theo doi)_Dang ky phan khai von ODA (gui Bo)_Bieu du thao QD von ho tro co MT 3 2" xfId="23190"/>
    <cellStyle name="1_Bao cao giai ngan von dau tu nam 2009 (theo doi)_Dang ky phan khai von ODA (gui Bo)_Bieu du thao QD von ho tro co MT 4" xfId="6514"/>
    <cellStyle name="1_Bao cao giai ngan von dau tu nam 2009 (theo doi)_Dang ky phan khai von ODA (gui Bo)_Bieu du thao QD von ho tro co MT 4 2" xfId="23191"/>
    <cellStyle name="1_Bao cao giai ngan von dau tu nam 2009 (theo doi)_Dang ky phan khai von ODA (gui Bo)_Bieu du thao QD von ho tro co MT 5" xfId="6515"/>
    <cellStyle name="1_Bao cao giai ngan von dau tu nam 2009 (theo doi)_Dang ky phan khai von ODA (gui Bo)_Bieu du thao QD von ho tro co MT 5 2" xfId="23192"/>
    <cellStyle name="1_Bao cao giai ngan von dau tu nam 2009 (theo doi)_Dang ky phan khai von ODA (gui Bo)_Bieu du thao QD von ho tro co MT 6" xfId="23185"/>
    <cellStyle name="1_Bao cao giai ngan von dau tu nam 2009 (theo doi)_Dang ky phan khai von ODA (gui Bo)_Ke hoach 2012 theo doi (giai ngan 30.6.12)" xfId="6516"/>
    <cellStyle name="1_Bao cao giai ngan von dau tu nam 2009 (theo doi)_Dang ky phan khai von ODA (gui Bo)_Ke hoach 2012 theo doi (giai ngan 30.6.12) 2" xfId="6517"/>
    <cellStyle name="1_Bao cao giai ngan von dau tu nam 2009 (theo doi)_Dang ky phan khai von ODA (gui Bo)_Ke hoach 2012 theo doi (giai ngan 30.6.12) 2 2" xfId="6518"/>
    <cellStyle name="1_Bao cao giai ngan von dau tu nam 2009 (theo doi)_Dang ky phan khai von ODA (gui Bo)_Ke hoach 2012 theo doi (giai ngan 30.6.12) 2 2 2" xfId="23195"/>
    <cellStyle name="1_Bao cao giai ngan von dau tu nam 2009 (theo doi)_Dang ky phan khai von ODA (gui Bo)_Ke hoach 2012 theo doi (giai ngan 30.6.12) 2 3" xfId="6519"/>
    <cellStyle name="1_Bao cao giai ngan von dau tu nam 2009 (theo doi)_Dang ky phan khai von ODA (gui Bo)_Ke hoach 2012 theo doi (giai ngan 30.6.12) 2 3 2" xfId="23196"/>
    <cellStyle name="1_Bao cao giai ngan von dau tu nam 2009 (theo doi)_Dang ky phan khai von ODA (gui Bo)_Ke hoach 2012 theo doi (giai ngan 30.6.12) 2 4" xfId="6520"/>
    <cellStyle name="1_Bao cao giai ngan von dau tu nam 2009 (theo doi)_Dang ky phan khai von ODA (gui Bo)_Ke hoach 2012 theo doi (giai ngan 30.6.12) 2 4 2" xfId="23197"/>
    <cellStyle name="1_Bao cao giai ngan von dau tu nam 2009 (theo doi)_Dang ky phan khai von ODA (gui Bo)_Ke hoach 2012 theo doi (giai ngan 30.6.12) 2 5" xfId="23194"/>
    <cellStyle name="1_Bao cao giai ngan von dau tu nam 2009 (theo doi)_Dang ky phan khai von ODA (gui Bo)_Ke hoach 2012 theo doi (giai ngan 30.6.12) 3" xfId="6521"/>
    <cellStyle name="1_Bao cao giai ngan von dau tu nam 2009 (theo doi)_Dang ky phan khai von ODA (gui Bo)_Ke hoach 2012 theo doi (giai ngan 30.6.12) 3 2" xfId="23198"/>
    <cellStyle name="1_Bao cao giai ngan von dau tu nam 2009 (theo doi)_Dang ky phan khai von ODA (gui Bo)_Ke hoach 2012 theo doi (giai ngan 30.6.12) 4" xfId="6522"/>
    <cellStyle name="1_Bao cao giai ngan von dau tu nam 2009 (theo doi)_Dang ky phan khai von ODA (gui Bo)_Ke hoach 2012 theo doi (giai ngan 30.6.12) 4 2" xfId="23199"/>
    <cellStyle name="1_Bao cao giai ngan von dau tu nam 2009 (theo doi)_Dang ky phan khai von ODA (gui Bo)_Ke hoach 2012 theo doi (giai ngan 30.6.12) 5" xfId="6523"/>
    <cellStyle name="1_Bao cao giai ngan von dau tu nam 2009 (theo doi)_Dang ky phan khai von ODA (gui Bo)_Ke hoach 2012 theo doi (giai ngan 30.6.12) 5 2" xfId="23200"/>
    <cellStyle name="1_Bao cao giai ngan von dau tu nam 2009 (theo doi)_Dang ky phan khai von ODA (gui Bo)_Ke hoach 2012 theo doi (giai ngan 30.6.12) 6" xfId="23193"/>
    <cellStyle name="1_Bao cao giai ngan von dau tu nam 2009 (theo doi)_DK bo tri lai (chinh thuc)" xfId="6524"/>
    <cellStyle name="1_Bao cao giai ngan von dau tu nam 2009 (theo doi)_DK bo tri lai (chinh thuc) 2" xfId="6525"/>
    <cellStyle name="1_Bao cao giai ngan von dau tu nam 2009 (theo doi)_DK bo tri lai (chinh thuc) 2 2" xfId="6526"/>
    <cellStyle name="1_Bao cao giai ngan von dau tu nam 2009 (theo doi)_DK bo tri lai (chinh thuc) 2 2 2" xfId="23203"/>
    <cellStyle name="1_Bao cao giai ngan von dau tu nam 2009 (theo doi)_DK bo tri lai (chinh thuc) 2 3" xfId="6527"/>
    <cellStyle name="1_Bao cao giai ngan von dau tu nam 2009 (theo doi)_DK bo tri lai (chinh thuc) 2 3 2" xfId="23204"/>
    <cellStyle name="1_Bao cao giai ngan von dau tu nam 2009 (theo doi)_DK bo tri lai (chinh thuc) 2 4" xfId="6528"/>
    <cellStyle name="1_Bao cao giai ngan von dau tu nam 2009 (theo doi)_DK bo tri lai (chinh thuc) 2 4 2" xfId="23205"/>
    <cellStyle name="1_Bao cao giai ngan von dau tu nam 2009 (theo doi)_DK bo tri lai (chinh thuc) 2 5" xfId="23202"/>
    <cellStyle name="1_Bao cao giai ngan von dau tu nam 2009 (theo doi)_DK bo tri lai (chinh thuc) 3" xfId="6529"/>
    <cellStyle name="1_Bao cao giai ngan von dau tu nam 2009 (theo doi)_DK bo tri lai (chinh thuc) 3 2" xfId="6530"/>
    <cellStyle name="1_Bao cao giai ngan von dau tu nam 2009 (theo doi)_DK bo tri lai (chinh thuc) 3 2 2" xfId="23207"/>
    <cellStyle name="1_Bao cao giai ngan von dau tu nam 2009 (theo doi)_DK bo tri lai (chinh thuc) 3 3" xfId="6531"/>
    <cellStyle name="1_Bao cao giai ngan von dau tu nam 2009 (theo doi)_DK bo tri lai (chinh thuc) 3 3 2" xfId="23208"/>
    <cellStyle name="1_Bao cao giai ngan von dau tu nam 2009 (theo doi)_DK bo tri lai (chinh thuc) 3 4" xfId="6532"/>
    <cellStyle name="1_Bao cao giai ngan von dau tu nam 2009 (theo doi)_DK bo tri lai (chinh thuc) 3 4 2" xfId="23209"/>
    <cellStyle name="1_Bao cao giai ngan von dau tu nam 2009 (theo doi)_DK bo tri lai (chinh thuc) 3 5" xfId="23206"/>
    <cellStyle name="1_Bao cao giai ngan von dau tu nam 2009 (theo doi)_DK bo tri lai (chinh thuc) 4" xfId="6533"/>
    <cellStyle name="1_Bao cao giai ngan von dau tu nam 2009 (theo doi)_DK bo tri lai (chinh thuc) 4 2" xfId="23210"/>
    <cellStyle name="1_Bao cao giai ngan von dau tu nam 2009 (theo doi)_DK bo tri lai (chinh thuc) 5" xfId="6534"/>
    <cellStyle name="1_Bao cao giai ngan von dau tu nam 2009 (theo doi)_DK bo tri lai (chinh thuc) 5 2" xfId="23211"/>
    <cellStyle name="1_Bao cao giai ngan von dau tu nam 2009 (theo doi)_DK bo tri lai (chinh thuc) 6" xfId="6535"/>
    <cellStyle name="1_Bao cao giai ngan von dau tu nam 2009 (theo doi)_DK bo tri lai (chinh thuc) 6 2" xfId="23212"/>
    <cellStyle name="1_Bao cao giai ngan von dau tu nam 2009 (theo doi)_DK bo tri lai (chinh thuc) 7" xfId="23201"/>
    <cellStyle name="1_Bao cao giai ngan von dau tu nam 2009 (theo doi)_DK bo tri lai (chinh thuc)_BC von DTPT 6 thang 2012" xfId="6536"/>
    <cellStyle name="1_Bao cao giai ngan von dau tu nam 2009 (theo doi)_DK bo tri lai (chinh thuc)_BC von DTPT 6 thang 2012 2" xfId="6537"/>
    <cellStyle name="1_Bao cao giai ngan von dau tu nam 2009 (theo doi)_DK bo tri lai (chinh thuc)_BC von DTPT 6 thang 2012 2 2" xfId="6538"/>
    <cellStyle name="1_Bao cao giai ngan von dau tu nam 2009 (theo doi)_DK bo tri lai (chinh thuc)_BC von DTPT 6 thang 2012 2 2 2" xfId="23215"/>
    <cellStyle name="1_Bao cao giai ngan von dau tu nam 2009 (theo doi)_DK bo tri lai (chinh thuc)_BC von DTPT 6 thang 2012 2 3" xfId="6539"/>
    <cellStyle name="1_Bao cao giai ngan von dau tu nam 2009 (theo doi)_DK bo tri lai (chinh thuc)_BC von DTPT 6 thang 2012 2 3 2" xfId="23216"/>
    <cellStyle name="1_Bao cao giai ngan von dau tu nam 2009 (theo doi)_DK bo tri lai (chinh thuc)_BC von DTPT 6 thang 2012 2 4" xfId="6540"/>
    <cellStyle name="1_Bao cao giai ngan von dau tu nam 2009 (theo doi)_DK bo tri lai (chinh thuc)_BC von DTPT 6 thang 2012 2 4 2" xfId="23217"/>
    <cellStyle name="1_Bao cao giai ngan von dau tu nam 2009 (theo doi)_DK bo tri lai (chinh thuc)_BC von DTPT 6 thang 2012 2 5" xfId="23214"/>
    <cellStyle name="1_Bao cao giai ngan von dau tu nam 2009 (theo doi)_DK bo tri lai (chinh thuc)_BC von DTPT 6 thang 2012 3" xfId="6541"/>
    <cellStyle name="1_Bao cao giai ngan von dau tu nam 2009 (theo doi)_DK bo tri lai (chinh thuc)_BC von DTPT 6 thang 2012 3 2" xfId="6542"/>
    <cellStyle name="1_Bao cao giai ngan von dau tu nam 2009 (theo doi)_DK bo tri lai (chinh thuc)_BC von DTPT 6 thang 2012 3 2 2" xfId="23219"/>
    <cellStyle name="1_Bao cao giai ngan von dau tu nam 2009 (theo doi)_DK bo tri lai (chinh thuc)_BC von DTPT 6 thang 2012 3 3" xfId="6543"/>
    <cellStyle name="1_Bao cao giai ngan von dau tu nam 2009 (theo doi)_DK bo tri lai (chinh thuc)_BC von DTPT 6 thang 2012 3 3 2" xfId="23220"/>
    <cellStyle name="1_Bao cao giai ngan von dau tu nam 2009 (theo doi)_DK bo tri lai (chinh thuc)_BC von DTPT 6 thang 2012 3 4" xfId="6544"/>
    <cellStyle name="1_Bao cao giai ngan von dau tu nam 2009 (theo doi)_DK bo tri lai (chinh thuc)_BC von DTPT 6 thang 2012 3 4 2" xfId="23221"/>
    <cellStyle name="1_Bao cao giai ngan von dau tu nam 2009 (theo doi)_DK bo tri lai (chinh thuc)_BC von DTPT 6 thang 2012 3 5" xfId="23218"/>
    <cellStyle name="1_Bao cao giai ngan von dau tu nam 2009 (theo doi)_DK bo tri lai (chinh thuc)_BC von DTPT 6 thang 2012 4" xfId="6545"/>
    <cellStyle name="1_Bao cao giai ngan von dau tu nam 2009 (theo doi)_DK bo tri lai (chinh thuc)_BC von DTPT 6 thang 2012 4 2" xfId="23222"/>
    <cellStyle name="1_Bao cao giai ngan von dau tu nam 2009 (theo doi)_DK bo tri lai (chinh thuc)_BC von DTPT 6 thang 2012 5" xfId="6546"/>
    <cellStyle name="1_Bao cao giai ngan von dau tu nam 2009 (theo doi)_DK bo tri lai (chinh thuc)_BC von DTPT 6 thang 2012 5 2" xfId="23223"/>
    <cellStyle name="1_Bao cao giai ngan von dau tu nam 2009 (theo doi)_DK bo tri lai (chinh thuc)_BC von DTPT 6 thang 2012 6" xfId="6547"/>
    <cellStyle name="1_Bao cao giai ngan von dau tu nam 2009 (theo doi)_DK bo tri lai (chinh thuc)_BC von DTPT 6 thang 2012 6 2" xfId="23224"/>
    <cellStyle name="1_Bao cao giai ngan von dau tu nam 2009 (theo doi)_DK bo tri lai (chinh thuc)_BC von DTPT 6 thang 2012 7" xfId="23213"/>
    <cellStyle name="1_Bao cao giai ngan von dau tu nam 2009 (theo doi)_DK bo tri lai (chinh thuc)_Bieu du thao QD von ho tro co MT" xfId="6548"/>
    <cellStyle name="1_Bao cao giai ngan von dau tu nam 2009 (theo doi)_DK bo tri lai (chinh thuc)_Bieu du thao QD von ho tro co MT 2" xfId="6549"/>
    <cellStyle name="1_Bao cao giai ngan von dau tu nam 2009 (theo doi)_DK bo tri lai (chinh thuc)_Bieu du thao QD von ho tro co MT 2 2" xfId="6550"/>
    <cellStyle name="1_Bao cao giai ngan von dau tu nam 2009 (theo doi)_DK bo tri lai (chinh thuc)_Bieu du thao QD von ho tro co MT 2 2 2" xfId="23227"/>
    <cellStyle name="1_Bao cao giai ngan von dau tu nam 2009 (theo doi)_DK bo tri lai (chinh thuc)_Bieu du thao QD von ho tro co MT 2 3" xfId="6551"/>
    <cellStyle name="1_Bao cao giai ngan von dau tu nam 2009 (theo doi)_DK bo tri lai (chinh thuc)_Bieu du thao QD von ho tro co MT 2 3 2" xfId="23228"/>
    <cellStyle name="1_Bao cao giai ngan von dau tu nam 2009 (theo doi)_DK bo tri lai (chinh thuc)_Bieu du thao QD von ho tro co MT 2 4" xfId="6552"/>
    <cellStyle name="1_Bao cao giai ngan von dau tu nam 2009 (theo doi)_DK bo tri lai (chinh thuc)_Bieu du thao QD von ho tro co MT 2 4 2" xfId="23229"/>
    <cellStyle name="1_Bao cao giai ngan von dau tu nam 2009 (theo doi)_DK bo tri lai (chinh thuc)_Bieu du thao QD von ho tro co MT 2 5" xfId="23226"/>
    <cellStyle name="1_Bao cao giai ngan von dau tu nam 2009 (theo doi)_DK bo tri lai (chinh thuc)_Bieu du thao QD von ho tro co MT 3" xfId="6553"/>
    <cellStyle name="1_Bao cao giai ngan von dau tu nam 2009 (theo doi)_DK bo tri lai (chinh thuc)_Bieu du thao QD von ho tro co MT 3 2" xfId="6554"/>
    <cellStyle name="1_Bao cao giai ngan von dau tu nam 2009 (theo doi)_DK bo tri lai (chinh thuc)_Bieu du thao QD von ho tro co MT 3 2 2" xfId="23231"/>
    <cellStyle name="1_Bao cao giai ngan von dau tu nam 2009 (theo doi)_DK bo tri lai (chinh thuc)_Bieu du thao QD von ho tro co MT 3 3" xfId="6555"/>
    <cellStyle name="1_Bao cao giai ngan von dau tu nam 2009 (theo doi)_DK bo tri lai (chinh thuc)_Bieu du thao QD von ho tro co MT 3 3 2" xfId="23232"/>
    <cellStyle name="1_Bao cao giai ngan von dau tu nam 2009 (theo doi)_DK bo tri lai (chinh thuc)_Bieu du thao QD von ho tro co MT 3 4" xfId="6556"/>
    <cellStyle name="1_Bao cao giai ngan von dau tu nam 2009 (theo doi)_DK bo tri lai (chinh thuc)_Bieu du thao QD von ho tro co MT 3 4 2" xfId="23233"/>
    <cellStyle name="1_Bao cao giai ngan von dau tu nam 2009 (theo doi)_DK bo tri lai (chinh thuc)_Bieu du thao QD von ho tro co MT 3 5" xfId="23230"/>
    <cellStyle name="1_Bao cao giai ngan von dau tu nam 2009 (theo doi)_DK bo tri lai (chinh thuc)_Bieu du thao QD von ho tro co MT 4" xfId="6557"/>
    <cellStyle name="1_Bao cao giai ngan von dau tu nam 2009 (theo doi)_DK bo tri lai (chinh thuc)_Bieu du thao QD von ho tro co MT 4 2" xfId="23234"/>
    <cellStyle name="1_Bao cao giai ngan von dau tu nam 2009 (theo doi)_DK bo tri lai (chinh thuc)_Bieu du thao QD von ho tro co MT 5" xfId="6558"/>
    <cellStyle name="1_Bao cao giai ngan von dau tu nam 2009 (theo doi)_DK bo tri lai (chinh thuc)_Bieu du thao QD von ho tro co MT 5 2" xfId="23235"/>
    <cellStyle name="1_Bao cao giai ngan von dau tu nam 2009 (theo doi)_DK bo tri lai (chinh thuc)_Bieu du thao QD von ho tro co MT 6" xfId="6559"/>
    <cellStyle name="1_Bao cao giai ngan von dau tu nam 2009 (theo doi)_DK bo tri lai (chinh thuc)_Bieu du thao QD von ho tro co MT 6 2" xfId="23236"/>
    <cellStyle name="1_Bao cao giai ngan von dau tu nam 2009 (theo doi)_DK bo tri lai (chinh thuc)_Bieu du thao QD von ho tro co MT 7" xfId="23225"/>
    <cellStyle name="1_Bao cao giai ngan von dau tu nam 2009 (theo doi)_DK bo tri lai (chinh thuc)_Hoan chinh KH 2012 (o nha)" xfId="6560"/>
    <cellStyle name="1_Bao cao giai ngan von dau tu nam 2009 (theo doi)_DK bo tri lai (chinh thuc)_Hoan chinh KH 2012 (o nha) 2" xfId="6561"/>
    <cellStyle name="1_Bao cao giai ngan von dau tu nam 2009 (theo doi)_DK bo tri lai (chinh thuc)_Hoan chinh KH 2012 (o nha) 2 2" xfId="6562"/>
    <cellStyle name="1_Bao cao giai ngan von dau tu nam 2009 (theo doi)_DK bo tri lai (chinh thuc)_Hoan chinh KH 2012 (o nha) 2 2 2" xfId="23239"/>
    <cellStyle name="1_Bao cao giai ngan von dau tu nam 2009 (theo doi)_DK bo tri lai (chinh thuc)_Hoan chinh KH 2012 (o nha) 2 3" xfId="6563"/>
    <cellStyle name="1_Bao cao giai ngan von dau tu nam 2009 (theo doi)_DK bo tri lai (chinh thuc)_Hoan chinh KH 2012 (o nha) 2 3 2" xfId="23240"/>
    <cellStyle name="1_Bao cao giai ngan von dau tu nam 2009 (theo doi)_DK bo tri lai (chinh thuc)_Hoan chinh KH 2012 (o nha) 2 4" xfId="6564"/>
    <cellStyle name="1_Bao cao giai ngan von dau tu nam 2009 (theo doi)_DK bo tri lai (chinh thuc)_Hoan chinh KH 2012 (o nha) 2 4 2" xfId="23241"/>
    <cellStyle name="1_Bao cao giai ngan von dau tu nam 2009 (theo doi)_DK bo tri lai (chinh thuc)_Hoan chinh KH 2012 (o nha) 2 5" xfId="23238"/>
    <cellStyle name="1_Bao cao giai ngan von dau tu nam 2009 (theo doi)_DK bo tri lai (chinh thuc)_Hoan chinh KH 2012 (o nha) 3" xfId="6565"/>
    <cellStyle name="1_Bao cao giai ngan von dau tu nam 2009 (theo doi)_DK bo tri lai (chinh thuc)_Hoan chinh KH 2012 (o nha) 3 2" xfId="6566"/>
    <cellStyle name="1_Bao cao giai ngan von dau tu nam 2009 (theo doi)_DK bo tri lai (chinh thuc)_Hoan chinh KH 2012 (o nha) 3 2 2" xfId="23243"/>
    <cellStyle name="1_Bao cao giai ngan von dau tu nam 2009 (theo doi)_DK bo tri lai (chinh thuc)_Hoan chinh KH 2012 (o nha) 3 3" xfId="6567"/>
    <cellStyle name="1_Bao cao giai ngan von dau tu nam 2009 (theo doi)_DK bo tri lai (chinh thuc)_Hoan chinh KH 2012 (o nha) 3 3 2" xfId="23244"/>
    <cellStyle name="1_Bao cao giai ngan von dau tu nam 2009 (theo doi)_DK bo tri lai (chinh thuc)_Hoan chinh KH 2012 (o nha) 3 4" xfId="6568"/>
    <cellStyle name="1_Bao cao giai ngan von dau tu nam 2009 (theo doi)_DK bo tri lai (chinh thuc)_Hoan chinh KH 2012 (o nha) 3 4 2" xfId="23245"/>
    <cellStyle name="1_Bao cao giai ngan von dau tu nam 2009 (theo doi)_DK bo tri lai (chinh thuc)_Hoan chinh KH 2012 (o nha) 3 5" xfId="23242"/>
    <cellStyle name="1_Bao cao giai ngan von dau tu nam 2009 (theo doi)_DK bo tri lai (chinh thuc)_Hoan chinh KH 2012 (o nha) 4" xfId="6569"/>
    <cellStyle name="1_Bao cao giai ngan von dau tu nam 2009 (theo doi)_DK bo tri lai (chinh thuc)_Hoan chinh KH 2012 (o nha) 4 2" xfId="23246"/>
    <cellStyle name="1_Bao cao giai ngan von dau tu nam 2009 (theo doi)_DK bo tri lai (chinh thuc)_Hoan chinh KH 2012 (o nha) 5" xfId="6570"/>
    <cellStyle name="1_Bao cao giai ngan von dau tu nam 2009 (theo doi)_DK bo tri lai (chinh thuc)_Hoan chinh KH 2012 (o nha) 5 2" xfId="23247"/>
    <cellStyle name="1_Bao cao giai ngan von dau tu nam 2009 (theo doi)_DK bo tri lai (chinh thuc)_Hoan chinh KH 2012 (o nha) 6" xfId="6571"/>
    <cellStyle name="1_Bao cao giai ngan von dau tu nam 2009 (theo doi)_DK bo tri lai (chinh thuc)_Hoan chinh KH 2012 (o nha) 6 2" xfId="23248"/>
    <cellStyle name="1_Bao cao giai ngan von dau tu nam 2009 (theo doi)_DK bo tri lai (chinh thuc)_Hoan chinh KH 2012 (o nha) 7" xfId="23237"/>
    <cellStyle name="1_Bao cao giai ngan von dau tu nam 2009 (theo doi)_DK bo tri lai (chinh thuc)_Hoan chinh KH 2012 (o nha)_Bao cao giai ngan quy I" xfId="6572"/>
    <cellStyle name="1_Bao cao giai ngan von dau tu nam 2009 (theo doi)_DK bo tri lai (chinh thuc)_Hoan chinh KH 2012 (o nha)_Bao cao giai ngan quy I 2" xfId="6573"/>
    <cellStyle name="1_Bao cao giai ngan von dau tu nam 2009 (theo doi)_DK bo tri lai (chinh thuc)_Hoan chinh KH 2012 (o nha)_Bao cao giai ngan quy I 2 2" xfId="6574"/>
    <cellStyle name="1_Bao cao giai ngan von dau tu nam 2009 (theo doi)_DK bo tri lai (chinh thuc)_Hoan chinh KH 2012 (o nha)_Bao cao giai ngan quy I 2 2 2" xfId="23251"/>
    <cellStyle name="1_Bao cao giai ngan von dau tu nam 2009 (theo doi)_DK bo tri lai (chinh thuc)_Hoan chinh KH 2012 (o nha)_Bao cao giai ngan quy I 2 3" xfId="6575"/>
    <cellStyle name="1_Bao cao giai ngan von dau tu nam 2009 (theo doi)_DK bo tri lai (chinh thuc)_Hoan chinh KH 2012 (o nha)_Bao cao giai ngan quy I 2 3 2" xfId="23252"/>
    <cellStyle name="1_Bao cao giai ngan von dau tu nam 2009 (theo doi)_DK bo tri lai (chinh thuc)_Hoan chinh KH 2012 (o nha)_Bao cao giai ngan quy I 2 4" xfId="6576"/>
    <cellStyle name="1_Bao cao giai ngan von dau tu nam 2009 (theo doi)_DK bo tri lai (chinh thuc)_Hoan chinh KH 2012 (o nha)_Bao cao giai ngan quy I 2 4 2" xfId="23253"/>
    <cellStyle name="1_Bao cao giai ngan von dau tu nam 2009 (theo doi)_DK bo tri lai (chinh thuc)_Hoan chinh KH 2012 (o nha)_Bao cao giai ngan quy I 2 5" xfId="23250"/>
    <cellStyle name="1_Bao cao giai ngan von dau tu nam 2009 (theo doi)_DK bo tri lai (chinh thuc)_Hoan chinh KH 2012 (o nha)_Bao cao giai ngan quy I 3" xfId="6577"/>
    <cellStyle name="1_Bao cao giai ngan von dau tu nam 2009 (theo doi)_DK bo tri lai (chinh thuc)_Hoan chinh KH 2012 (o nha)_Bao cao giai ngan quy I 3 2" xfId="6578"/>
    <cellStyle name="1_Bao cao giai ngan von dau tu nam 2009 (theo doi)_DK bo tri lai (chinh thuc)_Hoan chinh KH 2012 (o nha)_Bao cao giai ngan quy I 3 2 2" xfId="23255"/>
    <cellStyle name="1_Bao cao giai ngan von dau tu nam 2009 (theo doi)_DK bo tri lai (chinh thuc)_Hoan chinh KH 2012 (o nha)_Bao cao giai ngan quy I 3 3" xfId="6579"/>
    <cellStyle name="1_Bao cao giai ngan von dau tu nam 2009 (theo doi)_DK bo tri lai (chinh thuc)_Hoan chinh KH 2012 (o nha)_Bao cao giai ngan quy I 3 3 2" xfId="23256"/>
    <cellStyle name="1_Bao cao giai ngan von dau tu nam 2009 (theo doi)_DK bo tri lai (chinh thuc)_Hoan chinh KH 2012 (o nha)_Bao cao giai ngan quy I 3 4" xfId="6580"/>
    <cellStyle name="1_Bao cao giai ngan von dau tu nam 2009 (theo doi)_DK bo tri lai (chinh thuc)_Hoan chinh KH 2012 (o nha)_Bao cao giai ngan quy I 3 4 2" xfId="23257"/>
    <cellStyle name="1_Bao cao giai ngan von dau tu nam 2009 (theo doi)_DK bo tri lai (chinh thuc)_Hoan chinh KH 2012 (o nha)_Bao cao giai ngan quy I 3 5" xfId="23254"/>
    <cellStyle name="1_Bao cao giai ngan von dau tu nam 2009 (theo doi)_DK bo tri lai (chinh thuc)_Hoan chinh KH 2012 (o nha)_Bao cao giai ngan quy I 4" xfId="6581"/>
    <cellStyle name="1_Bao cao giai ngan von dau tu nam 2009 (theo doi)_DK bo tri lai (chinh thuc)_Hoan chinh KH 2012 (o nha)_Bao cao giai ngan quy I 4 2" xfId="23258"/>
    <cellStyle name="1_Bao cao giai ngan von dau tu nam 2009 (theo doi)_DK bo tri lai (chinh thuc)_Hoan chinh KH 2012 (o nha)_Bao cao giai ngan quy I 5" xfId="6582"/>
    <cellStyle name="1_Bao cao giai ngan von dau tu nam 2009 (theo doi)_DK bo tri lai (chinh thuc)_Hoan chinh KH 2012 (o nha)_Bao cao giai ngan quy I 5 2" xfId="23259"/>
    <cellStyle name="1_Bao cao giai ngan von dau tu nam 2009 (theo doi)_DK bo tri lai (chinh thuc)_Hoan chinh KH 2012 (o nha)_Bao cao giai ngan quy I 6" xfId="6583"/>
    <cellStyle name="1_Bao cao giai ngan von dau tu nam 2009 (theo doi)_DK bo tri lai (chinh thuc)_Hoan chinh KH 2012 (o nha)_Bao cao giai ngan quy I 6 2" xfId="23260"/>
    <cellStyle name="1_Bao cao giai ngan von dau tu nam 2009 (theo doi)_DK bo tri lai (chinh thuc)_Hoan chinh KH 2012 (o nha)_Bao cao giai ngan quy I 7" xfId="23249"/>
    <cellStyle name="1_Bao cao giai ngan von dau tu nam 2009 (theo doi)_DK bo tri lai (chinh thuc)_Hoan chinh KH 2012 (o nha)_BC von DTPT 6 thang 2012" xfId="6584"/>
    <cellStyle name="1_Bao cao giai ngan von dau tu nam 2009 (theo doi)_DK bo tri lai (chinh thuc)_Hoan chinh KH 2012 (o nha)_BC von DTPT 6 thang 2012 2" xfId="6585"/>
    <cellStyle name="1_Bao cao giai ngan von dau tu nam 2009 (theo doi)_DK bo tri lai (chinh thuc)_Hoan chinh KH 2012 (o nha)_BC von DTPT 6 thang 2012 2 2" xfId="6586"/>
    <cellStyle name="1_Bao cao giai ngan von dau tu nam 2009 (theo doi)_DK bo tri lai (chinh thuc)_Hoan chinh KH 2012 (o nha)_BC von DTPT 6 thang 2012 2 2 2" xfId="23263"/>
    <cellStyle name="1_Bao cao giai ngan von dau tu nam 2009 (theo doi)_DK bo tri lai (chinh thuc)_Hoan chinh KH 2012 (o nha)_BC von DTPT 6 thang 2012 2 3" xfId="6587"/>
    <cellStyle name="1_Bao cao giai ngan von dau tu nam 2009 (theo doi)_DK bo tri lai (chinh thuc)_Hoan chinh KH 2012 (o nha)_BC von DTPT 6 thang 2012 2 3 2" xfId="23264"/>
    <cellStyle name="1_Bao cao giai ngan von dau tu nam 2009 (theo doi)_DK bo tri lai (chinh thuc)_Hoan chinh KH 2012 (o nha)_BC von DTPT 6 thang 2012 2 4" xfId="6588"/>
    <cellStyle name="1_Bao cao giai ngan von dau tu nam 2009 (theo doi)_DK bo tri lai (chinh thuc)_Hoan chinh KH 2012 (o nha)_BC von DTPT 6 thang 2012 2 4 2" xfId="23265"/>
    <cellStyle name="1_Bao cao giai ngan von dau tu nam 2009 (theo doi)_DK bo tri lai (chinh thuc)_Hoan chinh KH 2012 (o nha)_BC von DTPT 6 thang 2012 2 5" xfId="23262"/>
    <cellStyle name="1_Bao cao giai ngan von dau tu nam 2009 (theo doi)_DK bo tri lai (chinh thuc)_Hoan chinh KH 2012 (o nha)_BC von DTPT 6 thang 2012 3" xfId="6589"/>
    <cellStyle name="1_Bao cao giai ngan von dau tu nam 2009 (theo doi)_DK bo tri lai (chinh thuc)_Hoan chinh KH 2012 (o nha)_BC von DTPT 6 thang 2012 3 2" xfId="6590"/>
    <cellStyle name="1_Bao cao giai ngan von dau tu nam 2009 (theo doi)_DK bo tri lai (chinh thuc)_Hoan chinh KH 2012 (o nha)_BC von DTPT 6 thang 2012 3 2 2" xfId="23267"/>
    <cellStyle name="1_Bao cao giai ngan von dau tu nam 2009 (theo doi)_DK bo tri lai (chinh thuc)_Hoan chinh KH 2012 (o nha)_BC von DTPT 6 thang 2012 3 3" xfId="6591"/>
    <cellStyle name="1_Bao cao giai ngan von dau tu nam 2009 (theo doi)_DK bo tri lai (chinh thuc)_Hoan chinh KH 2012 (o nha)_BC von DTPT 6 thang 2012 3 3 2" xfId="23268"/>
    <cellStyle name="1_Bao cao giai ngan von dau tu nam 2009 (theo doi)_DK bo tri lai (chinh thuc)_Hoan chinh KH 2012 (o nha)_BC von DTPT 6 thang 2012 3 4" xfId="6592"/>
    <cellStyle name="1_Bao cao giai ngan von dau tu nam 2009 (theo doi)_DK bo tri lai (chinh thuc)_Hoan chinh KH 2012 (o nha)_BC von DTPT 6 thang 2012 3 4 2" xfId="23269"/>
    <cellStyle name="1_Bao cao giai ngan von dau tu nam 2009 (theo doi)_DK bo tri lai (chinh thuc)_Hoan chinh KH 2012 (o nha)_BC von DTPT 6 thang 2012 3 5" xfId="23266"/>
    <cellStyle name="1_Bao cao giai ngan von dau tu nam 2009 (theo doi)_DK bo tri lai (chinh thuc)_Hoan chinh KH 2012 (o nha)_BC von DTPT 6 thang 2012 4" xfId="6593"/>
    <cellStyle name="1_Bao cao giai ngan von dau tu nam 2009 (theo doi)_DK bo tri lai (chinh thuc)_Hoan chinh KH 2012 (o nha)_BC von DTPT 6 thang 2012 4 2" xfId="23270"/>
    <cellStyle name="1_Bao cao giai ngan von dau tu nam 2009 (theo doi)_DK bo tri lai (chinh thuc)_Hoan chinh KH 2012 (o nha)_BC von DTPT 6 thang 2012 5" xfId="6594"/>
    <cellStyle name="1_Bao cao giai ngan von dau tu nam 2009 (theo doi)_DK bo tri lai (chinh thuc)_Hoan chinh KH 2012 (o nha)_BC von DTPT 6 thang 2012 5 2" xfId="23271"/>
    <cellStyle name="1_Bao cao giai ngan von dau tu nam 2009 (theo doi)_DK bo tri lai (chinh thuc)_Hoan chinh KH 2012 (o nha)_BC von DTPT 6 thang 2012 6" xfId="6595"/>
    <cellStyle name="1_Bao cao giai ngan von dau tu nam 2009 (theo doi)_DK bo tri lai (chinh thuc)_Hoan chinh KH 2012 (o nha)_BC von DTPT 6 thang 2012 6 2" xfId="23272"/>
    <cellStyle name="1_Bao cao giai ngan von dau tu nam 2009 (theo doi)_DK bo tri lai (chinh thuc)_Hoan chinh KH 2012 (o nha)_BC von DTPT 6 thang 2012 7" xfId="23261"/>
    <cellStyle name="1_Bao cao giai ngan von dau tu nam 2009 (theo doi)_DK bo tri lai (chinh thuc)_Hoan chinh KH 2012 (o nha)_Bieu du thao QD von ho tro co MT" xfId="6596"/>
    <cellStyle name="1_Bao cao giai ngan von dau tu nam 2009 (theo doi)_DK bo tri lai (chinh thuc)_Hoan chinh KH 2012 (o nha)_Bieu du thao QD von ho tro co MT 2" xfId="6597"/>
    <cellStyle name="1_Bao cao giai ngan von dau tu nam 2009 (theo doi)_DK bo tri lai (chinh thuc)_Hoan chinh KH 2012 (o nha)_Bieu du thao QD von ho tro co MT 2 2" xfId="6598"/>
    <cellStyle name="1_Bao cao giai ngan von dau tu nam 2009 (theo doi)_DK bo tri lai (chinh thuc)_Hoan chinh KH 2012 (o nha)_Bieu du thao QD von ho tro co MT 2 2 2" xfId="23275"/>
    <cellStyle name="1_Bao cao giai ngan von dau tu nam 2009 (theo doi)_DK bo tri lai (chinh thuc)_Hoan chinh KH 2012 (o nha)_Bieu du thao QD von ho tro co MT 2 3" xfId="6599"/>
    <cellStyle name="1_Bao cao giai ngan von dau tu nam 2009 (theo doi)_DK bo tri lai (chinh thuc)_Hoan chinh KH 2012 (o nha)_Bieu du thao QD von ho tro co MT 2 3 2" xfId="23276"/>
    <cellStyle name="1_Bao cao giai ngan von dau tu nam 2009 (theo doi)_DK bo tri lai (chinh thuc)_Hoan chinh KH 2012 (o nha)_Bieu du thao QD von ho tro co MT 2 4" xfId="6600"/>
    <cellStyle name="1_Bao cao giai ngan von dau tu nam 2009 (theo doi)_DK bo tri lai (chinh thuc)_Hoan chinh KH 2012 (o nha)_Bieu du thao QD von ho tro co MT 2 4 2" xfId="23277"/>
    <cellStyle name="1_Bao cao giai ngan von dau tu nam 2009 (theo doi)_DK bo tri lai (chinh thuc)_Hoan chinh KH 2012 (o nha)_Bieu du thao QD von ho tro co MT 2 5" xfId="23274"/>
    <cellStyle name="1_Bao cao giai ngan von dau tu nam 2009 (theo doi)_DK bo tri lai (chinh thuc)_Hoan chinh KH 2012 (o nha)_Bieu du thao QD von ho tro co MT 3" xfId="6601"/>
    <cellStyle name="1_Bao cao giai ngan von dau tu nam 2009 (theo doi)_DK bo tri lai (chinh thuc)_Hoan chinh KH 2012 (o nha)_Bieu du thao QD von ho tro co MT 3 2" xfId="6602"/>
    <cellStyle name="1_Bao cao giai ngan von dau tu nam 2009 (theo doi)_DK bo tri lai (chinh thuc)_Hoan chinh KH 2012 (o nha)_Bieu du thao QD von ho tro co MT 3 2 2" xfId="23279"/>
    <cellStyle name="1_Bao cao giai ngan von dau tu nam 2009 (theo doi)_DK bo tri lai (chinh thuc)_Hoan chinh KH 2012 (o nha)_Bieu du thao QD von ho tro co MT 3 3" xfId="6603"/>
    <cellStyle name="1_Bao cao giai ngan von dau tu nam 2009 (theo doi)_DK bo tri lai (chinh thuc)_Hoan chinh KH 2012 (o nha)_Bieu du thao QD von ho tro co MT 3 3 2" xfId="23280"/>
    <cellStyle name="1_Bao cao giai ngan von dau tu nam 2009 (theo doi)_DK bo tri lai (chinh thuc)_Hoan chinh KH 2012 (o nha)_Bieu du thao QD von ho tro co MT 3 4" xfId="6604"/>
    <cellStyle name="1_Bao cao giai ngan von dau tu nam 2009 (theo doi)_DK bo tri lai (chinh thuc)_Hoan chinh KH 2012 (o nha)_Bieu du thao QD von ho tro co MT 3 4 2" xfId="23281"/>
    <cellStyle name="1_Bao cao giai ngan von dau tu nam 2009 (theo doi)_DK bo tri lai (chinh thuc)_Hoan chinh KH 2012 (o nha)_Bieu du thao QD von ho tro co MT 3 5" xfId="23278"/>
    <cellStyle name="1_Bao cao giai ngan von dau tu nam 2009 (theo doi)_DK bo tri lai (chinh thuc)_Hoan chinh KH 2012 (o nha)_Bieu du thao QD von ho tro co MT 4" xfId="6605"/>
    <cellStyle name="1_Bao cao giai ngan von dau tu nam 2009 (theo doi)_DK bo tri lai (chinh thuc)_Hoan chinh KH 2012 (o nha)_Bieu du thao QD von ho tro co MT 4 2" xfId="23282"/>
    <cellStyle name="1_Bao cao giai ngan von dau tu nam 2009 (theo doi)_DK bo tri lai (chinh thuc)_Hoan chinh KH 2012 (o nha)_Bieu du thao QD von ho tro co MT 5" xfId="6606"/>
    <cellStyle name="1_Bao cao giai ngan von dau tu nam 2009 (theo doi)_DK bo tri lai (chinh thuc)_Hoan chinh KH 2012 (o nha)_Bieu du thao QD von ho tro co MT 5 2" xfId="23283"/>
    <cellStyle name="1_Bao cao giai ngan von dau tu nam 2009 (theo doi)_DK bo tri lai (chinh thuc)_Hoan chinh KH 2012 (o nha)_Bieu du thao QD von ho tro co MT 6" xfId="6607"/>
    <cellStyle name="1_Bao cao giai ngan von dau tu nam 2009 (theo doi)_DK bo tri lai (chinh thuc)_Hoan chinh KH 2012 (o nha)_Bieu du thao QD von ho tro co MT 6 2" xfId="23284"/>
    <cellStyle name="1_Bao cao giai ngan von dau tu nam 2009 (theo doi)_DK bo tri lai (chinh thuc)_Hoan chinh KH 2012 (o nha)_Bieu du thao QD von ho tro co MT 7" xfId="23273"/>
    <cellStyle name="1_Bao cao giai ngan von dau tu nam 2009 (theo doi)_DK bo tri lai (chinh thuc)_Hoan chinh KH 2012 (o nha)_Ke hoach 2012 theo doi (giai ngan 30.6.12)" xfId="6608"/>
    <cellStyle name="1_Bao cao giai ngan von dau tu nam 2009 (theo doi)_DK bo tri lai (chinh thuc)_Hoan chinh KH 2012 (o nha)_Ke hoach 2012 theo doi (giai ngan 30.6.12) 2" xfId="6609"/>
    <cellStyle name="1_Bao cao giai ngan von dau tu nam 2009 (theo doi)_DK bo tri lai (chinh thuc)_Hoan chinh KH 2012 (o nha)_Ke hoach 2012 theo doi (giai ngan 30.6.12) 2 2" xfId="6610"/>
    <cellStyle name="1_Bao cao giai ngan von dau tu nam 2009 (theo doi)_DK bo tri lai (chinh thuc)_Hoan chinh KH 2012 (o nha)_Ke hoach 2012 theo doi (giai ngan 30.6.12) 2 2 2" xfId="23287"/>
    <cellStyle name="1_Bao cao giai ngan von dau tu nam 2009 (theo doi)_DK bo tri lai (chinh thuc)_Hoan chinh KH 2012 (o nha)_Ke hoach 2012 theo doi (giai ngan 30.6.12) 2 3" xfId="6611"/>
    <cellStyle name="1_Bao cao giai ngan von dau tu nam 2009 (theo doi)_DK bo tri lai (chinh thuc)_Hoan chinh KH 2012 (o nha)_Ke hoach 2012 theo doi (giai ngan 30.6.12) 2 3 2" xfId="23288"/>
    <cellStyle name="1_Bao cao giai ngan von dau tu nam 2009 (theo doi)_DK bo tri lai (chinh thuc)_Hoan chinh KH 2012 (o nha)_Ke hoach 2012 theo doi (giai ngan 30.6.12) 2 4" xfId="6612"/>
    <cellStyle name="1_Bao cao giai ngan von dau tu nam 2009 (theo doi)_DK bo tri lai (chinh thuc)_Hoan chinh KH 2012 (o nha)_Ke hoach 2012 theo doi (giai ngan 30.6.12) 2 4 2" xfId="23289"/>
    <cellStyle name="1_Bao cao giai ngan von dau tu nam 2009 (theo doi)_DK bo tri lai (chinh thuc)_Hoan chinh KH 2012 (o nha)_Ke hoach 2012 theo doi (giai ngan 30.6.12) 2 5" xfId="23286"/>
    <cellStyle name="1_Bao cao giai ngan von dau tu nam 2009 (theo doi)_DK bo tri lai (chinh thuc)_Hoan chinh KH 2012 (o nha)_Ke hoach 2012 theo doi (giai ngan 30.6.12) 3" xfId="6613"/>
    <cellStyle name="1_Bao cao giai ngan von dau tu nam 2009 (theo doi)_DK bo tri lai (chinh thuc)_Hoan chinh KH 2012 (o nha)_Ke hoach 2012 theo doi (giai ngan 30.6.12) 3 2" xfId="6614"/>
    <cellStyle name="1_Bao cao giai ngan von dau tu nam 2009 (theo doi)_DK bo tri lai (chinh thuc)_Hoan chinh KH 2012 (o nha)_Ke hoach 2012 theo doi (giai ngan 30.6.12) 3 2 2" xfId="23291"/>
    <cellStyle name="1_Bao cao giai ngan von dau tu nam 2009 (theo doi)_DK bo tri lai (chinh thuc)_Hoan chinh KH 2012 (o nha)_Ke hoach 2012 theo doi (giai ngan 30.6.12) 3 3" xfId="6615"/>
    <cellStyle name="1_Bao cao giai ngan von dau tu nam 2009 (theo doi)_DK bo tri lai (chinh thuc)_Hoan chinh KH 2012 (o nha)_Ke hoach 2012 theo doi (giai ngan 30.6.12) 3 3 2" xfId="23292"/>
    <cellStyle name="1_Bao cao giai ngan von dau tu nam 2009 (theo doi)_DK bo tri lai (chinh thuc)_Hoan chinh KH 2012 (o nha)_Ke hoach 2012 theo doi (giai ngan 30.6.12) 3 4" xfId="6616"/>
    <cellStyle name="1_Bao cao giai ngan von dau tu nam 2009 (theo doi)_DK bo tri lai (chinh thuc)_Hoan chinh KH 2012 (o nha)_Ke hoach 2012 theo doi (giai ngan 30.6.12) 3 4 2" xfId="23293"/>
    <cellStyle name="1_Bao cao giai ngan von dau tu nam 2009 (theo doi)_DK bo tri lai (chinh thuc)_Hoan chinh KH 2012 (o nha)_Ke hoach 2012 theo doi (giai ngan 30.6.12) 3 5" xfId="23290"/>
    <cellStyle name="1_Bao cao giai ngan von dau tu nam 2009 (theo doi)_DK bo tri lai (chinh thuc)_Hoan chinh KH 2012 (o nha)_Ke hoach 2012 theo doi (giai ngan 30.6.12) 4" xfId="6617"/>
    <cellStyle name="1_Bao cao giai ngan von dau tu nam 2009 (theo doi)_DK bo tri lai (chinh thuc)_Hoan chinh KH 2012 (o nha)_Ke hoach 2012 theo doi (giai ngan 30.6.12) 4 2" xfId="23294"/>
    <cellStyle name="1_Bao cao giai ngan von dau tu nam 2009 (theo doi)_DK bo tri lai (chinh thuc)_Hoan chinh KH 2012 (o nha)_Ke hoach 2012 theo doi (giai ngan 30.6.12) 5" xfId="6618"/>
    <cellStyle name="1_Bao cao giai ngan von dau tu nam 2009 (theo doi)_DK bo tri lai (chinh thuc)_Hoan chinh KH 2012 (o nha)_Ke hoach 2012 theo doi (giai ngan 30.6.12) 5 2" xfId="23295"/>
    <cellStyle name="1_Bao cao giai ngan von dau tu nam 2009 (theo doi)_DK bo tri lai (chinh thuc)_Hoan chinh KH 2012 (o nha)_Ke hoach 2012 theo doi (giai ngan 30.6.12) 6" xfId="6619"/>
    <cellStyle name="1_Bao cao giai ngan von dau tu nam 2009 (theo doi)_DK bo tri lai (chinh thuc)_Hoan chinh KH 2012 (o nha)_Ke hoach 2012 theo doi (giai ngan 30.6.12) 6 2" xfId="23296"/>
    <cellStyle name="1_Bao cao giai ngan von dau tu nam 2009 (theo doi)_DK bo tri lai (chinh thuc)_Hoan chinh KH 2012 (o nha)_Ke hoach 2012 theo doi (giai ngan 30.6.12) 7" xfId="23285"/>
    <cellStyle name="1_Bao cao giai ngan von dau tu nam 2009 (theo doi)_DK bo tri lai (chinh thuc)_Hoan chinh KH 2012 Von ho tro co MT" xfId="6620"/>
    <cellStyle name="1_Bao cao giai ngan von dau tu nam 2009 (theo doi)_DK bo tri lai (chinh thuc)_Hoan chinh KH 2012 Von ho tro co MT (chi tiet)" xfId="6621"/>
    <cellStyle name="1_Bao cao giai ngan von dau tu nam 2009 (theo doi)_DK bo tri lai (chinh thuc)_Hoan chinh KH 2012 Von ho tro co MT (chi tiet) 2" xfId="6622"/>
    <cellStyle name="1_Bao cao giai ngan von dau tu nam 2009 (theo doi)_DK bo tri lai (chinh thuc)_Hoan chinh KH 2012 Von ho tro co MT (chi tiet) 2 2" xfId="6623"/>
    <cellStyle name="1_Bao cao giai ngan von dau tu nam 2009 (theo doi)_DK bo tri lai (chinh thuc)_Hoan chinh KH 2012 Von ho tro co MT (chi tiet) 2 2 2" xfId="23300"/>
    <cellStyle name="1_Bao cao giai ngan von dau tu nam 2009 (theo doi)_DK bo tri lai (chinh thuc)_Hoan chinh KH 2012 Von ho tro co MT (chi tiet) 2 3" xfId="6624"/>
    <cellStyle name="1_Bao cao giai ngan von dau tu nam 2009 (theo doi)_DK bo tri lai (chinh thuc)_Hoan chinh KH 2012 Von ho tro co MT (chi tiet) 2 3 2" xfId="23301"/>
    <cellStyle name="1_Bao cao giai ngan von dau tu nam 2009 (theo doi)_DK bo tri lai (chinh thuc)_Hoan chinh KH 2012 Von ho tro co MT (chi tiet) 2 4" xfId="6625"/>
    <cellStyle name="1_Bao cao giai ngan von dau tu nam 2009 (theo doi)_DK bo tri lai (chinh thuc)_Hoan chinh KH 2012 Von ho tro co MT (chi tiet) 2 4 2" xfId="23302"/>
    <cellStyle name="1_Bao cao giai ngan von dau tu nam 2009 (theo doi)_DK bo tri lai (chinh thuc)_Hoan chinh KH 2012 Von ho tro co MT (chi tiet) 2 5" xfId="23299"/>
    <cellStyle name="1_Bao cao giai ngan von dau tu nam 2009 (theo doi)_DK bo tri lai (chinh thuc)_Hoan chinh KH 2012 Von ho tro co MT (chi tiet) 3" xfId="6626"/>
    <cellStyle name="1_Bao cao giai ngan von dau tu nam 2009 (theo doi)_DK bo tri lai (chinh thuc)_Hoan chinh KH 2012 Von ho tro co MT (chi tiet) 3 2" xfId="6627"/>
    <cellStyle name="1_Bao cao giai ngan von dau tu nam 2009 (theo doi)_DK bo tri lai (chinh thuc)_Hoan chinh KH 2012 Von ho tro co MT (chi tiet) 3 2 2" xfId="23304"/>
    <cellStyle name="1_Bao cao giai ngan von dau tu nam 2009 (theo doi)_DK bo tri lai (chinh thuc)_Hoan chinh KH 2012 Von ho tro co MT (chi tiet) 3 3" xfId="6628"/>
    <cellStyle name="1_Bao cao giai ngan von dau tu nam 2009 (theo doi)_DK bo tri lai (chinh thuc)_Hoan chinh KH 2012 Von ho tro co MT (chi tiet) 3 3 2" xfId="23305"/>
    <cellStyle name="1_Bao cao giai ngan von dau tu nam 2009 (theo doi)_DK bo tri lai (chinh thuc)_Hoan chinh KH 2012 Von ho tro co MT (chi tiet) 3 4" xfId="6629"/>
    <cellStyle name="1_Bao cao giai ngan von dau tu nam 2009 (theo doi)_DK bo tri lai (chinh thuc)_Hoan chinh KH 2012 Von ho tro co MT (chi tiet) 3 4 2" xfId="23306"/>
    <cellStyle name="1_Bao cao giai ngan von dau tu nam 2009 (theo doi)_DK bo tri lai (chinh thuc)_Hoan chinh KH 2012 Von ho tro co MT (chi tiet) 3 5" xfId="23303"/>
    <cellStyle name="1_Bao cao giai ngan von dau tu nam 2009 (theo doi)_DK bo tri lai (chinh thuc)_Hoan chinh KH 2012 Von ho tro co MT (chi tiet) 4" xfId="6630"/>
    <cellStyle name="1_Bao cao giai ngan von dau tu nam 2009 (theo doi)_DK bo tri lai (chinh thuc)_Hoan chinh KH 2012 Von ho tro co MT (chi tiet) 4 2" xfId="23307"/>
    <cellStyle name="1_Bao cao giai ngan von dau tu nam 2009 (theo doi)_DK bo tri lai (chinh thuc)_Hoan chinh KH 2012 Von ho tro co MT (chi tiet) 5" xfId="6631"/>
    <cellStyle name="1_Bao cao giai ngan von dau tu nam 2009 (theo doi)_DK bo tri lai (chinh thuc)_Hoan chinh KH 2012 Von ho tro co MT (chi tiet) 5 2" xfId="23308"/>
    <cellStyle name="1_Bao cao giai ngan von dau tu nam 2009 (theo doi)_DK bo tri lai (chinh thuc)_Hoan chinh KH 2012 Von ho tro co MT (chi tiet) 6" xfId="6632"/>
    <cellStyle name="1_Bao cao giai ngan von dau tu nam 2009 (theo doi)_DK bo tri lai (chinh thuc)_Hoan chinh KH 2012 Von ho tro co MT (chi tiet) 6 2" xfId="23309"/>
    <cellStyle name="1_Bao cao giai ngan von dau tu nam 2009 (theo doi)_DK bo tri lai (chinh thuc)_Hoan chinh KH 2012 Von ho tro co MT (chi tiet) 7" xfId="23298"/>
    <cellStyle name="1_Bao cao giai ngan von dau tu nam 2009 (theo doi)_DK bo tri lai (chinh thuc)_Hoan chinh KH 2012 Von ho tro co MT 10" xfId="6633"/>
    <cellStyle name="1_Bao cao giai ngan von dau tu nam 2009 (theo doi)_DK bo tri lai (chinh thuc)_Hoan chinh KH 2012 Von ho tro co MT 10 2" xfId="6634"/>
    <cellStyle name="1_Bao cao giai ngan von dau tu nam 2009 (theo doi)_DK bo tri lai (chinh thuc)_Hoan chinh KH 2012 Von ho tro co MT 10 2 2" xfId="23311"/>
    <cellStyle name="1_Bao cao giai ngan von dau tu nam 2009 (theo doi)_DK bo tri lai (chinh thuc)_Hoan chinh KH 2012 Von ho tro co MT 10 3" xfId="6635"/>
    <cellStyle name="1_Bao cao giai ngan von dau tu nam 2009 (theo doi)_DK bo tri lai (chinh thuc)_Hoan chinh KH 2012 Von ho tro co MT 10 3 2" xfId="23312"/>
    <cellStyle name="1_Bao cao giai ngan von dau tu nam 2009 (theo doi)_DK bo tri lai (chinh thuc)_Hoan chinh KH 2012 Von ho tro co MT 10 4" xfId="6636"/>
    <cellStyle name="1_Bao cao giai ngan von dau tu nam 2009 (theo doi)_DK bo tri lai (chinh thuc)_Hoan chinh KH 2012 Von ho tro co MT 10 4 2" xfId="23313"/>
    <cellStyle name="1_Bao cao giai ngan von dau tu nam 2009 (theo doi)_DK bo tri lai (chinh thuc)_Hoan chinh KH 2012 Von ho tro co MT 10 5" xfId="23310"/>
    <cellStyle name="1_Bao cao giai ngan von dau tu nam 2009 (theo doi)_DK bo tri lai (chinh thuc)_Hoan chinh KH 2012 Von ho tro co MT 11" xfId="6637"/>
    <cellStyle name="1_Bao cao giai ngan von dau tu nam 2009 (theo doi)_DK bo tri lai (chinh thuc)_Hoan chinh KH 2012 Von ho tro co MT 11 2" xfId="6638"/>
    <cellStyle name="1_Bao cao giai ngan von dau tu nam 2009 (theo doi)_DK bo tri lai (chinh thuc)_Hoan chinh KH 2012 Von ho tro co MT 11 2 2" xfId="23315"/>
    <cellStyle name="1_Bao cao giai ngan von dau tu nam 2009 (theo doi)_DK bo tri lai (chinh thuc)_Hoan chinh KH 2012 Von ho tro co MT 11 3" xfId="6639"/>
    <cellStyle name="1_Bao cao giai ngan von dau tu nam 2009 (theo doi)_DK bo tri lai (chinh thuc)_Hoan chinh KH 2012 Von ho tro co MT 11 3 2" xfId="23316"/>
    <cellStyle name="1_Bao cao giai ngan von dau tu nam 2009 (theo doi)_DK bo tri lai (chinh thuc)_Hoan chinh KH 2012 Von ho tro co MT 11 4" xfId="6640"/>
    <cellStyle name="1_Bao cao giai ngan von dau tu nam 2009 (theo doi)_DK bo tri lai (chinh thuc)_Hoan chinh KH 2012 Von ho tro co MT 11 4 2" xfId="23317"/>
    <cellStyle name="1_Bao cao giai ngan von dau tu nam 2009 (theo doi)_DK bo tri lai (chinh thuc)_Hoan chinh KH 2012 Von ho tro co MT 11 5" xfId="23314"/>
    <cellStyle name="1_Bao cao giai ngan von dau tu nam 2009 (theo doi)_DK bo tri lai (chinh thuc)_Hoan chinh KH 2012 Von ho tro co MT 12" xfId="6641"/>
    <cellStyle name="1_Bao cao giai ngan von dau tu nam 2009 (theo doi)_DK bo tri lai (chinh thuc)_Hoan chinh KH 2012 Von ho tro co MT 12 2" xfId="6642"/>
    <cellStyle name="1_Bao cao giai ngan von dau tu nam 2009 (theo doi)_DK bo tri lai (chinh thuc)_Hoan chinh KH 2012 Von ho tro co MT 12 2 2" xfId="23319"/>
    <cellStyle name="1_Bao cao giai ngan von dau tu nam 2009 (theo doi)_DK bo tri lai (chinh thuc)_Hoan chinh KH 2012 Von ho tro co MT 12 3" xfId="6643"/>
    <cellStyle name="1_Bao cao giai ngan von dau tu nam 2009 (theo doi)_DK bo tri lai (chinh thuc)_Hoan chinh KH 2012 Von ho tro co MT 12 3 2" xfId="23320"/>
    <cellStyle name="1_Bao cao giai ngan von dau tu nam 2009 (theo doi)_DK bo tri lai (chinh thuc)_Hoan chinh KH 2012 Von ho tro co MT 12 4" xfId="6644"/>
    <cellStyle name="1_Bao cao giai ngan von dau tu nam 2009 (theo doi)_DK bo tri lai (chinh thuc)_Hoan chinh KH 2012 Von ho tro co MT 12 4 2" xfId="23321"/>
    <cellStyle name="1_Bao cao giai ngan von dau tu nam 2009 (theo doi)_DK bo tri lai (chinh thuc)_Hoan chinh KH 2012 Von ho tro co MT 12 5" xfId="23318"/>
    <cellStyle name="1_Bao cao giai ngan von dau tu nam 2009 (theo doi)_DK bo tri lai (chinh thuc)_Hoan chinh KH 2012 Von ho tro co MT 13" xfId="6645"/>
    <cellStyle name="1_Bao cao giai ngan von dau tu nam 2009 (theo doi)_DK bo tri lai (chinh thuc)_Hoan chinh KH 2012 Von ho tro co MT 13 2" xfId="6646"/>
    <cellStyle name="1_Bao cao giai ngan von dau tu nam 2009 (theo doi)_DK bo tri lai (chinh thuc)_Hoan chinh KH 2012 Von ho tro co MT 13 2 2" xfId="23323"/>
    <cellStyle name="1_Bao cao giai ngan von dau tu nam 2009 (theo doi)_DK bo tri lai (chinh thuc)_Hoan chinh KH 2012 Von ho tro co MT 13 3" xfId="6647"/>
    <cellStyle name="1_Bao cao giai ngan von dau tu nam 2009 (theo doi)_DK bo tri lai (chinh thuc)_Hoan chinh KH 2012 Von ho tro co MT 13 3 2" xfId="23324"/>
    <cellStyle name="1_Bao cao giai ngan von dau tu nam 2009 (theo doi)_DK bo tri lai (chinh thuc)_Hoan chinh KH 2012 Von ho tro co MT 13 4" xfId="6648"/>
    <cellStyle name="1_Bao cao giai ngan von dau tu nam 2009 (theo doi)_DK bo tri lai (chinh thuc)_Hoan chinh KH 2012 Von ho tro co MT 13 4 2" xfId="23325"/>
    <cellStyle name="1_Bao cao giai ngan von dau tu nam 2009 (theo doi)_DK bo tri lai (chinh thuc)_Hoan chinh KH 2012 Von ho tro co MT 13 5" xfId="23322"/>
    <cellStyle name="1_Bao cao giai ngan von dau tu nam 2009 (theo doi)_DK bo tri lai (chinh thuc)_Hoan chinh KH 2012 Von ho tro co MT 14" xfId="6649"/>
    <cellStyle name="1_Bao cao giai ngan von dau tu nam 2009 (theo doi)_DK bo tri lai (chinh thuc)_Hoan chinh KH 2012 Von ho tro co MT 14 2" xfId="6650"/>
    <cellStyle name="1_Bao cao giai ngan von dau tu nam 2009 (theo doi)_DK bo tri lai (chinh thuc)_Hoan chinh KH 2012 Von ho tro co MT 14 2 2" xfId="23327"/>
    <cellStyle name="1_Bao cao giai ngan von dau tu nam 2009 (theo doi)_DK bo tri lai (chinh thuc)_Hoan chinh KH 2012 Von ho tro co MT 14 3" xfId="6651"/>
    <cellStyle name="1_Bao cao giai ngan von dau tu nam 2009 (theo doi)_DK bo tri lai (chinh thuc)_Hoan chinh KH 2012 Von ho tro co MT 14 3 2" xfId="23328"/>
    <cellStyle name="1_Bao cao giai ngan von dau tu nam 2009 (theo doi)_DK bo tri lai (chinh thuc)_Hoan chinh KH 2012 Von ho tro co MT 14 4" xfId="6652"/>
    <cellStyle name="1_Bao cao giai ngan von dau tu nam 2009 (theo doi)_DK bo tri lai (chinh thuc)_Hoan chinh KH 2012 Von ho tro co MT 14 4 2" xfId="23329"/>
    <cellStyle name="1_Bao cao giai ngan von dau tu nam 2009 (theo doi)_DK bo tri lai (chinh thuc)_Hoan chinh KH 2012 Von ho tro co MT 14 5" xfId="23326"/>
    <cellStyle name="1_Bao cao giai ngan von dau tu nam 2009 (theo doi)_DK bo tri lai (chinh thuc)_Hoan chinh KH 2012 Von ho tro co MT 15" xfId="6653"/>
    <cellStyle name="1_Bao cao giai ngan von dau tu nam 2009 (theo doi)_DK bo tri lai (chinh thuc)_Hoan chinh KH 2012 Von ho tro co MT 15 2" xfId="6654"/>
    <cellStyle name="1_Bao cao giai ngan von dau tu nam 2009 (theo doi)_DK bo tri lai (chinh thuc)_Hoan chinh KH 2012 Von ho tro co MT 15 2 2" xfId="23331"/>
    <cellStyle name="1_Bao cao giai ngan von dau tu nam 2009 (theo doi)_DK bo tri lai (chinh thuc)_Hoan chinh KH 2012 Von ho tro co MT 15 3" xfId="6655"/>
    <cellStyle name="1_Bao cao giai ngan von dau tu nam 2009 (theo doi)_DK bo tri lai (chinh thuc)_Hoan chinh KH 2012 Von ho tro co MT 15 3 2" xfId="23332"/>
    <cellStyle name="1_Bao cao giai ngan von dau tu nam 2009 (theo doi)_DK bo tri lai (chinh thuc)_Hoan chinh KH 2012 Von ho tro co MT 15 4" xfId="6656"/>
    <cellStyle name="1_Bao cao giai ngan von dau tu nam 2009 (theo doi)_DK bo tri lai (chinh thuc)_Hoan chinh KH 2012 Von ho tro co MT 15 4 2" xfId="23333"/>
    <cellStyle name="1_Bao cao giai ngan von dau tu nam 2009 (theo doi)_DK bo tri lai (chinh thuc)_Hoan chinh KH 2012 Von ho tro co MT 15 5" xfId="23330"/>
    <cellStyle name="1_Bao cao giai ngan von dau tu nam 2009 (theo doi)_DK bo tri lai (chinh thuc)_Hoan chinh KH 2012 Von ho tro co MT 16" xfId="6657"/>
    <cellStyle name="1_Bao cao giai ngan von dau tu nam 2009 (theo doi)_DK bo tri lai (chinh thuc)_Hoan chinh KH 2012 Von ho tro co MT 16 2" xfId="6658"/>
    <cellStyle name="1_Bao cao giai ngan von dau tu nam 2009 (theo doi)_DK bo tri lai (chinh thuc)_Hoan chinh KH 2012 Von ho tro co MT 16 2 2" xfId="23335"/>
    <cellStyle name="1_Bao cao giai ngan von dau tu nam 2009 (theo doi)_DK bo tri lai (chinh thuc)_Hoan chinh KH 2012 Von ho tro co MT 16 3" xfId="6659"/>
    <cellStyle name="1_Bao cao giai ngan von dau tu nam 2009 (theo doi)_DK bo tri lai (chinh thuc)_Hoan chinh KH 2012 Von ho tro co MT 16 3 2" xfId="23336"/>
    <cellStyle name="1_Bao cao giai ngan von dau tu nam 2009 (theo doi)_DK bo tri lai (chinh thuc)_Hoan chinh KH 2012 Von ho tro co MT 16 4" xfId="6660"/>
    <cellStyle name="1_Bao cao giai ngan von dau tu nam 2009 (theo doi)_DK bo tri lai (chinh thuc)_Hoan chinh KH 2012 Von ho tro co MT 16 4 2" xfId="23337"/>
    <cellStyle name="1_Bao cao giai ngan von dau tu nam 2009 (theo doi)_DK bo tri lai (chinh thuc)_Hoan chinh KH 2012 Von ho tro co MT 16 5" xfId="23334"/>
    <cellStyle name="1_Bao cao giai ngan von dau tu nam 2009 (theo doi)_DK bo tri lai (chinh thuc)_Hoan chinh KH 2012 Von ho tro co MT 17" xfId="6661"/>
    <cellStyle name="1_Bao cao giai ngan von dau tu nam 2009 (theo doi)_DK bo tri lai (chinh thuc)_Hoan chinh KH 2012 Von ho tro co MT 17 2" xfId="6662"/>
    <cellStyle name="1_Bao cao giai ngan von dau tu nam 2009 (theo doi)_DK bo tri lai (chinh thuc)_Hoan chinh KH 2012 Von ho tro co MT 17 2 2" xfId="23339"/>
    <cellStyle name="1_Bao cao giai ngan von dau tu nam 2009 (theo doi)_DK bo tri lai (chinh thuc)_Hoan chinh KH 2012 Von ho tro co MT 17 3" xfId="6663"/>
    <cellStyle name="1_Bao cao giai ngan von dau tu nam 2009 (theo doi)_DK bo tri lai (chinh thuc)_Hoan chinh KH 2012 Von ho tro co MT 17 3 2" xfId="23340"/>
    <cellStyle name="1_Bao cao giai ngan von dau tu nam 2009 (theo doi)_DK bo tri lai (chinh thuc)_Hoan chinh KH 2012 Von ho tro co MT 17 4" xfId="6664"/>
    <cellStyle name="1_Bao cao giai ngan von dau tu nam 2009 (theo doi)_DK bo tri lai (chinh thuc)_Hoan chinh KH 2012 Von ho tro co MT 17 4 2" xfId="23341"/>
    <cellStyle name="1_Bao cao giai ngan von dau tu nam 2009 (theo doi)_DK bo tri lai (chinh thuc)_Hoan chinh KH 2012 Von ho tro co MT 17 5" xfId="23338"/>
    <cellStyle name="1_Bao cao giai ngan von dau tu nam 2009 (theo doi)_DK bo tri lai (chinh thuc)_Hoan chinh KH 2012 Von ho tro co MT 18" xfId="6665"/>
    <cellStyle name="1_Bao cao giai ngan von dau tu nam 2009 (theo doi)_DK bo tri lai (chinh thuc)_Hoan chinh KH 2012 Von ho tro co MT 18 2" xfId="23342"/>
    <cellStyle name="1_Bao cao giai ngan von dau tu nam 2009 (theo doi)_DK bo tri lai (chinh thuc)_Hoan chinh KH 2012 Von ho tro co MT 19" xfId="6666"/>
    <cellStyle name="1_Bao cao giai ngan von dau tu nam 2009 (theo doi)_DK bo tri lai (chinh thuc)_Hoan chinh KH 2012 Von ho tro co MT 19 2" xfId="23343"/>
    <cellStyle name="1_Bao cao giai ngan von dau tu nam 2009 (theo doi)_DK bo tri lai (chinh thuc)_Hoan chinh KH 2012 Von ho tro co MT 2" xfId="6667"/>
    <cellStyle name="1_Bao cao giai ngan von dau tu nam 2009 (theo doi)_DK bo tri lai (chinh thuc)_Hoan chinh KH 2012 Von ho tro co MT 2 2" xfId="6668"/>
    <cellStyle name="1_Bao cao giai ngan von dau tu nam 2009 (theo doi)_DK bo tri lai (chinh thuc)_Hoan chinh KH 2012 Von ho tro co MT 2 2 2" xfId="23345"/>
    <cellStyle name="1_Bao cao giai ngan von dau tu nam 2009 (theo doi)_DK bo tri lai (chinh thuc)_Hoan chinh KH 2012 Von ho tro co MT 2 3" xfId="6669"/>
    <cellStyle name="1_Bao cao giai ngan von dau tu nam 2009 (theo doi)_DK bo tri lai (chinh thuc)_Hoan chinh KH 2012 Von ho tro co MT 2 3 2" xfId="23346"/>
    <cellStyle name="1_Bao cao giai ngan von dau tu nam 2009 (theo doi)_DK bo tri lai (chinh thuc)_Hoan chinh KH 2012 Von ho tro co MT 2 4" xfId="6670"/>
    <cellStyle name="1_Bao cao giai ngan von dau tu nam 2009 (theo doi)_DK bo tri lai (chinh thuc)_Hoan chinh KH 2012 Von ho tro co MT 2 4 2" xfId="23347"/>
    <cellStyle name="1_Bao cao giai ngan von dau tu nam 2009 (theo doi)_DK bo tri lai (chinh thuc)_Hoan chinh KH 2012 Von ho tro co MT 2 5" xfId="23344"/>
    <cellStyle name="1_Bao cao giai ngan von dau tu nam 2009 (theo doi)_DK bo tri lai (chinh thuc)_Hoan chinh KH 2012 Von ho tro co MT 20" xfId="6671"/>
    <cellStyle name="1_Bao cao giai ngan von dau tu nam 2009 (theo doi)_DK bo tri lai (chinh thuc)_Hoan chinh KH 2012 Von ho tro co MT 20 2" xfId="23348"/>
    <cellStyle name="1_Bao cao giai ngan von dau tu nam 2009 (theo doi)_DK bo tri lai (chinh thuc)_Hoan chinh KH 2012 Von ho tro co MT 21" xfId="23297"/>
    <cellStyle name="1_Bao cao giai ngan von dau tu nam 2009 (theo doi)_DK bo tri lai (chinh thuc)_Hoan chinh KH 2012 Von ho tro co MT 3" xfId="6672"/>
    <cellStyle name="1_Bao cao giai ngan von dau tu nam 2009 (theo doi)_DK bo tri lai (chinh thuc)_Hoan chinh KH 2012 Von ho tro co MT 3 2" xfId="6673"/>
    <cellStyle name="1_Bao cao giai ngan von dau tu nam 2009 (theo doi)_DK bo tri lai (chinh thuc)_Hoan chinh KH 2012 Von ho tro co MT 3 2 2" xfId="23350"/>
    <cellStyle name="1_Bao cao giai ngan von dau tu nam 2009 (theo doi)_DK bo tri lai (chinh thuc)_Hoan chinh KH 2012 Von ho tro co MT 3 3" xfId="6674"/>
    <cellStyle name="1_Bao cao giai ngan von dau tu nam 2009 (theo doi)_DK bo tri lai (chinh thuc)_Hoan chinh KH 2012 Von ho tro co MT 3 3 2" xfId="23351"/>
    <cellStyle name="1_Bao cao giai ngan von dau tu nam 2009 (theo doi)_DK bo tri lai (chinh thuc)_Hoan chinh KH 2012 Von ho tro co MT 3 4" xfId="6675"/>
    <cellStyle name="1_Bao cao giai ngan von dau tu nam 2009 (theo doi)_DK bo tri lai (chinh thuc)_Hoan chinh KH 2012 Von ho tro co MT 3 4 2" xfId="23352"/>
    <cellStyle name="1_Bao cao giai ngan von dau tu nam 2009 (theo doi)_DK bo tri lai (chinh thuc)_Hoan chinh KH 2012 Von ho tro co MT 3 5" xfId="23349"/>
    <cellStyle name="1_Bao cao giai ngan von dau tu nam 2009 (theo doi)_DK bo tri lai (chinh thuc)_Hoan chinh KH 2012 Von ho tro co MT 4" xfId="6676"/>
    <cellStyle name="1_Bao cao giai ngan von dau tu nam 2009 (theo doi)_DK bo tri lai (chinh thuc)_Hoan chinh KH 2012 Von ho tro co MT 4 2" xfId="6677"/>
    <cellStyle name="1_Bao cao giai ngan von dau tu nam 2009 (theo doi)_DK bo tri lai (chinh thuc)_Hoan chinh KH 2012 Von ho tro co MT 4 2 2" xfId="23354"/>
    <cellStyle name="1_Bao cao giai ngan von dau tu nam 2009 (theo doi)_DK bo tri lai (chinh thuc)_Hoan chinh KH 2012 Von ho tro co MT 4 3" xfId="6678"/>
    <cellStyle name="1_Bao cao giai ngan von dau tu nam 2009 (theo doi)_DK bo tri lai (chinh thuc)_Hoan chinh KH 2012 Von ho tro co MT 4 3 2" xfId="23355"/>
    <cellStyle name="1_Bao cao giai ngan von dau tu nam 2009 (theo doi)_DK bo tri lai (chinh thuc)_Hoan chinh KH 2012 Von ho tro co MT 4 4" xfId="6679"/>
    <cellStyle name="1_Bao cao giai ngan von dau tu nam 2009 (theo doi)_DK bo tri lai (chinh thuc)_Hoan chinh KH 2012 Von ho tro co MT 4 4 2" xfId="23356"/>
    <cellStyle name="1_Bao cao giai ngan von dau tu nam 2009 (theo doi)_DK bo tri lai (chinh thuc)_Hoan chinh KH 2012 Von ho tro co MT 4 5" xfId="23353"/>
    <cellStyle name="1_Bao cao giai ngan von dau tu nam 2009 (theo doi)_DK bo tri lai (chinh thuc)_Hoan chinh KH 2012 Von ho tro co MT 5" xfId="6680"/>
    <cellStyle name="1_Bao cao giai ngan von dau tu nam 2009 (theo doi)_DK bo tri lai (chinh thuc)_Hoan chinh KH 2012 Von ho tro co MT 5 2" xfId="6681"/>
    <cellStyle name="1_Bao cao giai ngan von dau tu nam 2009 (theo doi)_DK bo tri lai (chinh thuc)_Hoan chinh KH 2012 Von ho tro co MT 5 2 2" xfId="23358"/>
    <cellStyle name="1_Bao cao giai ngan von dau tu nam 2009 (theo doi)_DK bo tri lai (chinh thuc)_Hoan chinh KH 2012 Von ho tro co MT 5 3" xfId="6682"/>
    <cellStyle name="1_Bao cao giai ngan von dau tu nam 2009 (theo doi)_DK bo tri lai (chinh thuc)_Hoan chinh KH 2012 Von ho tro co MT 5 3 2" xfId="23359"/>
    <cellStyle name="1_Bao cao giai ngan von dau tu nam 2009 (theo doi)_DK bo tri lai (chinh thuc)_Hoan chinh KH 2012 Von ho tro co MT 5 4" xfId="6683"/>
    <cellStyle name="1_Bao cao giai ngan von dau tu nam 2009 (theo doi)_DK bo tri lai (chinh thuc)_Hoan chinh KH 2012 Von ho tro co MT 5 4 2" xfId="23360"/>
    <cellStyle name="1_Bao cao giai ngan von dau tu nam 2009 (theo doi)_DK bo tri lai (chinh thuc)_Hoan chinh KH 2012 Von ho tro co MT 5 5" xfId="23357"/>
    <cellStyle name="1_Bao cao giai ngan von dau tu nam 2009 (theo doi)_DK bo tri lai (chinh thuc)_Hoan chinh KH 2012 Von ho tro co MT 6" xfId="6684"/>
    <cellStyle name="1_Bao cao giai ngan von dau tu nam 2009 (theo doi)_DK bo tri lai (chinh thuc)_Hoan chinh KH 2012 Von ho tro co MT 6 2" xfId="6685"/>
    <cellStyle name="1_Bao cao giai ngan von dau tu nam 2009 (theo doi)_DK bo tri lai (chinh thuc)_Hoan chinh KH 2012 Von ho tro co MT 6 2 2" xfId="23362"/>
    <cellStyle name="1_Bao cao giai ngan von dau tu nam 2009 (theo doi)_DK bo tri lai (chinh thuc)_Hoan chinh KH 2012 Von ho tro co MT 6 3" xfId="6686"/>
    <cellStyle name="1_Bao cao giai ngan von dau tu nam 2009 (theo doi)_DK bo tri lai (chinh thuc)_Hoan chinh KH 2012 Von ho tro co MT 6 3 2" xfId="23363"/>
    <cellStyle name="1_Bao cao giai ngan von dau tu nam 2009 (theo doi)_DK bo tri lai (chinh thuc)_Hoan chinh KH 2012 Von ho tro co MT 6 4" xfId="6687"/>
    <cellStyle name="1_Bao cao giai ngan von dau tu nam 2009 (theo doi)_DK bo tri lai (chinh thuc)_Hoan chinh KH 2012 Von ho tro co MT 6 4 2" xfId="23364"/>
    <cellStyle name="1_Bao cao giai ngan von dau tu nam 2009 (theo doi)_DK bo tri lai (chinh thuc)_Hoan chinh KH 2012 Von ho tro co MT 6 5" xfId="23361"/>
    <cellStyle name="1_Bao cao giai ngan von dau tu nam 2009 (theo doi)_DK bo tri lai (chinh thuc)_Hoan chinh KH 2012 Von ho tro co MT 7" xfId="6688"/>
    <cellStyle name="1_Bao cao giai ngan von dau tu nam 2009 (theo doi)_DK bo tri lai (chinh thuc)_Hoan chinh KH 2012 Von ho tro co MT 7 2" xfId="6689"/>
    <cellStyle name="1_Bao cao giai ngan von dau tu nam 2009 (theo doi)_DK bo tri lai (chinh thuc)_Hoan chinh KH 2012 Von ho tro co MT 7 2 2" xfId="23366"/>
    <cellStyle name="1_Bao cao giai ngan von dau tu nam 2009 (theo doi)_DK bo tri lai (chinh thuc)_Hoan chinh KH 2012 Von ho tro co MT 7 3" xfId="6690"/>
    <cellStyle name="1_Bao cao giai ngan von dau tu nam 2009 (theo doi)_DK bo tri lai (chinh thuc)_Hoan chinh KH 2012 Von ho tro co MT 7 3 2" xfId="23367"/>
    <cellStyle name="1_Bao cao giai ngan von dau tu nam 2009 (theo doi)_DK bo tri lai (chinh thuc)_Hoan chinh KH 2012 Von ho tro co MT 7 4" xfId="6691"/>
    <cellStyle name="1_Bao cao giai ngan von dau tu nam 2009 (theo doi)_DK bo tri lai (chinh thuc)_Hoan chinh KH 2012 Von ho tro co MT 7 4 2" xfId="23368"/>
    <cellStyle name="1_Bao cao giai ngan von dau tu nam 2009 (theo doi)_DK bo tri lai (chinh thuc)_Hoan chinh KH 2012 Von ho tro co MT 7 5" xfId="23365"/>
    <cellStyle name="1_Bao cao giai ngan von dau tu nam 2009 (theo doi)_DK bo tri lai (chinh thuc)_Hoan chinh KH 2012 Von ho tro co MT 8" xfId="6692"/>
    <cellStyle name="1_Bao cao giai ngan von dau tu nam 2009 (theo doi)_DK bo tri lai (chinh thuc)_Hoan chinh KH 2012 Von ho tro co MT 8 2" xfId="6693"/>
    <cellStyle name="1_Bao cao giai ngan von dau tu nam 2009 (theo doi)_DK bo tri lai (chinh thuc)_Hoan chinh KH 2012 Von ho tro co MT 8 2 2" xfId="23370"/>
    <cellStyle name="1_Bao cao giai ngan von dau tu nam 2009 (theo doi)_DK bo tri lai (chinh thuc)_Hoan chinh KH 2012 Von ho tro co MT 8 3" xfId="6694"/>
    <cellStyle name="1_Bao cao giai ngan von dau tu nam 2009 (theo doi)_DK bo tri lai (chinh thuc)_Hoan chinh KH 2012 Von ho tro co MT 8 3 2" xfId="23371"/>
    <cellStyle name="1_Bao cao giai ngan von dau tu nam 2009 (theo doi)_DK bo tri lai (chinh thuc)_Hoan chinh KH 2012 Von ho tro co MT 8 4" xfId="6695"/>
    <cellStyle name="1_Bao cao giai ngan von dau tu nam 2009 (theo doi)_DK bo tri lai (chinh thuc)_Hoan chinh KH 2012 Von ho tro co MT 8 4 2" xfId="23372"/>
    <cellStyle name="1_Bao cao giai ngan von dau tu nam 2009 (theo doi)_DK bo tri lai (chinh thuc)_Hoan chinh KH 2012 Von ho tro co MT 8 5" xfId="23369"/>
    <cellStyle name="1_Bao cao giai ngan von dau tu nam 2009 (theo doi)_DK bo tri lai (chinh thuc)_Hoan chinh KH 2012 Von ho tro co MT 9" xfId="6696"/>
    <cellStyle name="1_Bao cao giai ngan von dau tu nam 2009 (theo doi)_DK bo tri lai (chinh thuc)_Hoan chinh KH 2012 Von ho tro co MT 9 2" xfId="6697"/>
    <cellStyle name="1_Bao cao giai ngan von dau tu nam 2009 (theo doi)_DK bo tri lai (chinh thuc)_Hoan chinh KH 2012 Von ho tro co MT 9 2 2" xfId="23374"/>
    <cellStyle name="1_Bao cao giai ngan von dau tu nam 2009 (theo doi)_DK bo tri lai (chinh thuc)_Hoan chinh KH 2012 Von ho tro co MT 9 3" xfId="6698"/>
    <cellStyle name="1_Bao cao giai ngan von dau tu nam 2009 (theo doi)_DK bo tri lai (chinh thuc)_Hoan chinh KH 2012 Von ho tro co MT 9 3 2" xfId="23375"/>
    <cellStyle name="1_Bao cao giai ngan von dau tu nam 2009 (theo doi)_DK bo tri lai (chinh thuc)_Hoan chinh KH 2012 Von ho tro co MT 9 4" xfId="6699"/>
    <cellStyle name="1_Bao cao giai ngan von dau tu nam 2009 (theo doi)_DK bo tri lai (chinh thuc)_Hoan chinh KH 2012 Von ho tro co MT 9 4 2" xfId="23376"/>
    <cellStyle name="1_Bao cao giai ngan von dau tu nam 2009 (theo doi)_DK bo tri lai (chinh thuc)_Hoan chinh KH 2012 Von ho tro co MT 9 5" xfId="23373"/>
    <cellStyle name="1_Bao cao giai ngan von dau tu nam 2009 (theo doi)_DK bo tri lai (chinh thuc)_Hoan chinh KH 2012 Von ho tro co MT_Bao cao giai ngan quy I" xfId="6700"/>
    <cellStyle name="1_Bao cao giai ngan von dau tu nam 2009 (theo doi)_DK bo tri lai (chinh thuc)_Hoan chinh KH 2012 Von ho tro co MT_Bao cao giai ngan quy I 2" xfId="6701"/>
    <cellStyle name="1_Bao cao giai ngan von dau tu nam 2009 (theo doi)_DK bo tri lai (chinh thuc)_Hoan chinh KH 2012 Von ho tro co MT_Bao cao giai ngan quy I 2 2" xfId="6702"/>
    <cellStyle name="1_Bao cao giai ngan von dau tu nam 2009 (theo doi)_DK bo tri lai (chinh thuc)_Hoan chinh KH 2012 Von ho tro co MT_Bao cao giai ngan quy I 2 2 2" xfId="23379"/>
    <cellStyle name="1_Bao cao giai ngan von dau tu nam 2009 (theo doi)_DK bo tri lai (chinh thuc)_Hoan chinh KH 2012 Von ho tro co MT_Bao cao giai ngan quy I 2 3" xfId="6703"/>
    <cellStyle name="1_Bao cao giai ngan von dau tu nam 2009 (theo doi)_DK bo tri lai (chinh thuc)_Hoan chinh KH 2012 Von ho tro co MT_Bao cao giai ngan quy I 2 3 2" xfId="23380"/>
    <cellStyle name="1_Bao cao giai ngan von dau tu nam 2009 (theo doi)_DK bo tri lai (chinh thuc)_Hoan chinh KH 2012 Von ho tro co MT_Bao cao giai ngan quy I 2 4" xfId="6704"/>
    <cellStyle name="1_Bao cao giai ngan von dau tu nam 2009 (theo doi)_DK bo tri lai (chinh thuc)_Hoan chinh KH 2012 Von ho tro co MT_Bao cao giai ngan quy I 2 4 2" xfId="23381"/>
    <cellStyle name="1_Bao cao giai ngan von dau tu nam 2009 (theo doi)_DK bo tri lai (chinh thuc)_Hoan chinh KH 2012 Von ho tro co MT_Bao cao giai ngan quy I 2 5" xfId="23378"/>
    <cellStyle name="1_Bao cao giai ngan von dau tu nam 2009 (theo doi)_DK bo tri lai (chinh thuc)_Hoan chinh KH 2012 Von ho tro co MT_Bao cao giai ngan quy I 3" xfId="6705"/>
    <cellStyle name="1_Bao cao giai ngan von dau tu nam 2009 (theo doi)_DK bo tri lai (chinh thuc)_Hoan chinh KH 2012 Von ho tro co MT_Bao cao giai ngan quy I 3 2" xfId="6706"/>
    <cellStyle name="1_Bao cao giai ngan von dau tu nam 2009 (theo doi)_DK bo tri lai (chinh thuc)_Hoan chinh KH 2012 Von ho tro co MT_Bao cao giai ngan quy I 3 2 2" xfId="23383"/>
    <cellStyle name="1_Bao cao giai ngan von dau tu nam 2009 (theo doi)_DK bo tri lai (chinh thuc)_Hoan chinh KH 2012 Von ho tro co MT_Bao cao giai ngan quy I 3 3" xfId="6707"/>
    <cellStyle name="1_Bao cao giai ngan von dau tu nam 2009 (theo doi)_DK bo tri lai (chinh thuc)_Hoan chinh KH 2012 Von ho tro co MT_Bao cao giai ngan quy I 3 3 2" xfId="23384"/>
    <cellStyle name="1_Bao cao giai ngan von dau tu nam 2009 (theo doi)_DK bo tri lai (chinh thuc)_Hoan chinh KH 2012 Von ho tro co MT_Bao cao giai ngan quy I 3 4" xfId="6708"/>
    <cellStyle name="1_Bao cao giai ngan von dau tu nam 2009 (theo doi)_DK bo tri lai (chinh thuc)_Hoan chinh KH 2012 Von ho tro co MT_Bao cao giai ngan quy I 3 4 2" xfId="23385"/>
    <cellStyle name="1_Bao cao giai ngan von dau tu nam 2009 (theo doi)_DK bo tri lai (chinh thuc)_Hoan chinh KH 2012 Von ho tro co MT_Bao cao giai ngan quy I 3 5" xfId="23382"/>
    <cellStyle name="1_Bao cao giai ngan von dau tu nam 2009 (theo doi)_DK bo tri lai (chinh thuc)_Hoan chinh KH 2012 Von ho tro co MT_Bao cao giai ngan quy I 4" xfId="6709"/>
    <cellStyle name="1_Bao cao giai ngan von dau tu nam 2009 (theo doi)_DK bo tri lai (chinh thuc)_Hoan chinh KH 2012 Von ho tro co MT_Bao cao giai ngan quy I 4 2" xfId="23386"/>
    <cellStyle name="1_Bao cao giai ngan von dau tu nam 2009 (theo doi)_DK bo tri lai (chinh thuc)_Hoan chinh KH 2012 Von ho tro co MT_Bao cao giai ngan quy I 5" xfId="6710"/>
    <cellStyle name="1_Bao cao giai ngan von dau tu nam 2009 (theo doi)_DK bo tri lai (chinh thuc)_Hoan chinh KH 2012 Von ho tro co MT_Bao cao giai ngan quy I 5 2" xfId="23387"/>
    <cellStyle name="1_Bao cao giai ngan von dau tu nam 2009 (theo doi)_DK bo tri lai (chinh thuc)_Hoan chinh KH 2012 Von ho tro co MT_Bao cao giai ngan quy I 6" xfId="6711"/>
    <cellStyle name="1_Bao cao giai ngan von dau tu nam 2009 (theo doi)_DK bo tri lai (chinh thuc)_Hoan chinh KH 2012 Von ho tro co MT_Bao cao giai ngan quy I 6 2" xfId="23388"/>
    <cellStyle name="1_Bao cao giai ngan von dau tu nam 2009 (theo doi)_DK bo tri lai (chinh thuc)_Hoan chinh KH 2012 Von ho tro co MT_Bao cao giai ngan quy I 7" xfId="23377"/>
    <cellStyle name="1_Bao cao giai ngan von dau tu nam 2009 (theo doi)_DK bo tri lai (chinh thuc)_Hoan chinh KH 2012 Von ho tro co MT_BC von DTPT 6 thang 2012" xfId="6712"/>
    <cellStyle name="1_Bao cao giai ngan von dau tu nam 2009 (theo doi)_DK bo tri lai (chinh thuc)_Hoan chinh KH 2012 Von ho tro co MT_BC von DTPT 6 thang 2012 2" xfId="6713"/>
    <cellStyle name="1_Bao cao giai ngan von dau tu nam 2009 (theo doi)_DK bo tri lai (chinh thuc)_Hoan chinh KH 2012 Von ho tro co MT_BC von DTPT 6 thang 2012 2 2" xfId="6714"/>
    <cellStyle name="1_Bao cao giai ngan von dau tu nam 2009 (theo doi)_DK bo tri lai (chinh thuc)_Hoan chinh KH 2012 Von ho tro co MT_BC von DTPT 6 thang 2012 2 2 2" xfId="23391"/>
    <cellStyle name="1_Bao cao giai ngan von dau tu nam 2009 (theo doi)_DK bo tri lai (chinh thuc)_Hoan chinh KH 2012 Von ho tro co MT_BC von DTPT 6 thang 2012 2 3" xfId="6715"/>
    <cellStyle name="1_Bao cao giai ngan von dau tu nam 2009 (theo doi)_DK bo tri lai (chinh thuc)_Hoan chinh KH 2012 Von ho tro co MT_BC von DTPT 6 thang 2012 2 3 2" xfId="23392"/>
    <cellStyle name="1_Bao cao giai ngan von dau tu nam 2009 (theo doi)_DK bo tri lai (chinh thuc)_Hoan chinh KH 2012 Von ho tro co MT_BC von DTPT 6 thang 2012 2 4" xfId="6716"/>
    <cellStyle name="1_Bao cao giai ngan von dau tu nam 2009 (theo doi)_DK bo tri lai (chinh thuc)_Hoan chinh KH 2012 Von ho tro co MT_BC von DTPT 6 thang 2012 2 4 2" xfId="23393"/>
    <cellStyle name="1_Bao cao giai ngan von dau tu nam 2009 (theo doi)_DK bo tri lai (chinh thuc)_Hoan chinh KH 2012 Von ho tro co MT_BC von DTPT 6 thang 2012 2 5" xfId="23390"/>
    <cellStyle name="1_Bao cao giai ngan von dau tu nam 2009 (theo doi)_DK bo tri lai (chinh thuc)_Hoan chinh KH 2012 Von ho tro co MT_BC von DTPT 6 thang 2012 3" xfId="6717"/>
    <cellStyle name="1_Bao cao giai ngan von dau tu nam 2009 (theo doi)_DK bo tri lai (chinh thuc)_Hoan chinh KH 2012 Von ho tro co MT_BC von DTPT 6 thang 2012 3 2" xfId="6718"/>
    <cellStyle name="1_Bao cao giai ngan von dau tu nam 2009 (theo doi)_DK bo tri lai (chinh thuc)_Hoan chinh KH 2012 Von ho tro co MT_BC von DTPT 6 thang 2012 3 2 2" xfId="23395"/>
    <cellStyle name="1_Bao cao giai ngan von dau tu nam 2009 (theo doi)_DK bo tri lai (chinh thuc)_Hoan chinh KH 2012 Von ho tro co MT_BC von DTPT 6 thang 2012 3 3" xfId="6719"/>
    <cellStyle name="1_Bao cao giai ngan von dau tu nam 2009 (theo doi)_DK bo tri lai (chinh thuc)_Hoan chinh KH 2012 Von ho tro co MT_BC von DTPT 6 thang 2012 3 3 2" xfId="23396"/>
    <cellStyle name="1_Bao cao giai ngan von dau tu nam 2009 (theo doi)_DK bo tri lai (chinh thuc)_Hoan chinh KH 2012 Von ho tro co MT_BC von DTPT 6 thang 2012 3 4" xfId="6720"/>
    <cellStyle name="1_Bao cao giai ngan von dau tu nam 2009 (theo doi)_DK bo tri lai (chinh thuc)_Hoan chinh KH 2012 Von ho tro co MT_BC von DTPT 6 thang 2012 3 4 2" xfId="23397"/>
    <cellStyle name="1_Bao cao giai ngan von dau tu nam 2009 (theo doi)_DK bo tri lai (chinh thuc)_Hoan chinh KH 2012 Von ho tro co MT_BC von DTPT 6 thang 2012 3 5" xfId="23394"/>
    <cellStyle name="1_Bao cao giai ngan von dau tu nam 2009 (theo doi)_DK bo tri lai (chinh thuc)_Hoan chinh KH 2012 Von ho tro co MT_BC von DTPT 6 thang 2012 4" xfId="6721"/>
    <cellStyle name="1_Bao cao giai ngan von dau tu nam 2009 (theo doi)_DK bo tri lai (chinh thuc)_Hoan chinh KH 2012 Von ho tro co MT_BC von DTPT 6 thang 2012 4 2" xfId="23398"/>
    <cellStyle name="1_Bao cao giai ngan von dau tu nam 2009 (theo doi)_DK bo tri lai (chinh thuc)_Hoan chinh KH 2012 Von ho tro co MT_BC von DTPT 6 thang 2012 5" xfId="6722"/>
    <cellStyle name="1_Bao cao giai ngan von dau tu nam 2009 (theo doi)_DK bo tri lai (chinh thuc)_Hoan chinh KH 2012 Von ho tro co MT_BC von DTPT 6 thang 2012 5 2" xfId="23399"/>
    <cellStyle name="1_Bao cao giai ngan von dau tu nam 2009 (theo doi)_DK bo tri lai (chinh thuc)_Hoan chinh KH 2012 Von ho tro co MT_BC von DTPT 6 thang 2012 6" xfId="6723"/>
    <cellStyle name="1_Bao cao giai ngan von dau tu nam 2009 (theo doi)_DK bo tri lai (chinh thuc)_Hoan chinh KH 2012 Von ho tro co MT_BC von DTPT 6 thang 2012 6 2" xfId="23400"/>
    <cellStyle name="1_Bao cao giai ngan von dau tu nam 2009 (theo doi)_DK bo tri lai (chinh thuc)_Hoan chinh KH 2012 Von ho tro co MT_BC von DTPT 6 thang 2012 7" xfId="23389"/>
    <cellStyle name="1_Bao cao giai ngan von dau tu nam 2009 (theo doi)_DK bo tri lai (chinh thuc)_Hoan chinh KH 2012 Von ho tro co MT_Bieu du thao QD von ho tro co MT" xfId="6724"/>
    <cellStyle name="1_Bao cao giai ngan von dau tu nam 2009 (theo doi)_DK bo tri lai (chinh thuc)_Hoan chinh KH 2012 Von ho tro co MT_Bieu du thao QD von ho tro co MT 2" xfId="6725"/>
    <cellStyle name="1_Bao cao giai ngan von dau tu nam 2009 (theo doi)_DK bo tri lai (chinh thuc)_Hoan chinh KH 2012 Von ho tro co MT_Bieu du thao QD von ho tro co MT 2 2" xfId="6726"/>
    <cellStyle name="1_Bao cao giai ngan von dau tu nam 2009 (theo doi)_DK bo tri lai (chinh thuc)_Hoan chinh KH 2012 Von ho tro co MT_Bieu du thao QD von ho tro co MT 2 2 2" xfId="23403"/>
    <cellStyle name="1_Bao cao giai ngan von dau tu nam 2009 (theo doi)_DK bo tri lai (chinh thuc)_Hoan chinh KH 2012 Von ho tro co MT_Bieu du thao QD von ho tro co MT 2 3" xfId="6727"/>
    <cellStyle name="1_Bao cao giai ngan von dau tu nam 2009 (theo doi)_DK bo tri lai (chinh thuc)_Hoan chinh KH 2012 Von ho tro co MT_Bieu du thao QD von ho tro co MT 2 3 2" xfId="23404"/>
    <cellStyle name="1_Bao cao giai ngan von dau tu nam 2009 (theo doi)_DK bo tri lai (chinh thuc)_Hoan chinh KH 2012 Von ho tro co MT_Bieu du thao QD von ho tro co MT 2 4" xfId="6728"/>
    <cellStyle name="1_Bao cao giai ngan von dau tu nam 2009 (theo doi)_DK bo tri lai (chinh thuc)_Hoan chinh KH 2012 Von ho tro co MT_Bieu du thao QD von ho tro co MT 2 4 2" xfId="23405"/>
    <cellStyle name="1_Bao cao giai ngan von dau tu nam 2009 (theo doi)_DK bo tri lai (chinh thuc)_Hoan chinh KH 2012 Von ho tro co MT_Bieu du thao QD von ho tro co MT 2 5" xfId="23402"/>
    <cellStyle name="1_Bao cao giai ngan von dau tu nam 2009 (theo doi)_DK bo tri lai (chinh thuc)_Hoan chinh KH 2012 Von ho tro co MT_Bieu du thao QD von ho tro co MT 3" xfId="6729"/>
    <cellStyle name="1_Bao cao giai ngan von dau tu nam 2009 (theo doi)_DK bo tri lai (chinh thuc)_Hoan chinh KH 2012 Von ho tro co MT_Bieu du thao QD von ho tro co MT 3 2" xfId="6730"/>
    <cellStyle name="1_Bao cao giai ngan von dau tu nam 2009 (theo doi)_DK bo tri lai (chinh thuc)_Hoan chinh KH 2012 Von ho tro co MT_Bieu du thao QD von ho tro co MT 3 2 2" xfId="23407"/>
    <cellStyle name="1_Bao cao giai ngan von dau tu nam 2009 (theo doi)_DK bo tri lai (chinh thuc)_Hoan chinh KH 2012 Von ho tro co MT_Bieu du thao QD von ho tro co MT 3 3" xfId="6731"/>
    <cellStyle name="1_Bao cao giai ngan von dau tu nam 2009 (theo doi)_DK bo tri lai (chinh thuc)_Hoan chinh KH 2012 Von ho tro co MT_Bieu du thao QD von ho tro co MT 3 3 2" xfId="23408"/>
    <cellStyle name="1_Bao cao giai ngan von dau tu nam 2009 (theo doi)_DK bo tri lai (chinh thuc)_Hoan chinh KH 2012 Von ho tro co MT_Bieu du thao QD von ho tro co MT 3 4" xfId="6732"/>
    <cellStyle name="1_Bao cao giai ngan von dau tu nam 2009 (theo doi)_DK bo tri lai (chinh thuc)_Hoan chinh KH 2012 Von ho tro co MT_Bieu du thao QD von ho tro co MT 3 4 2" xfId="23409"/>
    <cellStyle name="1_Bao cao giai ngan von dau tu nam 2009 (theo doi)_DK bo tri lai (chinh thuc)_Hoan chinh KH 2012 Von ho tro co MT_Bieu du thao QD von ho tro co MT 3 5" xfId="23406"/>
    <cellStyle name="1_Bao cao giai ngan von dau tu nam 2009 (theo doi)_DK bo tri lai (chinh thuc)_Hoan chinh KH 2012 Von ho tro co MT_Bieu du thao QD von ho tro co MT 4" xfId="6733"/>
    <cellStyle name="1_Bao cao giai ngan von dau tu nam 2009 (theo doi)_DK bo tri lai (chinh thuc)_Hoan chinh KH 2012 Von ho tro co MT_Bieu du thao QD von ho tro co MT 4 2" xfId="23410"/>
    <cellStyle name="1_Bao cao giai ngan von dau tu nam 2009 (theo doi)_DK bo tri lai (chinh thuc)_Hoan chinh KH 2012 Von ho tro co MT_Bieu du thao QD von ho tro co MT 5" xfId="6734"/>
    <cellStyle name="1_Bao cao giai ngan von dau tu nam 2009 (theo doi)_DK bo tri lai (chinh thuc)_Hoan chinh KH 2012 Von ho tro co MT_Bieu du thao QD von ho tro co MT 5 2" xfId="23411"/>
    <cellStyle name="1_Bao cao giai ngan von dau tu nam 2009 (theo doi)_DK bo tri lai (chinh thuc)_Hoan chinh KH 2012 Von ho tro co MT_Bieu du thao QD von ho tro co MT 6" xfId="6735"/>
    <cellStyle name="1_Bao cao giai ngan von dau tu nam 2009 (theo doi)_DK bo tri lai (chinh thuc)_Hoan chinh KH 2012 Von ho tro co MT_Bieu du thao QD von ho tro co MT 6 2" xfId="23412"/>
    <cellStyle name="1_Bao cao giai ngan von dau tu nam 2009 (theo doi)_DK bo tri lai (chinh thuc)_Hoan chinh KH 2012 Von ho tro co MT_Bieu du thao QD von ho tro co MT 7" xfId="23401"/>
    <cellStyle name="1_Bao cao giai ngan von dau tu nam 2009 (theo doi)_DK bo tri lai (chinh thuc)_Hoan chinh KH 2012 Von ho tro co MT_Ke hoach 2012 theo doi (giai ngan 30.6.12)" xfId="6736"/>
    <cellStyle name="1_Bao cao giai ngan von dau tu nam 2009 (theo doi)_DK bo tri lai (chinh thuc)_Hoan chinh KH 2012 Von ho tro co MT_Ke hoach 2012 theo doi (giai ngan 30.6.12) 2" xfId="6737"/>
    <cellStyle name="1_Bao cao giai ngan von dau tu nam 2009 (theo doi)_DK bo tri lai (chinh thuc)_Hoan chinh KH 2012 Von ho tro co MT_Ke hoach 2012 theo doi (giai ngan 30.6.12) 2 2" xfId="6738"/>
    <cellStyle name="1_Bao cao giai ngan von dau tu nam 2009 (theo doi)_DK bo tri lai (chinh thuc)_Hoan chinh KH 2012 Von ho tro co MT_Ke hoach 2012 theo doi (giai ngan 30.6.12) 2 2 2" xfId="23415"/>
    <cellStyle name="1_Bao cao giai ngan von dau tu nam 2009 (theo doi)_DK bo tri lai (chinh thuc)_Hoan chinh KH 2012 Von ho tro co MT_Ke hoach 2012 theo doi (giai ngan 30.6.12) 2 3" xfId="6739"/>
    <cellStyle name="1_Bao cao giai ngan von dau tu nam 2009 (theo doi)_DK bo tri lai (chinh thuc)_Hoan chinh KH 2012 Von ho tro co MT_Ke hoach 2012 theo doi (giai ngan 30.6.12) 2 3 2" xfId="23416"/>
    <cellStyle name="1_Bao cao giai ngan von dau tu nam 2009 (theo doi)_DK bo tri lai (chinh thuc)_Hoan chinh KH 2012 Von ho tro co MT_Ke hoach 2012 theo doi (giai ngan 30.6.12) 2 4" xfId="6740"/>
    <cellStyle name="1_Bao cao giai ngan von dau tu nam 2009 (theo doi)_DK bo tri lai (chinh thuc)_Hoan chinh KH 2012 Von ho tro co MT_Ke hoach 2012 theo doi (giai ngan 30.6.12) 2 4 2" xfId="23417"/>
    <cellStyle name="1_Bao cao giai ngan von dau tu nam 2009 (theo doi)_DK bo tri lai (chinh thuc)_Hoan chinh KH 2012 Von ho tro co MT_Ke hoach 2012 theo doi (giai ngan 30.6.12) 2 5" xfId="23414"/>
    <cellStyle name="1_Bao cao giai ngan von dau tu nam 2009 (theo doi)_DK bo tri lai (chinh thuc)_Hoan chinh KH 2012 Von ho tro co MT_Ke hoach 2012 theo doi (giai ngan 30.6.12) 3" xfId="6741"/>
    <cellStyle name="1_Bao cao giai ngan von dau tu nam 2009 (theo doi)_DK bo tri lai (chinh thuc)_Hoan chinh KH 2012 Von ho tro co MT_Ke hoach 2012 theo doi (giai ngan 30.6.12) 3 2" xfId="6742"/>
    <cellStyle name="1_Bao cao giai ngan von dau tu nam 2009 (theo doi)_DK bo tri lai (chinh thuc)_Hoan chinh KH 2012 Von ho tro co MT_Ke hoach 2012 theo doi (giai ngan 30.6.12) 3 2 2" xfId="23419"/>
    <cellStyle name="1_Bao cao giai ngan von dau tu nam 2009 (theo doi)_DK bo tri lai (chinh thuc)_Hoan chinh KH 2012 Von ho tro co MT_Ke hoach 2012 theo doi (giai ngan 30.6.12) 3 3" xfId="6743"/>
    <cellStyle name="1_Bao cao giai ngan von dau tu nam 2009 (theo doi)_DK bo tri lai (chinh thuc)_Hoan chinh KH 2012 Von ho tro co MT_Ke hoach 2012 theo doi (giai ngan 30.6.12) 3 3 2" xfId="23420"/>
    <cellStyle name="1_Bao cao giai ngan von dau tu nam 2009 (theo doi)_DK bo tri lai (chinh thuc)_Hoan chinh KH 2012 Von ho tro co MT_Ke hoach 2012 theo doi (giai ngan 30.6.12) 3 4" xfId="6744"/>
    <cellStyle name="1_Bao cao giai ngan von dau tu nam 2009 (theo doi)_DK bo tri lai (chinh thuc)_Hoan chinh KH 2012 Von ho tro co MT_Ke hoach 2012 theo doi (giai ngan 30.6.12) 3 4 2" xfId="23421"/>
    <cellStyle name="1_Bao cao giai ngan von dau tu nam 2009 (theo doi)_DK bo tri lai (chinh thuc)_Hoan chinh KH 2012 Von ho tro co MT_Ke hoach 2012 theo doi (giai ngan 30.6.12) 3 5" xfId="23418"/>
    <cellStyle name="1_Bao cao giai ngan von dau tu nam 2009 (theo doi)_DK bo tri lai (chinh thuc)_Hoan chinh KH 2012 Von ho tro co MT_Ke hoach 2012 theo doi (giai ngan 30.6.12) 4" xfId="6745"/>
    <cellStyle name="1_Bao cao giai ngan von dau tu nam 2009 (theo doi)_DK bo tri lai (chinh thuc)_Hoan chinh KH 2012 Von ho tro co MT_Ke hoach 2012 theo doi (giai ngan 30.6.12) 4 2" xfId="23422"/>
    <cellStyle name="1_Bao cao giai ngan von dau tu nam 2009 (theo doi)_DK bo tri lai (chinh thuc)_Hoan chinh KH 2012 Von ho tro co MT_Ke hoach 2012 theo doi (giai ngan 30.6.12) 5" xfId="6746"/>
    <cellStyle name="1_Bao cao giai ngan von dau tu nam 2009 (theo doi)_DK bo tri lai (chinh thuc)_Hoan chinh KH 2012 Von ho tro co MT_Ke hoach 2012 theo doi (giai ngan 30.6.12) 5 2" xfId="23423"/>
    <cellStyle name="1_Bao cao giai ngan von dau tu nam 2009 (theo doi)_DK bo tri lai (chinh thuc)_Hoan chinh KH 2012 Von ho tro co MT_Ke hoach 2012 theo doi (giai ngan 30.6.12) 6" xfId="6747"/>
    <cellStyle name="1_Bao cao giai ngan von dau tu nam 2009 (theo doi)_DK bo tri lai (chinh thuc)_Hoan chinh KH 2012 Von ho tro co MT_Ke hoach 2012 theo doi (giai ngan 30.6.12) 6 2" xfId="23424"/>
    <cellStyle name="1_Bao cao giai ngan von dau tu nam 2009 (theo doi)_DK bo tri lai (chinh thuc)_Hoan chinh KH 2012 Von ho tro co MT_Ke hoach 2012 theo doi (giai ngan 30.6.12) 7" xfId="23413"/>
    <cellStyle name="1_Bao cao giai ngan von dau tu nam 2009 (theo doi)_DK bo tri lai (chinh thuc)_Ke hoach 2012 (theo doi)" xfId="6748"/>
    <cellStyle name="1_Bao cao giai ngan von dau tu nam 2009 (theo doi)_DK bo tri lai (chinh thuc)_Ke hoach 2012 (theo doi) 2" xfId="6749"/>
    <cellStyle name="1_Bao cao giai ngan von dau tu nam 2009 (theo doi)_DK bo tri lai (chinh thuc)_Ke hoach 2012 (theo doi) 2 2" xfId="6750"/>
    <cellStyle name="1_Bao cao giai ngan von dau tu nam 2009 (theo doi)_DK bo tri lai (chinh thuc)_Ke hoach 2012 (theo doi) 2 2 2" xfId="23427"/>
    <cellStyle name="1_Bao cao giai ngan von dau tu nam 2009 (theo doi)_DK bo tri lai (chinh thuc)_Ke hoach 2012 (theo doi) 2 3" xfId="6751"/>
    <cellStyle name="1_Bao cao giai ngan von dau tu nam 2009 (theo doi)_DK bo tri lai (chinh thuc)_Ke hoach 2012 (theo doi) 2 3 2" xfId="23428"/>
    <cellStyle name="1_Bao cao giai ngan von dau tu nam 2009 (theo doi)_DK bo tri lai (chinh thuc)_Ke hoach 2012 (theo doi) 2 4" xfId="6752"/>
    <cellStyle name="1_Bao cao giai ngan von dau tu nam 2009 (theo doi)_DK bo tri lai (chinh thuc)_Ke hoach 2012 (theo doi) 2 4 2" xfId="23429"/>
    <cellStyle name="1_Bao cao giai ngan von dau tu nam 2009 (theo doi)_DK bo tri lai (chinh thuc)_Ke hoach 2012 (theo doi) 2 5" xfId="23426"/>
    <cellStyle name="1_Bao cao giai ngan von dau tu nam 2009 (theo doi)_DK bo tri lai (chinh thuc)_Ke hoach 2012 (theo doi) 3" xfId="6753"/>
    <cellStyle name="1_Bao cao giai ngan von dau tu nam 2009 (theo doi)_DK bo tri lai (chinh thuc)_Ke hoach 2012 (theo doi) 3 2" xfId="6754"/>
    <cellStyle name="1_Bao cao giai ngan von dau tu nam 2009 (theo doi)_DK bo tri lai (chinh thuc)_Ke hoach 2012 (theo doi) 3 2 2" xfId="23431"/>
    <cellStyle name="1_Bao cao giai ngan von dau tu nam 2009 (theo doi)_DK bo tri lai (chinh thuc)_Ke hoach 2012 (theo doi) 3 3" xfId="6755"/>
    <cellStyle name="1_Bao cao giai ngan von dau tu nam 2009 (theo doi)_DK bo tri lai (chinh thuc)_Ke hoach 2012 (theo doi) 3 3 2" xfId="23432"/>
    <cellStyle name="1_Bao cao giai ngan von dau tu nam 2009 (theo doi)_DK bo tri lai (chinh thuc)_Ke hoach 2012 (theo doi) 3 4" xfId="6756"/>
    <cellStyle name="1_Bao cao giai ngan von dau tu nam 2009 (theo doi)_DK bo tri lai (chinh thuc)_Ke hoach 2012 (theo doi) 3 4 2" xfId="23433"/>
    <cellStyle name="1_Bao cao giai ngan von dau tu nam 2009 (theo doi)_DK bo tri lai (chinh thuc)_Ke hoach 2012 (theo doi) 3 5" xfId="23430"/>
    <cellStyle name="1_Bao cao giai ngan von dau tu nam 2009 (theo doi)_DK bo tri lai (chinh thuc)_Ke hoach 2012 (theo doi) 4" xfId="6757"/>
    <cellStyle name="1_Bao cao giai ngan von dau tu nam 2009 (theo doi)_DK bo tri lai (chinh thuc)_Ke hoach 2012 (theo doi) 4 2" xfId="23434"/>
    <cellStyle name="1_Bao cao giai ngan von dau tu nam 2009 (theo doi)_DK bo tri lai (chinh thuc)_Ke hoach 2012 (theo doi) 5" xfId="6758"/>
    <cellStyle name="1_Bao cao giai ngan von dau tu nam 2009 (theo doi)_DK bo tri lai (chinh thuc)_Ke hoach 2012 (theo doi) 5 2" xfId="23435"/>
    <cellStyle name="1_Bao cao giai ngan von dau tu nam 2009 (theo doi)_DK bo tri lai (chinh thuc)_Ke hoach 2012 (theo doi) 6" xfId="6759"/>
    <cellStyle name="1_Bao cao giai ngan von dau tu nam 2009 (theo doi)_DK bo tri lai (chinh thuc)_Ke hoach 2012 (theo doi) 6 2" xfId="23436"/>
    <cellStyle name="1_Bao cao giai ngan von dau tu nam 2009 (theo doi)_DK bo tri lai (chinh thuc)_Ke hoach 2012 (theo doi) 7" xfId="23425"/>
    <cellStyle name="1_Bao cao giai ngan von dau tu nam 2009 (theo doi)_DK bo tri lai (chinh thuc)_Ke hoach 2012 theo doi (giai ngan 30.6.12)" xfId="6760"/>
    <cellStyle name="1_Bao cao giai ngan von dau tu nam 2009 (theo doi)_DK bo tri lai (chinh thuc)_Ke hoach 2012 theo doi (giai ngan 30.6.12) 2" xfId="6761"/>
    <cellStyle name="1_Bao cao giai ngan von dau tu nam 2009 (theo doi)_DK bo tri lai (chinh thuc)_Ke hoach 2012 theo doi (giai ngan 30.6.12) 2 2" xfId="6762"/>
    <cellStyle name="1_Bao cao giai ngan von dau tu nam 2009 (theo doi)_DK bo tri lai (chinh thuc)_Ke hoach 2012 theo doi (giai ngan 30.6.12) 2 2 2" xfId="23439"/>
    <cellStyle name="1_Bao cao giai ngan von dau tu nam 2009 (theo doi)_DK bo tri lai (chinh thuc)_Ke hoach 2012 theo doi (giai ngan 30.6.12) 2 3" xfId="6763"/>
    <cellStyle name="1_Bao cao giai ngan von dau tu nam 2009 (theo doi)_DK bo tri lai (chinh thuc)_Ke hoach 2012 theo doi (giai ngan 30.6.12) 2 3 2" xfId="23440"/>
    <cellStyle name="1_Bao cao giai ngan von dau tu nam 2009 (theo doi)_DK bo tri lai (chinh thuc)_Ke hoach 2012 theo doi (giai ngan 30.6.12) 2 4" xfId="6764"/>
    <cellStyle name="1_Bao cao giai ngan von dau tu nam 2009 (theo doi)_DK bo tri lai (chinh thuc)_Ke hoach 2012 theo doi (giai ngan 30.6.12) 2 4 2" xfId="23441"/>
    <cellStyle name="1_Bao cao giai ngan von dau tu nam 2009 (theo doi)_DK bo tri lai (chinh thuc)_Ke hoach 2012 theo doi (giai ngan 30.6.12) 2 5" xfId="23438"/>
    <cellStyle name="1_Bao cao giai ngan von dau tu nam 2009 (theo doi)_DK bo tri lai (chinh thuc)_Ke hoach 2012 theo doi (giai ngan 30.6.12) 3" xfId="6765"/>
    <cellStyle name="1_Bao cao giai ngan von dau tu nam 2009 (theo doi)_DK bo tri lai (chinh thuc)_Ke hoach 2012 theo doi (giai ngan 30.6.12) 3 2" xfId="6766"/>
    <cellStyle name="1_Bao cao giai ngan von dau tu nam 2009 (theo doi)_DK bo tri lai (chinh thuc)_Ke hoach 2012 theo doi (giai ngan 30.6.12) 3 2 2" xfId="23443"/>
    <cellStyle name="1_Bao cao giai ngan von dau tu nam 2009 (theo doi)_DK bo tri lai (chinh thuc)_Ke hoach 2012 theo doi (giai ngan 30.6.12) 3 3" xfId="6767"/>
    <cellStyle name="1_Bao cao giai ngan von dau tu nam 2009 (theo doi)_DK bo tri lai (chinh thuc)_Ke hoach 2012 theo doi (giai ngan 30.6.12) 3 3 2" xfId="23444"/>
    <cellStyle name="1_Bao cao giai ngan von dau tu nam 2009 (theo doi)_DK bo tri lai (chinh thuc)_Ke hoach 2012 theo doi (giai ngan 30.6.12) 3 4" xfId="6768"/>
    <cellStyle name="1_Bao cao giai ngan von dau tu nam 2009 (theo doi)_DK bo tri lai (chinh thuc)_Ke hoach 2012 theo doi (giai ngan 30.6.12) 3 4 2" xfId="23445"/>
    <cellStyle name="1_Bao cao giai ngan von dau tu nam 2009 (theo doi)_DK bo tri lai (chinh thuc)_Ke hoach 2012 theo doi (giai ngan 30.6.12) 3 5" xfId="23442"/>
    <cellStyle name="1_Bao cao giai ngan von dau tu nam 2009 (theo doi)_DK bo tri lai (chinh thuc)_Ke hoach 2012 theo doi (giai ngan 30.6.12) 4" xfId="6769"/>
    <cellStyle name="1_Bao cao giai ngan von dau tu nam 2009 (theo doi)_DK bo tri lai (chinh thuc)_Ke hoach 2012 theo doi (giai ngan 30.6.12) 4 2" xfId="23446"/>
    <cellStyle name="1_Bao cao giai ngan von dau tu nam 2009 (theo doi)_DK bo tri lai (chinh thuc)_Ke hoach 2012 theo doi (giai ngan 30.6.12) 5" xfId="6770"/>
    <cellStyle name="1_Bao cao giai ngan von dau tu nam 2009 (theo doi)_DK bo tri lai (chinh thuc)_Ke hoach 2012 theo doi (giai ngan 30.6.12) 5 2" xfId="23447"/>
    <cellStyle name="1_Bao cao giai ngan von dau tu nam 2009 (theo doi)_DK bo tri lai (chinh thuc)_Ke hoach 2012 theo doi (giai ngan 30.6.12) 6" xfId="6771"/>
    <cellStyle name="1_Bao cao giai ngan von dau tu nam 2009 (theo doi)_DK bo tri lai (chinh thuc)_Ke hoach 2012 theo doi (giai ngan 30.6.12) 6 2" xfId="23448"/>
    <cellStyle name="1_Bao cao giai ngan von dau tu nam 2009 (theo doi)_DK bo tri lai (chinh thuc)_Ke hoach 2012 theo doi (giai ngan 30.6.12) 7" xfId="23437"/>
    <cellStyle name="1_Bao cao giai ngan von dau tu nam 2009 (theo doi)_Ke hoach 2009 (theo doi) -1" xfId="6772"/>
    <cellStyle name="1_Bao cao giai ngan von dau tu nam 2009 (theo doi)_Ke hoach 2009 (theo doi) -1 2" xfId="6773"/>
    <cellStyle name="1_Bao cao giai ngan von dau tu nam 2009 (theo doi)_Ke hoach 2009 (theo doi) -1 2 2" xfId="6774"/>
    <cellStyle name="1_Bao cao giai ngan von dau tu nam 2009 (theo doi)_Ke hoach 2009 (theo doi) -1 2 2 2" xfId="23451"/>
    <cellStyle name="1_Bao cao giai ngan von dau tu nam 2009 (theo doi)_Ke hoach 2009 (theo doi) -1 2 3" xfId="6775"/>
    <cellStyle name="1_Bao cao giai ngan von dau tu nam 2009 (theo doi)_Ke hoach 2009 (theo doi) -1 2 3 2" xfId="23452"/>
    <cellStyle name="1_Bao cao giai ngan von dau tu nam 2009 (theo doi)_Ke hoach 2009 (theo doi) -1 2 4" xfId="6776"/>
    <cellStyle name="1_Bao cao giai ngan von dau tu nam 2009 (theo doi)_Ke hoach 2009 (theo doi) -1 2 4 2" xfId="23453"/>
    <cellStyle name="1_Bao cao giai ngan von dau tu nam 2009 (theo doi)_Ke hoach 2009 (theo doi) -1 2 5" xfId="23450"/>
    <cellStyle name="1_Bao cao giai ngan von dau tu nam 2009 (theo doi)_Ke hoach 2009 (theo doi) -1 3" xfId="6777"/>
    <cellStyle name="1_Bao cao giai ngan von dau tu nam 2009 (theo doi)_Ke hoach 2009 (theo doi) -1 3 2" xfId="23454"/>
    <cellStyle name="1_Bao cao giai ngan von dau tu nam 2009 (theo doi)_Ke hoach 2009 (theo doi) -1 4" xfId="6778"/>
    <cellStyle name="1_Bao cao giai ngan von dau tu nam 2009 (theo doi)_Ke hoach 2009 (theo doi) -1 4 2" xfId="23455"/>
    <cellStyle name="1_Bao cao giai ngan von dau tu nam 2009 (theo doi)_Ke hoach 2009 (theo doi) -1 5" xfId="6779"/>
    <cellStyle name="1_Bao cao giai ngan von dau tu nam 2009 (theo doi)_Ke hoach 2009 (theo doi) -1 5 2" xfId="23456"/>
    <cellStyle name="1_Bao cao giai ngan von dau tu nam 2009 (theo doi)_Ke hoach 2009 (theo doi) -1 6" xfId="23449"/>
    <cellStyle name="1_Bao cao giai ngan von dau tu nam 2009 (theo doi)_Ke hoach 2009 (theo doi) -1_Bao cao tinh hinh thuc hien KH 2009 den 31-01-10" xfId="6780"/>
    <cellStyle name="1_Bao cao giai ngan von dau tu nam 2009 (theo doi)_Ke hoach 2009 (theo doi) -1_Bao cao tinh hinh thuc hien KH 2009 den 31-01-10 2" xfId="6781"/>
    <cellStyle name="1_Bao cao giai ngan von dau tu nam 2009 (theo doi)_Ke hoach 2009 (theo doi) -1_Bao cao tinh hinh thuc hien KH 2009 den 31-01-10 2 2" xfId="6782"/>
    <cellStyle name="1_Bao cao giai ngan von dau tu nam 2009 (theo doi)_Ke hoach 2009 (theo doi) -1_Bao cao tinh hinh thuc hien KH 2009 den 31-01-10 2 2 2" xfId="6783"/>
    <cellStyle name="1_Bao cao giai ngan von dau tu nam 2009 (theo doi)_Ke hoach 2009 (theo doi) -1_Bao cao tinh hinh thuc hien KH 2009 den 31-01-10 2 2 2 2" xfId="23460"/>
    <cellStyle name="1_Bao cao giai ngan von dau tu nam 2009 (theo doi)_Ke hoach 2009 (theo doi) -1_Bao cao tinh hinh thuc hien KH 2009 den 31-01-10 2 2 3" xfId="6784"/>
    <cellStyle name="1_Bao cao giai ngan von dau tu nam 2009 (theo doi)_Ke hoach 2009 (theo doi) -1_Bao cao tinh hinh thuc hien KH 2009 den 31-01-10 2 2 3 2" xfId="23461"/>
    <cellStyle name="1_Bao cao giai ngan von dau tu nam 2009 (theo doi)_Ke hoach 2009 (theo doi) -1_Bao cao tinh hinh thuc hien KH 2009 den 31-01-10 2 2 4" xfId="6785"/>
    <cellStyle name="1_Bao cao giai ngan von dau tu nam 2009 (theo doi)_Ke hoach 2009 (theo doi) -1_Bao cao tinh hinh thuc hien KH 2009 den 31-01-10 2 2 4 2" xfId="23462"/>
    <cellStyle name="1_Bao cao giai ngan von dau tu nam 2009 (theo doi)_Ke hoach 2009 (theo doi) -1_Bao cao tinh hinh thuc hien KH 2009 den 31-01-10 2 2 5" xfId="23459"/>
    <cellStyle name="1_Bao cao giai ngan von dau tu nam 2009 (theo doi)_Ke hoach 2009 (theo doi) -1_Bao cao tinh hinh thuc hien KH 2009 den 31-01-10 2 3" xfId="6786"/>
    <cellStyle name="1_Bao cao giai ngan von dau tu nam 2009 (theo doi)_Ke hoach 2009 (theo doi) -1_Bao cao tinh hinh thuc hien KH 2009 den 31-01-10 2 3 2" xfId="23463"/>
    <cellStyle name="1_Bao cao giai ngan von dau tu nam 2009 (theo doi)_Ke hoach 2009 (theo doi) -1_Bao cao tinh hinh thuc hien KH 2009 den 31-01-10 2 4" xfId="6787"/>
    <cellStyle name="1_Bao cao giai ngan von dau tu nam 2009 (theo doi)_Ke hoach 2009 (theo doi) -1_Bao cao tinh hinh thuc hien KH 2009 den 31-01-10 2 4 2" xfId="23464"/>
    <cellStyle name="1_Bao cao giai ngan von dau tu nam 2009 (theo doi)_Ke hoach 2009 (theo doi) -1_Bao cao tinh hinh thuc hien KH 2009 den 31-01-10 2 5" xfId="6788"/>
    <cellStyle name="1_Bao cao giai ngan von dau tu nam 2009 (theo doi)_Ke hoach 2009 (theo doi) -1_Bao cao tinh hinh thuc hien KH 2009 den 31-01-10 2 5 2" xfId="23465"/>
    <cellStyle name="1_Bao cao giai ngan von dau tu nam 2009 (theo doi)_Ke hoach 2009 (theo doi) -1_Bao cao tinh hinh thuc hien KH 2009 den 31-01-10 2 6" xfId="23458"/>
    <cellStyle name="1_Bao cao giai ngan von dau tu nam 2009 (theo doi)_Ke hoach 2009 (theo doi) -1_Bao cao tinh hinh thuc hien KH 2009 den 31-01-10 3" xfId="6789"/>
    <cellStyle name="1_Bao cao giai ngan von dau tu nam 2009 (theo doi)_Ke hoach 2009 (theo doi) -1_Bao cao tinh hinh thuc hien KH 2009 den 31-01-10 3 2" xfId="6790"/>
    <cellStyle name="1_Bao cao giai ngan von dau tu nam 2009 (theo doi)_Ke hoach 2009 (theo doi) -1_Bao cao tinh hinh thuc hien KH 2009 den 31-01-10 3 2 2" xfId="23467"/>
    <cellStyle name="1_Bao cao giai ngan von dau tu nam 2009 (theo doi)_Ke hoach 2009 (theo doi) -1_Bao cao tinh hinh thuc hien KH 2009 den 31-01-10 3 3" xfId="6791"/>
    <cellStyle name="1_Bao cao giai ngan von dau tu nam 2009 (theo doi)_Ke hoach 2009 (theo doi) -1_Bao cao tinh hinh thuc hien KH 2009 den 31-01-10 3 3 2" xfId="23468"/>
    <cellStyle name="1_Bao cao giai ngan von dau tu nam 2009 (theo doi)_Ke hoach 2009 (theo doi) -1_Bao cao tinh hinh thuc hien KH 2009 den 31-01-10 3 4" xfId="6792"/>
    <cellStyle name="1_Bao cao giai ngan von dau tu nam 2009 (theo doi)_Ke hoach 2009 (theo doi) -1_Bao cao tinh hinh thuc hien KH 2009 den 31-01-10 3 4 2" xfId="23469"/>
    <cellStyle name="1_Bao cao giai ngan von dau tu nam 2009 (theo doi)_Ke hoach 2009 (theo doi) -1_Bao cao tinh hinh thuc hien KH 2009 den 31-01-10 3 5" xfId="23466"/>
    <cellStyle name="1_Bao cao giai ngan von dau tu nam 2009 (theo doi)_Ke hoach 2009 (theo doi) -1_Bao cao tinh hinh thuc hien KH 2009 den 31-01-10 4" xfId="6793"/>
    <cellStyle name="1_Bao cao giai ngan von dau tu nam 2009 (theo doi)_Ke hoach 2009 (theo doi) -1_Bao cao tinh hinh thuc hien KH 2009 den 31-01-10 4 2" xfId="23470"/>
    <cellStyle name="1_Bao cao giai ngan von dau tu nam 2009 (theo doi)_Ke hoach 2009 (theo doi) -1_Bao cao tinh hinh thuc hien KH 2009 den 31-01-10 5" xfId="6794"/>
    <cellStyle name="1_Bao cao giai ngan von dau tu nam 2009 (theo doi)_Ke hoach 2009 (theo doi) -1_Bao cao tinh hinh thuc hien KH 2009 den 31-01-10 5 2" xfId="23471"/>
    <cellStyle name="1_Bao cao giai ngan von dau tu nam 2009 (theo doi)_Ke hoach 2009 (theo doi) -1_Bao cao tinh hinh thuc hien KH 2009 den 31-01-10 6" xfId="6795"/>
    <cellStyle name="1_Bao cao giai ngan von dau tu nam 2009 (theo doi)_Ke hoach 2009 (theo doi) -1_Bao cao tinh hinh thuc hien KH 2009 den 31-01-10 6 2" xfId="23472"/>
    <cellStyle name="1_Bao cao giai ngan von dau tu nam 2009 (theo doi)_Ke hoach 2009 (theo doi) -1_Bao cao tinh hinh thuc hien KH 2009 den 31-01-10 7" xfId="23457"/>
    <cellStyle name="1_Bao cao giai ngan von dau tu nam 2009 (theo doi)_Ke hoach 2009 (theo doi) -1_Bao cao tinh hinh thuc hien KH 2009 den 31-01-10_BC von DTPT 6 thang 2012" xfId="6796"/>
    <cellStyle name="1_Bao cao giai ngan von dau tu nam 2009 (theo doi)_Ke hoach 2009 (theo doi) -1_Bao cao tinh hinh thuc hien KH 2009 den 31-01-10_BC von DTPT 6 thang 2012 2" xfId="6797"/>
    <cellStyle name="1_Bao cao giai ngan von dau tu nam 2009 (theo doi)_Ke hoach 2009 (theo doi) -1_Bao cao tinh hinh thuc hien KH 2009 den 31-01-10_BC von DTPT 6 thang 2012 2 2" xfId="6798"/>
    <cellStyle name="1_Bao cao giai ngan von dau tu nam 2009 (theo doi)_Ke hoach 2009 (theo doi) -1_Bao cao tinh hinh thuc hien KH 2009 den 31-01-10_BC von DTPT 6 thang 2012 2 2 2" xfId="6799"/>
    <cellStyle name="1_Bao cao giai ngan von dau tu nam 2009 (theo doi)_Ke hoach 2009 (theo doi) -1_Bao cao tinh hinh thuc hien KH 2009 den 31-01-10_BC von DTPT 6 thang 2012 2 2 2 2" xfId="23476"/>
    <cellStyle name="1_Bao cao giai ngan von dau tu nam 2009 (theo doi)_Ke hoach 2009 (theo doi) -1_Bao cao tinh hinh thuc hien KH 2009 den 31-01-10_BC von DTPT 6 thang 2012 2 2 3" xfId="6800"/>
    <cellStyle name="1_Bao cao giai ngan von dau tu nam 2009 (theo doi)_Ke hoach 2009 (theo doi) -1_Bao cao tinh hinh thuc hien KH 2009 den 31-01-10_BC von DTPT 6 thang 2012 2 2 3 2" xfId="23477"/>
    <cellStyle name="1_Bao cao giai ngan von dau tu nam 2009 (theo doi)_Ke hoach 2009 (theo doi) -1_Bao cao tinh hinh thuc hien KH 2009 den 31-01-10_BC von DTPT 6 thang 2012 2 2 4" xfId="6801"/>
    <cellStyle name="1_Bao cao giai ngan von dau tu nam 2009 (theo doi)_Ke hoach 2009 (theo doi) -1_Bao cao tinh hinh thuc hien KH 2009 den 31-01-10_BC von DTPT 6 thang 2012 2 2 4 2" xfId="23478"/>
    <cellStyle name="1_Bao cao giai ngan von dau tu nam 2009 (theo doi)_Ke hoach 2009 (theo doi) -1_Bao cao tinh hinh thuc hien KH 2009 den 31-01-10_BC von DTPT 6 thang 2012 2 2 5" xfId="23475"/>
    <cellStyle name="1_Bao cao giai ngan von dau tu nam 2009 (theo doi)_Ke hoach 2009 (theo doi) -1_Bao cao tinh hinh thuc hien KH 2009 den 31-01-10_BC von DTPT 6 thang 2012 2 3" xfId="6802"/>
    <cellStyle name="1_Bao cao giai ngan von dau tu nam 2009 (theo doi)_Ke hoach 2009 (theo doi) -1_Bao cao tinh hinh thuc hien KH 2009 den 31-01-10_BC von DTPT 6 thang 2012 2 3 2" xfId="23479"/>
    <cellStyle name="1_Bao cao giai ngan von dau tu nam 2009 (theo doi)_Ke hoach 2009 (theo doi) -1_Bao cao tinh hinh thuc hien KH 2009 den 31-01-10_BC von DTPT 6 thang 2012 2 4" xfId="6803"/>
    <cellStyle name="1_Bao cao giai ngan von dau tu nam 2009 (theo doi)_Ke hoach 2009 (theo doi) -1_Bao cao tinh hinh thuc hien KH 2009 den 31-01-10_BC von DTPT 6 thang 2012 2 4 2" xfId="23480"/>
    <cellStyle name="1_Bao cao giai ngan von dau tu nam 2009 (theo doi)_Ke hoach 2009 (theo doi) -1_Bao cao tinh hinh thuc hien KH 2009 den 31-01-10_BC von DTPT 6 thang 2012 2 5" xfId="6804"/>
    <cellStyle name="1_Bao cao giai ngan von dau tu nam 2009 (theo doi)_Ke hoach 2009 (theo doi) -1_Bao cao tinh hinh thuc hien KH 2009 den 31-01-10_BC von DTPT 6 thang 2012 2 5 2" xfId="23481"/>
    <cellStyle name="1_Bao cao giai ngan von dau tu nam 2009 (theo doi)_Ke hoach 2009 (theo doi) -1_Bao cao tinh hinh thuc hien KH 2009 den 31-01-10_BC von DTPT 6 thang 2012 2 6" xfId="23474"/>
    <cellStyle name="1_Bao cao giai ngan von dau tu nam 2009 (theo doi)_Ke hoach 2009 (theo doi) -1_Bao cao tinh hinh thuc hien KH 2009 den 31-01-10_BC von DTPT 6 thang 2012 3" xfId="6805"/>
    <cellStyle name="1_Bao cao giai ngan von dau tu nam 2009 (theo doi)_Ke hoach 2009 (theo doi) -1_Bao cao tinh hinh thuc hien KH 2009 den 31-01-10_BC von DTPT 6 thang 2012 3 2" xfId="6806"/>
    <cellStyle name="1_Bao cao giai ngan von dau tu nam 2009 (theo doi)_Ke hoach 2009 (theo doi) -1_Bao cao tinh hinh thuc hien KH 2009 den 31-01-10_BC von DTPT 6 thang 2012 3 2 2" xfId="23483"/>
    <cellStyle name="1_Bao cao giai ngan von dau tu nam 2009 (theo doi)_Ke hoach 2009 (theo doi) -1_Bao cao tinh hinh thuc hien KH 2009 den 31-01-10_BC von DTPT 6 thang 2012 3 3" xfId="6807"/>
    <cellStyle name="1_Bao cao giai ngan von dau tu nam 2009 (theo doi)_Ke hoach 2009 (theo doi) -1_Bao cao tinh hinh thuc hien KH 2009 den 31-01-10_BC von DTPT 6 thang 2012 3 3 2" xfId="23484"/>
    <cellStyle name="1_Bao cao giai ngan von dau tu nam 2009 (theo doi)_Ke hoach 2009 (theo doi) -1_Bao cao tinh hinh thuc hien KH 2009 den 31-01-10_BC von DTPT 6 thang 2012 3 4" xfId="6808"/>
    <cellStyle name="1_Bao cao giai ngan von dau tu nam 2009 (theo doi)_Ke hoach 2009 (theo doi) -1_Bao cao tinh hinh thuc hien KH 2009 den 31-01-10_BC von DTPT 6 thang 2012 3 4 2" xfId="23485"/>
    <cellStyle name="1_Bao cao giai ngan von dau tu nam 2009 (theo doi)_Ke hoach 2009 (theo doi) -1_Bao cao tinh hinh thuc hien KH 2009 den 31-01-10_BC von DTPT 6 thang 2012 3 5" xfId="23482"/>
    <cellStyle name="1_Bao cao giai ngan von dau tu nam 2009 (theo doi)_Ke hoach 2009 (theo doi) -1_Bao cao tinh hinh thuc hien KH 2009 den 31-01-10_BC von DTPT 6 thang 2012 4" xfId="6809"/>
    <cellStyle name="1_Bao cao giai ngan von dau tu nam 2009 (theo doi)_Ke hoach 2009 (theo doi) -1_Bao cao tinh hinh thuc hien KH 2009 den 31-01-10_BC von DTPT 6 thang 2012 4 2" xfId="23486"/>
    <cellStyle name="1_Bao cao giai ngan von dau tu nam 2009 (theo doi)_Ke hoach 2009 (theo doi) -1_Bao cao tinh hinh thuc hien KH 2009 den 31-01-10_BC von DTPT 6 thang 2012 5" xfId="6810"/>
    <cellStyle name="1_Bao cao giai ngan von dau tu nam 2009 (theo doi)_Ke hoach 2009 (theo doi) -1_Bao cao tinh hinh thuc hien KH 2009 den 31-01-10_BC von DTPT 6 thang 2012 5 2" xfId="23487"/>
    <cellStyle name="1_Bao cao giai ngan von dau tu nam 2009 (theo doi)_Ke hoach 2009 (theo doi) -1_Bao cao tinh hinh thuc hien KH 2009 den 31-01-10_BC von DTPT 6 thang 2012 6" xfId="6811"/>
    <cellStyle name="1_Bao cao giai ngan von dau tu nam 2009 (theo doi)_Ke hoach 2009 (theo doi) -1_Bao cao tinh hinh thuc hien KH 2009 den 31-01-10_BC von DTPT 6 thang 2012 6 2" xfId="23488"/>
    <cellStyle name="1_Bao cao giai ngan von dau tu nam 2009 (theo doi)_Ke hoach 2009 (theo doi) -1_Bao cao tinh hinh thuc hien KH 2009 den 31-01-10_BC von DTPT 6 thang 2012 7" xfId="23473"/>
    <cellStyle name="1_Bao cao giai ngan von dau tu nam 2009 (theo doi)_Ke hoach 2009 (theo doi) -1_Bao cao tinh hinh thuc hien KH 2009 den 31-01-10_Bieu du thao QD von ho tro co MT" xfId="6812"/>
    <cellStyle name="1_Bao cao giai ngan von dau tu nam 2009 (theo doi)_Ke hoach 2009 (theo doi) -1_Bao cao tinh hinh thuc hien KH 2009 den 31-01-10_Bieu du thao QD von ho tro co MT 2" xfId="6813"/>
    <cellStyle name="1_Bao cao giai ngan von dau tu nam 2009 (theo doi)_Ke hoach 2009 (theo doi) -1_Bao cao tinh hinh thuc hien KH 2009 den 31-01-10_Bieu du thao QD von ho tro co MT 2 2" xfId="6814"/>
    <cellStyle name="1_Bao cao giai ngan von dau tu nam 2009 (theo doi)_Ke hoach 2009 (theo doi) -1_Bao cao tinh hinh thuc hien KH 2009 den 31-01-10_Bieu du thao QD von ho tro co MT 2 2 2" xfId="6815"/>
    <cellStyle name="1_Bao cao giai ngan von dau tu nam 2009 (theo doi)_Ke hoach 2009 (theo doi) -1_Bao cao tinh hinh thuc hien KH 2009 den 31-01-10_Bieu du thao QD von ho tro co MT 2 2 2 2" xfId="23492"/>
    <cellStyle name="1_Bao cao giai ngan von dau tu nam 2009 (theo doi)_Ke hoach 2009 (theo doi) -1_Bao cao tinh hinh thuc hien KH 2009 den 31-01-10_Bieu du thao QD von ho tro co MT 2 2 3" xfId="6816"/>
    <cellStyle name="1_Bao cao giai ngan von dau tu nam 2009 (theo doi)_Ke hoach 2009 (theo doi) -1_Bao cao tinh hinh thuc hien KH 2009 den 31-01-10_Bieu du thao QD von ho tro co MT 2 2 3 2" xfId="23493"/>
    <cellStyle name="1_Bao cao giai ngan von dau tu nam 2009 (theo doi)_Ke hoach 2009 (theo doi) -1_Bao cao tinh hinh thuc hien KH 2009 den 31-01-10_Bieu du thao QD von ho tro co MT 2 2 4" xfId="6817"/>
    <cellStyle name="1_Bao cao giai ngan von dau tu nam 2009 (theo doi)_Ke hoach 2009 (theo doi) -1_Bao cao tinh hinh thuc hien KH 2009 den 31-01-10_Bieu du thao QD von ho tro co MT 2 2 4 2" xfId="23494"/>
    <cellStyle name="1_Bao cao giai ngan von dau tu nam 2009 (theo doi)_Ke hoach 2009 (theo doi) -1_Bao cao tinh hinh thuc hien KH 2009 den 31-01-10_Bieu du thao QD von ho tro co MT 2 2 5" xfId="23491"/>
    <cellStyle name="1_Bao cao giai ngan von dau tu nam 2009 (theo doi)_Ke hoach 2009 (theo doi) -1_Bao cao tinh hinh thuc hien KH 2009 den 31-01-10_Bieu du thao QD von ho tro co MT 2 3" xfId="6818"/>
    <cellStyle name="1_Bao cao giai ngan von dau tu nam 2009 (theo doi)_Ke hoach 2009 (theo doi) -1_Bao cao tinh hinh thuc hien KH 2009 den 31-01-10_Bieu du thao QD von ho tro co MT 2 3 2" xfId="23495"/>
    <cellStyle name="1_Bao cao giai ngan von dau tu nam 2009 (theo doi)_Ke hoach 2009 (theo doi) -1_Bao cao tinh hinh thuc hien KH 2009 den 31-01-10_Bieu du thao QD von ho tro co MT 2 4" xfId="6819"/>
    <cellStyle name="1_Bao cao giai ngan von dau tu nam 2009 (theo doi)_Ke hoach 2009 (theo doi) -1_Bao cao tinh hinh thuc hien KH 2009 den 31-01-10_Bieu du thao QD von ho tro co MT 2 4 2" xfId="23496"/>
    <cellStyle name="1_Bao cao giai ngan von dau tu nam 2009 (theo doi)_Ke hoach 2009 (theo doi) -1_Bao cao tinh hinh thuc hien KH 2009 den 31-01-10_Bieu du thao QD von ho tro co MT 2 5" xfId="6820"/>
    <cellStyle name="1_Bao cao giai ngan von dau tu nam 2009 (theo doi)_Ke hoach 2009 (theo doi) -1_Bao cao tinh hinh thuc hien KH 2009 den 31-01-10_Bieu du thao QD von ho tro co MT 2 5 2" xfId="23497"/>
    <cellStyle name="1_Bao cao giai ngan von dau tu nam 2009 (theo doi)_Ke hoach 2009 (theo doi) -1_Bao cao tinh hinh thuc hien KH 2009 den 31-01-10_Bieu du thao QD von ho tro co MT 2 6" xfId="23490"/>
    <cellStyle name="1_Bao cao giai ngan von dau tu nam 2009 (theo doi)_Ke hoach 2009 (theo doi) -1_Bao cao tinh hinh thuc hien KH 2009 den 31-01-10_Bieu du thao QD von ho tro co MT 3" xfId="6821"/>
    <cellStyle name="1_Bao cao giai ngan von dau tu nam 2009 (theo doi)_Ke hoach 2009 (theo doi) -1_Bao cao tinh hinh thuc hien KH 2009 den 31-01-10_Bieu du thao QD von ho tro co MT 3 2" xfId="6822"/>
    <cellStyle name="1_Bao cao giai ngan von dau tu nam 2009 (theo doi)_Ke hoach 2009 (theo doi) -1_Bao cao tinh hinh thuc hien KH 2009 den 31-01-10_Bieu du thao QD von ho tro co MT 3 2 2" xfId="23499"/>
    <cellStyle name="1_Bao cao giai ngan von dau tu nam 2009 (theo doi)_Ke hoach 2009 (theo doi) -1_Bao cao tinh hinh thuc hien KH 2009 den 31-01-10_Bieu du thao QD von ho tro co MT 3 3" xfId="6823"/>
    <cellStyle name="1_Bao cao giai ngan von dau tu nam 2009 (theo doi)_Ke hoach 2009 (theo doi) -1_Bao cao tinh hinh thuc hien KH 2009 den 31-01-10_Bieu du thao QD von ho tro co MT 3 3 2" xfId="23500"/>
    <cellStyle name="1_Bao cao giai ngan von dau tu nam 2009 (theo doi)_Ke hoach 2009 (theo doi) -1_Bao cao tinh hinh thuc hien KH 2009 den 31-01-10_Bieu du thao QD von ho tro co MT 3 4" xfId="6824"/>
    <cellStyle name="1_Bao cao giai ngan von dau tu nam 2009 (theo doi)_Ke hoach 2009 (theo doi) -1_Bao cao tinh hinh thuc hien KH 2009 den 31-01-10_Bieu du thao QD von ho tro co MT 3 4 2" xfId="23501"/>
    <cellStyle name="1_Bao cao giai ngan von dau tu nam 2009 (theo doi)_Ke hoach 2009 (theo doi) -1_Bao cao tinh hinh thuc hien KH 2009 den 31-01-10_Bieu du thao QD von ho tro co MT 3 5" xfId="23498"/>
    <cellStyle name="1_Bao cao giai ngan von dau tu nam 2009 (theo doi)_Ke hoach 2009 (theo doi) -1_Bao cao tinh hinh thuc hien KH 2009 den 31-01-10_Bieu du thao QD von ho tro co MT 4" xfId="6825"/>
    <cellStyle name="1_Bao cao giai ngan von dau tu nam 2009 (theo doi)_Ke hoach 2009 (theo doi) -1_Bao cao tinh hinh thuc hien KH 2009 den 31-01-10_Bieu du thao QD von ho tro co MT 4 2" xfId="23502"/>
    <cellStyle name="1_Bao cao giai ngan von dau tu nam 2009 (theo doi)_Ke hoach 2009 (theo doi) -1_Bao cao tinh hinh thuc hien KH 2009 den 31-01-10_Bieu du thao QD von ho tro co MT 5" xfId="6826"/>
    <cellStyle name="1_Bao cao giai ngan von dau tu nam 2009 (theo doi)_Ke hoach 2009 (theo doi) -1_Bao cao tinh hinh thuc hien KH 2009 den 31-01-10_Bieu du thao QD von ho tro co MT 5 2" xfId="23503"/>
    <cellStyle name="1_Bao cao giai ngan von dau tu nam 2009 (theo doi)_Ke hoach 2009 (theo doi) -1_Bao cao tinh hinh thuc hien KH 2009 den 31-01-10_Bieu du thao QD von ho tro co MT 6" xfId="6827"/>
    <cellStyle name="1_Bao cao giai ngan von dau tu nam 2009 (theo doi)_Ke hoach 2009 (theo doi) -1_Bao cao tinh hinh thuc hien KH 2009 den 31-01-10_Bieu du thao QD von ho tro co MT 6 2" xfId="23504"/>
    <cellStyle name="1_Bao cao giai ngan von dau tu nam 2009 (theo doi)_Ke hoach 2009 (theo doi) -1_Bao cao tinh hinh thuc hien KH 2009 den 31-01-10_Bieu du thao QD von ho tro co MT 7" xfId="23489"/>
    <cellStyle name="1_Bao cao giai ngan von dau tu nam 2009 (theo doi)_Ke hoach 2009 (theo doi) -1_Bao cao tinh hinh thuc hien KH 2009 den 31-01-10_Ke hoach 2012 (theo doi)" xfId="6828"/>
    <cellStyle name="1_Bao cao giai ngan von dau tu nam 2009 (theo doi)_Ke hoach 2009 (theo doi) -1_Bao cao tinh hinh thuc hien KH 2009 den 31-01-10_Ke hoach 2012 (theo doi) 2" xfId="6829"/>
    <cellStyle name="1_Bao cao giai ngan von dau tu nam 2009 (theo doi)_Ke hoach 2009 (theo doi) -1_Bao cao tinh hinh thuc hien KH 2009 den 31-01-10_Ke hoach 2012 (theo doi) 2 2" xfId="6830"/>
    <cellStyle name="1_Bao cao giai ngan von dau tu nam 2009 (theo doi)_Ke hoach 2009 (theo doi) -1_Bao cao tinh hinh thuc hien KH 2009 den 31-01-10_Ke hoach 2012 (theo doi) 2 2 2" xfId="6831"/>
    <cellStyle name="1_Bao cao giai ngan von dau tu nam 2009 (theo doi)_Ke hoach 2009 (theo doi) -1_Bao cao tinh hinh thuc hien KH 2009 den 31-01-10_Ke hoach 2012 (theo doi) 2 2 2 2" xfId="23508"/>
    <cellStyle name="1_Bao cao giai ngan von dau tu nam 2009 (theo doi)_Ke hoach 2009 (theo doi) -1_Bao cao tinh hinh thuc hien KH 2009 den 31-01-10_Ke hoach 2012 (theo doi) 2 2 3" xfId="6832"/>
    <cellStyle name="1_Bao cao giai ngan von dau tu nam 2009 (theo doi)_Ke hoach 2009 (theo doi) -1_Bao cao tinh hinh thuc hien KH 2009 den 31-01-10_Ke hoach 2012 (theo doi) 2 2 3 2" xfId="23509"/>
    <cellStyle name="1_Bao cao giai ngan von dau tu nam 2009 (theo doi)_Ke hoach 2009 (theo doi) -1_Bao cao tinh hinh thuc hien KH 2009 den 31-01-10_Ke hoach 2012 (theo doi) 2 2 4" xfId="6833"/>
    <cellStyle name="1_Bao cao giai ngan von dau tu nam 2009 (theo doi)_Ke hoach 2009 (theo doi) -1_Bao cao tinh hinh thuc hien KH 2009 den 31-01-10_Ke hoach 2012 (theo doi) 2 2 4 2" xfId="23510"/>
    <cellStyle name="1_Bao cao giai ngan von dau tu nam 2009 (theo doi)_Ke hoach 2009 (theo doi) -1_Bao cao tinh hinh thuc hien KH 2009 den 31-01-10_Ke hoach 2012 (theo doi) 2 2 5" xfId="23507"/>
    <cellStyle name="1_Bao cao giai ngan von dau tu nam 2009 (theo doi)_Ke hoach 2009 (theo doi) -1_Bao cao tinh hinh thuc hien KH 2009 den 31-01-10_Ke hoach 2012 (theo doi) 2 3" xfId="6834"/>
    <cellStyle name="1_Bao cao giai ngan von dau tu nam 2009 (theo doi)_Ke hoach 2009 (theo doi) -1_Bao cao tinh hinh thuc hien KH 2009 den 31-01-10_Ke hoach 2012 (theo doi) 2 3 2" xfId="23511"/>
    <cellStyle name="1_Bao cao giai ngan von dau tu nam 2009 (theo doi)_Ke hoach 2009 (theo doi) -1_Bao cao tinh hinh thuc hien KH 2009 den 31-01-10_Ke hoach 2012 (theo doi) 2 4" xfId="6835"/>
    <cellStyle name="1_Bao cao giai ngan von dau tu nam 2009 (theo doi)_Ke hoach 2009 (theo doi) -1_Bao cao tinh hinh thuc hien KH 2009 den 31-01-10_Ke hoach 2012 (theo doi) 2 4 2" xfId="23512"/>
    <cellStyle name="1_Bao cao giai ngan von dau tu nam 2009 (theo doi)_Ke hoach 2009 (theo doi) -1_Bao cao tinh hinh thuc hien KH 2009 den 31-01-10_Ke hoach 2012 (theo doi) 2 5" xfId="6836"/>
    <cellStyle name="1_Bao cao giai ngan von dau tu nam 2009 (theo doi)_Ke hoach 2009 (theo doi) -1_Bao cao tinh hinh thuc hien KH 2009 den 31-01-10_Ke hoach 2012 (theo doi) 2 5 2" xfId="23513"/>
    <cellStyle name="1_Bao cao giai ngan von dau tu nam 2009 (theo doi)_Ke hoach 2009 (theo doi) -1_Bao cao tinh hinh thuc hien KH 2009 den 31-01-10_Ke hoach 2012 (theo doi) 2 6" xfId="23506"/>
    <cellStyle name="1_Bao cao giai ngan von dau tu nam 2009 (theo doi)_Ke hoach 2009 (theo doi) -1_Bao cao tinh hinh thuc hien KH 2009 den 31-01-10_Ke hoach 2012 (theo doi) 3" xfId="6837"/>
    <cellStyle name="1_Bao cao giai ngan von dau tu nam 2009 (theo doi)_Ke hoach 2009 (theo doi) -1_Bao cao tinh hinh thuc hien KH 2009 den 31-01-10_Ke hoach 2012 (theo doi) 3 2" xfId="6838"/>
    <cellStyle name="1_Bao cao giai ngan von dau tu nam 2009 (theo doi)_Ke hoach 2009 (theo doi) -1_Bao cao tinh hinh thuc hien KH 2009 den 31-01-10_Ke hoach 2012 (theo doi) 3 2 2" xfId="23515"/>
    <cellStyle name="1_Bao cao giai ngan von dau tu nam 2009 (theo doi)_Ke hoach 2009 (theo doi) -1_Bao cao tinh hinh thuc hien KH 2009 den 31-01-10_Ke hoach 2012 (theo doi) 3 3" xfId="6839"/>
    <cellStyle name="1_Bao cao giai ngan von dau tu nam 2009 (theo doi)_Ke hoach 2009 (theo doi) -1_Bao cao tinh hinh thuc hien KH 2009 den 31-01-10_Ke hoach 2012 (theo doi) 3 3 2" xfId="23516"/>
    <cellStyle name="1_Bao cao giai ngan von dau tu nam 2009 (theo doi)_Ke hoach 2009 (theo doi) -1_Bao cao tinh hinh thuc hien KH 2009 den 31-01-10_Ke hoach 2012 (theo doi) 3 4" xfId="6840"/>
    <cellStyle name="1_Bao cao giai ngan von dau tu nam 2009 (theo doi)_Ke hoach 2009 (theo doi) -1_Bao cao tinh hinh thuc hien KH 2009 den 31-01-10_Ke hoach 2012 (theo doi) 3 4 2" xfId="23517"/>
    <cellStyle name="1_Bao cao giai ngan von dau tu nam 2009 (theo doi)_Ke hoach 2009 (theo doi) -1_Bao cao tinh hinh thuc hien KH 2009 den 31-01-10_Ke hoach 2012 (theo doi) 3 5" xfId="23514"/>
    <cellStyle name="1_Bao cao giai ngan von dau tu nam 2009 (theo doi)_Ke hoach 2009 (theo doi) -1_Bao cao tinh hinh thuc hien KH 2009 den 31-01-10_Ke hoach 2012 (theo doi) 4" xfId="6841"/>
    <cellStyle name="1_Bao cao giai ngan von dau tu nam 2009 (theo doi)_Ke hoach 2009 (theo doi) -1_Bao cao tinh hinh thuc hien KH 2009 den 31-01-10_Ke hoach 2012 (theo doi) 4 2" xfId="23518"/>
    <cellStyle name="1_Bao cao giai ngan von dau tu nam 2009 (theo doi)_Ke hoach 2009 (theo doi) -1_Bao cao tinh hinh thuc hien KH 2009 den 31-01-10_Ke hoach 2012 (theo doi) 5" xfId="6842"/>
    <cellStyle name="1_Bao cao giai ngan von dau tu nam 2009 (theo doi)_Ke hoach 2009 (theo doi) -1_Bao cao tinh hinh thuc hien KH 2009 den 31-01-10_Ke hoach 2012 (theo doi) 5 2" xfId="23519"/>
    <cellStyle name="1_Bao cao giai ngan von dau tu nam 2009 (theo doi)_Ke hoach 2009 (theo doi) -1_Bao cao tinh hinh thuc hien KH 2009 den 31-01-10_Ke hoach 2012 (theo doi) 6" xfId="6843"/>
    <cellStyle name="1_Bao cao giai ngan von dau tu nam 2009 (theo doi)_Ke hoach 2009 (theo doi) -1_Bao cao tinh hinh thuc hien KH 2009 den 31-01-10_Ke hoach 2012 (theo doi) 6 2" xfId="23520"/>
    <cellStyle name="1_Bao cao giai ngan von dau tu nam 2009 (theo doi)_Ke hoach 2009 (theo doi) -1_Bao cao tinh hinh thuc hien KH 2009 den 31-01-10_Ke hoach 2012 (theo doi) 7" xfId="23505"/>
    <cellStyle name="1_Bao cao giai ngan von dau tu nam 2009 (theo doi)_Ke hoach 2009 (theo doi) -1_Bao cao tinh hinh thuc hien KH 2009 den 31-01-10_Ke hoach 2012 theo doi (giai ngan 30.6.12)" xfId="6844"/>
    <cellStyle name="1_Bao cao giai ngan von dau tu nam 2009 (theo doi)_Ke hoach 2009 (theo doi) -1_Bao cao tinh hinh thuc hien KH 2009 den 31-01-10_Ke hoach 2012 theo doi (giai ngan 30.6.12) 2" xfId="6845"/>
    <cellStyle name="1_Bao cao giai ngan von dau tu nam 2009 (theo doi)_Ke hoach 2009 (theo doi) -1_Bao cao tinh hinh thuc hien KH 2009 den 31-01-10_Ke hoach 2012 theo doi (giai ngan 30.6.12) 2 2" xfId="6846"/>
    <cellStyle name="1_Bao cao giai ngan von dau tu nam 2009 (theo doi)_Ke hoach 2009 (theo doi) -1_Bao cao tinh hinh thuc hien KH 2009 den 31-01-10_Ke hoach 2012 theo doi (giai ngan 30.6.12) 2 2 2" xfId="6847"/>
    <cellStyle name="1_Bao cao giai ngan von dau tu nam 2009 (theo doi)_Ke hoach 2009 (theo doi) -1_Bao cao tinh hinh thuc hien KH 2009 den 31-01-10_Ke hoach 2012 theo doi (giai ngan 30.6.12) 2 2 2 2" xfId="23524"/>
    <cellStyle name="1_Bao cao giai ngan von dau tu nam 2009 (theo doi)_Ke hoach 2009 (theo doi) -1_Bao cao tinh hinh thuc hien KH 2009 den 31-01-10_Ke hoach 2012 theo doi (giai ngan 30.6.12) 2 2 3" xfId="6848"/>
    <cellStyle name="1_Bao cao giai ngan von dau tu nam 2009 (theo doi)_Ke hoach 2009 (theo doi) -1_Bao cao tinh hinh thuc hien KH 2009 den 31-01-10_Ke hoach 2012 theo doi (giai ngan 30.6.12) 2 2 3 2" xfId="23525"/>
    <cellStyle name="1_Bao cao giai ngan von dau tu nam 2009 (theo doi)_Ke hoach 2009 (theo doi) -1_Bao cao tinh hinh thuc hien KH 2009 den 31-01-10_Ke hoach 2012 theo doi (giai ngan 30.6.12) 2 2 4" xfId="6849"/>
    <cellStyle name="1_Bao cao giai ngan von dau tu nam 2009 (theo doi)_Ke hoach 2009 (theo doi) -1_Bao cao tinh hinh thuc hien KH 2009 den 31-01-10_Ke hoach 2012 theo doi (giai ngan 30.6.12) 2 2 4 2" xfId="23526"/>
    <cellStyle name="1_Bao cao giai ngan von dau tu nam 2009 (theo doi)_Ke hoach 2009 (theo doi) -1_Bao cao tinh hinh thuc hien KH 2009 den 31-01-10_Ke hoach 2012 theo doi (giai ngan 30.6.12) 2 2 5" xfId="23523"/>
    <cellStyle name="1_Bao cao giai ngan von dau tu nam 2009 (theo doi)_Ke hoach 2009 (theo doi) -1_Bao cao tinh hinh thuc hien KH 2009 den 31-01-10_Ke hoach 2012 theo doi (giai ngan 30.6.12) 2 3" xfId="6850"/>
    <cellStyle name="1_Bao cao giai ngan von dau tu nam 2009 (theo doi)_Ke hoach 2009 (theo doi) -1_Bao cao tinh hinh thuc hien KH 2009 den 31-01-10_Ke hoach 2012 theo doi (giai ngan 30.6.12) 2 3 2" xfId="23527"/>
    <cellStyle name="1_Bao cao giai ngan von dau tu nam 2009 (theo doi)_Ke hoach 2009 (theo doi) -1_Bao cao tinh hinh thuc hien KH 2009 den 31-01-10_Ke hoach 2012 theo doi (giai ngan 30.6.12) 2 4" xfId="6851"/>
    <cellStyle name="1_Bao cao giai ngan von dau tu nam 2009 (theo doi)_Ke hoach 2009 (theo doi) -1_Bao cao tinh hinh thuc hien KH 2009 den 31-01-10_Ke hoach 2012 theo doi (giai ngan 30.6.12) 2 4 2" xfId="23528"/>
    <cellStyle name="1_Bao cao giai ngan von dau tu nam 2009 (theo doi)_Ke hoach 2009 (theo doi) -1_Bao cao tinh hinh thuc hien KH 2009 den 31-01-10_Ke hoach 2012 theo doi (giai ngan 30.6.12) 2 5" xfId="6852"/>
    <cellStyle name="1_Bao cao giai ngan von dau tu nam 2009 (theo doi)_Ke hoach 2009 (theo doi) -1_Bao cao tinh hinh thuc hien KH 2009 den 31-01-10_Ke hoach 2012 theo doi (giai ngan 30.6.12) 2 5 2" xfId="23529"/>
    <cellStyle name="1_Bao cao giai ngan von dau tu nam 2009 (theo doi)_Ke hoach 2009 (theo doi) -1_Bao cao tinh hinh thuc hien KH 2009 den 31-01-10_Ke hoach 2012 theo doi (giai ngan 30.6.12) 2 6" xfId="23522"/>
    <cellStyle name="1_Bao cao giai ngan von dau tu nam 2009 (theo doi)_Ke hoach 2009 (theo doi) -1_Bao cao tinh hinh thuc hien KH 2009 den 31-01-10_Ke hoach 2012 theo doi (giai ngan 30.6.12) 3" xfId="6853"/>
    <cellStyle name="1_Bao cao giai ngan von dau tu nam 2009 (theo doi)_Ke hoach 2009 (theo doi) -1_Bao cao tinh hinh thuc hien KH 2009 den 31-01-10_Ke hoach 2012 theo doi (giai ngan 30.6.12) 3 2" xfId="6854"/>
    <cellStyle name="1_Bao cao giai ngan von dau tu nam 2009 (theo doi)_Ke hoach 2009 (theo doi) -1_Bao cao tinh hinh thuc hien KH 2009 den 31-01-10_Ke hoach 2012 theo doi (giai ngan 30.6.12) 3 2 2" xfId="23531"/>
    <cellStyle name="1_Bao cao giai ngan von dau tu nam 2009 (theo doi)_Ke hoach 2009 (theo doi) -1_Bao cao tinh hinh thuc hien KH 2009 den 31-01-10_Ke hoach 2012 theo doi (giai ngan 30.6.12) 3 3" xfId="6855"/>
    <cellStyle name="1_Bao cao giai ngan von dau tu nam 2009 (theo doi)_Ke hoach 2009 (theo doi) -1_Bao cao tinh hinh thuc hien KH 2009 den 31-01-10_Ke hoach 2012 theo doi (giai ngan 30.6.12) 3 3 2" xfId="23532"/>
    <cellStyle name="1_Bao cao giai ngan von dau tu nam 2009 (theo doi)_Ke hoach 2009 (theo doi) -1_Bao cao tinh hinh thuc hien KH 2009 den 31-01-10_Ke hoach 2012 theo doi (giai ngan 30.6.12) 3 4" xfId="6856"/>
    <cellStyle name="1_Bao cao giai ngan von dau tu nam 2009 (theo doi)_Ke hoach 2009 (theo doi) -1_Bao cao tinh hinh thuc hien KH 2009 den 31-01-10_Ke hoach 2012 theo doi (giai ngan 30.6.12) 3 4 2" xfId="23533"/>
    <cellStyle name="1_Bao cao giai ngan von dau tu nam 2009 (theo doi)_Ke hoach 2009 (theo doi) -1_Bao cao tinh hinh thuc hien KH 2009 den 31-01-10_Ke hoach 2012 theo doi (giai ngan 30.6.12) 3 5" xfId="23530"/>
    <cellStyle name="1_Bao cao giai ngan von dau tu nam 2009 (theo doi)_Ke hoach 2009 (theo doi) -1_Bao cao tinh hinh thuc hien KH 2009 den 31-01-10_Ke hoach 2012 theo doi (giai ngan 30.6.12) 4" xfId="6857"/>
    <cellStyle name="1_Bao cao giai ngan von dau tu nam 2009 (theo doi)_Ke hoach 2009 (theo doi) -1_Bao cao tinh hinh thuc hien KH 2009 den 31-01-10_Ke hoach 2012 theo doi (giai ngan 30.6.12) 4 2" xfId="23534"/>
    <cellStyle name="1_Bao cao giai ngan von dau tu nam 2009 (theo doi)_Ke hoach 2009 (theo doi) -1_Bao cao tinh hinh thuc hien KH 2009 den 31-01-10_Ke hoach 2012 theo doi (giai ngan 30.6.12) 5" xfId="6858"/>
    <cellStyle name="1_Bao cao giai ngan von dau tu nam 2009 (theo doi)_Ke hoach 2009 (theo doi) -1_Bao cao tinh hinh thuc hien KH 2009 den 31-01-10_Ke hoach 2012 theo doi (giai ngan 30.6.12) 5 2" xfId="23535"/>
    <cellStyle name="1_Bao cao giai ngan von dau tu nam 2009 (theo doi)_Ke hoach 2009 (theo doi) -1_Bao cao tinh hinh thuc hien KH 2009 den 31-01-10_Ke hoach 2012 theo doi (giai ngan 30.6.12) 6" xfId="6859"/>
    <cellStyle name="1_Bao cao giai ngan von dau tu nam 2009 (theo doi)_Ke hoach 2009 (theo doi) -1_Bao cao tinh hinh thuc hien KH 2009 den 31-01-10_Ke hoach 2012 theo doi (giai ngan 30.6.12) 6 2" xfId="23536"/>
    <cellStyle name="1_Bao cao giai ngan von dau tu nam 2009 (theo doi)_Ke hoach 2009 (theo doi) -1_Bao cao tinh hinh thuc hien KH 2009 den 31-01-10_Ke hoach 2012 theo doi (giai ngan 30.6.12) 7" xfId="23521"/>
    <cellStyle name="1_Bao cao giai ngan von dau tu nam 2009 (theo doi)_Ke hoach 2009 (theo doi) -1_BC von DTPT 6 thang 2012" xfId="6860"/>
    <cellStyle name="1_Bao cao giai ngan von dau tu nam 2009 (theo doi)_Ke hoach 2009 (theo doi) -1_BC von DTPT 6 thang 2012 2" xfId="6861"/>
    <cellStyle name="1_Bao cao giai ngan von dau tu nam 2009 (theo doi)_Ke hoach 2009 (theo doi) -1_BC von DTPT 6 thang 2012 2 2" xfId="6862"/>
    <cellStyle name="1_Bao cao giai ngan von dau tu nam 2009 (theo doi)_Ke hoach 2009 (theo doi) -1_BC von DTPT 6 thang 2012 2 2 2" xfId="23539"/>
    <cellStyle name="1_Bao cao giai ngan von dau tu nam 2009 (theo doi)_Ke hoach 2009 (theo doi) -1_BC von DTPT 6 thang 2012 2 3" xfId="6863"/>
    <cellStyle name="1_Bao cao giai ngan von dau tu nam 2009 (theo doi)_Ke hoach 2009 (theo doi) -1_BC von DTPT 6 thang 2012 2 3 2" xfId="23540"/>
    <cellStyle name="1_Bao cao giai ngan von dau tu nam 2009 (theo doi)_Ke hoach 2009 (theo doi) -1_BC von DTPT 6 thang 2012 2 4" xfId="6864"/>
    <cellStyle name="1_Bao cao giai ngan von dau tu nam 2009 (theo doi)_Ke hoach 2009 (theo doi) -1_BC von DTPT 6 thang 2012 2 4 2" xfId="23541"/>
    <cellStyle name="1_Bao cao giai ngan von dau tu nam 2009 (theo doi)_Ke hoach 2009 (theo doi) -1_BC von DTPT 6 thang 2012 2 5" xfId="23538"/>
    <cellStyle name="1_Bao cao giai ngan von dau tu nam 2009 (theo doi)_Ke hoach 2009 (theo doi) -1_BC von DTPT 6 thang 2012 3" xfId="6865"/>
    <cellStyle name="1_Bao cao giai ngan von dau tu nam 2009 (theo doi)_Ke hoach 2009 (theo doi) -1_BC von DTPT 6 thang 2012 3 2" xfId="23542"/>
    <cellStyle name="1_Bao cao giai ngan von dau tu nam 2009 (theo doi)_Ke hoach 2009 (theo doi) -1_BC von DTPT 6 thang 2012 4" xfId="6866"/>
    <cellStyle name="1_Bao cao giai ngan von dau tu nam 2009 (theo doi)_Ke hoach 2009 (theo doi) -1_BC von DTPT 6 thang 2012 4 2" xfId="23543"/>
    <cellStyle name="1_Bao cao giai ngan von dau tu nam 2009 (theo doi)_Ke hoach 2009 (theo doi) -1_BC von DTPT 6 thang 2012 5" xfId="6867"/>
    <cellStyle name="1_Bao cao giai ngan von dau tu nam 2009 (theo doi)_Ke hoach 2009 (theo doi) -1_BC von DTPT 6 thang 2012 5 2" xfId="23544"/>
    <cellStyle name="1_Bao cao giai ngan von dau tu nam 2009 (theo doi)_Ke hoach 2009 (theo doi) -1_BC von DTPT 6 thang 2012 6" xfId="23537"/>
    <cellStyle name="1_Bao cao giai ngan von dau tu nam 2009 (theo doi)_Ke hoach 2009 (theo doi) -1_Bieu du thao QD von ho tro co MT" xfId="6868"/>
    <cellStyle name="1_Bao cao giai ngan von dau tu nam 2009 (theo doi)_Ke hoach 2009 (theo doi) -1_Bieu du thao QD von ho tro co MT 2" xfId="6869"/>
    <cellStyle name="1_Bao cao giai ngan von dau tu nam 2009 (theo doi)_Ke hoach 2009 (theo doi) -1_Bieu du thao QD von ho tro co MT 2 2" xfId="6870"/>
    <cellStyle name="1_Bao cao giai ngan von dau tu nam 2009 (theo doi)_Ke hoach 2009 (theo doi) -1_Bieu du thao QD von ho tro co MT 2 2 2" xfId="23547"/>
    <cellStyle name="1_Bao cao giai ngan von dau tu nam 2009 (theo doi)_Ke hoach 2009 (theo doi) -1_Bieu du thao QD von ho tro co MT 2 3" xfId="6871"/>
    <cellStyle name="1_Bao cao giai ngan von dau tu nam 2009 (theo doi)_Ke hoach 2009 (theo doi) -1_Bieu du thao QD von ho tro co MT 2 3 2" xfId="23548"/>
    <cellStyle name="1_Bao cao giai ngan von dau tu nam 2009 (theo doi)_Ke hoach 2009 (theo doi) -1_Bieu du thao QD von ho tro co MT 2 4" xfId="6872"/>
    <cellStyle name="1_Bao cao giai ngan von dau tu nam 2009 (theo doi)_Ke hoach 2009 (theo doi) -1_Bieu du thao QD von ho tro co MT 2 4 2" xfId="23549"/>
    <cellStyle name="1_Bao cao giai ngan von dau tu nam 2009 (theo doi)_Ke hoach 2009 (theo doi) -1_Bieu du thao QD von ho tro co MT 2 5" xfId="23546"/>
    <cellStyle name="1_Bao cao giai ngan von dau tu nam 2009 (theo doi)_Ke hoach 2009 (theo doi) -1_Bieu du thao QD von ho tro co MT 3" xfId="6873"/>
    <cellStyle name="1_Bao cao giai ngan von dau tu nam 2009 (theo doi)_Ke hoach 2009 (theo doi) -1_Bieu du thao QD von ho tro co MT 3 2" xfId="23550"/>
    <cellStyle name="1_Bao cao giai ngan von dau tu nam 2009 (theo doi)_Ke hoach 2009 (theo doi) -1_Bieu du thao QD von ho tro co MT 4" xfId="6874"/>
    <cellStyle name="1_Bao cao giai ngan von dau tu nam 2009 (theo doi)_Ke hoach 2009 (theo doi) -1_Bieu du thao QD von ho tro co MT 4 2" xfId="23551"/>
    <cellStyle name="1_Bao cao giai ngan von dau tu nam 2009 (theo doi)_Ke hoach 2009 (theo doi) -1_Bieu du thao QD von ho tro co MT 5" xfId="6875"/>
    <cellStyle name="1_Bao cao giai ngan von dau tu nam 2009 (theo doi)_Ke hoach 2009 (theo doi) -1_Bieu du thao QD von ho tro co MT 5 2" xfId="23552"/>
    <cellStyle name="1_Bao cao giai ngan von dau tu nam 2009 (theo doi)_Ke hoach 2009 (theo doi) -1_Bieu du thao QD von ho tro co MT 6" xfId="23545"/>
    <cellStyle name="1_Bao cao giai ngan von dau tu nam 2009 (theo doi)_Ke hoach 2009 (theo doi) -1_Book1" xfId="6876"/>
    <cellStyle name="1_Bao cao giai ngan von dau tu nam 2009 (theo doi)_Ke hoach 2009 (theo doi) -1_Book1 2" xfId="6877"/>
    <cellStyle name="1_Bao cao giai ngan von dau tu nam 2009 (theo doi)_Ke hoach 2009 (theo doi) -1_Book1 2 2" xfId="6878"/>
    <cellStyle name="1_Bao cao giai ngan von dau tu nam 2009 (theo doi)_Ke hoach 2009 (theo doi) -1_Book1 2 2 2" xfId="23555"/>
    <cellStyle name="1_Bao cao giai ngan von dau tu nam 2009 (theo doi)_Ke hoach 2009 (theo doi) -1_Book1 2 3" xfId="6879"/>
    <cellStyle name="1_Bao cao giai ngan von dau tu nam 2009 (theo doi)_Ke hoach 2009 (theo doi) -1_Book1 2 3 2" xfId="23556"/>
    <cellStyle name="1_Bao cao giai ngan von dau tu nam 2009 (theo doi)_Ke hoach 2009 (theo doi) -1_Book1 2 4" xfId="6880"/>
    <cellStyle name="1_Bao cao giai ngan von dau tu nam 2009 (theo doi)_Ke hoach 2009 (theo doi) -1_Book1 2 4 2" xfId="23557"/>
    <cellStyle name="1_Bao cao giai ngan von dau tu nam 2009 (theo doi)_Ke hoach 2009 (theo doi) -1_Book1 2 5" xfId="23554"/>
    <cellStyle name="1_Bao cao giai ngan von dau tu nam 2009 (theo doi)_Ke hoach 2009 (theo doi) -1_Book1 3" xfId="6881"/>
    <cellStyle name="1_Bao cao giai ngan von dau tu nam 2009 (theo doi)_Ke hoach 2009 (theo doi) -1_Book1 3 2" xfId="6882"/>
    <cellStyle name="1_Bao cao giai ngan von dau tu nam 2009 (theo doi)_Ke hoach 2009 (theo doi) -1_Book1 3 2 2" xfId="23559"/>
    <cellStyle name="1_Bao cao giai ngan von dau tu nam 2009 (theo doi)_Ke hoach 2009 (theo doi) -1_Book1 3 3" xfId="6883"/>
    <cellStyle name="1_Bao cao giai ngan von dau tu nam 2009 (theo doi)_Ke hoach 2009 (theo doi) -1_Book1 3 3 2" xfId="23560"/>
    <cellStyle name="1_Bao cao giai ngan von dau tu nam 2009 (theo doi)_Ke hoach 2009 (theo doi) -1_Book1 3 4" xfId="6884"/>
    <cellStyle name="1_Bao cao giai ngan von dau tu nam 2009 (theo doi)_Ke hoach 2009 (theo doi) -1_Book1 3 4 2" xfId="23561"/>
    <cellStyle name="1_Bao cao giai ngan von dau tu nam 2009 (theo doi)_Ke hoach 2009 (theo doi) -1_Book1 3 5" xfId="23558"/>
    <cellStyle name="1_Bao cao giai ngan von dau tu nam 2009 (theo doi)_Ke hoach 2009 (theo doi) -1_Book1 4" xfId="6885"/>
    <cellStyle name="1_Bao cao giai ngan von dau tu nam 2009 (theo doi)_Ke hoach 2009 (theo doi) -1_Book1 4 2" xfId="23562"/>
    <cellStyle name="1_Bao cao giai ngan von dau tu nam 2009 (theo doi)_Ke hoach 2009 (theo doi) -1_Book1 5" xfId="6886"/>
    <cellStyle name="1_Bao cao giai ngan von dau tu nam 2009 (theo doi)_Ke hoach 2009 (theo doi) -1_Book1 5 2" xfId="23563"/>
    <cellStyle name="1_Bao cao giai ngan von dau tu nam 2009 (theo doi)_Ke hoach 2009 (theo doi) -1_Book1 6" xfId="6887"/>
    <cellStyle name="1_Bao cao giai ngan von dau tu nam 2009 (theo doi)_Ke hoach 2009 (theo doi) -1_Book1 6 2" xfId="23564"/>
    <cellStyle name="1_Bao cao giai ngan von dau tu nam 2009 (theo doi)_Ke hoach 2009 (theo doi) -1_Book1 7" xfId="23553"/>
    <cellStyle name="1_Bao cao giai ngan von dau tu nam 2009 (theo doi)_Ke hoach 2009 (theo doi) -1_Book1_BC von DTPT 6 thang 2012" xfId="6888"/>
    <cellStyle name="1_Bao cao giai ngan von dau tu nam 2009 (theo doi)_Ke hoach 2009 (theo doi) -1_Book1_BC von DTPT 6 thang 2012 2" xfId="6889"/>
    <cellStyle name="1_Bao cao giai ngan von dau tu nam 2009 (theo doi)_Ke hoach 2009 (theo doi) -1_Book1_BC von DTPT 6 thang 2012 2 2" xfId="6890"/>
    <cellStyle name="1_Bao cao giai ngan von dau tu nam 2009 (theo doi)_Ke hoach 2009 (theo doi) -1_Book1_BC von DTPT 6 thang 2012 2 2 2" xfId="23567"/>
    <cellStyle name="1_Bao cao giai ngan von dau tu nam 2009 (theo doi)_Ke hoach 2009 (theo doi) -1_Book1_BC von DTPT 6 thang 2012 2 3" xfId="6891"/>
    <cellStyle name="1_Bao cao giai ngan von dau tu nam 2009 (theo doi)_Ke hoach 2009 (theo doi) -1_Book1_BC von DTPT 6 thang 2012 2 3 2" xfId="23568"/>
    <cellStyle name="1_Bao cao giai ngan von dau tu nam 2009 (theo doi)_Ke hoach 2009 (theo doi) -1_Book1_BC von DTPT 6 thang 2012 2 4" xfId="6892"/>
    <cellStyle name="1_Bao cao giai ngan von dau tu nam 2009 (theo doi)_Ke hoach 2009 (theo doi) -1_Book1_BC von DTPT 6 thang 2012 2 4 2" xfId="23569"/>
    <cellStyle name="1_Bao cao giai ngan von dau tu nam 2009 (theo doi)_Ke hoach 2009 (theo doi) -1_Book1_BC von DTPT 6 thang 2012 2 5" xfId="23566"/>
    <cellStyle name="1_Bao cao giai ngan von dau tu nam 2009 (theo doi)_Ke hoach 2009 (theo doi) -1_Book1_BC von DTPT 6 thang 2012 3" xfId="6893"/>
    <cellStyle name="1_Bao cao giai ngan von dau tu nam 2009 (theo doi)_Ke hoach 2009 (theo doi) -1_Book1_BC von DTPT 6 thang 2012 3 2" xfId="6894"/>
    <cellStyle name="1_Bao cao giai ngan von dau tu nam 2009 (theo doi)_Ke hoach 2009 (theo doi) -1_Book1_BC von DTPT 6 thang 2012 3 2 2" xfId="23571"/>
    <cellStyle name="1_Bao cao giai ngan von dau tu nam 2009 (theo doi)_Ke hoach 2009 (theo doi) -1_Book1_BC von DTPT 6 thang 2012 3 3" xfId="6895"/>
    <cellStyle name="1_Bao cao giai ngan von dau tu nam 2009 (theo doi)_Ke hoach 2009 (theo doi) -1_Book1_BC von DTPT 6 thang 2012 3 3 2" xfId="23572"/>
    <cellStyle name="1_Bao cao giai ngan von dau tu nam 2009 (theo doi)_Ke hoach 2009 (theo doi) -1_Book1_BC von DTPT 6 thang 2012 3 4" xfId="6896"/>
    <cellStyle name="1_Bao cao giai ngan von dau tu nam 2009 (theo doi)_Ke hoach 2009 (theo doi) -1_Book1_BC von DTPT 6 thang 2012 3 4 2" xfId="23573"/>
    <cellStyle name="1_Bao cao giai ngan von dau tu nam 2009 (theo doi)_Ke hoach 2009 (theo doi) -1_Book1_BC von DTPT 6 thang 2012 3 5" xfId="23570"/>
    <cellStyle name="1_Bao cao giai ngan von dau tu nam 2009 (theo doi)_Ke hoach 2009 (theo doi) -1_Book1_BC von DTPT 6 thang 2012 4" xfId="6897"/>
    <cellStyle name="1_Bao cao giai ngan von dau tu nam 2009 (theo doi)_Ke hoach 2009 (theo doi) -1_Book1_BC von DTPT 6 thang 2012 4 2" xfId="23574"/>
    <cellStyle name="1_Bao cao giai ngan von dau tu nam 2009 (theo doi)_Ke hoach 2009 (theo doi) -1_Book1_BC von DTPT 6 thang 2012 5" xfId="6898"/>
    <cellStyle name="1_Bao cao giai ngan von dau tu nam 2009 (theo doi)_Ke hoach 2009 (theo doi) -1_Book1_BC von DTPT 6 thang 2012 5 2" xfId="23575"/>
    <cellStyle name="1_Bao cao giai ngan von dau tu nam 2009 (theo doi)_Ke hoach 2009 (theo doi) -1_Book1_BC von DTPT 6 thang 2012 6" xfId="6899"/>
    <cellStyle name="1_Bao cao giai ngan von dau tu nam 2009 (theo doi)_Ke hoach 2009 (theo doi) -1_Book1_BC von DTPT 6 thang 2012 6 2" xfId="23576"/>
    <cellStyle name="1_Bao cao giai ngan von dau tu nam 2009 (theo doi)_Ke hoach 2009 (theo doi) -1_Book1_BC von DTPT 6 thang 2012 7" xfId="23565"/>
    <cellStyle name="1_Bao cao giai ngan von dau tu nam 2009 (theo doi)_Ke hoach 2009 (theo doi) -1_Book1_Bieu du thao QD von ho tro co MT" xfId="6900"/>
    <cellStyle name="1_Bao cao giai ngan von dau tu nam 2009 (theo doi)_Ke hoach 2009 (theo doi) -1_Book1_Bieu du thao QD von ho tro co MT 2" xfId="6901"/>
    <cellStyle name="1_Bao cao giai ngan von dau tu nam 2009 (theo doi)_Ke hoach 2009 (theo doi) -1_Book1_Bieu du thao QD von ho tro co MT 2 2" xfId="6902"/>
    <cellStyle name="1_Bao cao giai ngan von dau tu nam 2009 (theo doi)_Ke hoach 2009 (theo doi) -1_Book1_Bieu du thao QD von ho tro co MT 2 2 2" xfId="23579"/>
    <cellStyle name="1_Bao cao giai ngan von dau tu nam 2009 (theo doi)_Ke hoach 2009 (theo doi) -1_Book1_Bieu du thao QD von ho tro co MT 2 3" xfId="6903"/>
    <cellStyle name="1_Bao cao giai ngan von dau tu nam 2009 (theo doi)_Ke hoach 2009 (theo doi) -1_Book1_Bieu du thao QD von ho tro co MT 2 3 2" xfId="23580"/>
    <cellStyle name="1_Bao cao giai ngan von dau tu nam 2009 (theo doi)_Ke hoach 2009 (theo doi) -1_Book1_Bieu du thao QD von ho tro co MT 2 4" xfId="6904"/>
    <cellStyle name="1_Bao cao giai ngan von dau tu nam 2009 (theo doi)_Ke hoach 2009 (theo doi) -1_Book1_Bieu du thao QD von ho tro co MT 2 4 2" xfId="23581"/>
    <cellStyle name="1_Bao cao giai ngan von dau tu nam 2009 (theo doi)_Ke hoach 2009 (theo doi) -1_Book1_Bieu du thao QD von ho tro co MT 2 5" xfId="23578"/>
    <cellStyle name="1_Bao cao giai ngan von dau tu nam 2009 (theo doi)_Ke hoach 2009 (theo doi) -1_Book1_Bieu du thao QD von ho tro co MT 3" xfId="6905"/>
    <cellStyle name="1_Bao cao giai ngan von dau tu nam 2009 (theo doi)_Ke hoach 2009 (theo doi) -1_Book1_Bieu du thao QD von ho tro co MT 3 2" xfId="6906"/>
    <cellStyle name="1_Bao cao giai ngan von dau tu nam 2009 (theo doi)_Ke hoach 2009 (theo doi) -1_Book1_Bieu du thao QD von ho tro co MT 3 2 2" xfId="23583"/>
    <cellStyle name="1_Bao cao giai ngan von dau tu nam 2009 (theo doi)_Ke hoach 2009 (theo doi) -1_Book1_Bieu du thao QD von ho tro co MT 3 3" xfId="6907"/>
    <cellStyle name="1_Bao cao giai ngan von dau tu nam 2009 (theo doi)_Ke hoach 2009 (theo doi) -1_Book1_Bieu du thao QD von ho tro co MT 3 3 2" xfId="23584"/>
    <cellStyle name="1_Bao cao giai ngan von dau tu nam 2009 (theo doi)_Ke hoach 2009 (theo doi) -1_Book1_Bieu du thao QD von ho tro co MT 3 4" xfId="6908"/>
    <cellStyle name="1_Bao cao giai ngan von dau tu nam 2009 (theo doi)_Ke hoach 2009 (theo doi) -1_Book1_Bieu du thao QD von ho tro co MT 3 4 2" xfId="23585"/>
    <cellStyle name="1_Bao cao giai ngan von dau tu nam 2009 (theo doi)_Ke hoach 2009 (theo doi) -1_Book1_Bieu du thao QD von ho tro co MT 3 5" xfId="23582"/>
    <cellStyle name="1_Bao cao giai ngan von dau tu nam 2009 (theo doi)_Ke hoach 2009 (theo doi) -1_Book1_Bieu du thao QD von ho tro co MT 4" xfId="6909"/>
    <cellStyle name="1_Bao cao giai ngan von dau tu nam 2009 (theo doi)_Ke hoach 2009 (theo doi) -1_Book1_Bieu du thao QD von ho tro co MT 4 2" xfId="23586"/>
    <cellStyle name="1_Bao cao giai ngan von dau tu nam 2009 (theo doi)_Ke hoach 2009 (theo doi) -1_Book1_Bieu du thao QD von ho tro co MT 5" xfId="6910"/>
    <cellStyle name="1_Bao cao giai ngan von dau tu nam 2009 (theo doi)_Ke hoach 2009 (theo doi) -1_Book1_Bieu du thao QD von ho tro co MT 5 2" xfId="23587"/>
    <cellStyle name="1_Bao cao giai ngan von dau tu nam 2009 (theo doi)_Ke hoach 2009 (theo doi) -1_Book1_Bieu du thao QD von ho tro co MT 6" xfId="6911"/>
    <cellStyle name="1_Bao cao giai ngan von dau tu nam 2009 (theo doi)_Ke hoach 2009 (theo doi) -1_Book1_Bieu du thao QD von ho tro co MT 6 2" xfId="23588"/>
    <cellStyle name="1_Bao cao giai ngan von dau tu nam 2009 (theo doi)_Ke hoach 2009 (theo doi) -1_Book1_Bieu du thao QD von ho tro co MT 7" xfId="23577"/>
    <cellStyle name="1_Bao cao giai ngan von dau tu nam 2009 (theo doi)_Ke hoach 2009 (theo doi) -1_Book1_Hoan chinh KH 2012 (o nha)" xfId="6912"/>
    <cellStyle name="1_Bao cao giai ngan von dau tu nam 2009 (theo doi)_Ke hoach 2009 (theo doi) -1_Book1_Hoan chinh KH 2012 (o nha) 2" xfId="6913"/>
    <cellStyle name="1_Bao cao giai ngan von dau tu nam 2009 (theo doi)_Ke hoach 2009 (theo doi) -1_Book1_Hoan chinh KH 2012 (o nha) 2 2" xfId="6914"/>
    <cellStyle name="1_Bao cao giai ngan von dau tu nam 2009 (theo doi)_Ke hoach 2009 (theo doi) -1_Book1_Hoan chinh KH 2012 (o nha) 2 2 2" xfId="23591"/>
    <cellStyle name="1_Bao cao giai ngan von dau tu nam 2009 (theo doi)_Ke hoach 2009 (theo doi) -1_Book1_Hoan chinh KH 2012 (o nha) 2 3" xfId="6915"/>
    <cellStyle name="1_Bao cao giai ngan von dau tu nam 2009 (theo doi)_Ke hoach 2009 (theo doi) -1_Book1_Hoan chinh KH 2012 (o nha) 2 3 2" xfId="23592"/>
    <cellStyle name="1_Bao cao giai ngan von dau tu nam 2009 (theo doi)_Ke hoach 2009 (theo doi) -1_Book1_Hoan chinh KH 2012 (o nha) 2 4" xfId="6916"/>
    <cellStyle name="1_Bao cao giai ngan von dau tu nam 2009 (theo doi)_Ke hoach 2009 (theo doi) -1_Book1_Hoan chinh KH 2012 (o nha) 2 4 2" xfId="23593"/>
    <cellStyle name="1_Bao cao giai ngan von dau tu nam 2009 (theo doi)_Ke hoach 2009 (theo doi) -1_Book1_Hoan chinh KH 2012 (o nha) 2 5" xfId="23590"/>
    <cellStyle name="1_Bao cao giai ngan von dau tu nam 2009 (theo doi)_Ke hoach 2009 (theo doi) -1_Book1_Hoan chinh KH 2012 (o nha) 3" xfId="6917"/>
    <cellStyle name="1_Bao cao giai ngan von dau tu nam 2009 (theo doi)_Ke hoach 2009 (theo doi) -1_Book1_Hoan chinh KH 2012 (o nha) 3 2" xfId="6918"/>
    <cellStyle name="1_Bao cao giai ngan von dau tu nam 2009 (theo doi)_Ke hoach 2009 (theo doi) -1_Book1_Hoan chinh KH 2012 (o nha) 3 2 2" xfId="23595"/>
    <cellStyle name="1_Bao cao giai ngan von dau tu nam 2009 (theo doi)_Ke hoach 2009 (theo doi) -1_Book1_Hoan chinh KH 2012 (o nha) 3 3" xfId="6919"/>
    <cellStyle name="1_Bao cao giai ngan von dau tu nam 2009 (theo doi)_Ke hoach 2009 (theo doi) -1_Book1_Hoan chinh KH 2012 (o nha) 3 3 2" xfId="23596"/>
    <cellStyle name="1_Bao cao giai ngan von dau tu nam 2009 (theo doi)_Ke hoach 2009 (theo doi) -1_Book1_Hoan chinh KH 2012 (o nha) 3 4" xfId="6920"/>
    <cellStyle name="1_Bao cao giai ngan von dau tu nam 2009 (theo doi)_Ke hoach 2009 (theo doi) -1_Book1_Hoan chinh KH 2012 (o nha) 3 4 2" xfId="23597"/>
    <cellStyle name="1_Bao cao giai ngan von dau tu nam 2009 (theo doi)_Ke hoach 2009 (theo doi) -1_Book1_Hoan chinh KH 2012 (o nha) 3 5" xfId="23594"/>
    <cellStyle name="1_Bao cao giai ngan von dau tu nam 2009 (theo doi)_Ke hoach 2009 (theo doi) -1_Book1_Hoan chinh KH 2012 (o nha) 4" xfId="6921"/>
    <cellStyle name="1_Bao cao giai ngan von dau tu nam 2009 (theo doi)_Ke hoach 2009 (theo doi) -1_Book1_Hoan chinh KH 2012 (o nha) 4 2" xfId="23598"/>
    <cellStyle name="1_Bao cao giai ngan von dau tu nam 2009 (theo doi)_Ke hoach 2009 (theo doi) -1_Book1_Hoan chinh KH 2012 (o nha) 5" xfId="6922"/>
    <cellStyle name="1_Bao cao giai ngan von dau tu nam 2009 (theo doi)_Ke hoach 2009 (theo doi) -1_Book1_Hoan chinh KH 2012 (o nha) 5 2" xfId="23599"/>
    <cellStyle name="1_Bao cao giai ngan von dau tu nam 2009 (theo doi)_Ke hoach 2009 (theo doi) -1_Book1_Hoan chinh KH 2012 (o nha) 6" xfId="6923"/>
    <cellStyle name="1_Bao cao giai ngan von dau tu nam 2009 (theo doi)_Ke hoach 2009 (theo doi) -1_Book1_Hoan chinh KH 2012 (o nha) 6 2" xfId="23600"/>
    <cellStyle name="1_Bao cao giai ngan von dau tu nam 2009 (theo doi)_Ke hoach 2009 (theo doi) -1_Book1_Hoan chinh KH 2012 (o nha) 7" xfId="23589"/>
    <cellStyle name="1_Bao cao giai ngan von dau tu nam 2009 (theo doi)_Ke hoach 2009 (theo doi) -1_Book1_Hoan chinh KH 2012 (o nha)_Bao cao giai ngan quy I" xfId="6924"/>
    <cellStyle name="1_Bao cao giai ngan von dau tu nam 2009 (theo doi)_Ke hoach 2009 (theo doi) -1_Book1_Hoan chinh KH 2012 (o nha)_Bao cao giai ngan quy I 2" xfId="6925"/>
    <cellStyle name="1_Bao cao giai ngan von dau tu nam 2009 (theo doi)_Ke hoach 2009 (theo doi) -1_Book1_Hoan chinh KH 2012 (o nha)_Bao cao giai ngan quy I 2 2" xfId="6926"/>
    <cellStyle name="1_Bao cao giai ngan von dau tu nam 2009 (theo doi)_Ke hoach 2009 (theo doi) -1_Book1_Hoan chinh KH 2012 (o nha)_Bao cao giai ngan quy I 2 2 2" xfId="23603"/>
    <cellStyle name="1_Bao cao giai ngan von dau tu nam 2009 (theo doi)_Ke hoach 2009 (theo doi) -1_Book1_Hoan chinh KH 2012 (o nha)_Bao cao giai ngan quy I 2 3" xfId="6927"/>
    <cellStyle name="1_Bao cao giai ngan von dau tu nam 2009 (theo doi)_Ke hoach 2009 (theo doi) -1_Book1_Hoan chinh KH 2012 (o nha)_Bao cao giai ngan quy I 2 3 2" xfId="23604"/>
    <cellStyle name="1_Bao cao giai ngan von dau tu nam 2009 (theo doi)_Ke hoach 2009 (theo doi) -1_Book1_Hoan chinh KH 2012 (o nha)_Bao cao giai ngan quy I 2 4" xfId="6928"/>
    <cellStyle name="1_Bao cao giai ngan von dau tu nam 2009 (theo doi)_Ke hoach 2009 (theo doi) -1_Book1_Hoan chinh KH 2012 (o nha)_Bao cao giai ngan quy I 2 4 2" xfId="23605"/>
    <cellStyle name="1_Bao cao giai ngan von dau tu nam 2009 (theo doi)_Ke hoach 2009 (theo doi) -1_Book1_Hoan chinh KH 2012 (o nha)_Bao cao giai ngan quy I 2 5" xfId="23602"/>
    <cellStyle name="1_Bao cao giai ngan von dau tu nam 2009 (theo doi)_Ke hoach 2009 (theo doi) -1_Book1_Hoan chinh KH 2012 (o nha)_Bao cao giai ngan quy I 3" xfId="6929"/>
    <cellStyle name="1_Bao cao giai ngan von dau tu nam 2009 (theo doi)_Ke hoach 2009 (theo doi) -1_Book1_Hoan chinh KH 2012 (o nha)_Bao cao giai ngan quy I 3 2" xfId="6930"/>
    <cellStyle name="1_Bao cao giai ngan von dau tu nam 2009 (theo doi)_Ke hoach 2009 (theo doi) -1_Book1_Hoan chinh KH 2012 (o nha)_Bao cao giai ngan quy I 3 2 2" xfId="23607"/>
    <cellStyle name="1_Bao cao giai ngan von dau tu nam 2009 (theo doi)_Ke hoach 2009 (theo doi) -1_Book1_Hoan chinh KH 2012 (o nha)_Bao cao giai ngan quy I 3 3" xfId="6931"/>
    <cellStyle name="1_Bao cao giai ngan von dau tu nam 2009 (theo doi)_Ke hoach 2009 (theo doi) -1_Book1_Hoan chinh KH 2012 (o nha)_Bao cao giai ngan quy I 3 3 2" xfId="23608"/>
    <cellStyle name="1_Bao cao giai ngan von dau tu nam 2009 (theo doi)_Ke hoach 2009 (theo doi) -1_Book1_Hoan chinh KH 2012 (o nha)_Bao cao giai ngan quy I 3 4" xfId="6932"/>
    <cellStyle name="1_Bao cao giai ngan von dau tu nam 2009 (theo doi)_Ke hoach 2009 (theo doi) -1_Book1_Hoan chinh KH 2012 (o nha)_Bao cao giai ngan quy I 3 4 2" xfId="23609"/>
    <cellStyle name="1_Bao cao giai ngan von dau tu nam 2009 (theo doi)_Ke hoach 2009 (theo doi) -1_Book1_Hoan chinh KH 2012 (o nha)_Bao cao giai ngan quy I 3 5" xfId="23606"/>
    <cellStyle name="1_Bao cao giai ngan von dau tu nam 2009 (theo doi)_Ke hoach 2009 (theo doi) -1_Book1_Hoan chinh KH 2012 (o nha)_Bao cao giai ngan quy I 4" xfId="6933"/>
    <cellStyle name="1_Bao cao giai ngan von dau tu nam 2009 (theo doi)_Ke hoach 2009 (theo doi) -1_Book1_Hoan chinh KH 2012 (o nha)_Bao cao giai ngan quy I 4 2" xfId="23610"/>
    <cellStyle name="1_Bao cao giai ngan von dau tu nam 2009 (theo doi)_Ke hoach 2009 (theo doi) -1_Book1_Hoan chinh KH 2012 (o nha)_Bao cao giai ngan quy I 5" xfId="6934"/>
    <cellStyle name="1_Bao cao giai ngan von dau tu nam 2009 (theo doi)_Ke hoach 2009 (theo doi) -1_Book1_Hoan chinh KH 2012 (o nha)_Bao cao giai ngan quy I 5 2" xfId="23611"/>
    <cellStyle name="1_Bao cao giai ngan von dau tu nam 2009 (theo doi)_Ke hoach 2009 (theo doi) -1_Book1_Hoan chinh KH 2012 (o nha)_Bao cao giai ngan quy I 6" xfId="6935"/>
    <cellStyle name="1_Bao cao giai ngan von dau tu nam 2009 (theo doi)_Ke hoach 2009 (theo doi) -1_Book1_Hoan chinh KH 2012 (o nha)_Bao cao giai ngan quy I 6 2" xfId="23612"/>
    <cellStyle name="1_Bao cao giai ngan von dau tu nam 2009 (theo doi)_Ke hoach 2009 (theo doi) -1_Book1_Hoan chinh KH 2012 (o nha)_Bao cao giai ngan quy I 7" xfId="23601"/>
    <cellStyle name="1_Bao cao giai ngan von dau tu nam 2009 (theo doi)_Ke hoach 2009 (theo doi) -1_Book1_Hoan chinh KH 2012 (o nha)_BC von DTPT 6 thang 2012" xfId="6936"/>
    <cellStyle name="1_Bao cao giai ngan von dau tu nam 2009 (theo doi)_Ke hoach 2009 (theo doi) -1_Book1_Hoan chinh KH 2012 (o nha)_BC von DTPT 6 thang 2012 2" xfId="6937"/>
    <cellStyle name="1_Bao cao giai ngan von dau tu nam 2009 (theo doi)_Ke hoach 2009 (theo doi) -1_Book1_Hoan chinh KH 2012 (o nha)_BC von DTPT 6 thang 2012 2 2" xfId="6938"/>
    <cellStyle name="1_Bao cao giai ngan von dau tu nam 2009 (theo doi)_Ke hoach 2009 (theo doi) -1_Book1_Hoan chinh KH 2012 (o nha)_BC von DTPT 6 thang 2012 2 2 2" xfId="23615"/>
    <cellStyle name="1_Bao cao giai ngan von dau tu nam 2009 (theo doi)_Ke hoach 2009 (theo doi) -1_Book1_Hoan chinh KH 2012 (o nha)_BC von DTPT 6 thang 2012 2 3" xfId="6939"/>
    <cellStyle name="1_Bao cao giai ngan von dau tu nam 2009 (theo doi)_Ke hoach 2009 (theo doi) -1_Book1_Hoan chinh KH 2012 (o nha)_BC von DTPT 6 thang 2012 2 3 2" xfId="23616"/>
    <cellStyle name="1_Bao cao giai ngan von dau tu nam 2009 (theo doi)_Ke hoach 2009 (theo doi) -1_Book1_Hoan chinh KH 2012 (o nha)_BC von DTPT 6 thang 2012 2 4" xfId="6940"/>
    <cellStyle name="1_Bao cao giai ngan von dau tu nam 2009 (theo doi)_Ke hoach 2009 (theo doi) -1_Book1_Hoan chinh KH 2012 (o nha)_BC von DTPT 6 thang 2012 2 4 2" xfId="23617"/>
    <cellStyle name="1_Bao cao giai ngan von dau tu nam 2009 (theo doi)_Ke hoach 2009 (theo doi) -1_Book1_Hoan chinh KH 2012 (o nha)_BC von DTPT 6 thang 2012 2 5" xfId="23614"/>
    <cellStyle name="1_Bao cao giai ngan von dau tu nam 2009 (theo doi)_Ke hoach 2009 (theo doi) -1_Book1_Hoan chinh KH 2012 (o nha)_BC von DTPT 6 thang 2012 3" xfId="6941"/>
    <cellStyle name="1_Bao cao giai ngan von dau tu nam 2009 (theo doi)_Ke hoach 2009 (theo doi) -1_Book1_Hoan chinh KH 2012 (o nha)_BC von DTPT 6 thang 2012 3 2" xfId="6942"/>
    <cellStyle name="1_Bao cao giai ngan von dau tu nam 2009 (theo doi)_Ke hoach 2009 (theo doi) -1_Book1_Hoan chinh KH 2012 (o nha)_BC von DTPT 6 thang 2012 3 2 2" xfId="23619"/>
    <cellStyle name="1_Bao cao giai ngan von dau tu nam 2009 (theo doi)_Ke hoach 2009 (theo doi) -1_Book1_Hoan chinh KH 2012 (o nha)_BC von DTPT 6 thang 2012 3 3" xfId="6943"/>
    <cellStyle name="1_Bao cao giai ngan von dau tu nam 2009 (theo doi)_Ke hoach 2009 (theo doi) -1_Book1_Hoan chinh KH 2012 (o nha)_BC von DTPT 6 thang 2012 3 3 2" xfId="23620"/>
    <cellStyle name="1_Bao cao giai ngan von dau tu nam 2009 (theo doi)_Ke hoach 2009 (theo doi) -1_Book1_Hoan chinh KH 2012 (o nha)_BC von DTPT 6 thang 2012 3 4" xfId="6944"/>
    <cellStyle name="1_Bao cao giai ngan von dau tu nam 2009 (theo doi)_Ke hoach 2009 (theo doi) -1_Book1_Hoan chinh KH 2012 (o nha)_BC von DTPT 6 thang 2012 3 4 2" xfId="23621"/>
    <cellStyle name="1_Bao cao giai ngan von dau tu nam 2009 (theo doi)_Ke hoach 2009 (theo doi) -1_Book1_Hoan chinh KH 2012 (o nha)_BC von DTPT 6 thang 2012 3 5" xfId="23618"/>
    <cellStyle name="1_Bao cao giai ngan von dau tu nam 2009 (theo doi)_Ke hoach 2009 (theo doi) -1_Book1_Hoan chinh KH 2012 (o nha)_BC von DTPT 6 thang 2012 4" xfId="6945"/>
    <cellStyle name="1_Bao cao giai ngan von dau tu nam 2009 (theo doi)_Ke hoach 2009 (theo doi) -1_Book1_Hoan chinh KH 2012 (o nha)_BC von DTPT 6 thang 2012 4 2" xfId="23622"/>
    <cellStyle name="1_Bao cao giai ngan von dau tu nam 2009 (theo doi)_Ke hoach 2009 (theo doi) -1_Book1_Hoan chinh KH 2012 (o nha)_BC von DTPT 6 thang 2012 5" xfId="6946"/>
    <cellStyle name="1_Bao cao giai ngan von dau tu nam 2009 (theo doi)_Ke hoach 2009 (theo doi) -1_Book1_Hoan chinh KH 2012 (o nha)_BC von DTPT 6 thang 2012 5 2" xfId="23623"/>
    <cellStyle name="1_Bao cao giai ngan von dau tu nam 2009 (theo doi)_Ke hoach 2009 (theo doi) -1_Book1_Hoan chinh KH 2012 (o nha)_BC von DTPT 6 thang 2012 6" xfId="6947"/>
    <cellStyle name="1_Bao cao giai ngan von dau tu nam 2009 (theo doi)_Ke hoach 2009 (theo doi) -1_Book1_Hoan chinh KH 2012 (o nha)_BC von DTPT 6 thang 2012 6 2" xfId="23624"/>
    <cellStyle name="1_Bao cao giai ngan von dau tu nam 2009 (theo doi)_Ke hoach 2009 (theo doi) -1_Book1_Hoan chinh KH 2012 (o nha)_BC von DTPT 6 thang 2012 7" xfId="23613"/>
    <cellStyle name="1_Bao cao giai ngan von dau tu nam 2009 (theo doi)_Ke hoach 2009 (theo doi) -1_Book1_Hoan chinh KH 2012 (o nha)_Bieu du thao QD von ho tro co MT" xfId="6948"/>
    <cellStyle name="1_Bao cao giai ngan von dau tu nam 2009 (theo doi)_Ke hoach 2009 (theo doi) -1_Book1_Hoan chinh KH 2012 (o nha)_Bieu du thao QD von ho tro co MT 2" xfId="6949"/>
    <cellStyle name="1_Bao cao giai ngan von dau tu nam 2009 (theo doi)_Ke hoach 2009 (theo doi) -1_Book1_Hoan chinh KH 2012 (o nha)_Bieu du thao QD von ho tro co MT 2 2" xfId="6950"/>
    <cellStyle name="1_Bao cao giai ngan von dau tu nam 2009 (theo doi)_Ke hoach 2009 (theo doi) -1_Book1_Hoan chinh KH 2012 (o nha)_Bieu du thao QD von ho tro co MT 2 2 2" xfId="23627"/>
    <cellStyle name="1_Bao cao giai ngan von dau tu nam 2009 (theo doi)_Ke hoach 2009 (theo doi) -1_Book1_Hoan chinh KH 2012 (o nha)_Bieu du thao QD von ho tro co MT 2 3" xfId="6951"/>
    <cellStyle name="1_Bao cao giai ngan von dau tu nam 2009 (theo doi)_Ke hoach 2009 (theo doi) -1_Book1_Hoan chinh KH 2012 (o nha)_Bieu du thao QD von ho tro co MT 2 3 2" xfId="23628"/>
    <cellStyle name="1_Bao cao giai ngan von dau tu nam 2009 (theo doi)_Ke hoach 2009 (theo doi) -1_Book1_Hoan chinh KH 2012 (o nha)_Bieu du thao QD von ho tro co MT 2 4" xfId="6952"/>
    <cellStyle name="1_Bao cao giai ngan von dau tu nam 2009 (theo doi)_Ke hoach 2009 (theo doi) -1_Book1_Hoan chinh KH 2012 (o nha)_Bieu du thao QD von ho tro co MT 2 4 2" xfId="23629"/>
    <cellStyle name="1_Bao cao giai ngan von dau tu nam 2009 (theo doi)_Ke hoach 2009 (theo doi) -1_Book1_Hoan chinh KH 2012 (o nha)_Bieu du thao QD von ho tro co MT 2 5" xfId="23626"/>
    <cellStyle name="1_Bao cao giai ngan von dau tu nam 2009 (theo doi)_Ke hoach 2009 (theo doi) -1_Book1_Hoan chinh KH 2012 (o nha)_Bieu du thao QD von ho tro co MT 3" xfId="6953"/>
    <cellStyle name="1_Bao cao giai ngan von dau tu nam 2009 (theo doi)_Ke hoach 2009 (theo doi) -1_Book1_Hoan chinh KH 2012 (o nha)_Bieu du thao QD von ho tro co MT 3 2" xfId="6954"/>
    <cellStyle name="1_Bao cao giai ngan von dau tu nam 2009 (theo doi)_Ke hoach 2009 (theo doi) -1_Book1_Hoan chinh KH 2012 (o nha)_Bieu du thao QD von ho tro co MT 3 2 2" xfId="23631"/>
    <cellStyle name="1_Bao cao giai ngan von dau tu nam 2009 (theo doi)_Ke hoach 2009 (theo doi) -1_Book1_Hoan chinh KH 2012 (o nha)_Bieu du thao QD von ho tro co MT 3 3" xfId="6955"/>
    <cellStyle name="1_Bao cao giai ngan von dau tu nam 2009 (theo doi)_Ke hoach 2009 (theo doi) -1_Book1_Hoan chinh KH 2012 (o nha)_Bieu du thao QD von ho tro co MT 3 3 2" xfId="23632"/>
    <cellStyle name="1_Bao cao giai ngan von dau tu nam 2009 (theo doi)_Ke hoach 2009 (theo doi) -1_Book1_Hoan chinh KH 2012 (o nha)_Bieu du thao QD von ho tro co MT 3 4" xfId="6956"/>
    <cellStyle name="1_Bao cao giai ngan von dau tu nam 2009 (theo doi)_Ke hoach 2009 (theo doi) -1_Book1_Hoan chinh KH 2012 (o nha)_Bieu du thao QD von ho tro co MT 3 4 2" xfId="23633"/>
    <cellStyle name="1_Bao cao giai ngan von dau tu nam 2009 (theo doi)_Ke hoach 2009 (theo doi) -1_Book1_Hoan chinh KH 2012 (o nha)_Bieu du thao QD von ho tro co MT 3 5" xfId="23630"/>
    <cellStyle name="1_Bao cao giai ngan von dau tu nam 2009 (theo doi)_Ke hoach 2009 (theo doi) -1_Book1_Hoan chinh KH 2012 (o nha)_Bieu du thao QD von ho tro co MT 4" xfId="6957"/>
    <cellStyle name="1_Bao cao giai ngan von dau tu nam 2009 (theo doi)_Ke hoach 2009 (theo doi) -1_Book1_Hoan chinh KH 2012 (o nha)_Bieu du thao QD von ho tro co MT 4 2" xfId="23634"/>
    <cellStyle name="1_Bao cao giai ngan von dau tu nam 2009 (theo doi)_Ke hoach 2009 (theo doi) -1_Book1_Hoan chinh KH 2012 (o nha)_Bieu du thao QD von ho tro co MT 5" xfId="6958"/>
    <cellStyle name="1_Bao cao giai ngan von dau tu nam 2009 (theo doi)_Ke hoach 2009 (theo doi) -1_Book1_Hoan chinh KH 2012 (o nha)_Bieu du thao QD von ho tro co MT 5 2" xfId="23635"/>
    <cellStyle name="1_Bao cao giai ngan von dau tu nam 2009 (theo doi)_Ke hoach 2009 (theo doi) -1_Book1_Hoan chinh KH 2012 (o nha)_Bieu du thao QD von ho tro co MT 6" xfId="6959"/>
    <cellStyle name="1_Bao cao giai ngan von dau tu nam 2009 (theo doi)_Ke hoach 2009 (theo doi) -1_Book1_Hoan chinh KH 2012 (o nha)_Bieu du thao QD von ho tro co MT 6 2" xfId="23636"/>
    <cellStyle name="1_Bao cao giai ngan von dau tu nam 2009 (theo doi)_Ke hoach 2009 (theo doi) -1_Book1_Hoan chinh KH 2012 (o nha)_Bieu du thao QD von ho tro co MT 7" xfId="23625"/>
    <cellStyle name="1_Bao cao giai ngan von dau tu nam 2009 (theo doi)_Ke hoach 2009 (theo doi) -1_Book1_Hoan chinh KH 2012 (o nha)_Ke hoach 2012 theo doi (giai ngan 30.6.12)" xfId="6960"/>
    <cellStyle name="1_Bao cao giai ngan von dau tu nam 2009 (theo doi)_Ke hoach 2009 (theo doi) -1_Book1_Hoan chinh KH 2012 (o nha)_Ke hoach 2012 theo doi (giai ngan 30.6.12) 2" xfId="6961"/>
    <cellStyle name="1_Bao cao giai ngan von dau tu nam 2009 (theo doi)_Ke hoach 2009 (theo doi) -1_Book1_Hoan chinh KH 2012 (o nha)_Ke hoach 2012 theo doi (giai ngan 30.6.12) 2 2" xfId="6962"/>
    <cellStyle name="1_Bao cao giai ngan von dau tu nam 2009 (theo doi)_Ke hoach 2009 (theo doi) -1_Book1_Hoan chinh KH 2012 (o nha)_Ke hoach 2012 theo doi (giai ngan 30.6.12) 2 2 2" xfId="23639"/>
    <cellStyle name="1_Bao cao giai ngan von dau tu nam 2009 (theo doi)_Ke hoach 2009 (theo doi) -1_Book1_Hoan chinh KH 2012 (o nha)_Ke hoach 2012 theo doi (giai ngan 30.6.12) 2 3" xfId="6963"/>
    <cellStyle name="1_Bao cao giai ngan von dau tu nam 2009 (theo doi)_Ke hoach 2009 (theo doi) -1_Book1_Hoan chinh KH 2012 (o nha)_Ke hoach 2012 theo doi (giai ngan 30.6.12) 2 3 2" xfId="23640"/>
    <cellStyle name="1_Bao cao giai ngan von dau tu nam 2009 (theo doi)_Ke hoach 2009 (theo doi) -1_Book1_Hoan chinh KH 2012 (o nha)_Ke hoach 2012 theo doi (giai ngan 30.6.12) 2 4" xfId="6964"/>
    <cellStyle name="1_Bao cao giai ngan von dau tu nam 2009 (theo doi)_Ke hoach 2009 (theo doi) -1_Book1_Hoan chinh KH 2012 (o nha)_Ke hoach 2012 theo doi (giai ngan 30.6.12) 2 4 2" xfId="23641"/>
    <cellStyle name="1_Bao cao giai ngan von dau tu nam 2009 (theo doi)_Ke hoach 2009 (theo doi) -1_Book1_Hoan chinh KH 2012 (o nha)_Ke hoach 2012 theo doi (giai ngan 30.6.12) 2 5" xfId="23638"/>
    <cellStyle name="1_Bao cao giai ngan von dau tu nam 2009 (theo doi)_Ke hoach 2009 (theo doi) -1_Book1_Hoan chinh KH 2012 (o nha)_Ke hoach 2012 theo doi (giai ngan 30.6.12) 3" xfId="6965"/>
    <cellStyle name="1_Bao cao giai ngan von dau tu nam 2009 (theo doi)_Ke hoach 2009 (theo doi) -1_Book1_Hoan chinh KH 2012 (o nha)_Ke hoach 2012 theo doi (giai ngan 30.6.12) 3 2" xfId="6966"/>
    <cellStyle name="1_Bao cao giai ngan von dau tu nam 2009 (theo doi)_Ke hoach 2009 (theo doi) -1_Book1_Hoan chinh KH 2012 (o nha)_Ke hoach 2012 theo doi (giai ngan 30.6.12) 3 2 2" xfId="23643"/>
    <cellStyle name="1_Bao cao giai ngan von dau tu nam 2009 (theo doi)_Ke hoach 2009 (theo doi) -1_Book1_Hoan chinh KH 2012 (o nha)_Ke hoach 2012 theo doi (giai ngan 30.6.12) 3 3" xfId="6967"/>
    <cellStyle name="1_Bao cao giai ngan von dau tu nam 2009 (theo doi)_Ke hoach 2009 (theo doi) -1_Book1_Hoan chinh KH 2012 (o nha)_Ke hoach 2012 theo doi (giai ngan 30.6.12) 3 3 2" xfId="23644"/>
    <cellStyle name="1_Bao cao giai ngan von dau tu nam 2009 (theo doi)_Ke hoach 2009 (theo doi) -1_Book1_Hoan chinh KH 2012 (o nha)_Ke hoach 2012 theo doi (giai ngan 30.6.12) 3 4" xfId="6968"/>
    <cellStyle name="1_Bao cao giai ngan von dau tu nam 2009 (theo doi)_Ke hoach 2009 (theo doi) -1_Book1_Hoan chinh KH 2012 (o nha)_Ke hoach 2012 theo doi (giai ngan 30.6.12) 3 4 2" xfId="23645"/>
    <cellStyle name="1_Bao cao giai ngan von dau tu nam 2009 (theo doi)_Ke hoach 2009 (theo doi) -1_Book1_Hoan chinh KH 2012 (o nha)_Ke hoach 2012 theo doi (giai ngan 30.6.12) 3 5" xfId="23642"/>
    <cellStyle name="1_Bao cao giai ngan von dau tu nam 2009 (theo doi)_Ke hoach 2009 (theo doi) -1_Book1_Hoan chinh KH 2012 (o nha)_Ke hoach 2012 theo doi (giai ngan 30.6.12) 4" xfId="6969"/>
    <cellStyle name="1_Bao cao giai ngan von dau tu nam 2009 (theo doi)_Ke hoach 2009 (theo doi) -1_Book1_Hoan chinh KH 2012 (o nha)_Ke hoach 2012 theo doi (giai ngan 30.6.12) 4 2" xfId="23646"/>
    <cellStyle name="1_Bao cao giai ngan von dau tu nam 2009 (theo doi)_Ke hoach 2009 (theo doi) -1_Book1_Hoan chinh KH 2012 (o nha)_Ke hoach 2012 theo doi (giai ngan 30.6.12) 5" xfId="6970"/>
    <cellStyle name="1_Bao cao giai ngan von dau tu nam 2009 (theo doi)_Ke hoach 2009 (theo doi) -1_Book1_Hoan chinh KH 2012 (o nha)_Ke hoach 2012 theo doi (giai ngan 30.6.12) 5 2" xfId="23647"/>
    <cellStyle name="1_Bao cao giai ngan von dau tu nam 2009 (theo doi)_Ke hoach 2009 (theo doi) -1_Book1_Hoan chinh KH 2012 (o nha)_Ke hoach 2012 theo doi (giai ngan 30.6.12) 6" xfId="6971"/>
    <cellStyle name="1_Bao cao giai ngan von dau tu nam 2009 (theo doi)_Ke hoach 2009 (theo doi) -1_Book1_Hoan chinh KH 2012 (o nha)_Ke hoach 2012 theo doi (giai ngan 30.6.12) 6 2" xfId="23648"/>
    <cellStyle name="1_Bao cao giai ngan von dau tu nam 2009 (theo doi)_Ke hoach 2009 (theo doi) -1_Book1_Hoan chinh KH 2012 (o nha)_Ke hoach 2012 theo doi (giai ngan 30.6.12) 7" xfId="23637"/>
    <cellStyle name="1_Bao cao giai ngan von dau tu nam 2009 (theo doi)_Ke hoach 2009 (theo doi) -1_Book1_Hoan chinh KH 2012 Von ho tro co MT" xfId="6972"/>
    <cellStyle name="1_Bao cao giai ngan von dau tu nam 2009 (theo doi)_Ke hoach 2009 (theo doi) -1_Book1_Hoan chinh KH 2012 Von ho tro co MT (chi tiet)" xfId="6973"/>
    <cellStyle name="1_Bao cao giai ngan von dau tu nam 2009 (theo doi)_Ke hoach 2009 (theo doi) -1_Book1_Hoan chinh KH 2012 Von ho tro co MT (chi tiet) 2" xfId="6974"/>
    <cellStyle name="1_Bao cao giai ngan von dau tu nam 2009 (theo doi)_Ke hoach 2009 (theo doi) -1_Book1_Hoan chinh KH 2012 Von ho tro co MT (chi tiet) 2 2" xfId="6975"/>
    <cellStyle name="1_Bao cao giai ngan von dau tu nam 2009 (theo doi)_Ke hoach 2009 (theo doi) -1_Book1_Hoan chinh KH 2012 Von ho tro co MT (chi tiet) 2 2 2" xfId="23652"/>
    <cellStyle name="1_Bao cao giai ngan von dau tu nam 2009 (theo doi)_Ke hoach 2009 (theo doi) -1_Book1_Hoan chinh KH 2012 Von ho tro co MT (chi tiet) 2 3" xfId="6976"/>
    <cellStyle name="1_Bao cao giai ngan von dau tu nam 2009 (theo doi)_Ke hoach 2009 (theo doi) -1_Book1_Hoan chinh KH 2012 Von ho tro co MT (chi tiet) 2 3 2" xfId="23653"/>
    <cellStyle name="1_Bao cao giai ngan von dau tu nam 2009 (theo doi)_Ke hoach 2009 (theo doi) -1_Book1_Hoan chinh KH 2012 Von ho tro co MT (chi tiet) 2 4" xfId="6977"/>
    <cellStyle name="1_Bao cao giai ngan von dau tu nam 2009 (theo doi)_Ke hoach 2009 (theo doi) -1_Book1_Hoan chinh KH 2012 Von ho tro co MT (chi tiet) 2 4 2" xfId="23654"/>
    <cellStyle name="1_Bao cao giai ngan von dau tu nam 2009 (theo doi)_Ke hoach 2009 (theo doi) -1_Book1_Hoan chinh KH 2012 Von ho tro co MT (chi tiet) 2 5" xfId="23651"/>
    <cellStyle name="1_Bao cao giai ngan von dau tu nam 2009 (theo doi)_Ke hoach 2009 (theo doi) -1_Book1_Hoan chinh KH 2012 Von ho tro co MT (chi tiet) 3" xfId="6978"/>
    <cellStyle name="1_Bao cao giai ngan von dau tu nam 2009 (theo doi)_Ke hoach 2009 (theo doi) -1_Book1_Hoan chinh KH 2012 Von ho tro co MT (chi tiet) 3 2" xfId="6979"/>
    <cellStyle name="1_Bao cao giai ngan von dau tu nam 2009 (theo doi)_Ke hoach 2009 (theo doi) -1_Book1_Hoan chinh KH 2012 Von ho tro co MT (chi tiet) 3 2 2" xfId="23656"/>
    <cellStyle name="1_Bao cao giai ngan von dau tu nam 2009 (theo doi)_Ke hoach 2009 (theo doi) -1_Book1_Hoan chinh KH 2012 Von ho tro co MT (chi tiet) 3 3" xfId="6980"/>
    <cellStyle name="1_Bao cao giai ngan von dau tu nam 2009 (theo doi)_Ke hoach 2009 (theo doi) -1_Book1_Hoan chinh KH 2012 Von ho tro co MT (chi tiet) 3 3 2" xfId="23657"/>
    <cellStyle name="1_Bao cao giai ngan von dau tu nam 2009 (theo doi)_Ke hoach 2009 (theo doi) -1_Book1_Hoan chinh KH 2012 Von ho tro co MT (chi tiet) 3 4" xfId="6981"/>
    <cellStyle name="1_Bao cao giai ngan von dau tu nam 2009 (theo doi)_Ke hoach 2009 (theo doi) -1_Book1_Hoan chinh KH 2012 Von ho tro co MT (chi tiet) 3 4 2" xfId="23658"/>
    <cellStyle name="1_Bao cao giai ngan von dau tu nam 2009 (theo doi)_Ke hoach 2009 (theo doi) -1_Book1_Hoan chinh KH 2012 Von ho tro co MT (chi tiet) 3 5" xfId="23655"/>
    <cellStyle name="1_Bao cao giai ngan von dau tu nam 2009 (theo doi)_Ke hoach 2009 (theo doi) -1_Book1_Hoan chinh KH 2012 Von ho tro co MT (chi tiet) 4" xfId="6982"/>
    <cellStyle name="1_Bao cao giai ngan von dau tu nam 2009 (theo doi)_Ke hoach 2009 (theo doi) -1_Book1_Hoan chinh KH 2012 Von ho tro co MT (chi tiet) 4 2" xfId="23659"/>
    <cellStyle name="1_Bao cao giai ngan von dau tu nam 2009 (theo doi)_Ke hoach 2009 (theo doi) -1_Book1_Hoan chinh KH 2012 Von ho tro co MT (chi tiet) 5" xfId="6983"/>
    <cellStyle name="1_Bao cao giai ngan von dau tu nam 2009 (theo doi)_Ke hoach 2009 (theo doi) -1_Book1_Hoan chinh KH 2012 Von ho tro co MT (chi tiet) 5 2" xfId="23660"/>
    <cellStyle name="1_Bao cao giai ngan von dau tu nam 2009 (theo doi)_Ke hoach 2009 (theo doi) -1_Book1_Hoan chinh KH 2012 Von ho tro co MT (chi tiet) 6" xfId="6984"/>
    <cellStyle name="1_Bao cao giai ngan von dau tu nam 2009 (theo doi)_Ke hoach 2009 (theo doi) -1_Book1_Hoan chinh KH 2012 Von ho tro co MT (chi tiet) 6 2" xfId="23661"/>
    <cellStyle name="1_Bao cao giai ngan von dau tu nam 2009 (theo doi)_Ke hoach 2009 (theo doi) -1_Book1_Hoan chinh KH 2012 Von ho tro co MT (chi tiet) 7" xfId="23650"/>
    <cellStyle name="1_Bao cao giai ngan von dau tu nam 2009 (theo doi)_Ke hoach 2009 (theo doi) -1_Book1_Hoan chinh KH 2012 Von ho tro co MT 10" xfId="6985"/>
    <cellStyle name="1_Bao cao giai ngan von dau tu nam 2009 (theo doi)_Ke hoach 2009 (theo doi) -1_Book1_Hoan chinh KH 2012 Von ho tro co MT 10 2" xfId="6986"/>
    <cellStyle name="1_Bao cao giai ngan von dau tu nam 2009 (theo doi)_Ke hoach 2009 (theo doi) -1_Book1_Hoan chinh KH 2012 Von ho tro co MT 10 2 2" xfId="23663"/>
    <cellStyle name="1_Bao cao giai ngan von dau tu nam 2009 (theo doi)_Ke hoach 2009 (theo doi) -1_Book1_Hoan chinh KH 2012 Von ho tro co MT 10 3" xfId="6987"/>
    <cellStyle name="1_Bao cao giai ngan von dau tu nam 2009 (theo doi)_Ke hoach 2009 (theo doi) -1_Book1_Hoan chinh KH 2012 Von ho tro co MT 10 3 2" xfId="23664"/>
    <cellStyle name="1_Bao cao giai ngan von dau tu nam 2009 (theo doi)_Ke hoach 2009 (theo doi) -1_Book1_Hoan chinh KH 2012 Von ho tro co MT 10 4" xfId="6988"/>
    <cellStyle name="1_Bao cao giai ngan von dau tu nam 2009 (theo doi)_Ke hoach 2009 (theo doi) -1_Book1_Hoan chinh KH 2012 Von ho tro co MT 10 4 2" xfId="23665"/>
    <cellStyle name="1_Bao cao giai ngan von dau tu nam 2009 (theo doi)_Ke hoach 2009 (theo doi) -1_Book1_Hoan chinh KH 2012 Von ho tro co MT 10 5" xfId="23662"/>
    <cellStyle name="1_Bao cao giai ngan von dau tu nam 2009 (theo doi)_Ke hoach 2009 (theo doi) -1_Book1_Hoan chinh KH 2012 Von ho tro co MT 11" xfId="6989"/>
    <cellStyle name="1_Bao cao giai ngan von dau tu nam 2009 (theo doi)_Ke hoach 2009 (theo doi) -1_Book1_Hoan chinh KH 2012 Von ho tro co MT 11 2" xfId="6990"/>
    <cellStyle name="1_Bao cao giai ngan von dau tu nam 2009 (theo doi)_Ke hoach 2009 (theo doi) -1_Book1_Hoan chinh KH 2012 Von ho tro co MT 11 2 2" xfId="23667"/>
    <cellStyle name="1_Bao cao giai ngan von dau tu nam 2009 (theo doi)_Ke hoach 2009 (theo doi) -1_Book1_Hoan chinh KH 2012 Von ho tro co MT 11 3" xfId="6991"/>
    <cellStyle name="1_Bao cao giai ngan von dau tu nam 2009 (theo doi)_Ke hoach 2009 (theo doi) -1_Book1_Hoan chinh KH 2012 Von ho tro co MT 11 3 2" xfId="23668"/>
    <cellStyle name="1_Bao cao giai ngan von dau tu nam 2009 (theo doi)_Ke hoach 2009 (theo doi) -1_Book1_Hoan chinh KH 2012 Von ho tro co MT 11 4" xfId="6992"/>
    <cellStyle name="1_Bao cao giai ngan von dau tu nam 2009 (theo doi)_Ke hoach 2009 (theo doi) -1_Book1_Hoan chinh KH 2012 Von ho tro co MT 11 4 2" xfId="23669"/>
    <cellStyle name="1_Bao cao giai ngan von dau tu nam 2009 (theo doi)_Ke hoach 2009 (theo doi) -1_Book1_Hoan chinh KH 2012 Von ho tro co MT 11 5" xfId="23666"/>
    <cellStyle name="1_Bao cao giai ngan von dau tu nam 2009 (theo doi)_Ke hoach 2009 (theo doi) -1_Book1_Hoan chinh KH 2012 Von ho tro co MT 12" xfId="6993"/>
    <cellStyle name="1_Bao cao giai ngan von dau tu nam 2009 (theo doi)_Ke hoach 2009 (theo doi) -1_Book1_Hoan chinh KH 2012 Von ho tro co MT 12 2" xfId="6994"/>
    <cellStyle name="1_Bao cao giai ngan von dau tu nam 2009 (theo doi)_Ke hoach 2009 (theo doi) -1_Book1_Hoan chinh KH 2012 Von ho tro co MT 12 2 2" xfId="23671"/>
    <cellStyle name="1_Bao cao giai ngan von dau tu nam 2009 (theo doi)_Ke hoach 2009 (theo doi) -1_Book1_Hoan chinh KH 2012 Von ho tro co MT 12 3" xfId="6995"/>
    <cellStyle name="1_Bao cao giai ngan von dau tu nam 2009 (theo doi)_Ke hoach 2009 (theo doi) -1_Book1_Hoan chinh KH 2012 Von ho tro co MT 12 3 2" xfId="23672"/>
    <cellStyle name="1_Bao cao giai ngan von dau tu nam 2009 (theo doi)_Ke hoach 2009 (theo doi) -1_Book1_Hoan chinh KH 2012 Von ho tro co MT 12 4" xfId="6996"/>
    <cellStyle name="1_Bao cao giai ngan von dau tu nam 2009 (theo doi)_Ke hoach 2009 (theo doi) -1_Book1_Hoan chinh KH 2012 Von ho tro co MT 12 4 2" xfId="23673"/>
    <cellStyle name="1_Bao cao giai ngan von dau tu nam 2009 (theo doi)_Ke hoach 2009 (theo doi) -1_Book1_Hoan chinh KH 2012 Von ho tro co MT 12 5" xfId="23670"/>
    <cellStyle name="1_Bao cao giai ngan von dau tu nam 2009 (theo doi)_Ke hoach 2009 (theo doi) -1_Book1_Hoan chinh KH 2012 Von ho tro co MT 13" xfId="6997"/>
    <cellStyle name="1_Bao cao giai ngan von dau tu nam 2009 (theo doi)_Ke hoach 2009 (theo doi) -1_Book1_Hoan chinh KH 2012 Von ho tro co MT 13 2" xfId="6998"/>
    <cellStyle name="1_Bao cao giai ngan von dau tu nam 2009 (theo doi)_Ke hoach 2009 (theo doi) -1_Book1_Hoan chinh KH 2012 Von ho tro co MT 13 2 2" xfId="23675"/>
    <cellStyle name="1_Bao cao giai ngan von dau tu nam 2009 (theo doi)_Ke hoach 2009 (theo doi) -1_Book1_Hoan chinh KH 2012 Von ho tro co MT 13 3" xfId="6999"/>
    <cellStyle name="1_Bao cao giai ngan von dau tu nam 2009 (theo doi)_Ke hoach 2009 (theo doi) -1_Book1_Hoan chinh KH 2012 Von ho tro co MT 13 3 2" xfId="23676"/>
    <cellStyle name="1_Bao cao giai ngan von dau tu nam 2009 (theo doi)_Ke hoach 2009 (theo doi) -1_Book1_Hoan chinh KH 2012 Von ho tro co MT 13 4" xfId="7000"/>
    <cellStyle name="1_Bao cao giai ngan von dau tu nam 2009 (theo doi)_Ke hoach 2009 (theo doi) -1_Book1_Hoan chinh KH 2012 Von ho tro co MT 13 4 2" xfId="23677"/>
    <cellStyle name="1_Bao cao giai ngan von dau tu nam 2009 (theo doi)_Ke hoach 2009 (theo doi) -1_Book1_Hoan chinh KH 2012 Von ho tro co MT 13 5" xfId="23674"/>
    <cellStyle name="1_Bao cao giai ngan von dau tu nam 2009 (theo doi)_Ke hoach 2009 (theo doi) -1_Book1_Hoan chinh KH 2012 Von ho tro co MT 14" xfId="7001"/>
    <cellStyle name="1_Bao cao giai ngan von dau tu nam 2009 (theo doi)_Ke hoach 2009 (theo doi) -1_Book1_Hoan chinh KH 2012 Von ho tro co MT 14 2" xfId="7002"/>
    <cellStyle name="1_Bao cao giai ngan von dau tu nam 2009 (theo doi)_Ke hoach 2009 (theo doi) -1_Book1_Hoan chinh KH 2012 Von ho tro co MT 14 2 2" xfId="23679"/>
    <cellStyle name="1_Bao cao giai ngan von dau tu nam 2009 (theo doi)_Ke hoach 2009 (theo doi) -1_Book1_Hoan chinh KH 2012 Von ho tro co MT 14 3" xfId="7003"/>
    <cellStyle name="1_Bao cao giai ngan von dau tu nam 2009 (theo doi)_Ke hoach 2009 (theo doi) -1_Book1_Hoan chinh KH 2012 Von ho tro co MT 14 3 2" xfId="23680"/>
    <cellStyle name="1_Bao cao giai ngan von dau tu nam 2009 (theo doi)_Ke hoach 2009 (theo doi) -1_Book1_Hoan chinh KH 2012 Von ho tro co MT 14 4" xfId="7004"/>
    <cellStyle name="1_Bao cao giai ngan von dau tu nam 2009 (theo doi)_Ke hoach 2009 (theo doi) -1_Book1_Hoan chinh KH 2012 Von ho tro co MT 14 4 2" xfId="23681"/>
    <cellStyle name="1_Bao cao giai ngan von dau tu nam 2009 (theo doi)_Ke hoach 2009 (theo doi) -1_Book1_Hoan chinh KH 2012 Von ho tro co MT 14 5" xfId="23678"/>
    <cellStyle name="1_Bao cao giai ngan von dau tu nam 2009 (theo doi)_Ke hoach 2009 (theo doi) -1_Book1_Hoan chinh KH 2012 Von ho tro co MT 15" xfId="7005"/>
    <cellStyle name="1_Bao cao giai ngan von dau tu nam 2009 (theo doi)_Ke hoach 2009 (theo doi) -1_Book1_Hoan chinh KH 2012 Von ho tro co MT 15 2" xfId="7006"/>
    <cellStyle name="1_Bao cao giai ngan von dau tu nam 2009 (theo doi)_Ke hoach 2009 (theo doi) -1_Book1_Hoan chinh KH 2012 Von ho tro co MT 15 2 2" xfId="23683"/>
    <cellStyle name="1_Bao cao giai ngan von dau tu nam 2009 (theo doi)_Ke hoach 2009 (theo doi) -1_Book1_Hoan chinh KH 2012 Von ho tro co MT 15 3" xfId="7007"/>
    <cellStyle name="1_Bao cao giai ngan von dau tu nam 2009 (theo doi)_Ke hoach 2009 (theo doi) -1_Book1_Hoan chinh KH 2012 Von ho tro co MT 15 3 2" xfId="23684"/>
    <cellStyle name="1_Bao cao giai ngan von dau tu nam 2009 (theo doi)_Ke hoach 2009 (theo doi) -1_Book1_Hoan chinh KH 2012 Von ho tro co MT 15 4" xfId="7008"/>
    <cellStyle name="1_Bao cao giai ngan von dau tu nam 2009 (theo doi)_Ke hoach 2009 (theo doi) -1_Book1_Hoan chinh KH 2012 Von ho tro co MT 15 4 2" xfId="23685"/>
    <cellStyle name="1_Bao cao giai ngan von dau tu nam 2009 (theo doi)_Ke hoach 2009 (theo doi) -1_Book1_Hoan chinh KH 2012 Von ho tro co MT 15 5" xfId="23682"/>
    <cellStyle name="1_Bao cao giai ngan von dau tu nam 2009 (theo doi)_Ke hoach 2009 (theo doi) -1_Book1_Hoan chinh KH 2012 Von ho tro co MT 16" xfId="7009"/>
    <cellStyle name="1_Bao cao giai ngan von dau tu nam 2009 (theo doi)_Ke hoach 2009 (theo doi) -1_Book1_Hoan chinh KH 2012 Von ho tro co MT 16 2" xfId="7010"/>
    <cellStyle name="1_Bao cao giai ngan von dau tu nam 2009 (theo doi)_Ke hoach 2009 (theo doi) -1_Book1_Hoan chinh KH 2012 Von ho tro co MT 16 2 2" xfId="23687"/>
    <cellStyle name="1_Bao cao giai ngan von dau tu nam 2009 (theo doi)_Ke hoach 2009 (theo doi) -1_Book1_Hoan chinh KH 2012 Von ho tro co MT 16 3" xfId="7011"/>
    <cellStyle name="1_Bao cao giai ngan von dau tu nam 2009 (theo doi)_Ke hoach 2009 (theo doi) -1_Book1_Hoan chinh KH 2012 Von ho tro co MT 16 3 2" xfId="23688"/>
    <cellStyle name="1_Bao cao giai ngan von dau tu nam 2009 (theo doi)_Ke hoach 2009 (theo doi) -1_Book1_Hoan chinh KH 2012 Von ho tro co MT 16 4" xfId="7012"/>
    <cellStyle name="1_Bao cao giai ngan von dau tu nam 2009 (theo doi)_Ke hoach 2009 (theo doi) -1_Book1_Hoan chinh KH 2012 Von ho tro co MT 16 4 2" xfId="23689"/>
    <cellStyle name="1_Bao cao giai ngan von dau tu nam 2009 (theo doi)_Ke hoach 2009 (theo doi) -1_Book1_Hoan chinh KH 2012 Von ho tro co MT 16 5" xfId="23686"/>
    <cellStyle name="1_Bao cao giai ngan von dau tu nam 2009 (theo doi)_Ke hoach 2009 (theo doi) -1_Book1_Hoan chinh KH 2012 Von ho tro co MT 17" xfId="7013"/>
    <cellStyle name="1_Bao cao giai ngan von dau tu nam 2009 (theo doi)_Ke hoach 2009 (theo doi) -1_Book1_Hoan chinh KH 2012 Von ho tro co MT 17 2" xfId="7014"/>
    <cellStyle name="1_Bao cao giai ngan von dau tu nam 2009 (theo doi)_Ke hoach 2009 (theo doi) -1_Book1_Hoan chinh KH 2012 Von ho tro co MT 17 2 2" xfId="23691"/>
    <cellStyle name="1_Bao cao giai ngan von dau tu nam 2009 (theo doi)_Ke hoach 2009 (theo doi) -1_Book1_Hoan chinh KH 2012 Von ho tro co MT 17 3" xfId="7015"/>
    <cellStyle name="1_Bao cao giai ngan von dau tu nam 2009 (theo doi)_Ke hoach 2009 (theo doi) -1_Book1_Hoan chinh KH 2012 Von ho tro co MT 17 3 2" xfId="23692"/>
    <cellStyle name="1_Bao cao giai ngan von dau tu nam 2009 (theo doi)_Ke hoach 2009 (theo doi) -1_Book1_Hoan chinh KH 2012 Von ho tro co MT 17 4" xfId="7016"/>
    <cellStyle name="1_Bao cao giai ngan von dau tu nam 2009 (theo doi)_Ke hoach 2009 (theo doi) -1_Book1_Hoan chinh KH 2012 Von ho tro co MT 17 4 2" xfId="23693"/>
    <cellStyle name="1_Bao cao giai ngan von dau tu nam 2009 (theo doi)_Ke hoach 2009 (theo doi) -1_Book1_Hoan chinh KH 2012 Von ho tro co MT 17 5" xfId="23690"/>
    <cellStyle name="1_Bao cao giai ngan von dau tu nam 2009 (theo doi)_Ke hoach 2009 (theo doi) -1_Book1_Hoan chinh KH 2012 Von ho tro co MT 18" xfId="7017"/>
    <cellStyle name="1_Bao cao giai ngan von dau tu nam 2009 (theo doi)_Ke hoach 2009 (theo doi) -1_Book1_Hoan chinh KH 2012 Von ho tro co MT 18 2" xfId="23694"/>
    <cellStyle name="1_Bao cao giai ngan von dau tu nam 2009 (theo doi)_Ke hoach 2009 (theo doi) -1_Book1_Hoan chinh KH 2012 Von ho tro co MT 19" xfId="7018"/>
    <cellStyle name="1_Bao cao giai ngan von dau tu nam 2009 (theo doi)_Ke hoach 2009 (theo doi) -1_Book1_Hoan chinh KH 2012 Von ho tro co MT 19 2" xfId="23695"/>
    <cellStyle name="1_Bao cao giai ngan von dau tu nam 2009 (theo doi)_Ke hoach 2009 (theo doi) -1_Book1_Hoan chinh KH 2012 Von ho tro co MT 2" xfId="7019"/>
    <cellStyle name="1_Bao cao giai ngan von dau tu nam 2009 (theo doi)_Ke hoach 2009 (theo doi) -1_Book1_Hoan chinh KH 2012 Von ho tro co MT 2 2" xfId="7020"/>
    <cellStyle name="1_Bao cao giai ngan von dau tu nam 2009 (theo doi)_Ke hoach 2009 (theo doi) -1_Book1_Hoan chinh KH 2012 Von ho tro co MT 2 2 2" xfId="23697"/>
    <cellStyle name="1_Bao cao giai ngan von dau tu nam 2009 (theo doi)_Ke hoach 2009 (theo doi) -1_Book1_Hoan chinh KH 2012 Von ho tro co MT 2 3" xfId="7021"/>
    <cellStyle name="1_Bao cao giai ngan von dau tu nam 2009 (theo doi)_Ke hoach 2009 (theo doi) -1_Book1_Hoan chinh KH 2012 Von ho tro co MT 2 3 2" xfId="23698"/>
    <cellStyle name="1_Bao cao giai ngan von dau tu nam 2009 (theo doi)_Ke hoach 2009 (theo doi) -1_Book1_Hoan chinh KH 2012 Von ho tro co MT 2 4" xfId="7022"/>
    <cellStyle name="1_Bao cao giai ngan von dau tu nam 2009 (theo doi)_Ke hoach 2009 (theo doi) -1_Book1_Hoan chinh KH 2012 Von ho tro co MT 2 4 2" xfId="23699"/>
    <cellStyle name="1_Bao cao giai ngan von dau tu nam 2009 (theo doi)_Ke hoach 2009 (theo doi) -1_Book1_Hoan chinh KH 2012 Von ho tro co MT 2 5" xfId="23696"/>
    <cellStyle name="1_Bao cao giai ngan von dau tu nam 2009 (theo doi)_Ke hoach 2009 (theo doi) -1_Book1_Hoan chinh KH 2012 Von ho tro co MT 20" xfId="7023"/>
    <cellStyle name="1_Bao cao giai ngan von dau tu nam 2009 (theo doi)_Ke hoach 2009 (theo doi) -1_Book1_Hoan chinh KH 2012 Von ho tro co MT 20 2" xfId="23700"/>
    <cellStyle name="1_Bao cao giai ngan von dau tu nam 2009 (theo doi)_Ke hoach 2009 (theo doi) -1_Book1_Hoan chinh KH 2012 Von ho tro co MT 21" xfId="23649"/>
    <cellStyle name="1_Bao cao giai ngan von dau tu nam 2009 (theo doi)_Ke hoach 2009 (theo doi) -1_Book1_Hoan chinh KH 2012 Von ho tro co MT 3" xfId="7024"/>
    <cellStyle name="1_Bao cao giai ngan von dau tu nam 2009 (theo doi)_Ke hoach 2009 (theo doi) -1_Book1_Hoan chinh KH 2012 Von ho tro co MT 3 2" xfId="7025"/>
    <cellStyle name="1_Bao cao giai ngan von dau tu nam 2009 (theo doi)_Ke hoach 2009 (theo doi) -1_Book1_Hoan chinh KH 2012 Von ho tro co MT 3 2 2" xfId="23702"/>
    <cellStyle name="1_Bao cao giai ngan von dau tu nam 2009 (theo doi)_Ke hoach 2009 (theo doi) -1_Book1_Hoan chinh KH 2012 Von ho tro co MT 3 3" xfId="7026"/>
    <cellStyle name="1_Bao cao giai ngan von dau tu nam 2009 (theo doi)_Ke hoach 2009 (theo doi) -1_Book1_Hoan chinh KH 2012 Von ho tro co MT 3 3 2" xfId="23703"/>
    <cellStyle name="1_Bao cao giai ngan von dau tu nam 2009 (theo doi)_Ke hoach 2009 (theo doi) -1_Book1_Hoan chinh KH 2012 Von ho tro co MT 3 4" xfId="7027"/>
    <cellStyle name="1_Bao cao giai ngan von dau tu nam 2009 (theo doi)_Ke hoach 2009 (theo doi) -1_Book1_Hoan chinh KH 2012 Von ho tro co MT 3 4 2" xfId="23704"/>
    <cellStyle name="1_Bao cao giai ngan von dau tu nam 2009 (theo doi)_Ke hoach 2009 (theo doi) -1_Book1_Hoan chinh KH 2012 Von ho tro co MT 3 5" xfId="23701"/>
    <cellStyle name="1_Bao cao giai ngan von dau tu nam 2009 (theo doi)_Ke hoach 2009 (theo doi) -1_Book1_Hoan chinh KH 2012 Von ho tro co MT 4" xfId="7028"/>
    <cellStyle name="1_Bao cao giai ngan von dau tu nam 2009 (theo doi)_Ke hoach 2009 (theo doi) -1_Book1_Hoan chinh KH 2012 Von ho tro co MT 4 2" xfId="7029"/>
    <cellStyle name="1_Bao cao giai ngan von dau tu nam 2009 (theo doi)_Ke hoach 2009 (theo doi) -1_Book1_Hoan chinh KH 2012 Von ho tro co MT 4 2 2" xfId="23706"/>
    <cellStyle name="1_Bao cao giai ngan von dau tu nam 2009 (theo doi)_Ke hoach 2009 (theo doi) -1_Book1_Hoan chinh KH 2012 Von ho tro co MT 4 3" xfId="7030"/>
    <cellStyle name="1_Bao cao giai ngan von dau tu nam 2009 (theo doi)_Ke hoach 2009 (theo doi) -1_Book1_Hoan chinh KH 2012 Von ho tro co MT 4 3 2" xfId="23707"/>
    <cellStyle name="1_Bao cao giai ngan von dau tu nam 2009 (theo doi)_Ke hoach 2009 (theo doi) -1_Book1_Hoan chinh KH 2012 Von ho tro co MT 4 4" xfId="7031"/>
    <cellStyle name="1_Bao cao giai ngan von dau tu nam 2009 (theo doi)_Ke hoach 2009 (theo doi) -1_Book1_Hoan chinh KH 2012 Von ho tro co MT 4 4 2" xfId="23708"/>
    <cellStyle name="1_Bao cao giai ngan von dau tu nam 2009 (theo doi)_Ke hoach 2009 (theo doi) -1_Book1_Hoan chinh KH 2012 Von ho tro co MT 4 5" xfId="23705"/>
    <cellStyle name="1_Bao cao giai ngan von dau tu nam 2009 (theo doi)_Ke hoach 2009 (theo doi) -1_Book1_Hoan chinh KH 2012 Von ho tro co MT 5" xfId="7032"/>
    <cellStyle name="1_Bao cao giai ngan von dau tu nam 2009 (theo doi)_Ke hoach 2009 (theo doi) -1_Book1_Hoan chinh KH 2012 Von ho tro co MT 5 2" xfId="7033"/>
    <cellStyle name="1_Bao cao giai ngan von dau tu nam 2009 (theo doi)_Ke hoach 2009 (theo doi) -1_Book1_Hoan chinh KH 2012 Von ho tro co MT 5 2 2" xfId="23710"/>
    <cellStyle name="1_Bao cao giai ngan von dau tu nam 2009 (theo doi)_Ke hoach 2009 (theo doi) -1_Book1_Hoan chinh KH 2012 Von ho tro co MT 5 3" xfId="7034"/>
    <cellStyle name="1_Bao cao giai ngan von dau tu nam 2009 (theo doi)_Ke hoach 2009 (theo doi) -1_Book1_Hoan chinh KH 2012 Von ho tro co MT 5 3 2" xfId="23711"/>
    <cellStyle name="1_Bao cao giai ngan von dau tu nam 2009 (theo doi)_Ke hoach 2009 (theo doi) -1_Book1_Hoan chinh KH 2012 Von ho tro co MT 5 4" xfId="7035"/>
    <cellStyle name="1_Bao cao giai ngan von dau tu nam 2009 (theo doi)_Ke hoach 2009 (theo doi) -1_Book1_Hoan chinh KH 2012 Von ho tro co MT 5 4 2" xfId="23712"/>
    <cellStyle name="1_Bao cao giai ngan von dau tu nam 2009 (theo doi)_Ke hoach 2009 (theo doi) -1_Book1_Hoan chinh KH 2012 Von ho tro co MT 5 5" xfId="23709"/>
    <cellStyle name="1_Bao cao giai ngan von dau tu nam 2009 (theo doi)_Ke hoach 2009 (theo doi) -1_Book1_Hoan chinh KH 2012 Von ho tro co MT 6" xfId="7036"/>
    <cellStyle name="1_Bao cao giai ngan von dau tu nam 2009 (theo doi)_Ke hoach 2009 (theo doi) -1_Book1_Hoan chinh KH 2012 Von ho tro co MT 6 2" xfId="7037"/>
    <cellStyle name="1_Bao cao giai ngan von dau tu nam 2009 (theo doi)_Ke hoach 2009 (theo doi) -1_Book1_Hoan chinh KH 2012 Von ho tro co MT 6 2 2" xfId="23714"/>
    <cellStyle name="1_Bao cao giai ngan von dau tu nam 2009 (theo doi)_Ke hoach 2009 (theo doi) -1_Book1_Hoan chinh KH 2012 Von ho tro co MT 6 3" xfId="7038"/>
    <cellStyle name="1_Bao cao giai ngan von dau tu nam 2009 (theo doi)_Ke hoach 2009 (theo doi) -1_Book1_Hoan chinh KH 2012 Von ho tro co MT 6 3 2" xfId="23715"/>
    <cellStyle name="1_Bao cao giai ngan von dau tu nam 2009 (theo doi)_Ke hoach 2009 (theo doi) -1_Book1_Hoan chinh KH 2012 Von ho tro co MT 6 4" xfId="7039"/>
    <cellStyle name="1_Bao cao giai ngan von dau tu nam 2009 (theo doi)_Ke hoach 2009 (theo doi) -1_Book1_Hoan chinh KH 2012 Von ho tro co MT 6 4 2" xfId="23716"/>
    <cellStyle name="1_Bao cao giai ngan von dau tu nam 2009 (theo doi)_Ke hoach 2009 (theo doi) -1_Book1_Hoan chinh KH 2012 Von ho tro co MT 6 5" xfId="23713"/>
    <cellStyle name="1_Bao cao giai ngan von dau tu nam 2009 (theo doi)_Ke hoach 2009 (theo doi) -1_Book1_Hoan chinh KH 2012 Von ho tro co MT 7" xfId="7040"/>
    <cellStyle name="1_Bao cao giai ngan von dau tu nam 2009 (theo doi)_Ke hoach 2009 (theo doi) -1_Book1_Hoan chinh KH 2012 Von ho tro co MT 7 2" xfId="7041"/>
    <cellStyle name="1_Bao cao giai ngan von dau tu nam 2009 (theo doi)_Ke hoach 2009 (theo doi) -1_Book1_Hoan chinh KH 2012 Von ho tro co MT 7 2 2" xfId="23718"/>
    <cellStyle name="1_Bao cao giai ngan von dau tu nam 2009 (theo doi)_Ke hoach 2009 (theo doi) -1_Book1_Hoan chinh KH 2012 Von ho tro co MT 7 3" xfId="7042"/>
    <cellStyle name="1_Bao cao giai ngan von dau tu nam 2009 (theo doi)_Ke hoach 2009 (theo doi) -1_Book1_Hoan chinh KH 2012 Von ho tro co MT 7 3 2" xfId="23719"/>
    <cellStyle name="1_Bao cao giai ngan von dau tu nam 2009 (theo doi)_Ke hoach 2009 (theo doi) -1_Book1_Hoan chinh KH 2012 Von ho tro co MT 7 4" xfId="7043"/>
    <cellStyle name="1_Bao cao giai ngan von dau tu nam 2009 (theo doi)_Ke hoach 2009 (theo doi) -1_Book1_Hoan chinh KH 2012 Von ho tro co MT 7 4 2" xfId="23720"/>
    <cellStyle name="1_Bao cao giai ngan von dau tu nam 2009 (theo doi)_Ke hoach 2009 (theo doi) -1_Book1_Hoan chinh KH 2012 Von ho tro co MT 7 5" xfId="23717"/>
    <cellStyle name="1_Bao cao giai ngan von dau tu nam 2009 (theo doi)_Ke hoach 2009 (theo doi) -1_Book1_Hoan chinh KH 2012 Von ho tro co MT 8" xfId="7044"/>
    <cellStyle name="1_Bao cao giai ngan von dau tu nam 2009 (theo doi)_Ke hoach 2009 (theo doi) -1_Book1_Hoan chinh KH 2012 Von ho tro co MT 8 2" xfId="7045"/>
    <cellStyle name="1_Bao cao giai ngan von dau tu nam 2009 (theo doi)_Ke hoach 2009 (theo doi) -1_Book1_Hoan chinh KH 2012 Von ho tro co MT 8 2 2" xfId="23722"/>
    <cellStyle name="1_Bao cao giai ngan von dau tu nam 2009 (theo doi)_Ke hoach 2009 (theo doi) -1_Book1_Hoan chinh KH 2012 Von ho tro co MT 8 3" xfId="7046"/>
    <cellStyle name="1_Bao cao giai ngan von dau tu nam 2009 (theo doi)_Ke hoach 2009 (theo doi) -1_Book1_Hoan chinh KH 2012 Von ho tro co MT 8 3 2" xfId="23723"/>
    <cellStyle name="1_Bao cao giai ngan von dau tu nam 2009 (theo doi)_Ke hoach 2009 (theo doi) -1_Book1_Hoan chinh KH 2012 Von ho tro co MT 8 4" xfId="7047"/>
    <cellStyle name="1_Bao cao giai ngan von dau tu nam 2009 (theo doi)_Ke hoach 2009 (theo doi) -1_Book1_Hoan chinh KH 2012 Von ho tro co MT 8 4 2" xfId="23724"/>
    <cellStyle name="1_Bao cao giai ngan von dau tu nam 2009 (theo doi)_Ke hoach 2009 (theo doi) -1_Book1_Hoan chinh KH 2012 Von ho tro co MT 8 5" xfId="23721"/>
    <cellStyle name="1_Bao cao giai ngan von dau tu nam 2009 (theo doi)_Ke hoach 2009 (theo doi) -1_Book1_Hoan chinh KH 2012 Von ho tro co MT 9" xfId="7048"/>
    <cellStyle name="1_Bao cao giai ngan von dau tu nam 2009 (theo doi)_Ke hoach 2009 (theo doi) -1_Book1_Hoan chinh KH 2012 Von ho tro co MT 9 2" xfId="7049"/>
    <cellStyle name="1_Bao cao giai ngan von dau tu nam 2009 (theo doi)_Ke hoach 2009 (theo doi) -1_Book1_Hoan chinh KH 2012 Von ho tro co MT 9 2 2" xfId="23726"/>
    <cellStyle name="1_Bao cao giai ngan von dau tu nam 2009 (theo doi)_Ke hoach 2009 (theo doi) -1_Book1_Hoan chinh KH 2012 Von ho tro co MT 9 3" xfId="7050"/>
    <cellStyle name="1_Bao cao giai ngan von dau tu nam 2009 (theo doi)_Ke hoach 2009 (theo doi) -1_Book1_Hoan chinh KH 2012 Von ho tro co MT 9 3 2" xfId="23727"/>
    <cellStyle name="1_Bao cao giai ngan von dau tu nam 2009 (theo doi)_Ke hoach 2009 (theo doi) -1_Book1_Hoan chinh KH 2012 Von ho tro co MT 9 4" xfId="7051"/>
    <cellStyle name="1_Bao cao giai ngan von dau tu nam 2009 (theo doi)_Ke hoach 2009 (theo doi) -1_Book1_Hoan chinh KH 2012 Von ho tro co MT 9 4 2" xfId="23728"/>
    <cellStyle name="1_Bao cao giai ngan von dau tu nam 2009 (theo doi)_Ke hoach 2009 (theo doi) -1_Book1_Hoan chinh KH 2012 Von ho tro co MT 9 5" xfId="23725"/>
    <cellStyle name="1_Bao cao giai ngan von dau tu nam 2009 (theo doi)_Ke hoach 2009 (theo doi) -1_Book1_Hoan chinh KH 2012 Von ho tro co MT_Bao cao giai ngan quy I" xfId="7052"/>
    <cellStyle name="1_Bao cao giai ngan von dau tu nam 2009 (theo doi)_Ke hoach 2009 (theo doi) -1_Book1_Hoan chinh KH 2012 Von ho tro co MT_Bao cao giai ngan quy I 2" xfId="7053"/>
    <cellStyle name="1_Bao cao giai ngan von dau tu nam 2009 (theo doi)_Ke hoach 2009 (theo doi) -1_Book1_Hoan chinh KH 2012 Von ho tro co MT_Bao cao giai ngan quy I 2 2" xfId="7054"/>
    <cellStyle name="1_Bao cao giai ngan von dau tu nam 2009 (theo doi)_Ke hoach 2009 (theo doi) -1_Book1_Hoan chinh KH 2012 Von ho tro co MT_Bao cao giai ngan quy I 2 2 2" xfId="23731"/>
    <cellStyle name="1_Bao cao giai ngan von dau tu nam 2009 (theo doi)_Ke hoach 2009 (theo doi) -1_Book1_Hoan chinh KH 2012 Von ho tro co MT_Bao cao giai ngan quy I 2 3" xfId="7055"/>
    <cellStyle name="1_Bao cao giai ngan von dau tu nam 2009 (theo doi)_Ke hoach 2009 (theo doi) -1_Book1_Hoan chinh KH 2012 Von ho tro co MT_Bao cao giai ngan quy I 2 3 2" xfId="23732"/>
    <cellStyle name="1_Bao cao giai ngan von dau tu nam 2009 (theo doi)_Ke hoach 2009 (theo doi) -1_Book1_Hoan chinh KH 2012 Von ho tro co MT_Bao cao giai ngan quy I 2 4" xfId="7056"/>
    <cellStyle name="1_Bao cao giai ngan von dau tu nam 2009 (theo doi)_Ke hoach 2009 (theo doi) -1_Book1_Hoan chinh KH 2012 Von ho tro co MT_Bao cao giai ngan quy I 2 4 2" xfId="23733"/>
    <cellStyle name="1_Bao cao giai ngan von dau tu nam 2009 (theo doi)_Ke hoach 2009 (theo doi) -1_Book1_Hoan chinh KH 2012 Von ho tro co MT_Bao cao giai ngan quy I 2 5" xfId="23730"/>
    <cellStyle name="1_Bao cao giai ngan von dau tu nam 2009 (theo doi)_Ke hoach 2009 (theo doi) -1_Book1_Hoan chinh KH 2012 Von ho tro co MT_Bao cao giai ngan quy I 3" xfId="7057"/>
    <cellStyle name="1_Bao cao giai ngan von dau tu nam 2009 (theo doi)_Ke hoach 2009 (theo doi) -1_Book1_Hoan chinh KH 2012 Von ho tro co MT_Bao cao giai ngan quy I 3 2" xfId="7058"/>
    <cellStyle name="1_Bao cao giai ngan von dau tu nam 2009 (theo doi)_Ke hoach 2009 (theo doi) -1_Book1_Hoan chinh KH 2012 Von ho tro co MT_Bao cao giai ngan quy I 3 2 2" xfId="23735"/>
    <cellStyle name="1_Bao cao giai ngan von dau tu nam 2009 (theo doi)_Ke hoach 2009 (theo doi) -1_Book1_Hoan chinh KH 2012 Von ho tro co MT_Bao cao giai ngan quy I 3 3" xfId="7059"/>
    <cellStyle name="1_Bao cao giai ngan von dau tu nam 2009 (theo doi)_Ke hoach 2009 (theo doi) -1_Book1_Hoan chinh KH 2012 Von ho tro co MT_Bao cao giai ngan quy I 3 3 2" xfId="23736"/>
    <cellStyle name="1_Bao cao giai ngan von dau tu nam 2009 (theo doi)_Ke hoach 2009 (theo doi) -1_Book1_Hoan chinh KH 2012 Von ho tro co MT_Bao cao giai ngan quy I 3 4" xfId="7060"/>
    <cellStyle name="1_Bao cao giai ngan von dau tu nam 2009 (theo doi)_Ke hoach 2009 (theo doi) -1_Book1_Hoan chinh KH 2012 Von ho tro co MT_Bao cao giai ngan quy I 3 4 2" xfId="23737"/>
    <cellStyle name="1_Bao cao giai ngan von dau tu nam 2009 (theo doi)_Ke hoach 2009 (theo doi) -1_Book1_Hoan chinh KH 2012 Von ho tro co MT_Bao cao giai ngan quy I 3 5" xfId="23734"/>
    <cellStyle name="1_Bao cao giai ngan von dau tu nam 2009 (theo doi)_Ke hoach 2009 (theo doi) -1_Book1_Hoan chinh KH 2012 Von ho tro co MT_Bao cao giai ngan quy I 4" xfId="7061"/>
    <cellStyle name="1_Bao cao giai ngan von dau tu nam 2009 (theo doi)_Ke hoach 2009 (theo doi) -1_Book1_Hoan chinh KH 2012 Von ho tro co MT_Bao cao giai ngan quy I 4 2" xfId="23738"/>
    <cellStyle name="1_Bao cao giai ngan von dau tu nam 2009 (theo doi)_Ke hoach 2009 (theo doi) -1_Book1_Hoan chinh KH 2012 Von ho tro co MT_Bao cao giai ngan quy I 5" xfId="7062"/>
    <cellStyle name="1_Bao cao giai ngan von dau tu nam 2009 (theo doi)_Ke hoach 2009 (theo doi) -1_Book1_Hoan chinh KH 2012 Von ho tro co MT_Bao cao giai ngan quy I 5 2" xfId="23739"/>
    <cellStyle name="1_Bao cao giai ngan von dau tu nam 2009 (theo doi)_Ke hoach 2009 (theo doi) -1_Book1_Hoan chinh KH 2012 Von ho tro co MT_Bao cao giai ngan quy I 6" xfId="7063"/>
    <cellStyle name="1_Bao cao giai ngan von dau tu nam 2009 (theo doi)_Ke hoach 2009 (theo doi) -1_Book1_Hoan chinh KH 2012 Von ho tro co MT_Bao cao giai ngan quy I 6 2" xfId="23740"/>
    <cellStyle name="1_Bao cao giai ngan von dau tu nam 2009 (theo doi)_Ke hoach 2009 (theo doi) -1_Book1_Hoan chinh KH 2012 Von ho tro co MT_Bao cao giai ngan quy I 7" xfId="23729"/>
    <cellStyle name="1_Bao cao giai ngan von dau tu nam 2009 (theo doi)_Ke hoach 2009 (theo doi) -1_Book1_Hoan chinh KH 2012 Von ho tro co MT_BC von DTPT 6 thang 2012" xfId="7064"/>
    <cellStyle name="1_Bao cao giai ngan von dau tu nam 2009 (theo doi)_Ke hoach 2009 (theo doi) -1_Book1_Hoan chinh KH 2012 Von ho tro co MT_BC von DTPT 6 thang 2012 2" xfId="7065"/>
    <cellStyle name="1_Bao cao giai ngan von dau tu nam 2009 (theo doi)_Ke hoach 2009 (theo doi) -1_Book1_Hoan chinh KH 2012 Von ho tro co MT_BC von DTPT 6 thang 2012 2 2" xfId="7066"/>
    <cellStyle name="1_Bao cao giai ngan von dau tu nam 2009 (theo doi)_Ke hoach 2009 (theo doi) -1_Book1_Hoan chinh KH 2012 Von ho tro co MT_BC von DTPT 6 thang 2012 2 2 2" xfId="23743"/>
    <cellStyle name="1_Bao cao giai ngan von dau tu nam 2009 (theo doi)_Ke hoach 2009 (theo doi) -1_Book1_Hoan chinh KH 2012 Von ho tro co MT_BC von DTPT 6 thang 2012 2 3" xfId="7067"/>
    <cellStyle name="1_Bao cao giai ngan von dau tu nam 2009 (theo doi)_Ke hoach 2009 (theo doi) -1_Book1_Hoan chinh KH 2012 Von ho tro co MT_BC von DTPT 6 thang 2012 2 3 2" xfId="23744"/>
    <cellStyle name="1_Bao cao giai ngan von dau tu nam 2009 (theo doi)_Ke hoach 2009 (theo doi) -1_Book1_Hoan chinh KH 2012 Von ho tro co MT_BC von DTPT 6 thang 2012 2 4" xfId="7068"/>
    <cellStyle name="1_Bao cao giai ngan von dau tu nam 2009 (theo doi)_Ke hoach 2009 (theo doi) -1_Book1_Hoan chinh KH 2012 Von ho tro co MT_BC von DTPT 6 thang 2012 2 4 2" xfId="23745"/>
    <cellStyle name="1_Bao cao giai ngan von dau tu nam 2009 (theo doi)_Ke hoach 2009 (theo doi) -1_Book1_Hoan chinh KH 2012 Von ho tro co MT_BC von DTPT 6 thang 2012 2 5" xfId="23742"/>
    <cellStyle name="1_Bao cao giai ngan von dau tu nam 2009 (theo doi)_Ke hoach 2009 (theo doi) -1_Book1_Hoan chinh KH 2012 Von ho tro co MT_BC von DTPT 6 thang 2012 3" xfId="7069"/>
    <cellStyle name="1_Bao cao giai ngan von dau tu nam 2009 (theo doi)_Ke hoach 2009 (theo doi) -1_Book1_Hoan chinh KH 2012 Von ho tro co MT_BC von DTPT 6 thang 2012 3 2" xfId="7070"/>
    <cellStyle name="1_Bao cao giai ngan von dau tu nam 2009 (theo doi)_Ke hoach 2009 (theo doi) -1_Book1_Hoan chinh KH 2012 Von ho tro co MT_BC von DTPT 6 thang 2012 3 2 2" xfId="23747"/>
    <cellStyle name="1_Bao cao giai ngan von dau tu nam 2009 (theo doi)_Ke hoach 2009 (theo doi) -1_Book1_Hoan chinh KH 2012 Von ho tro co MT_BC von DTPT 6 thang 2012 3 3" xfId="7071"/>
    <cellStyle name="1_Bao cao giai ngan von dau tu nam 2009 (theo doi)_Ke hoach 2009 (theo doi) -1_Book1_Hoan chinh KH 2012 Von ho tro co MT_BC von DTPT 6 thang 2012 3 3 2" xfId="23748"/>
    <cellStyle name="1_Bao cao giai ngan von dau tu nam 2009 (theo doi)_Ke hoach 2009 (theo doi) -1_Book1_Hoan chinh KH 2012 Von ho tro co MT_BC von DTPT 6 thang 2012 3 4" xfId="7072"/>
    <cellStyle name="1_Bao cao giai ngan von dau tu nam 2009 (theo doi)_Ke hoach 2009 (theo doi) -1_Book1_Hoan chinh KH 2012 Von ho tro co MT_BC von DTPT 6 thang 2012 3 4 2" xfId="23749"/>
    <cellStyle name="1_Bao cao giai ngan von dau tu nam 2009 (theo doi)_Ke hoach 2009 (theo doi) -1_Book1_Hoan chinh KH 2012 Von ho tro co MT_BC von DTPT 6 thang 2012 3 5" xfId="23746"/>
    <cellStyle name="1_Bao cao giai ngan von dau tu nam 2009 (theo doi)_Ke hoach 2009 (theo doi) -1_Book1_Hoan chinh KH 2012 Von ho tro co MT_BC von DTPT 6 thang 2012 4" xfId="7073"/>
    <cellStyle name="1_Bao cao giai ngan von dau tu nam 2009 (theo doi)_Ke hoach 2009 (theo doi) -1_Book1_Hoan chinh KH 2012 Von ho tro co MT_BC von DTPT 6 thang 2012 4 2" xfId="23750"/>
    <cellStyle name="1_Bao cao giai ngan von dau tu nam 2009 (theo doi)_Ke hoach 2009 (theo doi) -1_Book1_Hoan chinh KH 2012 Von ho tro co MT_BC von DTPT 6 thang 2012 5" xfId="7074"/>
    <cellStyle name="1_Bao cao giai ngan von dau tu nam 2009 (theo doi)_Ke hoach 2009 (theo doi) -1_Book1_Hoan chinh KH 2012 Von ho tro co MT_BC von DTPT 6 thang 2012 5 2" xfId="23751"/>
    <cellStyle name="1_Bao cao giai ngan von dau tu nam 2009 (theo doi)_Ke hoach 2009 (theo doi) -1_Book1_Hoan chinh KH 2012 Von ho tro co MT_BC von DTPT 6 thang 2012 6" xfId="7075"/>
    <cellStyle name="1_Bao cao giai ngan von dau tu nam 2009 (theo doi)_Ke hoach 2009 (theo doi) -1_Book1_Hoan chinh KH 2012 Von ho tro co MT_BC von DTPT 6 thang 2012 6 2" xfId="23752"/>
    <cellStyle name="1_Bao cao giai ngan von dau tu nam 2009 (theo doi)_Ke hoach 2009 (theo doi) -1_Book1_Hoan chinh KH 2012 Von ho tro co MT_BC von DTPT 6 thang 2012 7" xfId="23741"/>
    <cellStyle name="1_Bao cao giai ngan von dau tu nam 2009 (theo doi)_Ke hoach 2009 (theo doi) -1_Book1_Hoan chinh KH 2012 Von ho tro co MT_Bieu du thao QD von ho tro co MT" xfId="7076"/>
    <cellStyle name="1_Bao cao giai ngan von dau tu nam 2009 (theo doi)_Ke hoach 2009 (theo doi) -1_Book1_Hoan chinh KH 2012 Von ho tro co MT_Bieu du thao QD von ho tro co MT 2" xfId="7077"/>
    <cellStyle name="1_Bao cao giai ngan von dau tu nam 2009 (theo doi)_Ke hoach 2009 (theo doi) -1_Book1_Hoan chinh KH 2012 Von ho tro co MT_Bieu du thao QD von ho tro co MT 2 2" xfId="7078"/>
    <cellStyle name="1_Bao cao giai ngan von dau tu nam 2009 (theo doi)_Ke hoach 2009 (theo doi) -1_Book1_Hoan chinh KH 2012 Von ho tro co MT_Bieu du thao QD von ho tro co MT 2 2 2" xfId="23755"/>
    <cellStyle name="1_Bao cao giai ngan von dau tu nam 2009 (theo doi)_Ke hoach 2009 (theo doi) -1_Book1_Hoan chinh KH 2012 Von ho tro co MT_Bieu du thao QD von ho tro co MT 2 3" xfId="7079"/>
    <cellStyle name="1_Bao cao giai ngan von dau tu nam 2009 (theo doi)_Ke hoach 2009 (theo doi) -1_Book1_Hoan chinh KH 2012 Von ho tro co MT_Bieu du thao QD von ho tro co MT 2 3 2" xfId="23756"/>
    <cellStyle name="1_Bao cao giai ngan von dau tu nam 2009 (theo doi)_Ke hoach 2009 (theo doi) -1_Book1_Hoan chinh KH 2012 Von ho tro co MT_Bieu du thao QD von ho tro co MT 2 4" xfId="7080"/>
    <cellStyle name="1_Bao cao giai ngan von dau tu nam 2009 (theo doi)_Ke hoach 2009 (theo doi) -1_Book1_Hoan chinh KH 2012 Von ho tro co MT_Bieu du thao QD von ho tro co MT 2 4 2" xfId="23757"/>
    <cellStyle name="1_Bao cao giai ngan von dau tu nam 2009 (theo doi)_Ke hoach 2009 (theo doi) -1_Book1_Hoan chinh KH 2012 Von ho tro co MT_Bieu du thao QD von ho tro co MT 2 5" xfId="23754"/>
    <cellStyle name="1_Bao cao giai ngan von dau tu nam 2009 (theo doi)_Ke hoach 2009 (theo doi) -1_Book1_Hoan chinh KH 2012 Von ho tro co MT_Bieu du thao QD von ho tro co MT 3" xfId="7081"/>
    <cellStyle name="1_Bao cao giai ngan von dau tu nam 2009 (theo doi)_Ke hoach 2009 (theo doi) -1_Book1_Hoan chinh KH 2012 Von ho tro co MT_Bieu du thao QD von ho tro co MT 3 2" xfId="7082"/>
    <cellStyle name="1_Bao cao giai ngan von dau tu nam 2009 (theo doi)_Ke hoach 2009 (theo doi) -1_Book1_Hoan chinh KH 2012 Von ho tro co MT_Bieu du thao QD von ho tro co MT 3 2 2" xfId="23759"/>
    <cellStyle name="1_Bao cao giai ngan von dau tu nam 2009 (theo doi)_Ke hoach 2009 (theo doi) -1_Book1_Hoan chinh KH 2012 Von ho tro co MT_Bieu du thao QD von ho tro co MT 3 3" xfId="7083"/>
    <cellStyle name="1_Bao cao giai ngan von dau tu nam 2009 (theo doi)_Ke hoach 2009 (theo doi) -1_Book1_Hoan chinh KH 2012 Von ho tro co MT_Bieu du thao QD von ho tro co MT 3 3 2" xfId="23760"/>
    <cellStyle name="1_Bao cao giai ngan von dau tu nam 2009 (theo doi)_Ke hoach 2009 (theo doi) -1_Book1_Hoan chinh KH 2012 Von ho tro co MT_Bieu du thao QD von ho tro co MT 3 4" xfId="7084"/>
    <cellStyle name="1_Bao cao giai ngan von dau tu nam 2009 (theo doi)_Ke hoach 2009 (theo doi) -1_Book1_Hoan chinh KH 2012 Von ho tro co MT_Bieu du thao QD von ho tro co MT 3 4 2" xfId="23761"/>
    <cellStyle name="1_Bao cao giai ngan von dau tu nam 2009 (theo doi)_Ke hoach 2009 (theo doi) -1_Book1_Hoan chinh KH 2012 Von ho tro co MT_Bieu du thao QD von ho tro co MT 3 5" xfId="23758"/>
    <cellStyle name="1_Bao cao giai ngan von dau tu nam 2009 (theo doi)_Ke hoach 2009 (theo doi) -1_Book1_Hoan chinh KH 2012 Von ho tro co MT_Bieu du thao QD von ho tro co MT 4" xfId="7085"/>
    <cellStyle name="1_Bao cao giai ngan von dau tu nam 2009 (theo doi)_Ke hoach 2009 (theo doi) -1_Book1_Hoan chinh KH 2012 Von ho tro co MT_Bieu du thao QD von ho tro co MT 4 2" xfId="23762"/>
    <cellStyle name="1_Bao cao giai ngan von dau tu nam 2009 (theo doi)_Ke hoach 2009 (theo doi) -1_Book1_Hoan chinh KH 2012 Von ho tro co MT_Bieu du thao QD von ho tro co MT 5" xfId="7086"/>
    <cellStyle name="1_Bao cao giai ngan von dau tu nam 2009 (theo doi)_Ke hoach 2009 (theo doi) -1_Book1_Hoan chinh KH 2012 Von ho tro co MT_Bieu du thao QD von ho tro co MT 5 2" xfId="23763"/>
    <cellStyle name="1_Bao cao giai ngan von dau tu nam 2009 (theo doi)_Ke hoach 2009 (theo doi) -1_Book1_Hoan chinh KH 2012 Von ho tro co MT_Bieu du thao QD von ho tro co MT 6" xfId="7087"/>
    <cellStyle name="1_Bao cao giai ngan von dau tu nam 2009 (theo doi)_Ke hoach 2009 (theo doi) -1_Book1_Hoan chinh KH 2012 Von ho tro co MT_Bieu du thao QD von ho tro co MT 6 2" xfId="23764"/>
    <cellStyle name="1_Bao cao giai ngan von dau tu nam 2009 (theo doi)_Ke hoach 2009 (theo doi) -1_Book1_Hoan chinh KH 2012 Von ho tro co MT_Bieu du thao QD von ho tro co MT 7" xfId="23753"/>
    <cellStyle name="1_Bao cao giai ngan von dau tu nam 2009 (theo doi)_Ke hoach 2009 (theo doi) -1_Book1_Hoan chinh KH 2012 Von ho tro co MT_Ke hoach 2012 theo doi (giai ngan 30.6.12)" xfId="7088"/>
    <cellStyle name="1_Bao cao giai ngan von dau tu nam 2009 (theo doi)_Ke hoach 2009 (theo doi) -1_Book1_Hoan chinh KH 2012 Von ho tro co MT_Ke hoach 2012 theo doi (giai ngan 30.6.12) 2" xfId="7089"/>
    <cellStyle name="1_Bao cao giai ngan von dau tu nam 2009 (theo doi)_Ke hoach 2009 (theo doi) -1_Book1_Hoan chinh KH 2012 Von ho tro co MT_Ke hoach 2012 theo doi (giai ngan 30.6.12) 2 2" xfId="7090"/>
    <cellStyle name="1_Bao cao giai ngan von dau tu nam 2009 (theo doi)_Ke hoach 2009 (theo doi) -1_Book1_Hoan chinh KH 2012 Von ho tro co MT_Ke hoach 2012 theo doi (giai ngan 30.6.12) 2 2 2" xfId="23767"/>
    <cellStyle name="1_Bao cao giai ngan von dau tu nam 2009 (theo doi)_Ke hoach 2009 (theo doi) -1_Book1_Hoan chinh KH 2012 Von ho tro co MT_Ke hoach 2012 theo doi (giai ngan 30.6.12) 2 3" xfId="7091"/>
    <cellStyle name="1_Bao cao giai ngan von dau tu nam 2009 (theo doi)_Ke hoach 2009 (theo doi) -1_Book1_Hoan chinh KH 2012 Von ho tro co MT_Ke hoach 2012 theo doi (giai ngan 30.6.12) 2 3 2" xfId="23768"/>
    <cellStyle name="1_Bao cao giai ngan von dau tu nam 2009 (theo doi)_Ke hoach 2009 (theo doi) -1_Book1_Hoan chinh KH 2012 Von ho tro co MT_Ke hoach 2012 theo doi (giai ngan 30.6.12) 2 4" xfId="7092"/>
    <cellStyle name="1_Bao cao giai ngan von dau tu nam 2009 (theo doi)_Ke hoach 2009 (theo doi) -1_Book1_Hoan chinh KH 2012 Von ho tro co MT_Ke hoach 2012 theo doi (giai ngan 30.6.12) 2 4 2" xfId="23769"/>
    <cellStyle name="1_Bao cao giai ngan von dau tu nam 2009 (theo doi)_Ke hoach 2009 (theo doi) -1_Book1_Hoan chinh KH 2012 Von ho tro co MT_Ke hoach 2012 theo doi (giai ngan 30.6.12) 2 5" xfId="23766"/>
    <cellStyle name="1_Bao cao giai ngan von dau tu nam 2009 (theo doi)_Ke hoach 2009 (theo doi) -1_Book1_Hoan chinh KH 2012 Von ho tro co MT_Ke hoach 2012 theo doi (giai ngan 30.6.12) 3" xfId="7093"/>
    <cellStyle name="1_Bao cao giai ngan von dau tu nam 2009 (theo doi)_Ke hoach 2009 (theo doi) -1_Book1_Hoan chinh KH 2012 Von ho tro co MT_Ke hoach 2012 theo doi (giai ngan 30.6.12) 3 2" xfId="7094"/>
    <cellStyle name="1_Bao cao giai ngan von dau tu nam 2009 (theo doi)_Ke hoach 2009 (theo doi) -1_Book1_Hoan chinh KH 2012 Von ho tro co MT_Ke hoach 2012 theo doi (giai ngan 30.6.12) 3 2 2" xfId="23771"/>
    <cellStyle name="1_Bao cao giai ngan von dau tu nam 2009 (theo doi)_Ke hoach 2009 (theo doi) -1_Book1_Hoan chinh KH 2012 Von ho tro co MT_Ke hoach 2012 theo doi (giai ngan 30.6.12) 3 3" xfId="7095"/>
    <cellStyle name="1_Bao cao giai ngan von dau tu nam 2009 (theo doi)_Ke hoach 2009 (theo doi) -1_Book1_Hoan chinh KH 2012 Von ho tro co MT_Ke hoach 2012 theo doi (giai ngan 30.6.12) 3 3 2" xfId="23772"/>
    <cellStyle name="1_Bao cao giai ngan von dau tu nam 2009 (theo doi)_Ke hoach 2009 (theo doi) -1_Book1_Hoan chinh KH 2012 Von ho tro co MT_Ke hoach 2012 theo doi (giai ngan 30.6.12) 3 4" xfId="7096"/>
    <cellStyle name="1_Bao cao giai ngan von dau tu nam 2009 (theo doi)_Ke hoach 2009 (theo doi) -1_Book1_Hoan chinh KH 2012 Von ho tro co MT_Ke hoach 2012 theo doi (giai ngan 30.6.12) 3 4 2" xfId="23773"/>
    <cellStyle name="1_Bao cao giai ngan von dau tu nam 2009 (theo doi)_Ke hoach 2009 (theo doi) -1_Book1_Hoan chinh KH 2012 Von ho tro co MT_Ke hoach 2012 theo doi (giai ngan 30.6.12) 3 5" xfId="23770"/>
    <cellStyle name="1_Bao cao giai ngan von dau tu nam 2009 (theo doi)_Ke hoach 2009 (theo doi) -1_Book1_Hoan chinh KH 2012 Von ho tro co MT_Ke hoach 2012 theo doi (giai ngan 30.6.12) 4" xfId="7097"/>
    <cellStyle name="1_Bao cao giai ngan von dau tu nam 2009 (theo doi)_Ke hoach 2009 (theo doi) -1_Book1_Hoan chinh KH 2012 Von ho tro co MT_Ke hoach 2012 theo doi (giai ngan 30.6.12) 4 2" xfId="23774"/>
    <cellStyle name="1_Bao cao giai ngan von dau tu nam 2009 (theo doi)_Ke hoach 2009 (theo doi) -1_Book1_Hoan chinh KH 2012 Von ho tro co MT_Ke hoach 2012 theo doi (giai ngan 30.6.12) 5" xfId="7098"/>
    <cellStyle name="1_Bao cao giai ngan von dau tu nam 2009 (theo doi)_Ke hoach 2009 (theo doi) -1_Book1_Hoan chinh KH 2012 Von ho tro co MT_Ke hoach 2012 theo doi (giai ngan 30.6.12) 5 2" xfId="23775"/>
    <cellStyle name="1_Bao cao giai ngan von dau tu nam 2009 (theo doi)_Ke hoach 2009 (theo doi) -1_Book1_Hoan chinh KH 2012 Von ho tro co MT_Ke hoach 2012 theo doi (giai ngan 30.6.12) 6" xfId="7099"/>
    <cellStyle name="1_Bao cao giai ngan von dau tu nam 2009 (theo doi)_Ke hoach 2009 (theo doi) -1_Book1_Hoan chinh KH 2012 Von ho tro co MT_Ke hoach 2012 theo doi (giai ngan 30.6.12) 6 2" xfId="23776"/>
    <cellStyle name="1_Bao cao giai ngan von dau tu nam 2009 (theo doi)_Ke hoach 2009 (theo doi) -1_Book1_Hoan chinh KH 2012 Von ho tro co MT_Ke hoach 2012 theo doi (giai ngan 30.6.12) 7" xfId="23765"/>
    <cellStyle name="1_Bao cao giai ngan von dau tu nam 2009 (theo doi)_Ke hoach 2009 (theo doi) -1_Book1_Ke hoach 2012 (theo doi)" xfId="7100"/>
    <cellStyle name="1_Bao cao giai ngan von dau tu nam 2009 (theo doi)_Ke hoach 2009 (theo doi) -1_Book1_Ke hoach 2012 (theo doi) 2" xfId="7101"/>
    <cellStyle name="1_Bao cao giai ngan von dau tu nam 2009 (theo doi)_Ke hoach 2009 (theo doi) -1_Book1_Ke hoach 2012 (theo doi) 2 2" xfId="7102"/>
    <cellStyle name="1_Bao cao giai ngan von dau tu nam 2009 (theo doi)_Ke hoach 2009 (theo doi) -1_Book1_Ke hoach 2012 (theo doi) 2 2 2" xfId="23779"/>
    <cellStyle name="1_Bao cao giai ngan von dau tu nam 2009 (theo doi)_Ke hoach 2009 (theo doi) -1_Book1_Ke hoach 2012 (theo doi) 2 3" xfId="7103"/>
    <cellStyle name="1_Bao cao giai ngan von dau tu nam 2009 (theo doi)_Ke hoach 2009 (theo doi) -1_Book1_Ke hoach 2012 (theo doi) 2 3 2" xfId="23780"/>
    <cellStyle name="1_Bao cao giai ngan von dau tu nam 2009 (theo doi)_Ke hoach 2009 (theo doi) -1_Book1_Ke hoach 2012 (theo doi) 2 4" xfId="7104"/>
    <cellStyle name="1_Bao cao giai ngan von dau tu nam 2009 (theo doi)_Ke hoach 2009 (theo doi) -1_Book1_Ke hoach 2012 (theo doi) 2 4 2" xfId="23781"/>
    <cellStyle name="1_Bao cao giai ngan von dau tu nam 2009 (theo doi)_Ke hoach 2009 (theo doi) -1_Book1_Ke hoach 2012 (theo doi) 2 5" xfId="23778"/>
    <cellStyle name="1_Bao cao giai ngan von dau tu nam 2009 (theo doi)_Ke hoach 2009 (theo doi) -1_Book1_Ke hoach 2012 (theo doi) 3" xfId="7105"/>
    <cellStyle name="1_Bao cao giai ngan von dau tu nam 2009 (theo doi)_Ke hoach 2009 (theo doi) -1_Book1_Ke hoach 2012 (theo doi) 3 2" xfId="7106"/>
    <cellStyle name="1_Bao cao giai ngan von dau tu nam 2009 (theo doi)_Ke hoach 2009 (theo doi) -1_Book1_Ke hoach 2012 (theo doi) 3 2 2" xfId="23783"/>
    <cellStyle name="1_Bao cao giai ngan von dau tu nam 2009 (theo doi)_Ke hoach 2009 (theo doi) -1_Book1_Ke hoach 2012 (theo doi) 3 3" xfId="7107"/>
    <cellStyle name="1_Bao cao giai ngan von dau tu nam 2009 (theo doi)_Ke hoach 2009 (theo doi) -1_Book1_Ke hoach 2012 (theo doi) 3 3 2" xfId="23784"/>
    <cellStyle name="1_Bao cao giai ngan von dau tu nam 2009 (theo doi)_Ke hoach 2009 (theo doi) -1_Book1_Ke hoach 2012 (theo doi) 3 4" xfId="7108"/>
    <cellStyle name="1_Bao cao giai ngan von dau tu nam 2009 (theo doi)_Ke hoach 2009 (theo doi) -1_Book1_Ke hoach 2012 (theo doi) 3 4 2" xfId="23785"/>
    <cellStyle name="1_Bao cao giai ngan von dau tu nam 2009 (theo doi)_Ke hoach 2009 (theo doi) -1_Book1_Ke hoach 2012 (theo doi) 3 5" xfId="23782"/>
    <cellStyle name="1_Bao cao giai ngan von dau tu nam 2009 (theo doi)_Ke hoach 2009 (theo doi) -1_Book1_Ke hoach 2012 (theo doi) 4" xfId="7109"/>
    <cellStyle name="1_Bao cao giai ngan von dau tu nam 2009 (theo doi)_Ke hoach 2009 (theo doi) -1_Book1_Ke hoach 2012 (theo doi) 4 2" xfId="23786"/>
    <cellStyle name="1_Bao cao giai ngan von dau tu nam 2009 (theo doi)_Ke hoach 2009 (theo doi) -1_Book1_Ke hoach 2012 (theo doi) 5" xfId="7110"/>
    <cellStyle name="1_Bao cao giai ngan von dau tu nam 2009 (theo doi)_Ke hoach 2009 (theo doi) -1_Book1_Ke hoach 2012 (theo doi) 5 2" xfId="23787"/>
    <cellStyle name="1_Bao cao giai ngan von dau tu nam 2009 (theo doi)_Ke hoach 2009 (theo doi) -1_Book1_Ke hoach 2012 (theo doi) 6" xfId="7111"/>
    <cellStyle name="1_Bao cao giai ngan von dau tu nam 2009 (theo doi)_Ke hoach 2009 (theo doi) -1_Book1_Ke hoach 2012 (theo doi) 6 2" xfId="23788"/>
    <cellStyle name="1_Bao cao giai ngan von dau tu nam 2009 (theo doi)_Ke hoach 2009 (theo doi) -1_Book1_Ke hoach 2012 (theo doi) 7" xfId="23777"/>
    <cellStyle name="1_Bao cao giai ngan von dau tu nam 2009 (theo doi)_Ke hoach 2009 (theo doi) -1_Book1_Ke hoach 2012 theo doi (giai ngan 30.6.12)" xfId="7112"/>
    <cellStyle name="1_Bao cao giai ngan von dau tu nam 2009 (theo doi)_Ke hoach 2009 (theo doi) -1_Book1_Ke hoach 2012 theo doi (giai ngan 30.6.12) 2" xfId="7113"/>
    <cellStyle name="1_Bao cao giai ngan von dau tu nam 2009 (theo doi)_Ke hoach 2009 (theo doi) -1_Book1_Ke hoach 2012 theo doi (giai ngan 30.6.12) 2 2" xfId="7114"/>
    <cellStyle name="1_Bao cao giai ngan von dau tu nam 2009 (theo doi)_Ke hoach 2009 (theo doi) -1_Book1_Ke hoach 2012 theo doi (giai ngan 30.6.12) 2 2 2" xfId="23791"/>
    <cellStyle name="1_Bao cao giai ngan von dau tu nam 2009 (theo doi)_Ke hoach 2009 (theo doi) -1_Book1_Ke hoach 2012 theo doi (giai ngan 30.6.12) 2 3" xfId="7115"/>
    <cellStyle name="1_Bao cao giai ngan von dau tu nam 2009 (theo doi)_Ke hoach 2009 (theo doi) -1_Book1_Ke hoach 2012 theo doi (giai ngan 30.6.12) 2 3 2" xfId="23792"/>
    <cellStyle name="1_Bao cao giai ngan von dau tu nam 2009 (theo doi)_Ke hoach 2009 (theo doi) -1_Book1_Ke hoach 2012 theo doi (giai ngan 30.6.12) 2 4" xfId="7116"/>
    <cellStyle name="1_Bao cao giai ngan von dau tu nam 2009 (theo doi)_Ke hoach 2009 (theo doi) -1_Book1_Ke hoach 2012 theo doi (giai ngan 30.6.12) 2 4 2" xfId="23793"/>
    <cellStyle name="1_Bao cao giai ngan von dau tu nam 2009 (theo doi)_Ke hoach 2009 (theo doi) -1_Book1_Ke hoach 2012 theo doi (giai ngan 30.6.12) 2 5" xfId="23790"/>
    <cellStyle name="1_Bao cao giai ngan von dau tu nam 2009 (theo doi)_Ke hoach 2009 (theo doi) -1_Book1_Ke hoach 2012 theo doi (giai ngan 30.6.12) 3" xfId="7117"/>
    <cellStyle name="1_Bao cao giai ngan von dau tu nam 2009 (theo doi)_Ke hoach 2009 (theo doi) -1_Book1_Ke hoach 2012 theo doi (giai ngan 30.6.12) 3 2" xfId="7118"/>
    <cellStyle name="1_Bao cao giai ngan von dau tu nam 2009 (theo doi)_Ke hoach 2009 (theo doi) -1_Book1_Ke hoach 2012 theo doi (giai ngan 30.6.12) 3 2 2" xfId="23795"/>
    <cellStyle name="1_Bao cao giai ngan von dau tu nam 2009 (theo doi)_Ke hoach 2009 (theo doi) -1_Book1_Ke hoach 2012 theo doi (giai ngan 30.6.12) 3 3" xfId="7119"/>
    <cellStyle name="1_Bao cao giai ngan von dau tu nam 2009 (theo doi)_Ke hoach 2009 (theo doi) -1_Book1_Ke hoach 2012 theo doi (giai ngan 30.6.12) 3 3 2" xfId="23796"/>
    <cellStyle name="1_Bao cao giai ngan von dau tu nam 2009 (theo doi)_Ke hoach 2009 (theo doi) -1_Book1_Ke hoach 2012 theo doi (giai ngan 30.6.12) 3 4" xfId="7120"/>
    <cellStyle name="1_Bao cao giai ngan von dau tu nam 2009 (theo doi)_Ke hoach 2009 (theo doi) -1_Book1_Ke hoach 2012 theo doi (giai ngan 30.6.12) 3 4 2" xfId="23797"/>
    <cellStyle name="1_Bao cao giai ngan von dau tu nam 2009 (theo doi)_Ke hoach 2009 (theo doi) -1_Book1_Ke hoach 2012 theo doi (giai ngan 30.6.12) 3 5" xfId="23794"/>
    <cellStyle name="1_Bao cao giai ngan von dau tu nam 2009 (theo doi)_Ke hoach 2009 (theo doi) -1_Book1_Ke hoach 2012 theo doi (giai ngan 30.6.12) 4" xfId="7121"/>
    <cellStyle name="1_Bao cao giai ngan von dau tu nam 2009 (theo doi)_Ke hoach 2009 (theo doi) -1_Book1_Ke hoach 2012 theo doi (giai ngan 30.6.12) 4 2" xfId="23798"/>
    <cellStyle name="1_Bao cao giai ngan von dau tu nam 2009 (theo doi)_Ke hoach 2009 (theo doi) -1_Book1_Ke hoach 2012 theo doi (giai ngan 30.6.12) 5" xfId="7122"/>
    <cellStyle name="1_Bao cao giai ngan von dau tu nam 2009 (theo doi)_Ke hoach 2009 (theo doi) -1_Book1_Ke hoach 2012 theo doi (giai ngan 30.6.12) 5 2" xfId="23799"/>
    <cellStyle name="1_Bao cao giai ngan von dau tu nam 2009 (theo doi)_Ke hoach 2009 (theo doi) -1_Book1_Ke hoach 2012 theo doi (giai ngan 30.6.12) 6" xfId="7123"/>
    <cellStyle name="1_Bao cao giai ngan von dau tu nam 2009 (theo doi)_Ke hoach 2009 (theo doi) -1_Book1_Ke hoach 2012 theo doi (giai ngan 30.6.12) 6 2" xfId="23800"/>
    <cellStyle name="1_Bao cao giai ngan von dau tu nam 2009 (theo doi)_Ke hoach 2009 (theo doi) -1_Book1_Ke hoach 2012 theo doi (giai ngan 30.6.12) 7" xfId="23789"/>
    <cellStyle name="1_Bao cao giai ngan von dau tu nam 2009 (theo doi)_Ke hoach 2009 (theo doi) -1_Dang ky phan khai von ODA (gui Bo)" xfId="7124"/>
    <cellStyle name="1_Bao cao giai ngan von dau tu nam 2009 (theo doi)_Ke hoach 2009 (theo doi) -1_Dang ky phan khai von ODA (gui Bo) 2" xfId="7125"/>
    <cellStyle name="1_Bao cao giai ngan von dau tu nam 2009 (theo doi)_Ke hoach 2009 (theo doi) -1_Dang ky phan khai von ODA (gui Bo) 2 2" xfId="7126"/>
    <cellStyle name="1_Bao cao giai ngan von dau tu nam 2009 (theo doi)_Ke hoach 2009 (theo doi) -1_Dang ky phan khai von ODA (gui Bo) 2 2 2" xfId="23803"/>
    <cellStyle name="1_Bao cao giai ngan von dau tu nam 2009 (theo doi)_Ke hoach 2009 (theo doi) -1_Dang ky phan khai von ODA (gui Bo) 2 3" xfId="7127"/>
    <cellStyle name="1_Bao cao giai ngan von dau tu nam 2009 (theo doi)_Ke hoach 2009 (theo doi) -1_Dang ky phan khai von ODA (gui Bo) 2 3 2" xfId="23804"/>
    <cellStyle name="1_Bao cao giai ngan von dau tu nam 2009 (theo doi)_Ke hoach 2009 (theo doi) -1_Dang ky phan khai von ODA (gui Bo) 2 4" xfId="7128"/>
    <cellStyle name="1_Bao cao giai ngan von dau tu nam 2009 (theo doi)_Ke hoach 2009 (theo doi) -1_Dang ky phan khai von ODA (gui Bo) 2 4 2" xfId="23805"/>
    <cellStyle name="1_Bao cao giai ngan von dau tu nam 2009 (theo doi)_Ke hoach 2009 (theo doi) -1_Dang ky phan khai von ODA (gui Bo) 2 5" xfId="23802"/>
    <cellStyle name="1_Bao cao giai ngan von dau tu nam 2009 (theo doi)_Ke hoach 2009 (theo doi) -1_Dang ky phan khai von ODA (gui Bo) 3" xfId="7129"/>
    <cellStyle name="1_Bao cao giai ngan von dau tu nam 2009 (theo doi)_Ke hoach 2009 (theo doi) -1_Dang ky phan khai von ODA (gui Bo) 3 2" xfId="23806"/>
    <cellStyle name="1_Bao cao giai ngan von dau tu nam 2009 (theo doi)_Ke hoach 2009 (theo doi) -1_Dang ky phan khai von ODA (gui Bo) 4" xfId="7130"/>
    <cellStyle name="1_Bao cao giai ngan von dau tu nam 2009 (theo doi)_Ke hoach 2009 (theo doi) -1_Dang ky phan khai von ODA (gui Bo) 4 2" xfId="23807"/>
    <cellStyle name="1_Bao cao giai ngan von dau tu nam 2009 (theo doi)_Ke hoach 2009 (theo doi) -1_Dang ky phan khai von ODA (gui Bo) 5" xfId="7131"/>
    <cellStyle name="1_Bao cao giai ngan von dau tu nam 2009 (theo doi)_Ke hoach 2009 (theo doi) -1_Dang ky phan khai von ODA (gui Bo) 5 2" xfId="23808"/>
    <cellStyle name="1_Bao cao giai ngan von dau tu nam 2009 (theo doi)_Ke hoach 2009 (theo doi) -1_Dang ky phan khai von ODA (gui Bo) 6" xfId="23801"/>
    <cellStyle name="1_Bao cao giai ngan von dau tu nam 2009 (theo doi)_Ke hoach 2009 (theo doi) -1_Dang ky phan khai von ODA (gui Bo)_BC von DTPT 6 thang 2012" xfId="7132"/>
    <cellStyle name="1_Bao cao giai ngan von dau tu nam 2009 (theo doi)_Ke hoach 2009 (theo doi) -1_Dang ky phan khai von ODA (gui Bo)_BC von DTPT 6 thang 2012 2" xfId="7133"/>
    <cellStyle name="1_Bao cao giai ngan von dau tu nam 2009 (theo doi)_Ke hoach 2009 (theo doi) -1_Dang ky phan khai von ODA (gui Bo)_BC von DTPT 6 thang 2012 2 2" xfId="7134"/>
    <cellStyle name="1_Bao cao giai ngan von dau tu nam 2009 (theo doi)_Ke hoach 2009 (theo doi) -1_Dang ky phan khai von ODA (gui Bo)_BC von DTPT 6 thang 2012 2 2 2" xfId="23811"/>
    <cellStyle name="1_Bao cao giai ngan von dau tu nam 2009 (theo doi)_Ke hoach 2009 (theo doi) -1_Dang ky phan khai von ODA (gui Bo)_BC von DTPT 6 thang 2012 2 3" xfId="7135"/>
    <cellStyle name="1_Bao cao giai ngan von dau tu nam 2009 (theo doi)_Ke hoach 2009 (theo doi) -1_Dang ky phan khai von ODA (gui Bo)_BC von DTPT 6 thang 2012 2 3 2" xfId="23812"/>
    <cellStyle name="1_Bao cao giai ngan von dau tu nam 2009 (theo doi)_Ke hoach 2009 (theo doi) -1_Dang ky phan khai von ODA (gui Bo)_BC von DTPT 6 thang 2012 2 4" xfId="7136"/>
    <cellStyle name="1_Bao cao giai ngan von dau tu nam 2009 (theo doi)_Ke hoach 2009 (theo doi) -1_Dang ky phan khai von ODA (gui Bo)_BC von DTPT 6 thang 2012 2 4 2" xfId="23813"/>
    <cellStyle name="1_Bao cao giai ngan von dau tu nam 2009 (theo doi)_Ke hoach 2009 (theo doi) -1_Dang ky phan khai von ODA (gui Bo)_BC von DTPT 6 thang 2012 2 5" xfId="23810"/>
    <cellStyle name="1_Bao cao giai ngan von dau tu nam 2009 (theo doi)_Ke hoach 2009 (theo doi) -1_Dang ky phan khai von ODA (gui Bo)_BC von DTPT 6 thang 2012 3" xfId="7137"/>
    <cellStyle name="1_Bao cao giai ngan von dau tu nam 2009 (theo doi)_Ke hoach 2009 (theo doi) -1_Dang ky phan khai von ODA (gui Bo)_BC von DTPT 6 thang 2012 3 2" xfId="23814"/>
    <cellStyle name="1_Bao cao giai ngan von dau tu nam 2009 (theo doi)_Ke hoach 2009 (theo doi) -1_Dang ky phan khai von ODA (gui Bo)_BC von DTPT 6 thang 2012 4" xfId="7138"/>
    <cellStyle name="1_Bao cao giai ngan von dau tu nam 2009 (theo doi)_Ke hoach 2009 (theo doi) -1_Dang ky phan khai von ODA (gui Bo)_BC von DTPT 6 thang 2012 4 2" xfId="23815"/>
    <cellStyle name="1_Bao cao giai ngan von dau tu nam 2009 (theo doi)_Ke hoach 2009 (theo doi) -1_Dang ky phan khai von ODA (gui Bo)_BC von DTPT 6 thang 2012 5" xfId="7139"/>
    <cellStyle name="1_Bao cao giai ngan von dau tu nam 2009 (theo doi)_Ke hoach 2009 (theo doi) -1_Dang ky phan khai von ODA (gui Bo)_BC von DTPT 6 thang 2012 5 2" xfId="23816"/>
    <cellStyle name="1_Bao cao giai ngan von dau tu nam 2009 (theo doi)_Ke hoach 2009 (theo doi) -1_Dang ky phan khai von ODA (gui Bo)_BC von DTPT 6 thang 2012 6" xfId="23809"/>
    <cellStyle name="1_Bao cao giai ngan von dau tu nam 2009 (theo doi)_Ke hoach 2009 (theo doi) -1_Dang ky phan khai von ODA (gui Bo)_Bieu du thao QD von ho tro co MT" xfId="7140"/>
    <cellStyle name="1_Bao cao giai ngan von dau tu nam 2009 (theo doi)_Ke hoach 2009 (theo doi) -1_Dang ky phan khai von ODA (gui Bo)_Bieu du thao QD von ho tro co MT 2" xfId="7141"/>
    <cellStyle name="1_Bao cao giai ngan von dau tu nam 2009 (theo doi)_Ke hoach 2009 (theo doi) -1_Dang ky phan khai von ODA (gui Bo)_Bieu du thao QD von ho tro co MT 2 2" xfId="7142"/>
    <cellStyle name="1_Bao cao giai ngan von dau tu nam 2009 (theo doi)_Ke hoach 2009 (theo doi) -1_Dang ky phan khai von ODA (gui Bo)_Bieu du thao QD von ho tro co MT 2 2 2" xfId="23819"/>
    <cellStyle name="1_Bao cao giai ngan von dau tu nam 2009 (theo doi)_Ke hoach 2009 (theo doi) -1_Dang ky phan khai von ODA (gui Bo)_Bieu du thao QD von ho tro co MT 2 3" xfId="7143"/>
    <cellStyle name="1_Bao cao giai ngan von dau tu nam 2009 (theo doi)_Ke hoach 2009 (theo doi) -1_Dang ky phan khai von ODA (gui Bo)_Bieu du thao QD von ho tro co MT 2 3 2" xfId="23820"/>
    <cellStyle name="1_Bao cao giai ngan von dau tu nam 2009 (theo doi)_Ke hoach 2009 (theo doi) -1_Dang ky phan khai von ODA (gui Bo)_Bieu du thao QD von ho tro co MT 2 4" xfId="7144"/>
    <cellStyle name="1_Bao cao giai ngan von dau tu nam 2009 (theo doi)_Ke hoach 2009 (theo doi) -1_Dang ky phan khai von ODA (gui Bo)_Bieu du thao QD von ho tro co MT 2 4 2" xfId="23821"/>
    <cellStyle name="1_Bao cao giai ngan von dau tu nam 2009 (theo doi)_Ke hoach 2009 (theo doi) -1_Dang ky phan khai von ODA (gui Bo)_Bieu du thao QD von ho tro co MT 2 5" xfId="23818"/>
    <cellStyle name="1_Bao cao giai ngan von dau tu nam 2009 (theo doi)_Ke hoach 2009 (theo doi) -1_Dang ky phan khai von ODA (gui Bo)_Bieu du thao QD von ho tro co MT 3" xfId="7145"/>
    <cellStyle name="1_Bao cao giai ngan von dau tu nam 2009 (theo doi)_Ke hoach 2009 (theo doi) -1_Dang ky phan khai von ODA (gui Bo)_Bieu du thao QD von ho tro co MT 3 2" xfId="23822"/>
    <cellStyle name="1_Bao cao giai ngan von dau tu nam 2009 (theo doi)_Ke hoach 2009 (theo doi) -1_Dang ky phan khai von ODA (gui Bo)_Bieu du thao QD von ho tro co MT 4" xfId="7146"/>
    <cellStyle name="1_Bao cao giai ngan von dau tu nam 2009 (theo doi)_Ke hoach 2009 (theo doi) -1_Dang ky phan khai von ODA (gui Bo)_Bieu du thao QD von ho tro co MT 4 2" xfId="23823"/>
    <cellStyle name="1_Bao cao giai ngan von dau tu nam 2009 (theo doi)_Ke hoach 2009 (theo doi) -1_Dang ky phan khai von ODA (gui Bo)_Bieu du thao QD von ho tro co MT 5" xfId="7147"/>
    <cellStyle name="1_Bao cao giai ngan von dau tu nam 2009 (theo doi)_Ke hoach 2009 (theo doi) -1_Dang ky phan khai von ODA (gui Bo)_Bieu du thao QD von ho tro co MT 5 2" xfId="23824"/>
    <cellStyle name="1_Bao cao giai ngan von dau tu nam 2009 (theo doi)_Ke hoach 2009 (theo doi) -1_Dang ky phan khai von ODA (gui Bo)_Bieu du thao QD von ho tro co MT 6" xfId="23817"/>
    <cellStyle name="1_Bao cao giai ngan von dau tu nam 2009 (theo doi)_Ke hoach 2009 (theo doi) -1_Dang ky phan khai von ODA (gui Bo)_Ke hoach 2012 theo doi (giai ngan 30.6.12)" xfId="7148"/>
    <cellStyle name="1_Bao cao giai ngan von dau tu nam 2009 (theo doi)_Ke hoach 2009 (theo doi) -1_Dang ky phan khai von ODA (gui Bo)_Ke hoach 2012 theo doi (giai ngan 30.6.12) 2" xfId="7149"/>
    <cellStyle name="1_Bao cao giai ngan von dau tu nam 2009 (theo doi)_Ke hoach 2009 (theo doi) -1_Dang ky phan khai von ODA (gui Bo)_Ke hoach 2012 theo doi (giai ngan 30.6.12) 2 2" xfId="7150"/>
    <cellStyle name="1_Bao cao giai ngan von dau tu nam 2009 (theo doi)_Ke hoach 2009 (theo doi) -1_Dang ky phan khai von ODA (gui Bo)_Ke hoach 2012 theo doi (giai ngan 30.6.12) 2 2 2" xfId="23827"/>
    <cellStyle name="1_Bao cao giai ngan von dau tu nam 2009 (theo doi)_Ke hoach 2009 (theo doi) -1_Dang ky phan khai von ODA (gui Bo)_Ke hoach 2012 theo doi (giai ngan 30.6.12) 2 3" xfId="7151"/>
    <cellStyle name="1_Bao cao giai ngan von dau tu nam 2009 (theo doi)_Ke hoach 2009 (theo doi) -1_Dang ky phan khai von ODA (gui Bo)_Ke hoach 2012 theo doi (giai ngan 30.6.12) 2 3 2" xfId="23828"/>
    <cellStyle name="1_Bao cao giai ngan von dau tu nam 2009 (theo doi)_Ke hoach 2009 (theo doi) -1_Dang ky phan khai von ODA (gui Bo)_Ke hoach 2012 theo doi (giai ngan 30.6.12) 2 4" xfId="7152"/>
    <cellStyle name="1_Bao cao giai ngan von dau tu nam 2009 (theo doi)_Ke hoach 2009 (theo doi) -1_Dang ky phan khai von ODA (gui Bo)_Ke hoach 2012 theo doi (giai ngan 30.6.12) 2 4 2" xfId="23829"/>
    <cellStyle name="1_Bao cao giai ngan von dau tu nam 2009 (theo doi)_Ke hoach 2009 (theo doi) -1_Dang ky phan khai von ODA (gui Bo)_Ke hoach 2012 theo doi (giai ngan 30.6.12) 2 5" xfId="23826"/>
    <cellStyle name="1_Bao cao giai ngan von dau tu nam 2009 (theo doi)_Ke hoach 2009 (theo doi) -1_Dang ky phan khai von ODA (gui Bo)_Ke hoach 2012 theo doi (giai ngan 30.6.12) 3" xfId="7153"/>
    <cellStyle name="1_Bao cao giai ngan von dau tu nam 2009 (theo doi)_Ke hoach 2009 (theo doi) -1_Dang ky phan khai von ODA (gui Bo)_Ke hoach 2012 theo doi (giai ngan 30.6.12) 3 2" xfId="23830"/>
    <cellStyle name="1_Bao cao giai ngan von dau tu nam 2009 (theo doi)_Ke hoach 2009 (theo doi) -1_Dang ky phan khai von ODA (gui Bo)_Ke hoach 2012 theo doi (giai ngan 30.6.12) 4" xfId="7154"/>
    <cellStyle name="1_Bao cao giai ngan von dau tu nam 2009 (theo doi)_Ke hoach 2009 (theo doi) -1_Dang ky phan khai von ODA (gui Bo)_Ke hoach 2012 theo doi (giai ngan 30.6.12) 4 2" xfId="23831"/>
    <cellStyle name="1_Bao cao giai ngan von dau tu nam 2009 (theo doi)_Ke hoach 2009 (theo doi) -1_Dang ky phan khai von ODA (gui Bo)_Ke hoach 2012 theo doi (giai ngan 30.6.12) 5" xfId="7155"/>
    <cellStyle name="1_Bao cao giai ngan von dau tu nam 2009 (theo doi)_Ke hoach 2009 (theo doi) -1_Dang ky phan khai von ODA (gui Bo)_Ke hoach 2012 theo doi (giai ngan 30.6.12) 5 2" xfId="23832"/>
    <cellStyle name="1_Bao cao giai ngan von dau tu nam 2009 (theo doi)_Ke hoach 2009 (theo doi) -1_Dang ky phan khai von ODA (gui Bo)_Ke hoach 2012 theo doi (giai ngan 30.6.12) 6" xfId="23825"/>
    <cellStyle name="1_Bao cao giai ngan von dau tu nam 2009 (theo doi)_Ke hoach 2009 (theo doi) -1_Ke hoach 2012 (theo doi)" xfId="7156"/>
    <cellStyle name="1_Bao cao giai ngan von dau tu nam 2009 (theo doi)_Ke hoach 2009 (theo doi) -1_Ke hoach 2012 (theo doi) 2" xfId="7157"/>
    <cellStyle name="1_Bao cao giai ngan von dau tu nam 2009 (theo doi)_Ke hoach 2009 (theo doi) -1_Ke hoach 2012 (theo doi) 2 2" xfId="7158"/>
    <cellStyle name="1_Bao cao giai ngan von dau tu nam 2009 (theo doi)_Ke hoach 2009 (theo doi) -1_Ke hoach 2012 (theo doi) 2 2 2" xfId="23835"/>
    <cellStyle name="1_Bao cao giai ngan von dau tu nam 2009 (theo doi)_Ke hoach 2009 (theo doi) -1_Ke hoach 2012 (theo doi) 2 3" xfId="7159"/>
    <cellStyle name="1_Bao cao giai ngan von dau tu nam 2009 (theo doi)_Ke hoach 2009 (theo doi) -1_Ke hoach 2012 (theo doi) 2 3 2" xfId="23836"/>
    <cellStyle name="1_Bao cao giai ngan von dau tu nam 2009 (theo doi)_Ke hoach 2009 (theo doi) -1_Ke hoach 2012 (theo doi) 2 4" xfId="7160"/>
    <cellStyle name="1_Bao cao giai ngan von dau tu nam 2009 (theo doi)_Ke hoach 2009 (theo doi) -1_Ke hoach 2012 (theo doi) 2 4 2" xfId="23837"/>
    <cellStyle name="1_Bao cao giai ngan von dau tu nam 2009 (theo doi)_Ke hoach 2009 (theo doi) -1_Ke hoach 2012 (theo doi) 2 5" xfId="23834"/>
    <cellStyle name="1_Bao cao giai ngan von dau tu nam 2009 (theo doi)_Ke hoach 2009 (theo doi) -1_Ke hoach 2012 (theo doi) 3" xfId="7161"/>
    <cellStyle name="1_Bao cao giai ngan von dau tu nam 2009 (theo doi)_Ke hoach 2009 (theo doi) -1_Ke hoach 2012 (theo doi) 3 2" xfId="23838"/>
    <cellStyle name="1_Bao cao giai ngan von dau tu nam 2009 (theo doi)_Ke hoach 2009 (theo doi) -1_Ke hoach 2012 (theo doi) 4" xfId="7162"/>
    <cellStyle name="1_Bao cao giai ngan von dau tu nam 2009 (theo doi)_Ke hoach 2009 (theo doi) -1_Ke hoach 2012 (theo doi) 4 2" xfId="23839"/>
    <cellStyle name="1_Bao cao giai ngan von dau tu nam 2009 (theo doi)_Ke hoach 2009 (theo doi) -1_Ke hoach 2012 (theo doi) 5" xfId="7163"/>
    <cellStyle name="1_Bao cao giai ngan von dau tu nam 2009 (theo doi)_Ke hoach 2009 (theo doi) -1_Ke hoach 2012 (theo doi) 5 2" xfId="23840"/>
    <cellStyle name="1_Bao cao giai ngan von dau tu nam 2009 (theo doi)_Ke hoach 2009 (theo doi) -1_Ke hoach 2012 (theo doi) 6" xfId="23833"/>
    <cellStyle name="1_Bao cao giai ngan von dau tu nam 2009 (theo doi)_Ke hoach 2009 (theo doi) -1_Ke hoach 2012 theo doi (giai ngan 30.6.12)" xfId="7164"/>
    <cellStyle name="1_Bao cao giai ngan von dau tu nam 2009 (theo doi)_Ke hoach 2009 (theo doi) -1_Ke hoach 2012 theo doi (giai ngan 30.6.12) 2" xfId="7165"/>
    <cellStyle name="1_Bao cao giai ngan von dau tu nam 2009 (theo doi)_Ke hoach 2009 (theo doi) -1_Ke hoach 2012 theo doi (giai ngan 30.6.12) 2 2" xfId="7166"/>
    <cellStyle name="1_Bao cao giai ngan von dau tu nam 2009 (theo doi)_Ke hoach 2009 (theo doi) -1_Ke hoach 2012 theo doi (giai ngan 30.6.12) 2 2 2" xfId="23843"/>
    <cellStyle name="1_Bao cao giai ngan von dau tu nam 2009 (theo doi)_Ke hoach 2009 (theo doi) -1_Ke hoach 2012 theo doi (giai ngan 30.6.12) 2 3" xfId="7167"/>
    <cellStyle name="1_Bao cao giai ngan von dau tu nam 2009 (theo doi)_Ke hoach 2009 (theo doi) -1_Ke hoach 2012 theo doi (giai ngan 30.6.12) 2 3 2" xfId="23844"/>
    <cellStyle name="1_Bao cao giai ngan von dau tu nam 2009 (theo doi)_Ke hoach 2009 (theo doi) -1_Ke hoach 2012 theo doi (giai ngan 30.6.12) 2 4" xfId="7168"/>
    <cellStyle name="1_Bao cao giai ngan von dau tu nam 2009 (theo doi)_Ke hoach 2009 (theo doi) -1_Ke hoach 2012 theo doi (giai ngan 30.6.12) 2 4 2" xfId="23845"/>
    <cellStyle name="1_Bao cao giai ngan von dau tu nam 2009 (theo doi)_Ke hoach 2009 (theo doi) -1_Ke hoach 2012 theo doi (giai ngan 30.6.12) 2 5" xfId="23842"/>
    <cellStyle name="1_Bao cao giai ngan von dau tu nam 2009 (theo doi)_Ke hoach 2009 (theo doi) -1_Ke hoach 2012 theo doi (giai ngan 30.6.12) 3" xfId="7169"/>
    <cellStyle name="1_Bao cao giai ngan von dau tu nam 2009 (theo doi)_Ke hoach 2009 (theo doi) -1_Ke hoach 2012 theo doi (giai ngan 30.6.12) 3 2" xfId="23846"/>
    <cellStyle name="1_Bao cao giai ngan von dau tu nam 2009 (theo doi)_Ke hoach 2009 (theo doi) -1_Ke hoach 2012 theo doi (giai ngan 30.6.12) 4" xfId="7170"/>
    <cellStyle name="1_Bao cao giai ngan von dau tu nam 2009 (theo doi)_Ke hoach 2009 (theo doi) -1_Ke hoach 2012 theo doi (giai ngan 30.6.12) 4 2" xfId="23847"/>
    <cellStyle name="1_Bao cao giai ngan von dau tu nam 2009 (theo doi)_Ke hoach 2009 (theo doi) -1_Ke hoach 2012 theo doi (giai ngan 30.6.12) 5" xfId="7171"/>
    <cellStyle name="1_Bao cao giai ngan von dau tu nam 2009 (theo doi)_Ke hoach 2009 (theo doi) -1_Ke hoach 2012 theo doi (giai ngan 30.6.12) 5 2" xfId="23848"/>
    <cellStyle name="1_Bao cao giai ngan von dau tu nam 2009 (theo doi)_Ke hoach 2009 (theo doi) -1_Ke hoach 2012 theo doi (giai ngan 30.6.12) 6" xfId="23841"/>
    <cellStyle name="1_Bao cao giai ngan von dau tu nam 2009 (theo doi)_Ke hoach 2009 (theo doi) -1_Tong hop theo doi von TPCP (BC)" xfId="7172"/>
    <cellStyle name="1_Bao cao giai ngan von dau tu nam 2009 (theo doi)_Ke hoach 2009 (theo doi) -1_Tong hop theo doi von TPCP (BC) 2" xfId="7173"/>
    <cellStyle name="1_Bao cao giai ngan von dau tu nam 2009 (theo doi)_Ke hoach 2009 (theo doi) -1_Tong hop theo doi von TPCP (BC) 2 2" xfId="7174"/>
    <cellStyle name="1_Bao cao giai ngan von dau tu nam 2009 (theo doi)_Ke hoach 2009 (theo doi) -1_Tong hop theo doi von TPCP (BC) 2 2 2" xfId="23851"/>
    <cellStyle name="1_Bao cao giai ngan von dau tu nam 2009 (theo doi)_Ke hoach 2009 (theo doi) -1_Tong hop theo doi von TPCP (BC) 2 3" xfId="7175"/>
    <cellStyle name="1_Bao cao giai ngan von dau tu nam 2009 (theo doi)_Ke hoach 2009 (theo doi) -1_Tong hop theo doi von TPCP (BC) 2 3 2" xfId="23852"/>
    <cellStyle name="1_Bao cao giai ngan von dau tu nam 2009 (theo doi)_Ke hoach 2009 (theo doi) -1_Tong hop theo doi von TPCP (BC) 2 4" xfId="7176"/>
    <cellStyle name="1_Bao cao giai ngan von dau tu nam 2009 (theo doi)_Ke hoach 2009 (theo doi) -1_Tong hop theo doi von TPCP (BC) 2 4 2" xfId="23853"/>
    <cellStyle name="1_Bao cao giai ngan von dau tu nam 2009 (theo doi)_Ke hoach 2009 (theo doi) -1_Tong hop theo doi von TPCP (BC) 2 5" xfId="23850"/>
    <cellStyle name="1_Bao cao giai ngan von dau tu nam 2009 (theo doi)_Ke hoach 2009 (theo doi) -1_Tong hop theo doi von TPCP (BC) 3" xfId="7177"/>
    <cellStyle name="1_Bao cao giai ngan von dau tu nam 2009 (theo doi)_Ke hoach 2009 (theo doi) -1_Tong hop theo doi von TPCP (BC) 3 2" xfId="23854"/>
    <cellStyle name="1_Bao cao giai ngan von dau tu nam 2009 (theo doi)_Ke hoach 2009 (theo doi) -1_Tong hop theo doi von TPCP (BC) 4" xfId="7178"/>
    <cellStyle name="1_Bao cao giai ngan von dau tu nam 2009 (theo doi)_Ke hoach 2009 (theo doi) -1_Tong hop theo doi von TPCP (BC) 4 2" xfId="23855"/>
    <cellStyle name="1_Bao cao giai ngan von dau tu nam 2009 (theo doi)_Ke hoach 2009 (theo doi) -1_Tong hop theo doi von TPCP (BC) 5" xfId="7179"/>
    <cellStyle name="1_Bao cao giai ngan von dau tu nam 2009 (theo doi)_Ke hoach 2009 (theo doi) -1_Tong hop theo doi von TPCP (BC) 5 2" xfId="23856"/>
    <cellStyle name="1_Bao cao giai ngan von dau tu nam 2009 (theo doi)_Ke hoach 2009 (theo doi) -1_Tong hop theo doi von TPCP (BC) 6" xfId="23849"/>
    <cellStyle name="1_Bao cao giai ngan von dau tu nam 2009 (theo doi)_Ke hoach 2009 (theo doi) -1_Tong hop theo doi von TPCP (BC)_BC von DTPT 6 thang 2012" xfId="7180"/>
    <cellStyle name="1_Bao cao giai ngan von dau tu nam 2009 (theo doi)_Ke hoach 2009 (theo doi) -1_Tong hop theo doi von TPCP (BC)_BC von DTPT 6 thang 2012 2" xfId="7181"/>
    <cellStyle name="1_Bao cao giai ngan von dau tu nam 2009 (theo doi)_Ke hoach 2009 (theo doi) -1_Tong hop theo doi von TPCP (BC)_BC von DTPT 6 thang 2012 2 2" xfId="7182"/>
    <cellStyle name="1_Bao cao giai ngan von dau tu nam 2009 (theo doi)_Ke hoach 2009 (theo doi) -1_Tong hop theo doi von TPCP (BC)_BC von DTPT 6 thang 2012 2 2 2" xfId="23859"/>
    <cellStyle name="1_Bao cao giai ngan von dau tu nam 2009 (theo doi)_Ke hoach 2009 (theo doi) -1_Tong hop theo doi von TPCP (BC)_BC von DTPT 6 thang 2012 2 3" xfId="7183"/>
    <cellStyle name="1_Bao cao giai ngan von dau tu nam 2009 (theo doi)_Ke hoach 2009 (theo doi) -1_Tong hop theo doi von TPCP (BC)_BC von DTPT 6 thang 2012 2 3 2" xfId="23860"/>
    <cellStyle name="1_Bao cao giai ngan von dau tu nam 2009 (theo doi)_Ke hoach 2009 (theo doi) -1_Tong hop theo doi von TPCP (BC)_BC von DTPT 6 thang 2012 2 4" xfId="7184"/>
    <cellStyle name="1_Bao cao giai ngan von dau tu nam 2009 (theo doi)_Ke hoach 2009 (theo doi) -1_Tong hop theo doi von TPCP (BC)_BC von DTPT 6 thang 2012 2 4 2" xfId="23861"/>
    <cellStyle name="1_Bao cao giai ngan von dau tu nam 2009 (theo doi)_Ke hoach 2009 (theo doi) -1_Tong hop theo doi von TPCP (BC)_BC von DTPT 6 thang 2012 2 5" xfId="23858"/>
    <cellStyle name="1_Bao cao giai ngan von dau tu nam 2009 (theo doi)_Ke hoach 2009 (theo doi) -1_Tong hop theo doi von TPCP (BC)_BC von DTPT 6 thang 2012 3" xfId="7185"/>
    <cellStyle name="1_Bao cao giai ngan von dau tu nam 2009 (theo doi)_Ke hoach 2009 (theo doi) -1_Tong hop theo doi von TPCP (BC)_BC von DTPT 6 thang 2012 3 2" xfId="23862"/>
    <cellStyle name="1_Bao cao giai ngan von dau tu nam 2009 (theo doi)_Ke hoach 2009 (theo doi) -1_Tong hop theo doi von TPCP (BC)_BC von DTPT 6 thang 2012 4" xfId="7186"/>
    <cellStyle name="1_Bao cao giai ngan von dau tu nam 2009 (theo doi)_Ke hoach 2009 (theo doi) -1_Tong hop theo doi von TPCP (BC)_BC von DTPT 6 thang 2012 4 2" xfId="23863"/>
    <cellStyle name="1_Bao cao giai ngan von dau tu nam 2009 (theo doi)_Ke hoach 2009 (theo doi) -1_Tong hop theo doi von TPCP (BC)_BC von DTPT 6 thang 2012 5" xfId="7187"/>
    <cellStyle name="1_Bao cao giai ngan von dau tu nam 2009 (theo doi)_Ke hoach 2009 (theo doi) -1_Tong hop theo doi von TPCP (BC)_BC von DTPT 6 thang 2012 5 2" xfId="23864"/>
    <cellStyle name="1_Bao cao giai ngan von dau tu nam 2009 (theo doi)_Ke hoach 2009 (theo doi) -1_Tong hop theo doi von TPCP (BC)_BC von DTPT 6 thang 2012 6" xfId="23857"/>
    <cellStyle name="1_Bao cao giai ngan von dau tu nam 2009 (theo doi)_Ke hoach 2009 (theo doi) -1_Tong hop theo doi von TPCP (BC)_Bieu du thao QD von ho tro co MT" xfId="7188"/>
    <cellStyle name="1_Bao cao giai ngan von dau tu nam 2009 (theo doi)_Ke hoach 2009 (theo doi) -1_Tong hop theo doi von TPCP (BC)_Bieu du thao QD von ho tro co MT 2" xfId="7189"/>
    <cellStyle name="1_Bao cao giai ngan von dau tu nam 2009 (theo doi)_Ke hoach 2009 (theo doi) -1_Tong hop theo doi von TPCP (BC)_Bieu du thao QD von ho tro co MT 2 2" xfId="7190"/>
    <cellStyle name="1_Bao cao giai ngan von dau tu nam 2009 (theo doi)_Ke hoach 2009 (theo doi) -1_Tong hop theo doi von TPCP (BC)_Bieu du thao QD von ho tro co MT 2 2 2" xfId="23867"/>
    <cellStyle name="1_Bao cao giai ngan von dau tu nam 2009 (theo doi)_Ke hoach 2009 (theo doi) -1_Tong hop theo doi von TPCP (BC)_Bieu du thao QD von ho tro co MT 2 3" xfId="7191"/>
    <cellStyle name="1_Bao cao giai ngan von dau tu nam 2009 (theo doi)_Ke hoach 2009 (theo doi) -1_Tong hop theo doi von TPCP (BC)_Bieu du thao QD von ho tro co MT 2 3 2" xfId="23868"/>
    <cellStyle name="1_Bao cao giai ngan von dau tu nam 2009 (theo doi)_Ke hoach 2009 (theo doi) -1_Tong hop theo doi von TPCP (BC)_Bieu du thao QD von ho tro co MT 2 4" xfId="7192"/>
    <cellStyle name="1_Bao cao giai ngan von dau tu nam 2009 (theo doi)_Ke hoach 2009 (theo doi) -1_Tong hop theo doi von TPCP (BC)_Bieu du thao QD von ho tro co MT 2 4 2" xfId="23869"/>
    <cellStyle name="1_Bao cao giai ngan von dau tu nam 2009 (theo doi)_Ke hoach 2009 (theo doi) -1_Tong hop theo doi von TPCP (BC)_Bieu du thao QD von ho tro co MT 2 5" xfId="23866"/>
    <cellStyle name="1_Bao cao giai ngan von dau tu nam 2009 (theo doi)_Ke hoach 2009 (theo doi) -1_Tong hop theo doi von TPCP (BC)_Bieu du thao QD von ho tro co MT 3" xfId="7193"/>
    <cellStyle name="1_Bao cao giai ngan von dau tu nam 2009 (theo doi)_Ke hoach 2009 (theo doi) -1_Tong hop theo doi von TPCP (BC)_Bieu du thao QD von ho tro co MT 3 2" xfId="23870"/>
    <cellStyle name="1_Bao cao giai ngan von dau tu nam 2009 (theo doi)_Ke hoach 2009 (theo doi) -1_Tong hop theo doi von TPCP (BC)_Bieu du thao QD von ho tro co MT 4" xfId="7194"/>
    <cellStyle name="1_Bao cao giai ngan von dau tu nam 2009 (theo doi)_Ke hoach 2009 (theo doi) -1_Tong hop theo doi von TPCP (BC)_Bieu du thao QD von ho tro co MT 4 2" xfId="23871"/>
    <cellStyle name="1_Bao cao giai ngan von dau tu nam 2009 (theo doi)_Ke hoach 2009 (theo doi) -1_Tong hop theo doi von TPCP (BC)_Bieu du thao QD von ho tro co MT 5" xfId="7195"/>
    <cellStyle name="1_Bao cao giai ngan von dau tu nam 2009 (theo doi)_Ke hoach 2009 (theo doi) -1_Tong hop theo doi von TPCP (BC)_Bieu du thao QD von ho tro co MT 5 2" xfId="23872"/>
    <cellStyle name="1_Bao cao giai ngan von dau tu nam 2009 (theo doi)_Ke hoach 2009 (theo doi) -1_Tong hop theo doi von TPCP (BC)_Bieu du thao QD von ho tro co MT 6" xfId="23865"/>
    <cellStyle name="1_Bao cao giai ngan von dau tu nam 2009 (theo doi)_Ke hoach 2009 (theo doi) -1_Tong hop theo doi von TPCP (BC)_Ke hoach 2012 (theo doi)" xfId="7196"/>
    <cellStyle name="1_Bao cao giai ngan von dau tu nam 2009 (theo doi)_Ke hoach 2009 (theo doi) -1_Tong hop theo doi von TPCP (BC)_Ke hoach 2012 (theo doi) 2" xfId="7197"/>
    <cellStyle name="1_Bao cao giai ngan von dau tu nam 2009 (theo doi)_Ke hoach 2009 (theo doi) -1_Tong hop theo doi von TPCP (BC)_Ke hoach 2012 (theo doi) 2 2" xfId="7198"/>
    <cellStyle name="1_Bao cao giai ngan von dau tu nam 2009 (theo doi)_Ke hoach 2009 (theo doi) -1_Tong hop theo doi von TPCP (BC)_Ke hoach 2012 (theo doi) 2 2 2" xfId="23875"/>
    <cellStyle name="1_Bao cao giai ngan von dau tu nam 2009 (theo doi)_Ke hoach 2009 (theo doi) -1_Tong hop theo doi von TPCP (BC)_Ke hoach 2012 (theo doi) 2 3" xfId="7199"/>
    <cellStyle name="1_Bao cao giai ngan von dau tu nam 2009 (theo doi)_Ke hoach 2009 (theo doi) -1_Tong hop theo doi von TPCP (BC)_Ke hoach 2012 (theo doi) 2 3 2" xfId="23876"/>
    <cellStyle name="1_Bao cao giai ngan von dau tu nam 2009 (theo doi)_Ke hoach 2009 (theo doi) -1_Tong hop theo doi von TPCP (BC)_Ke hoach 2012 (theo doi) 2 4" xfId="7200"/>
    <cellStyle name="1_Bao cao giai ngan von dau tu nam 2009 (theo doi)_Ke hoach 2009 (theo doi) -1_Tong hop theo doi von TPCP (BC)_Ke hoach 2012 (theo doi) 2 4 2" xfId="23877"/>
    <cellStyle name="1_Bao cao giai ngan von dau tu nam 2009 (theo doi)_Ke hoach 2009 (theo doi) -1_Tong hop theo doi von TPCP (BC)_Ke hoach 2012 (theo doi) 2 5" xfId="23874"/>
    <cellStyle name="1_Bao cao giai ngan von dau tu nam 2009 (theo doi)_Ke hoach 2009 (theo doi) -1_Tong hop theo doi von TPCP (BC)_Ke hoach 2012 (theo doi) 3" xfId="7201"/>
    <cellStyle name="1_Bao cao giai ngan von dau tu nam 2009 (theo doi)_Ke hoach 2009 (theo doi) -1_Tong hop theo doi von TPCP (BC)_Ke hoach 2012 (theo doi) 3 2" xfId="23878"/>
    <cellStyle name="1_Bao cao giai ngan von dau tu nam 2009 (theo doi)_Ke hoach 2009 (theo doi) -1_Tong hop theo doi von TPCP (BC)_Ke hoach 2012 (theo doi) 4" xfId="7202"/>
    <cellStyle name="1_Bao cao giai ngan von dau tu nam 2009 (theo doi)_Ke hoach 2009 (theo doi) -1_Tong hop theo doi von TPCP (BC)_Ke hoach 2012 (theo doi) 4 2" xfId="23879"/>
    <cellStyle name="1_Bao cao giai ngan von dau tu nam 2009 (theo doi)_Ke hoach 2009 (theo doi) -1_Tong hop theo doi von TPCP (BC)_Ke hoach 2012 (theo doi) 5" xfId="7203"/>
    <cellStyle name="1_Bao cao giai ngan von dau tu nam 2009 (theo doi)_Ke hoach 2009 (theo doi) -1_Tong hop theo doi von TPCP (BC)_Ke hoach 2012 (theo doi) 5 2" xfId="23880"/>
    <cellStyle name="1_Bao cao giai ngan von dau tu nam 2009 (theo doi)_Ke hoach 2009 (theo doi) -1_Tong hop theo doi von TPCP (BC)_Ke hoach 2012 (theo doi) 6" xfId="23873"/>
    <cellStyle name="1_Bao cao giai ngan von dau tu nam 2009 (theo doi)_Ke hoach 2009 (theo doi) -1_Tong hop theo doi von TPCP (BC)_Ke hoach 2012 theo doi (giai ngan 30.6.12)" xfId="7204"/>
    <cellStyle name="1_Bao cao giai ngan von dau tu nam 2009 (theo doi)_Ke hoach 2009 (theo doi) -1_Tong hop theo doi von TPCP (BC)_Ke hoach 2012 theo doi (giai ngan 30.6.12) 2" xfId="7205"/>
    <cellStyle name="1_Bao cao giai ngan von dau tu nam 2009 (theo doi)_Ke hoach 2009 (theo doi) -1_Tong hop theo doi von TPCP (BC)_Ke hoach 2012 theo doi (giai ngan 30.6.12) 2 2" xfId="7206"/>
    <cellStyle name="1_Bao cao giai ngan von dau tu nam 2009 (theo doi)_Ke hoach 2009 (theo doi) -1_Tong hop theo doi von TPCP (BC)_Ke hoach 2012 theo doi (giai ngan 30.6.12) 2 2 2" xfId="23883"/>
    <cellStyle name="1_Bao cao giai ngan von dau tu nam 2009 (theo doi)_Ke hoach 2009 (theo doi) -1_Tong hop theo doi von TPCP (BC)_Ke hoach 2012 theo doi (giai ngan 30.6.12) 2 3" xfId="7207"/>
    <cellStyle name="1_Bao cao giai ngan von dau tu nam 2009 (theo doi)_Ke hoach 2009 (theo doi) -1_Tong hop theo doi von TPCP (BC)_Ke hoach 2012 theo doi (giai ngan 30.6.12) 2 3 2" xfId="23884"/>
    <cellStyle name="1_Bao cao giai ngan von dau tu nam 2009 (theo doi)_Ke hoach 2009 (theo doi) -1_Tong hop theo doi von TPCP (BC)_Ke hoach 2012 theo doi (giai ngan 30.6.12) 2 4" xfId="7208"/>
    <cellStyle name="1_Bao cao giai ngan von dau tu nam 2009 (theo doi)_Ke hoach 2009 (theo doi) -1_Tong hop theo doi von TPCP (BC)_Ke hoach 2012 theo doi (giai ngan 30.6.12) 2 4 2" xfId="23885"/>
    <cellStyle name="1_Bao cao giai ngan von dau tu nam 2009 (theo doi)_Ke hoach 2009 (theo doi) -1_Tong hop theo doi von TPCP (BC)_Ke hoach 2012 theo doi (giai ngan 30.6.12) 2 5" xfId="23882"/>
    <cellStyle name="1_Bao cao giai ngan von dau tu nam 2009 (theo doi)_Ke hoach 2009 (theo doi) -1_Tong hop theo doi von TPCP (BC)_Ke hoach 2012 theo doi (giai ngan 30.6.12) 3" xfId="7209"/>
    <cellStyle name="1_Bao cao giai ngan von dau tu nam 2009 (theo doi)_Ke hoach 2009 (theo doi) -1_Tong hop theo doi von TPCP (BC)_Ke hoach 2012 theo doi (giai ngan 30.6.12) 3 2" xfId="23886"/>
    <cellStyle name="1_Bao cao giai ngan von dau tu nam 2009 (theo doi)_Ke hoach 2009 (theo doi) -1_Tong hop theo doi von TPCP (BC)_Ke hoach 2012 theo doi (giai ngan 30.6.12) 4" xfId="7210"/>
    <cellStyle name="1_Bao cao giai ngan von dau tu nam 2009 (theo doi)_Ke hoach 2009 (theo doi) -1_Tong hop theo doi von TPCP (BC)_Ke hoach 2012 theo doi (giai ngan 30.6.12) 4 2" xfId="23887"/>
    <cellStyle name="1_Bao cao giai ngan von dau tu nam 2009 (theo doi)_Ke hoach 2009 (theo doi) -1_Tong hop theo doi von TPCP (BC)_Ke hoach 2012 theo doi (giai ngan 30.6.12) 5" xfId="7211"/>
    <cellStyle name="1_Bao cao giai ngan von dau tu nam 2009 (theo doi)_Ke hoach 2009 (theo doi) -1_Tong hop theo doi von TPCP (BC)_Ke hoach 2012 theo doi (giai ngan 30.6.12) 5 2" xfId="23888"/>
    <cellStyle name="1_Bao cao giai ngan von dau tu nam 2009 (theo doi)_Ke hoach 2009 (theo doi) -1_Tong hop theo doi von TPCP (BC)_Ke hoach 2012 theo doi (giai ngan 30.6.12) 6" xfId="23881"/>
    <cellStyle name="1_Bao cao giai ngan von dau tu nam 2009 (theo doi)_Ke hoach 2010 (theo doi)" xfId="7212"/>
    <cellStyle name="1_Bao cao giai ngan von dau tu nam 2009 (theo doi)_Ke hoach 2010 (theo doi) 2" xfId="7213"/>
    <cellStyle name="1_Bao cao giai ngan von dau tu nam 2009 (theo doi)_Ke hoach 2010 (theo doi) 2 2" xfId="7214"/>
    <cellStyle name="1_Bao cao giai ngan von dau tu nam 2009 (theo doi)_Ke hoach 2010 (theo doi) 2 2 2" xfId="23891"/>
    <cellStyle name="1_Bao cao giai ngan von dau tu nam 2009 (theo doi)_Ke hoach 2010 (theo doi) 2 3" xfId="7215"/>
    <cellStyle name="1_Bao cao giai ngan von dau tu nam 2009 (theo doi)_Ke hoach 2010 (theo doi) 2 3 2" xfId="23892"/>
    <cellStyle name="1_Bao cao giai ngan von dau tu nam 2009 (theo doi)_Ke hoach 2010 (theo doi) 2 4" xfId="7216"/>
    <cellStyle name="1_Bao cao giai ngan von dau tu nam 2009 (theo doi)_Ke hoach 2010 (theo doi) 2 4 2" xfId="23893"/>
    <cellStyle name="1_Bao cao giai ngan von dau tu nam 2009 (theo doi)_Ke hoach 2010 (theo doi) 2 5" xfId="23890"/>
    <cellStyle name="1_Bao cao giai ngan von dau tu nam 2009 (theo doi)_Ke hoach 2010 (theo doi) 3" xfId="7217"/>
    <cellStyle name="1_Bao cao giai ngan von dau tu nam 2009 (theo doi)_Ke hoach 2010 (theo doi) 3 2" xfId="23894"/>
    <cellStyle name="1_Bao cao giai ngan von dau tu nam 2009 (theo doi)_Ke hoach 2010 (theo doi) 4" xfId="7218"/>
    <cellStyle name="1_Bao cao giai ngan von dau tu nam 2009 (theo doi)_Ke hoach 2010 (theo doi) 4 2" xfId="23895"/>
    <cellStyle name="1_Bao cao giai ngan von dau tu nam 2009 (theo doi)_Ke hoach 2010 (theo doi) 5" xfId="7219"/>
    <cellStyle name="1_Bao cao giai ngan von dau tu nam 2009 (theo doi)_Ke hoach 2010 (theo doi) 5 2" xfId="23896"/>
    <cellStyle name="1_Bao cao giai ngan von dau tu nam 2009 (theo doi)_Ke hoach 2010 (theo doi) 6" xfId="23889"/>
    <cellStyle name="1_Bao cao giai ngan von dau tu nam 2009 (theo doi)_Ke hoach 2010 (theo doi)_BC von DTPT 6 thang 2012" xfId="7220"/>
    <cellStyle name="1_Bao cao giai ngan von dau tu nam 2009 (theo doi)_Ke hoach 2010 (theo doi)_BC von DTPT 6 thang 2012 2" xfId="7221"/>
    <cellStyle name="1_Bao cao giai ngan von dau tu nam 2009 (theo doi)_Ke hoach 2010 (theo doi)_BC von DTPT 6 thang 2012 2 2" xfId="7222"/>
    <cellStyle name="1_Bao cao giai ngan von dau tu nam 2009 (theo doi)_Ke hoach 2010 (theo doi)_BC von DTPT 6 thang 2012 2 2 2" xfId="23899"/>
    <cellStyle name="1_Bao cao giai ngan von dau tu nam 2009 (theo doi)_Ke hoach 2010 (theo doi)_BC von DTPT 6 thang 2012 2 3" xfId="7223"/>
    <cellStyle name="1_Bao cao giai ngan von dau tu nam 2009 (theo doi)_Ke hoach 2010 (theo doi)_BC von DTPT 6 thang 2012 2 3 2" xfId="23900"/>
    <cellStyle name="1_Bao cao giai ngan von dau tu nam 2009 (theo doi)_Ke hoach 2010 (theo doi)_BC von DTPT 6 thang 2012 2 4" xfId="7224"/>
    <cellStyle name="1_Bao cao giai ngan von dau tu nam 2009 (theo doi)_Ke hoach 2010 (theo doi)_BC von DTPT 6 thang 2012 2 4 2" xfId="23901"/>
    <cellStyle name="1_Bao cao giai ngan von dau tu nam 2009 (theo doi)_Ke hoach 2010 (theo doi)_BC von DTPT 6 thang 2012 2 5" xfId="23898"/>
    <cellStyle name="1_Bao cao giai ngan von dau tu nam 2009 (theo doi)_Ke hoach 2010 (theo doi)_BC von DTPT 6 thang 2012 3" xfId="7225"/>
    <cellStyle name="1_Bao cao giai ngan von dau tu nam 2009 (theo doi)_Ke hoach 2010 (theo doi)_BC von DTPT 6 thang 2012 3 2" xfId="23902"/>
    <cellStyle name="1_Bao cao giai ngan von dau tu nam 2009 (theo doi)_Ke hoach 2010 (theo doi)_BC von DTPT 6 thang 2012 4" xfId="7226"/>
    <cellStyle name="1_Bao cao giai ngan von dau tu nam 2009 (theo doi)_Ke hoach 2010 (theo doi)_BC von DTPT 6 thang 2012 4 2" xfId="23903"/>
    <cellStyle name="1_Bao cao giai ngan von dau tu nam 2009 (theo doi)_Ke hoach 2010 (theo doi)_BC von DTPT 6 thang 2012 5" xfId="7227"/>
    <cellStyle name="1_Bao cao giai ngan von dau tu nam 2009 (theo doi)_Ke hoach 2010 (theo doi)_BC von DTPT 6 thang 2012 5 2" xfId="23904"/>
    <cellStyle name="1_Bao cao giai ngan von dau tu nam 2009 (theo doi)_Ke hoach 2010 (theo doi)_BC von DTPT 6 thang 2012 6" xfId="23897"/>
    <cellStyle name="1_Bao cao giai ngan von dau tu nam 2009 (theo doi)_Ke hoach 2010 (theo doi)_Bieu du thao QD von ho tro co MT" xfId="7228"/>
    <cellStyle name="1_Bao cao giai ngan von dau tu nam 2009 (theo doi)_Ke hoach 2010 (theo doi)_Bieu du thao QD von ho tro co MT 2" xfId="7229"/>
    <cellStyle name="1_Bao cao giai ngan von dau tu nam 2009 (theo doi)_Ke hoach 2010 (theo doi)_Bieu du thao QD von ho tro co MT 2 2" xfId="7230"/>
    <cellStyle name="1_Bao cao giai ngan von dau tu nam 2009 (theo doi)_Ke hoach 2010 (theo doi)_Bieu du thao QD von ho tro co MT 2 2 2" xfId="23907"/>
    <cellStyle name="1_Bao cao giai ngan von dau tu nam 2009 (theo doi)_Ke hoach 2010 (theo doi)_Bieu du thao QD von ho tro co MT 2 3" xfId="7231"/>
    <cellStyle name="1_Bao cao giai ngan von dau tu nam 2009 (theo doi)_Ke hoach 2010 (theo doi)_Bieu du thao QD von ho tro co MT 2 3 2" xfId="23908"/>
    <cellStyle name="1_Bao cao giai ngan von dau tu nam 2009 (theo doi)_Ke hoach 2010 (theo doi)_Bieu du thao QD von ho tro co MT 2 4" xfId="7232"/>
    <cellStyle name="1_Bao cao giai ngan von dau tu nam 2009 (theo doi)_Ke hoach 2010 (theo doi)_Bieu du thao QD von ho tro co MT 2 4 2" xfId="23909"/>
    <cellStyle name="1_Bao cao giai ngan von dau tu nam 2009 (theo doi)_Ke hoach 2010 (theo doi)_Bieu du thao QD von ho tro co MT 2 5" xfId="23906"/>
    <cellStyle name="1_Bao cao giai ngan von dau tu nam 2009 (theo doi)_Ke hoach 2010 (theo doi)_Bieu du thao QD von ho tro co MT 3" xfId="7233"/>
    <cellStyle name="1_Bao cao giai ngan von dau tu nam 2009 (theo doi)_Ke hoach 2010 (theo doi)_Bieu du thao QD von ho tro co MT 3 2" xfId="23910"/>
    <cellStyle name="1_Bao cao giai ngan von dau tu nam 2009 (theo doi)_Ke hoach 2010 (theo doi)_Bieu du thao QD von ho tro co MT 4" xfId="7234"/>
    <cellStyle name="1_Bao cao giai ngan von dau tu nam 2009 (theo doi)_Ke hoach 2010 (theo doi)_Bieu du thao QD von ho tro co MT 4 2" xfId="23911"/>
    <cellStyle name="1_Bao cao giai ngan von dau tu nam 2009 (theo doi)_Ke hoach 2010 (theo doi)_Bieu du thao QD von ho tro co MT 5" xfId="7235"/>
    <cellStyle name="1_Bao cao giai ngan von dau tu nam 2009 (theo doi)_Ke hoach 2010 (theo doi)_Bieu du thao QD von ho tro co MT 5 2" xfId="23912"/>
    <cellStyle name="1_Bao cao giai ngan von dau tu nam 2009 (theo doi)_Ke hoach 2010 (theo doi)_Bieu du thao QD von ho tro co MT 6" xfId="23905"/>
    <cellStyle name="1_Bao cao giai ngan von dau tu nam 2009 (theo doi)_Ke hoach 2010 (theo doi)_Ke hoach 2012 (theo doi)" xfId="7236"/>
    <cellStyle name="1_Bao cao giai ngan von dau tu nam 2009 (theo doi)_Ke hoach 2010 (theo doi)_Ke hoach 2012 (theo doi) 2" xfId="7237"/>
    <cellStyle name="1_Bao cao giai ngan von dau tu nam 2009 (theo doi)_Ke hoach 2010 (theo doi)_Ke hoach 2012 (theo doi) 2 2" xfId="7238"/>
    <cellStyle name="1_Bao cao giai ngan von dau tu nam 2009 (theo doi)_Ke hoach 2010 (theo doi)_Ke hoach 2012 (theo doi) 2 2 2" xfId="23915"/>
    <cellStyle name="1_Bao cao giai ngan von dau tu nam 2009 (theo doi)_Ke hoach 2010 (theo doi)_Ke hoach 2012 (theo doi) 2 3" xfId="7239"/>
    <cellStyle name="1_Bao cao giai ngan von dau tu nam 2009 (theo doi)_Ke hoach 2010 (theo doi)_Ke hoach 2012 (theo doi) 2 3 2" xfId="23916"/>
    <cellStyle name="1_Bao cao giai ngan von dau tu nam 2009 (theo doi)_Ke hoach 2010 (theo doi)_Ke hoach 2012 (theo doi) 2 4" xfId="7240"/>
    <cellStyle name="1_Bao cao giai ngan von dau tu nam 2009 (theo doi)_Ke hoach 2010 (theo doi)_Ke hoach 2012 (theo doi) 2 4 2" xfId="23917"/>
    <cellStyle name="1_Bao cao giai ngan von dau tu nam 2009 (theo doi)_Ke hoach 2010 (theo doi)_Ke hoach 2012 (theo doi) 2 5" xfId="23914"/>
    <cellStyle name="1_Bao cao giai ngan von dau tu nam 2009 (theo doi)_Ke hoach 2010 (theo doi)_Ke hoach 2012 (theo doi) 3" xfId="7241"/>
    <cellStyle name="1_Bao cao giai ngan von dau tu nam 2009 (theo doi)_Ke hoach 2010 (theo doi)_Ke hoach 2012 (theo doi) 3 2" xfId="23918"/>
    <cellStyle name="1_Bao cao giai ngan von dau tu nam 2009 (theo doi)_Ke hoach 2010 (theo doi)_Ke hoach 2012 (theo doi) 4" xfId="7242"/>
    <cellStyle name="1_Bao cao giai ngan von dau tu nam 2009 (theo doi)_Ke hoach 2010 (theo doi)_Ke hoach 2012 (theo doi) 4 2" xfId="23919"/>
    <cellStyle name="1_Bao cao giai ngan von dau tu nam 2009 (theo doi)_Ke hoach 2010 (theo doi)_Ke hoach 2012 (theo doi) 5" xfId="7243"/>
    <cellStyle name="1_Bao cao giai ngan von dau tu nam 2009 (theo doi)_Ke hoach 2010 (theo doi)_Ke hoach 2012 (theo doi) 5 2" xfId="23920"/>
    <cellStyle name="1_Bao cao giai ngan von dau tu nam 2009 (theo doi)_Ke hoach 2010 (theo doi)_Ke hoach 2012 (theo doi) 6" xfId="23913"/>
    <cellStyle name="1_Bao cao giai ngan von dau tu nam 2009 (theo doi)_Ke hoach 2010 (theo doi)_Ke hoach 2012 theo doi (giai ngan 30.6.12)" xfId="7244"/>
    <cellStyle name="1_Bao cao giai ngan von dau tu nam 2009 (theo doi)_Ke hoach 2010 (theo doi)_Ke hoach 2012 theo doi (giai ngan 30.6.12) 2" xfId="7245"/>
    <cellStyle name="1_Bao cao giai ngan von dau tu nam 2009 (theo doi)_Ke hoach 2010 (theo doi)_Ke hoach 2012 theo doi (giai ngan 30.6.12) 2 2" xfId="7246"/>
    <cellStyle name="1_Bao cao giai ngan von dau tu nam 2009 (theo doi)_Ke hoach 2010 (theo doi)_Ke hoach 2012 theo doi (giai ngan 30.6.12) 2 2 2" xfId="23923"/>
    <cellStyle name="1_Bao cao giai ngan von dau tu nam 2009 (theo doi)_Ke hoach 2010 (theo doi)_Ke hoach 2012 theo doi (giai ngan 30.6.12) 2 3" xfId="7247"/>
    <cellStyle name="1_Bao cao giai ngan von dau tu nam 2009 (theo doi)_Ke hoach 2010 (theo doi)_Ke hoach 2012 theo doi (giai ngan 30.6.12) 2 3 2" xfId="23924"/>
    <cellStyle name="1_Bao cao giai ngan von dau tu nam 2009 (theo doi)_Ke hoach 2010 (theo doi)_Ke hoach 2012 theo doi (giai ngan 30.6.12) 2 4" xfId="7248"/>
    <cellStyle name="1_Bao cao giai ngan von dau tu nam 2009 (theo doi)_Ke hoach 2010 (theo doi)_Ke hoach 2012 theo doi (giai ngan 30.6.12) 2 4 2" xfId="23925"/>
    <cellStyle name="1_Bao cao giai ngan von dau tu nam 2009 (theo doi)_Ke hoach 2010 (theo doi)_Ke hoach 2012 theo doi (giai ngan 30.6.12) 2 5" xfId="23922"/>
    <cellStyle name="1_Bao cao giai ngan von dau tu nam 2009 (theo doi)_Ke hoach 2010 (theo doi)_Ke hoach 2012 theo doi (giai ngan 30.6.12) 3" xfId="7249"/>
    <cellStyle name="1_Bao cao giai ngan von dau tu nam 2009 (theo doi)_Ke hoach 2010 (theo doi)_Ke hoach 2012 theo doi (giai ngan 30.6.12) 3 2" xfId="23926"/>
    <cellStyle name="1_Bao cao giai ngan von dau tu nam 2009 (theo doi)_Ke hoach 2010 (theo doi)_Ke hoach 2012 theo doi (giai ngan 30.6.12) 4" xfId="7250"/>
    <cellStyle name="1_Bao cao giai ngan von dau tu nam 2009 (theo doi)_Ke hoach 2010 (theo doi)_Ke hoach 2012 theo doi (giai ngan 30.6.12) 4 2" xfId="23927"/>
    <cellStyle name="1_Bao cao giai ngan von dau tu nam 2009 (theo doi)_Ke hoach 2010 (theo doi)_Ke hoach 2012 theo doi (giai ngan 30.6.12) 5" xfId="7251"/>
    <cellStyle name="1_Bao cao giai ngan von dau tu nam 2009 (theo doi)_Ke hoach 2010 (theo doi)_Ke hoach 2012 theo doi (giai ngan 30.6.12) 5 2" xfId="23928"/>
    <cellStyle name="1_Bao cao giai ngan von dau tu nam 2009 (theo doi)_Ke hoach 2010 (theo doi)_Ke hoach 2012 theo doi (giai ngan 30.6.12) 6" xfId="23921"/>
    <cellStyle name="1_Bao cao giai ngan von dau tu nam 2009 (theo doi)_Ke hoach 2012 (theo doi)" xfId="7252"/>
    <cellStyle name="1_Bao cao giai ngan von dau tu nam 2009 (theo doi)_Ke hoach 2012 (theo doi) 2" xfId="7253"/>
    <cellStyle name="1_Bao cao giai ngan von dau tu nam 2009 (theo doi)_Ke hoach 2012 (theo doi) 2 2" xfId="7254"/>
    <cellStyle name="1_Bao cao giai ngan von dau tu nam 2009 (theo doi)_Ke hoach 2012 (theo doi) 2 2 2" xfId="23931"/>
    <cellStyle name="1_Bao cao giai ngan von dau tu nam 2009 (theo doi)_Ke hoach 2012 (theo doi) 2 3" xfId="7255"/>
    <cellStyle name="1_Bao cao giai ngan von dau tu nam 2009 (theo doi)_Ke hoach 2012 (theo doi) 2 3 2" xfId="23932"/>
    <cellStyle name="1_Bao cao giai ngan von dau tu nam 2009 (theo doi)_Ke hoach 2012 (theo doi) 2 4" xfId="7256"/>
    <cellStyle name="1_Bao cao giai ngan von dau tu nam 2009 (theo doi)_Ke hoach 2012 (theo doi) 2 4 2" xfId="23933"/>
    <cellStyle name="1_Bao cao giai ngan von dau tu nam 2009 (theo doi)_Ke hoach 2012 (theo doi) 2 5" xfId="23930"/>
    <cellStyle name="1_Bao cao giai ngan von dau tu nam 2009 (theo doi)_Ke hoach 2012 (theo doi) 3" xfId="7257"/>
    <cellStyle name="1_Bao cao giai ngan von dau tu nam 2009 (theo doi)_Ke hoach 2012 (theo doi) 3 2" xfId="23934"/>
    <cellStyle name="1_Bao cao giai ngan von dau tu nam 2009 (theo doi)_Ke hoach 2012 (theo doi) 4" xfId="7258"/>
    <cellStyle name="1_Bao cao giai ngan von dau tu nam 2009 (theo doi)_Ke hoach 2012 (theo doi) 4 2" xfId="23935"/>
    <cellStyle name="1_Bao cao giai ngan von dau tu nam 2009 (theo doi)_Ke hoach 2012 (theo doi) 5" xfId="7259"/>
    <cellStyle name="1_Bao cao giai ngan von dau tu nam 2009 (theo doi)_Ke hoach 2012 (theo doi) 5 2" xfId="23936"/>
    <cellStyle name="1_Bao cao giai ngan von dau tu nam 2009 (theo doi)_Ke hoach 2012 (theo doi) 6" xfId="23929"/>
    <cellStyle name="1_Bao cao giai ngan von dau tu nam 2009 (theo doi)_Ke hoach 2012 theo doi (giai ngan 30.6.12)" xfId="7260"/>
    <cellStyle name="1_Bao cao giai ngan von dau tu nam 2009 (theo doi)_Ke hoach 2012 theo doi (giai ngan 30.6.12) 2" xfId="7261"/>
    <cellStyle name="1_Bao cao giai ngan von dau tu nam 2009 (theo doi)_Ke hoach 2012 theo doi (giai ngan 30.6.12) 2 2" xfId="7262"/>
    <cellStyle name="1_Bao cao giai ngan von dau tu nam 2009 (theo doi)_Ke hoach 2012 theo doi (giai ngan 30.6.12) 2 2 2" xfId="23939"/>
    <cellStyle name="1_Bao cao giai ngan von dau tu nam 2009 (theo doi)_Ke hoach 2012 theo doi (giai ngan 30.6.12) 2 3" xfId="7263"/>
    <cellStyle name="1_Bao cao giai ngan von dau tu nam 2009 (theo doi)_Ke hoach 2012 theo doi (giai ngan 30.6.12) 2 3 2" xfId="23940"/>
    <cellStyle name="1_Bao cao giai ngan von dau tu nam 2009 (theo doi)_Ke hoach 2012 theo doi (giai ngan 30.6.12) 2 4" xfId="7264"/>
    <cellStyle name="1_Bao cao giai ngan von dau tu nam 2009 (theo doi)_Ke hoach 2012 theo doi (giai ngan 30.6.12) 2 4 2" xfId="23941"/>
    <cellStyle name="1_Bao cao giai ngan von dau tu nam 2009 (theo doi)_Ke hoach 2012 theo doi (giai ngan 30.6.12) 2 5" xfId="23938"/>
    <cellStyle name="1_Bao cao giai ngan von dau tu nam 2009 (theo doi)_Ke hoach 2012 theo doi (giai ngan 30.6.12) 3" xfId="7265"/>
    <cellStyle name="1_Bao cao giai ngan von dau tu nam 2009 (theo doi)_Ke hoach 2012 theo doi (giai ngan 30.6.12) 3 2" xfId="23942"/>
    <cellStyle name="1_Bao cao giai ngan von dau tu nam 2009 (theo doi)_Ke hoach 2012 theo doi (giai ngan 30.6.12) 4" xfId="7266"/>
    <cellStyle name="1_Bao cao giai ngan von dau tu nam 2009 (theo doi)_Ke hoach 2012 theo doi (giai ngan 30.6.12) 4 2" xfId="23943"/>
    <cellStyle name="1_Bao cao giai ngan von dau tu nam 2009 (theo doi)_Ke hoach 2012 theo doi (giai ngan 30.6.12) 5" xfId="7267"/>
    <cellStyle name="1_Bao cao giai ngan von dau tu nam 2009 (theo doi)_Ke hoach 2012 theo doi (giai ngan 30.6.12) 5 2" xfId="23944"/>
    <cellStyle name="1_Bao cao giai ngan von dau tu nam 2009 (theo doi)_Ke hoach 2012 theo doi (giai ngan 30.6.12) 6" xfId="23937"/>
    <cellStyle name="1_Bao cao giai ngan von dau tu nam 2009 (theo doi)_Ke hoach nam 2013 nguon MT(theo doi) den 31-5-13" xfId="7268"/>
    <cellStyle name="1_Bao cao giai ngan von dau tu nam 2009 (theo doi)_Ke hoach nam 2013 nguon MT(theo doi) den 31-5-13 2" xfId="7269"/>
    <cellStyle name="1_Bao cao giai ngan von dau tu nam 2009 (theo doi)_Ke hoach nam 2013 nguon MT(theo doi) den 31-5-13 2 2" xfId="7270"/>
    <cellStyle name="1_Bao cao giai ngan von dau tu nam 2009 (theo doi)_Ke hoach nam 2013 nguon MT(theo doi) den 31-5-13 2 2 2" xfId="23947"/>
    <cellStyle name="1_Bao cao giai ngan von dau tu nam 2009 (theo doi)_Ke hoach nam 2013 nguon MT(theo doi) den 31-5-13 2 3" xfId="7271"/>
    <cellStyle name="1_Bao cao giai ngan von dau tu nam 2009 (theo doi)_Ke hoach nam 2013 nguon MT(theo doi) den 31-5-13 2 3 2" xfId="23948"/>
    <cellStyle name="1_Bao cao giai ngan von dau tu nam 2009 (theo doi)_Ke hoach nam 2013 nguon MT(theo doi) den 31-5-13 2 4" xfId="7272"/>
    <cellStyle name="1_Bao cao giai ngan von dau tu nam 2009 (theo doi)_Ke hoach nam 2013 nguon MT(theo doi) den 31-5-13 2 4 2" xfId="23949"/>
    <cellStyle name="1_Bao cao giai ngan von dau tu nam 2009 (theo doi)_Ke hoach nam 2013 nguon MT(theo doi) den 31-5-13 2 5" xfId="23946"/>
    <cellStyle name="1_Bao cao giai ngan von dau tu nam 2009 (theo doi)_Ke hoach nam 2013 nguon MT(theo doi) den 31-5-13 3" xfId="7273"/>
    <cellStyle name="1_Bao cao giai ngan von dau tu nam 2009 (theo doi)_Ke hoach nam 2013 nguon MT(theo doi) den 31-5-13 3 2" xfId="23950"/>
    <cellStyle name="1_Bao cao giai ngan von dau tu nam 2009 (theo doi)_Ke hoach nam 2013 nguon MT(theo doi) den 31-5-13 4" xfId="7274"/>
    <cellStyle name="1_Bao cao giai ngan von dau tu nam 2009 (theo doi)_Ke hoach nam 2013 nguon MT(theo doi) den 31-5-13 4 2" xfId="23951"/>
    <cellStyle name="1_Bao cao giai ngan von dau tu nam 2009 (theo doi)_Ke hoach nam 2013 nguon MT(theo doi) den 31-5-13 5" xfId="7275"/>
    <cellStyle name="1_Bao cao giai ngan von dau tu nam 2009 (theo doi)_Ke hoach nam 2013 nguon MT(theo doi) den 31-5-13 5 2" xfId="23952"/>
    <cellStyle name="1_Bao cao giai ngan von dau tu nam 2009 (theo doi)_Ke hoach nam 2013 nguon MT(theo doi) den 31-5-13 6" xfId="23945"/>
    <cellStyle name="1_Bao cao giai ngan von dau tu nam 2009 (theo doi)_Tong hop theo doi von TPCP (BC)" xfId="7276"/>
    <cellStyle name="1_Bao cao giai ngan von dau tu nam 2009 (theo doi)_Tong hop theo doi von TPCP (BC) 2" xfId="7277"/>
    <cellStyle name="1_Bao cao giai ngan von dau tu nam 2009 (theo doi)_Tong hop theo doi von TPCP (BC) 2 2" xfId="7278"/>
    <cellStyle name="1_Bao cao giai ngan von dau tu nam 2009 (theo doi)_Tong hop theo doi von TPCP (BC) 2 2 2" xfId="23955"/>
    <cellStyle name="1_Bao cao giai ngan von dau tu nam 2009 (theo doi)_Tong hop theo doi von TPCP (BC) 2 3" xfId="7279"/>
    <cellStyle name="1_Bao cao giai ngan von dau tu nam 2009 (theo doi)_Tong hop theo doi von TPCP (BC) 2 3 2" xfId="23956"/>
    <cellStyle name="1_Bao cao giai ngan von dau tu nam 2009 (theo doi)_Tong hop theo doi von TPCP (BC) 2 4" xfId="7280"/>
    <cellStyle name="1_Bao cao giai ngan von dau tu nam 2009 (theo doi)_Tong hop theo doi von TPCP (BC) 2 4 2" xfId="23957"/>
    <cellStyle name="1_Bao cao giai ngan von dau tu nam 2009 (theo doi)_Tong hop theo doi von TPCP (BC) 2 5" xfId="23954"/>
    <cellStyle name="1_Bao cao giai ngan von dau tu nam 2009 (theo doi)_Tong hop theo doi von TPCP (BC) 3" xfId="7281"/>
    <cellStyle name="1_Bao cao giai ngan von dau tu nam 2009 (theo doi)_Tong hop theo doi von TPCP (BC) 3 2" xfId="23958"/>
    <cellStyle name="1_Bao cao giai ngan von dau tu nam 2009 (theo doi)_Tong hop theo doi von TPCP (BC) 4" xfId="7282"/>
    <cellStyle name="1_Bao cao giai ngan von dau tu nam 2009 (theo doi)_Tong hop theo doi von TPCP (BC) 4 2" xfId="23959"/>
    <cellStyle name="1_Bao cao giai ngan von dau tu nam 2009 (theo doi)_Tong hop theo doi von TPCP (BC) 5" xfId="7283"/>
    <cellStyle name="1_Bao cao giai ngan von dau tu nam 2009 (theo doi)_Tong hop theo doi von TPCP (BC) 5 2" xfId="23960"/>
    <cellStyle name="1_Bao cao giai ngan von dau tu nam 2009 (theo doi)_Tong hop theo doi von TPCP (BC) 6" xfId="23953"/>
    <cellStyle name="1_Bao cao giai ngan von dau tu nam 2009 (theo doi)_Tong hop theo doi von TPCP (BC)_BC von DTPT 6 thang 2012" xfId="7284"/>
    <cellStyle name="1_Bao cao giai ngan von dau tu nam 2009 (theo doi)_Tong hop theo doi von TPCP (BC)_BC von DTPT 6 thang 2012 2" xfId="7285"/>
    <cellStyle name="1_Bao cao giai ngan von dau tu nam 2009 (theo doi)_Tong hop theo doi von TPCP (BC)_BC von DTPT 6 thang 2012 2 2" xfId="7286"/>
    <cellStyle name="1_Bao cao giai ngan von dau tu nam 2009 (theo doi)_Tong hop theo doi von TPCP (BC)_BC von DTPT 6 thang 2012 2 2 2" xfId="23963"/>
    <cellStyle name="1_Bao cao giai ngan von dau tu nam 2009 (theo doi)_Tong hop theo doi von TPCP (BC)_BC von DTPT 6 thang 2012 2 3" xfId="7287"/>
    <cellStyle name="1_Bao cao giai ngan von dau tu nam 2009 (theo doi)_Tong hop theo doi von TPCP (BC)_BC von DTPT 6 thang 2012 2 3 2" xfId="23964"/>
    <cellStyle name="1_Bao cao giai ngan von dau tu nam 2009 (theo doi)_Tong hop theo doi von TPCP (BC)_BC von DTPT 6 thang 2012 2 4" xfId="7288"/>
    <cellStyle name="1_Bao cao giai ngan von dau tu nam 2009 (theo doi)_Tong hop theo doi von TPCP (BC)_BC von DTPT 6 thang 2012 2 4 2" xfId="23965"/>
    <cellStyle name="1_Bao cao giai ngan von dau tu nam 2009 (theo doi)_Tong hop theo doi von TPCP (BC)_BC von DTPT 6 thang 2012 2 5" xfId="23962"/>
    <cellStyle name="1_Bao cao giai ngan von dau tu nam 2009 (theo doi)_Tong hop theo doi von TPCP (BC)_BC von DTPT 6 thang 2012 3" xfId="7289"/>
    <cellStyle name="1_Bao cao giai ngan von dau tu nam 2009 (theo doi)_Tong hop theo doi von TPCP (BC)_BC von DTPT 6 thang 2012 3 2" xfId="23966"/>
    <cellStyle name="1_Bao cao giai ngan von dau tu nam 2009 (theo doi)_Tong hop theo doi von TPCP (BC)_BC von DTPT 6 thang 2012 4" xfId="7290"/>
    <cellStyle name="1_Bao cao giai ngan von dau tu nam 2009 (theo doi)_Tong hop theo doi von TPCP (BC)_BC von DTPT 6 thang 2012 4 2" xfId="23967"/>
    <cellStyle name="1_Bao cao giai ngan von dau tu nam 2009 (theo doi)_Tong hop theo doi von TPCP (BC)_BC von DTPT 6 thang 2012 5" xfId="7291"/>
    <cellStyle name="1_Bao cao giai ngan von dau tu nam 2009 (theo doi)_Tong hop theo doi von TPCP (BC)_BC von DTPT 6 thang 2012 5 2" xfId="23968"/>
    <cellStyle name="1_Bao cao giai ngan von dau tu nam 2009 (theo doi)_Tong hop theo doi von TPCP (BC)_BC von DTPT 6 thang 2012 6" xfId="23961"/>
    <cellStyle name="1_Bao cao giai ngan von dau tu nam 2009 (theo doi)_Tong hop theo doi von TPCP (BC)_Bieu du thao QD von ho tro co MT" xfId="7292"/>
    <cellStyle name="1_Bao cao giai ngan von dau tu nam 2009 (theo doi)_Tong hop theo doi von TPCP (BC)_Bieu du thao QD von ho tro co MT 2" xfId="7293"/>
    <cellStyle name="1_Bao cao giai ngan von dau tu nam 2009 (theo doi)_Tong hop theo doi von TPCP (BC)_Bieu du thao QD von ho tro co MT 2 2" xfId="7294"/>
    <cellStyle name="1_Bao cao giai ngan von dau tu nam 2009 (theo doi)_Tong hop theo doi von TPCP (BC)_Bieu du thao QD von ho tro co MT 2 2 2" xfId="23971"/>
    <cellStyle name="1_Bao cao giai ngan von dau tu nam 2009 (theo doi)_Tong hop theo doi von TPCP (BC)_Bieu du thao QD von ho tro co MT 2 3" xfId="7295"/>
    <cellStyle name="1_Bao cao giai ngan von dau tu nam 2009 (theo doi)_Tong hop theo doi von TPCP (BC)_Bieu du thao QD von ho tro co MT 2 3 2" xfId="23972"/>
    <cellStyle name="1_Bao cao giai ngan von dau tu nam 2009 (theo doi)_Tong hop theo doi von TPCP (BC)_Bieu du thao QD von ho tro co MT 2 4" xfId="7296"/>
    <cellStyle name="1_Bao cao giai ngan von dau tu nam 2009 (theo doi)_Tong hop theo doi von TPCP (BC)_Bieu du thao QD von ho tro co MT 2 4 2" xfId="23973"/>
    <cellStyle name="1_Bao cao giai ngan von dau tu nam 2009 (theo doi)_Tong hop theo doi von TPCP (BC)_Bieu du thao QD von ho tro co MT 2 5" xfId="23970"/>
    <cellStyle name="1_Bao cao giai ngan von dau tu nam 2009 (theo doi)_Tong hop theo doi von TPCP (BC)_Bieu du thao QD von ho tro co MT 3" xfId="7297"/>
    <cellStyle name="1_Bao cao giai ngan von dau tu nam 2009 (theo doi)_Tong hop theo doi von TPCP (BC)_Bieu du thao QD von ho tro co MT 3 2" xfId="23974"/>
    <cellStyle name="1_Bao cao giai ngan von dau tu nam 2009 (theo doi)_Tong hop theo doi von TPCP (BC)_Bieu du thao QD von ho tro co MT 4" xfId="7298"/>
    <cellStyle name="1_Bao cao giai ngan von dau tu nam 2009 (theo doi)_Tong hop theo doi von TPCP (BC)_Bieu du thao QD von ho tro co MT 4 2" xfId="23975"/>
    <cellStyle name="1_Bao cao giai ngan von dau tu nam 2009 (theo doi)_Tong hop theo doi von TPCP (BC)_Bieu du thao QD von ho tro co MT 5" xfId="7299"/>
    <cellStyle name="1_Bao cao giai ngan von dau tu nam 2009 (theo doi)_Tong hop theo doi von TPCP (BC)_Bieu du thao QD von ho tro co MT 5 2" xfId="23976"/>
    <cellStyle name="1_Bao cao giai ngan von dau tu nam 2009 (theo doi)_Tong hop theo doi von TPCP (BC)_Bieu du thao QD von ho tro co MT 6" xfId="23969"/>
    <cellStyle name="1_Bao cao giai ngan von dau tu nam 2009 (theo doi)_Tong hop theo doi von TPCP (BC)_Ke hoach 2012 (theo doi)" xfId="7300"/>
    <cellStyle name="1_Bao cao giai ngan von dau tu nam 2009 (theo doi)_Tong hop theo doi von TPCP (BC)_Ke hoach 2012 (theo doi) 2" xfId="7301"/>
    <cellStyle name="1_Bao cao giai ngan von dau tu nam 2009 (theo doi)_Tong hop theo doi von TPCP (BC)_Ke hoach 2012 (theo doi) 2 2" xfId="7302"/>
    <cellStyle name="1_Bao cao giai ngan von dau tu nam 2009 (theo doi)_Tong hop theo doi von TPCP (BC)_Ke hoach 2012 (theo doi) 2 2 2" xfId="23979"/>
    <cellStyle name="1_Bao cao giai ngan von dau tu nam 2009 (theo doi)_Tong hop theo doi von TPCP (BC)_Ke hoach 2012 (theo doi) 2 3" xfId="7303"/>
    <cellStyle name="1_Bao cao giai ngan von dau tu nam 2009 (theo doi)_Tong hop theo doi von TPCP (BC)_Ke hoach 2012 (theo doi) 2 3 2" xfId="23980"/>
    <cellStyle name="1_Bao cao giai ngan von dau tu nam 2009 (theo doi)_Tong hop theo doi von TPCP (BC)_Ke hoach 2012 (theo doi) 2 4" xfId="7304"/>
    <cellStyle name="1_Bao cao giai ngan von dau tu nam 2009 (theo doi)_Tong hop theo doi von TPCP (BC)_Ke hoach 2012 (theo doi) 2 4 2" xfId="23981"/>
    <cellStyle name="1_Bao cao giai ngan von dau tu nam 2009 (theo doi)_Tong hop theo doi von TPCP (BC)_Ke hoach 2012 (theo doi) 2 5" xfId="23978"/>
    <cellStyle name="1_Bao cao giai ngan von dau tu nam 2009 (theo doi)_Tong hop theo doi von TPCP (BC)_Ke hoach 2012 (theo doi) 3" xfId="7305"/>
    <cellStyle name="1_Bao cao giai ngan von dau tu nam 2009 (theo doi)_Tong hop theo doi von TPCP (BC)_Ke hoach 2012 (theo doi) 3 2" xfId="23982"/>
    <cellStyle name="1_Bao cao giai ngan von dau tu nam 2009 (theo doi)_Tong hop theo doi von TPCP (BC)_Ke hoach 2012 (theo doi) 4" xfId="7306"/>
    <cellStyle name="1_Bao cao giai ngan von dau tu nam 2009 (theo doi)_Tong hop theo doi von TPCP (BC)_Ke hoach 2012 (theo doi) 4 2" xfId="23983"/>
    <cellStyle name="1_Bao cao giai ngan von dau tu nam 2009 (theo doi)_Tong hop theo doi von TPCP (BC)_Ke hoach 2012 (theo doi) 5" xfId="7307"/>
    <cellStyle name="1_Bao cao giai ngan von dau tu nam 2009 (theo doi)_Tong hop theo doi von TPCP (BC)_Ke hoach 2012 (theo doi) 5 2" xfId="23984"/>
    <cellStyle name="1_Bao cao giai ngan von dau tu nam 2009 (theo doi)_Tong hop theo doi von TPCP (BC)_Ke hoach 2012 (theo doi) 6" xfId="23977"/>
    <cellStyle name="1_Bao cao giai ngan von dau tu nam 2009 (theo doi)_Tong hop theo doi von TPCP (BC)_Ke hoach 2012 theo doi (giai ngan 30.6.12)" xfId="7308"/>
    <cellStyle name="1_Bao cao giai ngan von dau tu nam 2009 (theo doi)_Tong hop theo doi von TPCP (BC)_Ke hoach 2012 theo doi (giai ngan 30.6.12) 2" xfId="7309"/>
    <cellStyle name="1_Bao cao giai ngan von dau tu nam 2009 (theo doi)_Tong hop theo doi von TPCP (BC)_Ke hoach 2012 theo doi (giai ngan 30.6.12) 2 2" xfId="7310"/>
    <cellStyle name="1_Bao cao giai ngan von dau tu nam 2009 (theo doi)_Tong hop theo doi von TPCP (BC)_Ke hoach 2012 theo doi (giai ngan 30.6.12) 2 2 2" xfId="23987"/>
    <cellStyle name="1_Bao cao giai ngan von dau tu nam 2009 (theo doi)_Tong hop theo doi von TPCP (BC)_Ke hoach 2012 theo doi (giai ngan 30.6.12) 2 3" xfId="7311"/>
    <cellStyle name="1_Bao cao giai ngan von dau tu nam 2009 (theo doi)_Tong hop theo doi von TPCP (BC)_Ke hoach 2012 theo doi (giai ngan 30.6.12) 2 3 2" xfId="23988"/>
    <cellStyle name="1_Bao cao giai ngan von dau tu nam 2009 (theo doi)_Tong hop theo doi von TPCP (BC)_Ke hoach 2012 theo doi (giai ngan 30.6.12) 2 4" xfId="7312"/>
    <cellStyle name="1_Bao cao giai ngan von dau tu nam 2009 (theo doi)_Tong hop theo doi von TPCP (BC)_Ke hoach 2012 theo doi (giai ngan 30.6.12) 2 4 2" xfId="23989"/>
    <cellStyle name="1_Bao cao giai ngan von dau tu nam 2009 (theo doi)_Tong hop theo doi von TPCP (BC)_Ke hoach 2012 theo doi (giai ngan 30.6.12) 2 5" xfId="23986"/>
    <cellStyle name="1_Bao cao giai ngan von dau tu nam 2009 (theo doi)_Tong hop theo doi von TPCP (BC)_Ke hoach 2012 theo doi (giai ngan 30.6.12) 3" xfId="7313"/>
    <cellStyle name="1_Bao cao giai ngan von dau tu nam 2009 (theo doi)_Tong hop theo doi von TPCP (BC)_Ke hoach 2012 theo doi (giai ngan 30.6.12) 3 2" xfId="23990"/>
    <cellStyle name="1_Bao cao giai ngan von dau tu nam 2009 (theo doi)_Tong hop theo doi von TPCP (BC)_Ke hoach 2012 theo doi (giai ngan 30.6.12) 4" xfId="7314"/>
    <cellStyle name="1_Bao cao giai ngan von dau tu nam 2009 (theo doi)_Tong hop theo doi von TPCP (BC)_Ke hoach 2012 theo doi (giai ngan 30.6.12) 4 2" xfId="23991"/>
    <cellStyle name="1_Bao cao giai ngan von dau tu nam 2009 (theo doi)_Tong hop theo doi von TPCP (BC)_Ke hoach 2012 theo doi (giai ngan 30.6.12) 5" xfId="7315"/>
    <cellStyle name="1_Bao cao giai ngan von dau tu nam 2009 (theo doi)_Tong hop theo doi von TPCP (BC)_Ke hoach 2012 theo doi (giai ngan 30.6.12) 5 2" xfId="23992"/>
    <cellStyle name="1_Bao cao giai ngan von dau tu nam 2009 (theo doi)_Tong hop theo doi von TPCP (BC)_Ke hoach 2012 theo doi (giai ngan 30.6.12) 6" xfId="23985"/>
    <cellStyle name="1_Bao cao giai ngan von dau tu nam 2009 (theo doi)_Worksheet in D: My Documents Ke Hoach KH cac nam Nam 2014 Bao cao ve Ke hoach nam 2014 ( Hoan chinh sau TL voi Bo KH)" xfId="7316"/>
    <cellStyle name="1_Bao cao giai ngan von dau tu nam 2009 (theo doi)_Worksheet in D: My Documents Ke Hoach KH cac nam Nam 2014 Bao cao ve Ke hoach nam 2014 ( Hoan chinh sau TL voi Bo KH) 2" xfId="7317"/>
    <cellStyle name="1_Bao cao giai ngan von dau tu nam 2009 (theo doi)_Worksheet in D: My Documents Ke Hoach KH cac nam Nam 2014 Bao cao ve Ke hoach nam 2014 ( Hoan chinh sau TL voi Bo KH) 2 2" xfId="7318"/>
    <cellStyle name="1_Bao cao giai ngan von dau tu nam 2009 (theo doi)_Worksheet in D: My Documents Ke Hoach KH cac nam Nam 2014 Bao cao ve Ke hoach nam 2014 ( Hoan chinh sau TL voi Bo KH) 2 2 2" xfId="23995"/>
    <cellStyle name="1_Bao cao giai ngan von dau tu nam 2009 (theo doi)_Worksheet in D: My Documents Ke Hoach KH cac nam Nam 2014 Bao cao ve Ke hoach nam 2014 ( Hoan chinh sau TL voi Bo KH) 2 3" xfId="7319"/>
    <cellStyle name="1_Bao cao giai ngan von dau tu nam 2009 (theo doi)_Worksheet in D: My Documents Ke Hoach KH cac nam Nam 2014 Bao cao ve Ke hoach nam 2014 ( Hoan chinh sau TL voi Bo KH) 2 3 2" xfId="23996"/>
    <cellStyle name="1_Bao cao giai ngan von dau tu nam 2009 (theo doi)_Worksheet in D: My Documents Ke Hoach KH cac nam Nam 2014 Bao cao ve Ke hoach nam 2014 ( Hoan chinh sau TL voi Bo KH) 2 4" xfId="7320"/>
    <cellStyle name="1_Bao cao giai ngan von dau tu nam 2009 (theo doi)_Worksheet in D: My Documents Ke Hoach KH cac nam Nam 2014 Bao cao ve Ke hoach nam 2014 ( Hoan chinh sau TL voi Bo KH) 2 4 2" xfId="23997"/>
    <cellStyle name="1_Bao cao giai ngan von dau tu nam 2009 (theo doi)_Worksheet in D: My Documents Ke Hoach KH cac nam Nam 2014 Bao cao ve Ke hoach nam 2014 ( Hoan chinh sau TL voi Bo KH) 2 5" xfId="23994"/>
    <cellStyle name="1_Bao cao giai ngan von dau tu nam 2009 (theo doi)_Worksheet in D: My Documents Ke Hoach KH cac nam Nam 2014 Bao cao ve Ke hoach nam 2014 ( Hoan chinh sau TL voi Bo KH) 3" xfId="7321"/>
    <cellStyle name="1_Bao cao giai ngan von dau tu nam 2009 (theo doi)_Worksheet in D: My Documents Ke Hoach KH cac nam Nam 2014 Bao cao ve Ke hoach nam 2014 ( Hoan chinh sau TL voi Bo KH) 3 2" xfId="23998"/>
    <cellStyle name="1_Bao cao giai ngan von dau tu nam 2009 (theo doi)_Worksheet in D: My Documents Ke Hoach KH cac nam Nam 2014 Bao cao ve Ke hoach nam 2014 ( Hoan chinh sau TL voi Bo KH) 4" xfId="7322"/>
    <cellStyle name="1_Bao cao giai ngan von dau tu nam 2009 (theo doi)_Worksheet in D: My Documents Ke Hoach KH cac nam Nam 2014 Bao cao ve Ke hoach nam 2014 ( Hoan chinh sau TL voi Bo KH) 4 2" xfId="23999"/>
    <cellStyle name="1_Bao cao giai ngan von dau tu nam 2009 (theo doi)_Worksheet in D: My Documents Ke Hoach KH cac nam Nam 2014 Bao cao ve Ke hoach nam 2014 ( Hoan chinh sau TL voi Bo KH) 5" xfId="7323"/>
    <cellStyle name="1_Bao cao giai ngan von dau tu nam 2009 (theo doi)_Worksheet in D: My Documents Ke Hoach KH cac nam Nam 2014 Bao cao ve Ke hoach nam 2014 ( Hoan chinh sau TL voi Bo KH) 5 2" xfId="24000"/>
    <cellStyle name="1_Bao cao giai ngan von dau tu nam 2009 (theo doi)_Worksheet in D: My Documents Ke Hoach KH cac nam Nam 2014 Bao cao ve Ke hoach nam 2014 ( Hoan chinh sau TL voi Bo KH) 6" xfId="23993"/>
    <cellStyle name="1_Bao cao KP tu chu" xfId="7324"/>
    <cellStyle name="1_Bao cao KP tu chu_Bao cao tinh hinh thuc hien KH 2009 den 31-01-10" xfId="7325"/>
    <cellStyle name="1_Bao cao KP tu chu_Bao cao tinh hinh thuc hien KH 2009 den 31-01-10 2" xfId="7326"/>
    <cellStyle name="1_Bao cao tinh hinh thuc hien KH 2009 den 31-01-10" xfId="7327"/>
    <cellStyle name="1_Bao cao tinh hinh thuc hien KH 2009 den 31-01-10 2" xfId="7328"/>
    <cellStyle name="1_Bao cao tinh hinh thuc hien KH 2009 den 31-01-10 2 2" xfId="7329"/>
    <cellStyle name="1_Bao cao tinh hinh thuc hien KH 2009 den 31-01-10 2 2 2" xfId="7330"/>
    <cellStyle name="1_Bao cao tinh hinh thuc hien KH 2009 den 31-01-10 2 2 2 2" xfId="24004"/>
    <cellStyle name="1_Bao cao tinh hinh thuc hien KH 2009 den 31-01-10 2 2 3" xfId="7331"/>
    <cellStyle name="1_Bao cao tinh hinh thuc hien KH 2009 den 31-01-10 2 2 3 2" xfId="24005"/>
    <cellStyle name="1_Bao cao tinh hinh thuc hien KH 2009 den 31-01-10 2 2 4" xfId="7332"/>
    <cellStyle name="1_Bao cao tinh hinh thuc hien KH 2009 den 31-01-10 2 2 4 2" xfId="24006"/>
    <cellStyle name="1_Bao cao tinh hinh thuc hien KH 2009 den 31-01-10 2 2 5" xfId="24003"/>
    <cellStyle name="1_Bao cao tinh hinh thuc hien KH 2009 den 31-01-10 2 3" xfId="7333"/>
    <cellStyle name="1_Bao cao tinh hinh thuc hien KH 2009 den 31-01-10 2 3 2" xfId="24007"/>
    <cellStyle name="1_Bao cao tinh hinh thuc hien KH 2009 den 31-01-10 2 4" xfId="7334"/>
    <cellStyle name="1_Bao cao tinh hinh thuc hien KH 2009 den 31-01-10 2 4 2" xfId="24008"/>
    <cellStyle name="1_Bao cao tinh hinh thuc hien KH 2009 den 31-01-10 2 5" xfId="7335"/>
    <cellStyle name="1_Bao cao tinh hinh thuc hien KH 2009 den 31-01-10 2 5 2" xfId="24009"/>
    <cellStyle name="1_Bao cao tinh hinh thuc hien KH 2009 den 31-01-10 2 6" xfId="24002"/>
    <cellStyle name="1_Bao cao tinh hinh thuc hien KH 2009 den 31-01-10 3" xfId="7336"/>
    <cellStyle name="1_Bao cao tinh hinh thuc hien KH 2009 den 31-01-10 3 2" xfId="7337"/>
    <cellStyle name="1_Bao cao tinh hinh thuc hien KH 2009 den 31-01-10 3 2 2" xfId="24011"/>
    <cellStyle name="1_Bao cao tinh hinh thuc hien KH 2009 den 31-01-10 3 3" xfId="7338"/>
    <cellStyle name="1_Bao cao tinh hinh thuc hien KH 2009 den 31-01-10 3 3 2" xfId="24012"/>
    <cellStyle name="1_Bao cao tinh hinh thuc hien KH 2009 den 31-01-10 3 4" xfId="7339"/>
    <cellStyle name="1_Bao cao tinh hinh thuc hien KH 2009 den 31-01-10 3 4 2" xfId="24013"/>
    <cellStyle name="1_Bao cao tinh hinh thuc hien KH 2009 den 31-01-10 3 5" xfId="24010"/>
    <cellStyle name="1_Bao cao tinh hinh thuc hien KH 2009 den 31-01-10 4" xfId="7340"/>
    <cellStyle name="1_Bao cao tinh hinh thuc hien KH 2009 den 31-01-10 4 2" xfId="24014"/>
    <cellStyle name="1_Bao cao tinh hinh thuc hien KH 2009 den 31-01-10 5" xfId="7341"/>
    <cellStyle name="1_Bao cao tinh hinh thuc hien KH 2009 den 31-01-10 5 2" xfId="24015"/>
    <cellStyle name="1_Bao cao tinh hinh thuc hien KH 2009 den 31-01-10 6" xfId="7342"/>
    <cellStyle name="1_Bao cao tinh hinh thuc hien KH 2009 den 31-01-10 6 2" xfId="24016"/>
    <cellStyle name="1_Bao cao tinh hinh thuc hien KH 2009 den 31-01-10 7" xfId="24001"/>
    <cellStyle name="1_Bao cao tinh hinh thuc hien KH 2009 den 31-01-10_BC von DTPT 6 thang 2012" xfId="7343"/>
    <cellStyle name="1_Bao cao tinh hinh thuc hien KH 2009 den 31-01-10_BC von DTPT 6 thang 2012 2" xfId="7344"/>
    <cellStyle name="1_Bao cao tinh hinh thuc hien KH 2009 den 31-01-10_BC von DTPT 6 thang 2012 2 2" xfId="7345"/>
    <cellStyle name="1_Bao cao tinh hinh thuc hien KH 2009 den 31-01-10_BC von DTPT 6 thang 2012 2 2 2" xfId="7346"/>
    <cellStyle name="1_Bao cao tinh hinh thuc hien KH 2009 den 31-01-10_BC von DTPT 6 thang 2012 2 2 2 2" xfId="24020"/>
    <cellStyle name="1_Bao cao tinh hinh thuc hien KH 2009 den 31-01-10_BC von DTPT 6 thang 2012 2 2 3" xfId="7347"/>
    <cellStyle name="1_Bao cao tinh hinh thuc hien KH 2009 den 31-01-10_BC von DTPT 6 thang 2012 2 2 3 2" xfId="24021"/>
    <cellStyle name="1_Bao cao tinh hinh thuc hien KH 2009 den 31-01-10_BC von DTPT 6 thang 2012 2 2 4" xfId="7348"/>
    <cellStyle name="1_Bao cao tinh hinh thuc hien KH 2009 den 31-01-10_BC von DTPT 6 thang 2012 2 2 4 2" xfId="24022"/>
    <cellStyle name="1_Bao cao tinh hinh thuc hien KH 2009 den 31-01-10_BC von DTPT 6 thang 2012 2 2 5" xfId="24019"/>
    <cellStyle name="1_Bao cao tinh hinh thuc hien KH 2009 den 31-01-10_BC von DTPT 6 thang 2012 2 3" xfId="7349"/>
    <cellStyle name="1_Bao cao tinh hinh thuc hien KH 2009 den 31-01-10_BC von DTPT 6 thang 2012 2 3 2" xfId="24023"/>
    <cellStyle name="1_Bao cao tinh hinh thuc hien KH 2009 den 31-01-10_BC von DTPT 6 thang 2012 2 4" xfId="7350"/>
    <cellStyle name="1_Bao cao tinh hinh thuc hien KH 2009 den 31-01-10_BC von DTPT 6 thang 2012 2 4 2" xfId="24024"/>
    <cellStyle name="1_Bao cao tinh hinh thuc hien KH 2009 den 31-01-10_BC von DTPT 6 thang 2012 2 5" xfId="7351"/>
    <cellStyle name="1_Bao cao tinh hinh thuc hien KH 2009 den 31-01-10_BC von DTPT 6 thang 2012 2 5 2" xfId="24025"/>
    <cellStyle name="1_Bao cao tinh hinh thuc hien KH 2009 den 31-01-10_BC von DTPT 6 thang 2012 2 6" xfId="24018"/>
    <cellStyle name="1_Bao cao tinh hinh thuc hien KH 2009 den 31-01-10_BC von DTPT 6 thang 2012 3" xfId="7352"/>
    <cellStyle name="1_Bao cao tinh hinh thuc hien KH 2009 den 31-01-10_BC von DTPT 6 thang 2012 3 2" xfId="7353"/>
    <cellStyle name="1_Bao cao tinh hinh thuc hien KH 2009 den 31-01-10_BC von DTPT 6 thang 2012 3 2 2" xfId="24027"/>
    <cellStyle name="1_Bao cao tinh hinh thuc hien KH 2009 den 31-01-10_BC von DTPT 6 thang 2012 3 3" xfId="7354"/>
    <cellStyle name="1_Bao cao tinh hinh thuc hien KH 2009 den 31-01-10_BC von DTPT 6 thang 2012 3 3 2" xfId="24028"/>
    <cellStyle name="1_Bao cao tinh hinh thuc hien KH 2009 den 31-01-10_BC von DTPT 6 thang 2012 3 4" xfId="7355"/>
    <cellStyle name="1_Bao cao tinh hinh thuc hien KH 2009 den 31-01-10_BC von DTPT 6 thang 2012 3 4 2" xfId="24029"/>
    <cellStyle name="1_Bao cao tinh hinh thuc hien KH 2009 den 31-01-10_BC von DTPT 6 thang 2012 3 5" xfId="24026"/>
    <cellStyle name="1_Bao cao tinh hinh thuc hien KH 2009 den 31-01-10_BC von DTPT 6 thang 2012 4" xfId="7356"/>
    <cellStyle name="1_Bao cao tinh hinh thuc hien KH 2009 den 31-01-10_BC von DTPT 6 thang 2012 4 2" xfId="24030"/>
    <cellStyle name="1_Bao cao tinh hinh thuc hien KH 2009 den 31-01-10_BC von DTPT 6 thang 2012 5" xfId="7357"/>
    <cellStyle name="1_Bao cao tinh hinh thuc hien KH 2009 den 31-01-10_BC von DTPT 6 thang 2012 5 2" xfId="24031"/>
    <cellStyle name="1_Bao cao tinh hinh thuc hien KH 2009 den 31-01-10_BC von DTPT 6 thang 2012 6" xfId="7358"/>
    <cellStyle name="1_Bao cao tinh hinh thuc hien KH 2009 den 31-01-10_BC von DTPT 6 thang 2012 6 2" xfId="24032"/>
    <cellStyle name="1_Bao cao tinh hinh thuc hien KH 2009 den 31-01-10_BC von DTPT 6 thang 2012 7" xfId="24017"/>
    <cellStyle name="1_Bao cao tinh hinh thuc hien KH 2009 den 31-01-10_Bieu du thao QD von ho tro co MT" xfId="7359"/>
    <cellStyle name="1_Bao cao tinh hinh thuc hien KH 2009 den 31-01-10_Bieu du thao QD von ho tro co MT 2" xfId="7360"/>
    <cellStyle name="1_Bao cao tinh hinh thuc hien KH 2009 den 31-01-10_Bieu du thao QD von ho tro co MT 2 2" xfId="7361"/>
    <cellStyle name="1_Bao cao tinh hinh thuc hien KH 2009 den 31-01-10_Bieu du thao QD von ho tro co MT 2 2 2" xfId="7362"/>
    <cellStyle name="1_Bao cao tinh hinh thuc hien KH 2009 den 31-01-10_Bieu du thao QD von ho tro co MT 2 2 2 2" xfId="24036"/>
    <cellStyle name="1_Bao cao tinh hinh thuc hien KH 2009 den 31-01-10_Bieu du thao QD von ho tro co MT 2 2 3" xfId="7363"/>
    <cellStyle name="1_Bao cao tinh hinh thuc hien KH 2009 den 31-01-10_Bieu du thao QD von ho tro co MT 2 2 3 2" xfId="24037"/>
    <cellStyle name="1_Bao cao tinh hinh thuc hien KH 2009 den 31-01-10_Bieu du thao QD von ho tro co MT 2 2 4" xfId="7364"/>
    <cellStyle name="1_Bao cao tinh hinh thuc hien KH 2009 den 31-01-10_Bieu du thao QD von ho tro co MT 2 2 4 2" xfId="24038"/>
    <cellStyle name="1_Bao cao tinh hinh thuc hien KH 2009 den 31-01-10_Bieu du thao QD von ho tro co MT 2 2 5" xfId="24035"/>
    <cellStyle name="1_Bao cao tinh hinh thuc hien KH 2009 den 31-01-10_Bieu du thao QD von ho tro co MT 2 3" xfId="7365"/>
    <cellStyle name="1_Bao cao tinh hinh thuc hien KH 2009 den 31-01-10_Bieu du thao QD von ho tro co MT 2 3 2" xfId="24039"/>
    <cellStyle name="1_Bao cao tinh hinh thuc hien KH 2009 den 31-01-10_Bieu du thao QD von ho tro co MT 2 4" xfId="7366"/>
    <cellStyle name="1_Bao cao tinh hinh thuc hien KH 2009 den 31-01-10_Bieu du thao QD von ho tro co MT 2 4 2" xfId="24040"/>
    <cellStyle name="1_Bao cao tinh hinh thuc hien KH 2009 den 31-01-10_Bieu du thao QD von ho tro co MT 2 5" xfId="7367"/>
    <cellStyle name="1_Bao cao tinh hinh thuc hien KH 2009 den 31-01-10_Bieu du thao QD von ho tro co MT 2 5 2" xfId="24041"/>
    <cellStyle name="1_Bao cao tinh hinh thuc hien KH 2009 den 31-01-10_Bieu du thao QD von ho tro co MT 2 6" xfId="24034"/>
    <cellStyle name="1_Bao cao tinh hinh thuc hien KH 2009 den 31-01-10_Bieu du thao QD von ho tro co MT 3" xfId="7368"/>
    <cellStyle name="1_Bao cao tinh hinh thuc hien KH 2009 den 31-01-10_Bieu du thao QD von ho tro co MT 3 2" xfId="7369"/>
    <cellStyle name="1_Bao cao tinh hinh thuc hien KH 2009 den 31-01-10_Bieu du thao QD von ho tro co MT 3 2 2" xfId="24043"/>
    <cellStyle name="1_Bao cao tinh hinh thuc hien KH 2009 den 31-01-10_Bieu du thao QD von ho tro co MT 3 3" xfId="7370"/>
    <cellStyle name="1_Bao cao tinh hinh thuc hien KH 2009 den 31-01-10_Bieu du thao QD von ho tro co MT 3 3 2" xfId="24044"/>
    <cellStyle name="1_Bao cao tinh hinh thuc hien KH 2009 den 31-01-10_Bieu du thao QD von ho tro co MT 3 4" xfId="7371"/>
    <cellStyle name="1_Bao cao tinh hinh thuc hien KH 2009 den 31-01-10_Bieu du thao QD von ho tro co MT 3 4 2" xfId="24045"/>
    <cellStyle name="1_Bao cao tinh hinh thuc hien KH 2009 den 31-01-10_Bieu du thao QD von ho tro co MT 3 5" xfId="24042"/>
    <cellStyle name="1_Bao cao tinh hinh thuc hien KH 2009 den 31-01-10_Bieu du thao QD von ho tro co MT 4" xfId="7372"/>
    <cellStyle name="1_Bao cao tinh hinh thuc hien KH 2009 den 31-01-10_Bieu du thao QD von ho tro co MT 4 2" xfId="24046"/>
    <cellStyle name="1_Bao cao tinh hinh thuc hien KH 2009 den 31-01-10_Bieu du thao QD von ho tro co MT 5" xfId="7373"/>
    <cellStyle name="1_Bao cao tinh hinh thuc hien KH 2009 den 31-01-10_Bieu du thao QD von ho tro co MT 5 2" xfId="24047"/>
    <cellStyle name="1_Bao cao tinh hinh thuc hien KH 2009 den 31-01-10_Bieu du thao QD von ho tro co MT 6" xfId="7374"/>
    <cellStyle name="1_Bao cao tinh hinh thuc hien KH 2009 den 31-01-10_Bieu du thao QD von ho tro co MT 6 2" xfId="24048"/>
    <cellStyle name="1_Bao cao tinh hinh thuc hien KH 2009 den 31-01-10_Bieu du thao QD von ho tro co MT 7" xfId="24033"/>
    <cellStyle name="1_Bao cao tinh hinh thuc hien KH 2009 den 31-01-10_Ke hoach 2012 (theo doi)" xfId="7375"/>
    <cellStyle name="1_Bao cao tinh hinh thuc hien KH 2009 den 31-01-10_Ke hoach 2012 (theo doi) 2" xfId="7376"/>
    <cellStyle name="1_Bao cao tinh hinh thuc hien KH 2009 den 31-01-10_Ke hoach 2012 (theo doi) 2 2" xfId="7377"/>
    <cellStyle name="1_Bao cao tinh hinh thuc hien KH 2009 den 31-01-10_Ke hoach 2012 (theo doi) 2 2 2" xfId="7378"/>
    <cellStyle name="1_Bao cao tinh hinh thuc hien KH 2009 den 31-01-10_Ke hoach 2012 (theo doi) 2 2 2 2" xfId="24052"/>
    <cellStyle name="1_Bao cao tinh hinh thuc hien KH 2009 den 31-01-10_Ke hoach 2012 (theo doi) 2 2 3" xfId="7379"/>
    <cellStyle name="1_Bao cao tinh hinh thuc hien KH 2009 den 31-01-10_Ke hoach 2012 (theo doi) 2 2 3 2" xfId="24053"/>
    <cellStyle name="1_Bao cao tinh hinh thuc hien KH 2009 den 31-01-10_Ke hoach 2012 (theo doi) 2 2 4" xfId="7380"/>
    <cellStyle name="1_Bao cao tinh hinh thuc hien KH 2009 den 31-01-10_Ke hoach 2012 (theo doi) 2 2 4 2" xfId="24054"/>
    <cellStyle name="1_Bao cao tinh hinh thuc hien KH 2009 den 31-01-10_Ke hoach 2012 (theo doi) 2 2 5" xfId="24051"/>
    <cellStyle name="1_Bao cao tinh hinh thuc hien KH 2009 den 31-01-10_Ke hoach 2012 (theo doi) 2 3" xfId="7381"/>
    <cellStyle name="1_Bao cao tinh hinh thuc hien KH 2009 den 31-01-10_Ke hoach 2012 (theo doi) 2 3 2" xfId="24055"/>
    <cellStyle name="1_Bao cao tinh hinh thuc hien KH 2009 den 31-01-10_Ke hoach 2012 (theo doi) 2 4" xfId="7382"/>
    <cellStyle name="1_Bao cao tinh hinh thuc hien KH 2009 den 31-01-10_Ke hoach 2012 (theo doi) 2 4 2" xfId="24056"/>
    <cellStyle name="1_Bao cao tinh hinh thuc hien KH 2009 den 31-01-10_Ke hoach 2012 (theo doi) 2 5" xfId="7383"/>
    <cellStyle name="1_Bao cao tinh hinh thuc hien KH 2009 den 31-01-10_Ke hoach 2012 (theo doi) 2 5 2" xfId="24057"/>
    <cellStyle name="1_Bao cao tinh hinh thuc hien KH 2009 den 31-01-10_Ke hoach 2012 (theo doi) 2 6" xfId="24050"/>
    <cellStyle name="1_Bao cao tinh hinh thuc hien KH 2009 den 31-01-10_Ke hoach 2012 (theo doi) 3" xfId="7384"/>
    <cellStyle name="1_Bao cao tinh hinh thuc hien KH 2009 den 31-01-10_Ke hoach 2012 (theo doi) 3 2" xfId="7385"/>
    <cellStyle name="1_Bao cao tinh hinh thuc hien KH 2009 den 31-01-10_Ke hoach 2012 (theo doi) 3 2 2" xfId="24059"/>
    <cellStyle name="1_Bao cao tinh hinh thuc hien KH 2009 den 31-01-10_Ke hoach 2012 (theo doi) 3 3" xfId="7386"/>
    <cellStyle name="1_Bao cao tinh hinh thuc hien KH 2009 den 31-01-10_Ke hoach 2012 (theo doi) 3 3 2" xfId="24060"/>
    <cellStyle name="1_Bao cao tinh hinh thuc hien KH 2009 den 31-01-10_Ke hoach 2012 (theo doi) 3 4" xfId="7387"/>
    <cellStyle name="1_Bao cao tinh hinh thuc hien KH 2009 den 31-01-10_Ke hoach 2012 (theo doi) 3 4 2" xfId="24061"/>
    <cellStyle name="1_Bao cao tinh hinh thuc hien KH 2009 den 31-01-10_Ke hoach 2012 (theo doi) 3 5" xfId="24058"/>
    <cellStyle name="1_Bao cao tinh hinh thuc hien KH 2009 den 31-01-10_Ke hoach 2012 (theo doi) 4" xfId="7388"/>
    <cellStyle name="1_Bao cao tinh hinh thuc hien KH 2009 den 31-01-10_Ke hoach 2012 (theo doi) 4 2" xfId="24062"/>
    <cellStyle name="1_Bao cao tinh hinh thuc hien KH 2009 den 31-01-10_Ke hoach 2012 (theo doi) 5" xfId="7389"/>
    <cellStyle name="1_Bao cao tinh hinh thuc hien KH 2009 den 31-01-10_Ke hoach 2012 (theo doi) 5 2" xfId="24063"/>
    <cellStyle name="1_Bao cao tinh hinh thuc hien KH 2009 den 31-01-10_Ke hoach 2012 (theo doi) 6" xfId="7390"/>
    <cellStyle name="1_Bao cao tinh hinh thuc hien KH 2009 den 31-01-10_Ke hoach 2012 (theo doi) 6 2" xfId="24064"/>
    <cellStyle name="1_Bao cao tinh hinh thuc hien KH 2009 den 31-01-10_Ke hoach 2012 (theo doi) 7" xfId="24049"/>
    <cellStyle name="1_Bao cao tinh hinh thuc hien KH 2009 den 31-01-10_Ke hoach 2012 theo doi (giai ngan 30.6.12)" xfId="7391"/>
    <cellStyle name="1_Bao cao tinh hinh thuc hien KH 2009 den 31-01-10_Ke hoach 2012 theo doi (giai ngan 30.6.12) 2" xfId="7392"/>
    <cellStyle name="1_Bao cao tinh hinh thuc hien KH 2009 den 31-01-10_Ke hoach 2012 theo doi (giai ngan 30.6.12) 2 2" xfId="7393"/>
    <cellStyle name="1_Bao cao tinh hinh thuc hien KH 2009 den 31-01-10_Ke hoach 2012 theo doi (giai ngan 30.6.12) 2 2 2" xfId="7394"/>
    <cellStyle name="1_Bao cao tinh hinh thuc hien KH 2009 den 31-01-10_Ke hoach 2012 theo doi (giai ngan 30.6.12) 2 2 2 2" xfId="24068"/>
    <cellStyle name="1_Bao cao tinh hinh thuc hien KH 2009 den 31-01-10_Ke hoach 2012 theo doi (giai ngan 30.6.12) 2 2 3" xfId="7395"/>
    <cellStyle name="1_Bao cao tinh hinh thuc hien KH 2009 den 31-01-10_Ke hoach 2012 theo doi (giai ngan 30.6.12) 2 2 3 2" xfId="24069"/>
    <cellStyle name="1_Bao cao tinh hinh thuc hien KH 2009 den 31-01-10_Ke hoach 2012 theo doi (giai ngan 30.6.12) 2 2 4" xfId="7396"/>
    <cellStyle name="1_Bao cao tinh hinh thuc hien KH 2009 den 31-01-10_Ke hoach 2012 theo doi (giai ngan 30.6.12) 2 2 4 2" xfId="24070"/>
    <cellStyle name="1_Bao cao tinh hinh thuc hien KH 2009 den 31-01-10_Ke hoach 2012 theo doi (giai ngan 30.6.12) 2 2 5" xfId="24067"/>
    <cellStyle name="1_Bao cao tinh hinh thuc hien KH 2009 den 31-01-10_Ke hoach 2012 theo doi (giai ngan 30.6.12) 2 3" xfId="7397"/>
    <cellStyle name="1_Bao cao tinh hinh thuc hien KH 2009 den 31-01-10_Ke hoach 2012 theo doi (giai ngan 30.6.12) 2 3 2" xfId="24071"/>
    <cellStyle name="1_Bao cao tinh hinh thuc hien KH 2009 den 31-01-10_Ke hoach 2012 theo doi (giai ngan 30.6.12) 2 4" xfId="7398"/>
    <cellStyle name="1_Bao cao tinh hinh thuc hien KH 2009 den 31-01-10_Ke hoach 2012 theo doi (giai ngan 30.6.12) 2 4 2" xfId="24072"/>
    <cellStyle name="1_Bao cao tinh hinh thuc hien KH 2009 den 31-01-10_Ke hoach 2012 theo doi (giai ngan 30.6.12) 2 5" xfId="7399"/>
    <cellStyle name="1_Bao cao tinh hinh thuc hien KH 2009 den 31-01-10_Ke hoach 2012 theo doi (giai ngan 30.6.12) 2 5 2" xfId="24073"/>
    <cellStyle name="1_Bao cao tinh hinh thuc hien KH 2009 den 31-01-10_Ke hoach 2012 theo doi (giai ngan 30.6.12) 2 6" xfId="24066"/>
    <cellStyle name="1_Bao cao tinh hinh thuc hien KH 2009 den 31-01-10_Ke hoach 2012 theo doi (giai ngan 30.6.12) 3" xfId="7400"/>
    <cellStyle name="1_Bao cao tinh hinh thuc hien KH 2009 den 31-01-10_Ke hoach 2012 theo doi (giai ngan 30.6.12) 3 2" xfId="7401"/>
    <cellStyle name="1_Bao cao tinh hinh thuc hien KH 2009 den 31-01-10_Ke hoach 2012 theo doi (giai ngan 30.6.12) 3 2 2" xfId="24075"/>
    <cellStyle name="1_Bao cao tinh hinh thuc hien KH 2009 den 31-01-10_Ke hoach 2012 theo doi (giai ngan 30.6.12) 3 3" xfId="7402"/>
    <cellStyle name="1_Bao cao tinh hinh thuc hien KH 2009 den 31-01-10_Ke hoach 2012 theo doi (giai ngan 30.6.12) 3 3 2" xfId="24076"/>
    <cellStyle name="1_Bao cao tinh hinh thuc hien KH 2009 den 31-01-10_Ke hoach 2012 theo doi (giai ngan 30.6.12) 3 4" xfId="7403"/>
    <cellStyle name="1_Bao cao tinh hinh thuc hien KH 2009 den 31-01-10_Ke hoach 2012 theo doi (giai ngan 30.6.12) 3 4 2" xfId="24077"/>
    <cellStyle name="1_Bao cao tinh hinh thuc hien KH 2009 den 31-01-10_Ke hoach 2012 theo doi (giai ngan 30.6.12) 3 5" xfId="24074"/>
    <cellStyle name="1_Bao cao tinh hinh thuc hien KH 2009 den 31-01-10_Ke hoach 2012 theo doi (giai ngan 30.6.12) 4" xfId="7404"/>
    <cellStyle name="1_Bao cao tinh hinh thuc hien KH 2009 den 31-01-10_Ke hoach 2012 theo doi (giai ngan 30.6.12) 4 2" xfId="24078"/>
    <cellStyle name="1_Bao cao tinh hinh thuc hien KH 2009 den 31-01-10_Ke hoach 2012 theo doi (giai ngan 30.6.12) 5" xfId="7405"/>
    <cellStyle name="1_Bao cao tinh hinh thuc hien KH 2009 den 31-01-10_Ke hoach 2012 theo doi (giai ngan 30.6.12) 5 2" xfId="24079"/>
    <cellStyle name="1_Bao cao tinh hinh thuc hien KH 2009 den 31-01-10_Ke hoach 2012 theo doi (giai ngan 30.6.12) 6" xfId="7406"/>
    <cellStyle name="1_Bao cao tinh hinh thuc hien KH 2009 den 31-01-10_Ke hoach 2012 theo doi (giai ngan 30.6.12) 6 2" xfId="24080"/>
    <cellStyle name="1_Bao cao tinh hinh thuc hien KH 2009 den 31-01-10_Ke hoach 2012 theo doi (giai ngan 30.6.12) 7" xfId="24065"/>
    <cellStyle name="1_BAO GIA NGAY 24-10-08 (co dam)" xfId="1150"/>
    <cellStyle name="1_BC 2010 ve CT trong diem (5nam)" xfId="7407"/>
    <cellStyle name="1_BC 2010 ve CT trong diem (5nam) 2" xfId="7408"/>
    <cellStyle name="1_BC 2010 ve CT trong diem (5nam) 2 2" xfId="7409"/>
    <cellStyle name="1_BC 2010 ve CT trong diem (5nam) 2 2 2" xfId="7410"/>
    <cellStyle name="1_BC 2010 ve CT trong diem (5nam) 2 2 2 2" xfId="24084"/>
    <cellStyle name="1_BC 2010 ve CT trong diem (5nam) 2 2 3" xfId="7411"/>
    <cellStyle name="1_BC 2010 ve CT trong diem (5nam) 2 2 3 2" xfId="24085"/>
    <cellStyle name="1_BC 2010 ve CT trong diem (5nam) 2 2 4" xfId="7412"/>
    <cellStyle name="1_BC 2010 ve CT trong diem (5nam) 2 2 4 2" xfId="24086"/>
    <cellStyle name="1_BC 2010 ve CT trong diem (5nam) 2 2 5" xfId="24083"/>
    <cellStyle name="1_BC 2010 ve CT trong diem (5nam) 2 3" xfId="7413"/>
    <cellStyle name="1_BC 2010 ve CT trong diem (5nam) 2 3 2" xfId="24087"/>
    <cellStyle name="1_BC 2010 ve CT trong diem (5nam) 2 4" xfId="7414"/>
    <cellStyle name="1_BC 2010 ve CT trong diem (5nam) 2 4 2" xfId="24088"/>
    <cellStyle name="1_BC 2010 ve CT trong diem (5nam) 2 5" xfId="7415"/>
    <cellStyle name="1_BC 2010 ve CT trong diem (5nam) 2 5 2" xfId="24089"/>
    <cellStyle name="1_BC 2010 ve CT trong diem (5nam) 2 6" xfId="24082"/>
    <cellStyle name="1_BC 2010 ve CT trong diem (5nam) 3" xfId="7416"/>
    <cellStyle name="1_BC 2010 ve CT trong diem (5nam) 3 2" xfId="7417"/>
    <cellStyle name="1_BC 2010 ve CT trong diem (5nam) 3 2 2" xfId="24091"/>
    <cellStyle name="1_BC 2010 ve CT trong diem (5nam) 3 3" xfId="7418"/>
    <cellStyle name="1_BC 2010 ve CT trong diem (5nam) 3 3 2" xfId="24092"/>
    <cellStyle name="1_BC 2010 ve CT trong diem (5nam) 3 4" xfId="7419"/>
    <cellStyle name="1_BC 2010 ve CT trong diem (5nam) 3 4 2" xfId="24093"/>
    <cellStyle name="1_BC 2010 ve CT trong diem (5nam) 3 5" xfId="24090"/>
    <cellStyle name="1_BC 2010 ve CT trong diem (5nam) 4" xfId="7420"/>
    <cellStyle name="1_BC 2010 ve CT trong diem (5nam) 4 2" xfId="24094"/>
    <cellStyle name="1_BC 2010 ve CT trong diem (5nam) 5" xfId="7421"/>
    <cellStyle name="1_BC 2010 ve CT trong diem (5nam) 5 2" xfId="24095"/>
    <cellStyle name="1_BC 2010 ve CT trong diem (5nam) 6" xfId="7422"/>
    <cellStyle name="1_BC 2010 ve CT trong diem (5nam) 6 2" xfId="24096"/>
    <cellStyle name="1_BC 2010 ve CT trong diem (5nam) 7" xfId="24081"/>
    <cellStyle name="1_BC 2010 ve CT trong diem (5nam)_BC von DTPT 6 thang 2012" xfId="7423"/>
    <cellStyle name="1_BC 2010 ve CT trong diem (5nam)_BC von DTPT 6 thang 2012 2" xfId="7424"/>
    <cellStyle name="1_BC 2010 ve CT trong diem (5nam)_BC von DTPT 6 thang 2012 2 2" xfId="7425"/>
    <cellStyle name="1_BC 2010 ve CT trong diem (5nam)_BC von DTPT 6 thang 2012 2 2 2" xfId="7426"/>
    <cellStyle name="1_BC 2010 ve CT trong diem (5nam)_BC von DTPT 6 thang 2012 2 2 2 2" xfId="24100"/>
    <cellStyle name="1_BC 2010 ve CT trong diem (5nam)_BC von DTPT 6 thang 2012 2 2 3" xfId="7427"/>
    <cellStyle name="1_BC 2010 ve CT trong diem (5nam)_BC von DTPT 6 thang 2012 2 2 3 2" xfId="24101"/>
    <cellStyle name="1_BC 2010 ve CT trong diem (5nam)_BC von DTPT 6 thang 2012 2 2 4" xfId="7428"/>
    <cellStyle name="1_BC 2010 ve CT trong diem (5nam)_BC von DTPT 6 thang 2012 2 2 4 2" xfId="24102"/>
    <cellStyle name="1_BC 2010 ve CT trong diem (5nam)_BC von DTPT 6 thang 2012 2 2 5" xfId="24099"/>
    <cellStyle name="1_BC 2010 ve CT trong diem (5nam)_BC von DTPT 6 thang 2012 2 3" xfId="7429"/>
    <cellStyle name="1_BC 2010 ve CT trong diem (5nam)_BC von DTPT 6 thang 2012 2 3 2" xfId="24103"/>
    <cellStyle name="1_BC 2010 ve CT trong diem (5nam)_BC von DTPT 6 thang 2012 2 4" xfId="7430"/>
    <cellStyle name="1_BC 2010 ve CT trong diem (5nam)_BC von DTPT 6 thang 2012 2 4 2" xfId="24104"/>
    <cellStyle name="1_BC 2010 ve CT trong diem (5nam)_BC von DTPT 6 thang 2012 2 5" xfId="7431"/>
    <cellStyle name="1_BC 2010 ve CT trong diem (5nam)_BC von DTPT 6 thang 2012 2 5 2" xfId="24105"/>
    <cellStyle name="1_BC 2010 ve CT trong diem (5nam)_BC von DTPT 6 thang 2012 2 6" xfId="24098"/>
    <cellStyle name="1_BC 2010 ve CT trong diem (5nam)_BC von DTPT 6 thang 2012 3" xfId="7432"/>
    <cellStyle name="1_BC 2010 ve CT trong diem (5nam)_BC von DTPT 6 thang 2012 3 2" xfId="7433"/>
    <cellStyle name="1_BC 2010 ve CT trong diem (5nam)_BC von DTPT 6 thang 2012 3 2 2" xfId="24107"/>
    <cellStyle name="1_BC 2010 ve CT trong diem (5nam)_BC von DTPT 6 thang 2012 3 3" xfId="7434"/>
    <cellStyle name="1_BC 2010 ve CT trong diem (5nam)_BC von DTPT 6 thang 2012 3 3 2" xfId="24108"/>
    <cellStyle name="1_BC 2010 ve CT trong diem (5nam)_BC von DTPT 6 thang 2012 3 4" xfId="7435"/>
    <cellStyle name="1_BC 2010 ve CT trong diem (5nam)_BC von DTPT 6 thang 2012 3 4 2" xfId="24109"/>
    <cellStyle name="1_BC 2010 ve CT trong diem (5nam)_BC von DTPT 6 thang 2012 3 5" xfId="24106"/>
    <cellStyle name="1_BC 2010 ve CT trong diem (5nam)_BC von DTPT 6 thang 2012 4" xfId="7436"/>
    <cellStyle name="1_BC 2010 ve CT trong diem (5nam)_BC von DTPT 6 thang 2012 4 2" xfId="24110"/>
    <cellStyle name="1_BC 2010 ve CT trong diem (5nam)_BC von DTPT 6 thang 2012 5" xfId="7437"/>
    <cellStyle name="1_BC 2010 ve CT trong diem (5nam)_BC von DTPT 6 thang 2012 5 2" xfId="24111"/>
    <cellStyle name="1_BC 2010 ve CT trong diem (5nam)_BC von DTPT 6 thang 2012 6" xfId="7438"/>
    <cellStyle name="1_BC 2010 ve CT trong diem (5nam)_BC von DTPT 6 thang 2012 6 2" xfId="24112"/>
    <cellStyle name="1_BC 2010 ve CT trong diem (5nam)_BC von DTPT 6 thang 2012 7" xfId="24097"/>
    <cellStyle name="1_BC 2010 ve CT trong diem (5nam)_Bieu du thao QD von ho tro co MT" xfId="7439"/>
    <cellStyle name="1_BC 2010 ve CT trong diem (5nam)_Bieu du thao QD von ho tro co MT 2" xfId="7440"/>
    <cellStyle name="1_BC 2010 ve CT trong diem (5nam)_Bieu du thao QD von ho tro co MT 2 2" xfId="7441"/>
    <cellStyle name="1_BC 2010 ve CT trong diem (5nam)_Bieu du thao QD von ho tro co MT 2 2 2" xfId="7442"/>
    <cellStyle name="1_BC 2010 ve CT trong diem (5nam)_Bieu du thao QD von ho tro co MT 2 2 2 2" xfId="24116"/>
    <cellStyle name="1_BC 2010 ve CT trong diem (5nam)_Bieu du thao QD von ho tro co MT 2 2 3" xfId="7443"/>
    <cellStyle name="1_BC 2010 ve CT trong diem (5nam)_Bieu du thao QD von ho tro co MT 2 2 3 2" xfId="24117"/>
    <cellStyle name="1_BC 2010 ve CT trong diem (5nam)_Bieu du thao QD von ho tro co MT 2 2 4" xfId="7444"/>
    <cellStyle name="1_BC 2010 ve CT trong diem (5nam)_Bieu du thao QD von ho tro co MT 2 2 4 2" xfId="24118"/>
    <cellStyle name="1_BC 2010 ve CT trong diem (5nam)_Bieu du thao QD von ho tro co MT 2 2 5" xfId="24115"/>
    <cellStyle name="1_BC 2010 ve CT trong diem (5nam)_Bieu du thao QD von ho tro co MT 2 3" xfId="7445"/>
    <cellStyle name="1_BC 2010 ve CT trong diem (5nam)_Bieu du thao QD von ho tro co MT 2 3 2" xfId="24119"/>
    <cellStyle name="1_BC 2010 ve CT trong diem (5nam)_Bieu du thao QD von ho tro co MT 2 4" xfId="7446"/>
    <cellStyle name="1_BC 2010 ve CT trong diem (5nam)_Bieu du thao QD von ho tro co MT 2 4 2" xfId="24120"/>
    <cellStyle name="1_BC 2010 ve CT trong diem (5nam)_Bieu du thao QD von ho tro co MT 2 5" xfId="7447"/>
    <cellStyle name="1_BC 2010 ve CT trong diem (5nam)_Bieu du thao QD von ho tro co MT 2 5 2" xfId="24121"/>
    <cellStyle name="1_BC 2010 ve CT trong diem (5nam)_Bieu du thao QD von ho tro co MT 2 6" xfId="24114"/>
    <cellStyle name="1_BC 2010 ve CT trong diem (5nam)_Bieu du thao QD von ho tro co MT 3" xfId="7448"/>
    <cellStyle name="1_BC 2010 ve CT trong diem (5nam)_Bieu du thao QD von ho tro co MT 3 2" xfId="7449"/>
    <cellStyle name="1_BC 2010 ve CT trong diem (5nam)_Bieu du thao QD von ho tro co MT 3 2 2" xfId="24123"/>
    <cellStyle name="1_BC 2010 ve CT trong diem (5nam)_Bieu du thao QD von ho tro co MT 3 3" xfId="7450"/>
    <cellStyle name="1_BC 2010 ve CT trong diem (5nam)_Bieu du thao QD von ho tro co MT 3 3 2" xfId="24124"/>
    <cellStyle name="1_BC 2010 ve CT trong diem (5nam)_Bieu du thao QD von ho tro co MT 3 4" xfId="7451"/>
    <cellStyle name="1_BC 2010 ve CT trong diem (5nam)_Bieu du thao QD von ho tro co MT 3 4 2" xfId="24125"/>
    <cellStyle name="1_BC 2010 ve CT trong diem (5nam)_Bieu du thao QD von ho tro co MT 3 5" xfId="24122"/>
    <cellStyle name="1_BC 2010 ve CT trong diem (5nam)_Bieu du thao QD von ho tro co MT 4" xfId="7452"/>
    <cellStyle name="1_BC 2010 ve CT trong diem (5nam)_Bieu du thao QD von ho tro co MT 4 2" xfId="24126"/>
    <cellStyle name="1_BC 2010 ve CT trong diem (5nam)_Bieu du thao QD von ho tro co MT 5" xfId="7453"/>
    <cellStyle name="1_BC 2010 ve CT trong diem (5nam)_Bieu du thao QD von ho tro co MT 5 2" xfId="24127"/>
    <cellStyle name="1_BC 2010 ve CT trong diem (5nam)_Bieu du thao QD von ho tro co MT 6" xfId="7454"/>
    <cellStyle name="1_BC 2010 ve CT trong diem (5nam)_Bieu du thao QD von ho tro co MT 6 2" xfId="24128"/>
    <cellStyle name="1_BC 2010 ve CT trong diem (5nam)_Bieu du thao QD von ho tro co MT 7" xfId="24113"/>
    <cellStyle name="1_BC 2010 ve CT trong diem (5nam)_Ke hoach 2012 (theo doi)" xfId="7455"/>
    <cellStyle name="1_BC 2010 ve CT trong diem (5nam)_Ke hoach 2012 (theo doi) 2" xfId="7456"/>
    <cellStyle name="1_BC 2010 ve CT trong diem (5nam)_Ke hoach 2012 (theo doi) 2 2" xfId="7457"/>
    <cellStyle name="1_BC 2010 ve CT trong diem (5nam)_Ke hoach 2012 (theo doi) 2 2 2" xfId="7458"/>
    <cellStyle name="1_BC 2010 ve CT trong diem (5nam)_Ke hoach 2012 (theo doi) 2 2 2 2" xfId="24132"/>
    <cellStyle name="1_BC 2010 ve CT trong diem (5nam)_Ke hoach 2012 (theo doi) 2 2 3" xfId="7459"/>
    <cellStyle name="1_BC 2010 ve CT trong diem (5nam)_Ke hoach 2012 (theo doi) 2 2 3 2" xfId="24133"/>
    <cellStyle name="1_BC 2010 ve CT trong diem (5nam)_Ke hoach 2012 (theo doi) 2 2 4" xfId="7460"/>
    <cellStyle name="1_BC 2010 ve CT trong diem (5nam)_Ke hoach 2012 (theo doi) 2 2 4 2" xfId="24134"/>
    <cellStyle name="1_BC 2010 ve CT trong diem (5nam)_Ke hoach 2012 (theo doi) 2 2 5" xfId="24131"/>
    <cellStyle name="1_BC 2010 ve CT trong diem (5nam)_Ke hoach 2012 (theo doi) 2 3" xfId="7461"/>
    <cellStyle name="1_BC 2010 ve CT trong diem (5nam)_Ke hoach 2012 (theo doi) 2 3 2" xfId="24135"/>
    <cellStyle name="1_BC 2010 ve CT trong diem (5nam)_Ke hoach 2012 (theo doi) 2 4" xfId="7462"/>
    <cellStyle name="1_BC 2010 ve CT trong diem (5nam)_Ke hoach 2012 (theo doi) 2 4 2" xfId="24136"/>
    <cellStyle name="1_BC 2010 ve CT trong diem (5nam)_Ke hoach 2012 (theo doi) 2 5" xfId="7463"/>
    <cellStyle name="1_BC 2010 ve CT trong diem (5nam)_Ke hoach 2012 (theo doi) 2 5 2" xfId="24137"/>
    <cellStyle name="1_BC 2010 ve CT trong diem (5nam)_Ke hoach 2012 (theo doi) 2 6" xfId="24130"/>
    <cellStyle name="1_BC 2010 ve CT trong diem (5nam)_Ke hoach 2012 (theo doi) 3" xfId="7464"/>
    <cellStyle name="1_BC 2010 ve CT trong diem (5nam)_Ke hoach 2012 (theo doi) 3 2" xfId="7465"/>
    <cellStyle name="1_BC 2010 ve CT trong diem (5nam)_Ke hoach 2012 (theo doi) 3 2 2" xfId="24139"/>
    <cellStyle name="1_BC 2010 ve CT trong diem (5nam)_Ke hoach 2012 (theo doi) 3 3" xfId="7466"/>
    <cellStyle name="1_BC 2010 ve CT trong diem (5nam)_Ke hoach 2012 (theo doi) 3 3 2" xfId="24140"/>
    <cellStyle name="1_BC 2010 ve CT trong diem (5nam)_Ke hoach 2012 (theo doi) 3 4" xfId="7467"/>
    <cellStyle name="1_BC 2010 ve CT trong diem (5nam)_Ke hoach 2012 (theo doi) 3 4 2" xfId="24141"/>
    <cellStyle name="1_BC 2010 ve CT trong diem (5nam)_Ke hoach 2012 (theo doi) 3 5" xfId="24138"/>
    <cellStyle name="1_BC 2010 ve CT trong diem (5nam)_Ke hoach 2012 (theo doi) 4" xfId="7468"/>
    <cellStyle name="1_BC 2010 ve CT trong diem (5nam)_Ke hoach 2012 (theo doi) 4 2" xfId="24142"/>
    <cellStyle name="1_BC 2010 ve CT trong diem (5nam)_Ke hoach 2012 (theo doi) 5" xfId="7469"/>
    <cellStyle name="1_BC 2010 ve CT trong diem (5nam)_Ke hoach 2012 (theo doi) 5 2" xfId="24143"/>
    <cellStyle name="1_BC 2010 ve CT trong diem (5nam)_Ke hoach 2012 (theo doi) 6" xfId="7470"/>
    <cellStyle name="1_BC 2010 ve CT trong diem (5nam)_Ke hoach 2012 (theo doi) 6 2" xfId="24144"/>
    <cellStyle name="1_BC 2010 ve CT trong diem (5nam)_Ke hoach 2012 (theo doi) 7" xfId="24129"/>
    <cellStyle name="1_BC 2010 ve CT trong diem (5nam)_Ke hoach 2012 theo doi (giai ngan 30.6.12)" xfId="7471"/>
    <cellStyle name="1_BC 2010 ve CT trong diem (5nam)_Ke hoach 2012 theo doi (giai ngan 30.6.12) 2" xfId="7472"/>
    <cellStyle name="1_BC 2010 ve CT trong diem (5nam)_Ke hoach 2012 theo doi (giai ngan 30.6.12) 2 2" xfId="7473"/>
    <cellStyle name="1_BC 2010 ve CT trong diem (5nam)_Ke hoach 2012 theo doi (giai ngan 30.6.12) 2 2 2" xfId="7474"/>
    <cellStyle name="1_BC 2010 ve CT trong diem (5nam)_Ke hoach 2012 theo doi (giai ngan 30.6.12) 2 2 2 2" xfId="24148"/>
    <cellStyle name="1_BC 2010 ve CT trong diem (5nam)_Ke hoach 2012 theo doi (giai ngan 30.6.12) 2 2 3" xfId="7475"/>
    <cellStyle name="1_BC 2010 ve CT trong diem (5nam)_Ke hoach 2012 theo doi (giai ngan 30.6.12) 2 2 3 2" xfId="24149"/>
    <cellStyle name="1_BC 2010 ve CT trong diem (5nam)_Ke hoach 2012 theo doi (giai ngan 30.6.12) 2 2 4" xfId="7476"/>
    <cellStyle name="1_BC 2010 ve CT trong diem (5nam)_Ke hoach 2012 theo doi (giai ngan 30.6.12) 2 2 4 2" xfId="24150"/>
    <cellStyle name="1_BC 2010 ve CT trong diem (5nam)_Ke hoach 2012 theo doi (giai ngan 30.6.12) 2 2 5" xfId="24147"/>
    <cellStyle name="1_BC 2010 ve CT trong diem (5nam)_Ke hoach 2012 theo doi (giai ngan 30.6.12) 2 3" xfId="7477"/>
    <cellStyle name="1_BC 2010 ve CT trong diem (5nam)_Ke hoach 2012 theo doi (giai ngan 30.6.12) 2 3 2" xfId="24151"/>
    <cellStyle name="1_BC 2010 ve CT trong diem (5nam)_Ke hoach 2012 theo doi (giai ngan 30.6.12) 2 4" xfId="7478"/>
    <cellStyle name="1_BC 2010 ve CT trong diem (5nam)_Ke hoach 2012 theo doi (giai ngan 30.6.12) 2 4 2" xfId="24152"/>
    <cellStyle name="1_BC 2010 ve CT trong diem (5nam)_Ke hoach 2012 theo doi (giai ngan 30.6.12) 2 5" xfId="7479"/>
    <cellStyle name="1_BC 2010 ve CT trong diem (5nam)_Ke hoach 2012 theo doi (giai ngan 30.6.12) 2 5 2" xfId="24153"/>
    <cellStyle name="1_BC 2010 ve CT trong diem (5nam)_Ke hoach 2012 theo doi (giai ngan 30.6.12) 2 6" xfId="24146"/>
    <cellStyle name="1_BC 2010 ve CT trong diem (5nam)_Ke hoach 2012 theo doi (giai ngan 30.6.12) 3" xfId="7480"/>
    <cellStyle name="1_BC 2010 ve CT trong diem (5nam)_Ke hoach 2012 theo doi (giai ngan 30.6.12) 3 2" xfId="7481"/>
    <cellStyle name="1_BC 2010 ve CT trong diem (5nam)_Ke hoach 2012 theo doi (giai ngan 30.6.12) 3 2 2" xfId="24155"/>
    <cellStyle name="1_BC 2010 ve CT trong diem (5nam)_Ke hoach 2012 theo doi (giai ngan 30.6.12) 3 3" xfId="7482"/>
    <cellStyle name="1_BC 2010 ve CT trong diem (5nam)_Ke hoach 2012 theo doi (giai ngan 30.6.12) 3 3 2" xfId="24156"/>
    <cellStyle name="1_BC 2010 ve CT trong diem (5nam)_Ke hoach 2012 theo doi (giai ngan 30.6.12) 3 4" xfId="7483"/>
    <cellStyle name="1_BC 2010 ve CT trong diem (5nam)_Ke hoach 2012 theo doi (giai ngan 30.6.12) 3 4 2" xfId="24157"/>
    <cellStyle name="1_BC 2010 ve CT trong diem (5nam)_Ke hoach 2012 theo doi (giai ngan 30.6.12) 3 5" xfId="24154"/>
    <cellStyle name="1_BC 2010 ve CT trong diem (5nam)_Ke hoach 2012 theo doi (giai ngan 30.6.12) 4" xfId="7484"/>
    <cellStyle name="1_BC 2010 ve CT trong diem (5nam)_Ke hoach 2012 theo doi (giai ngan 30.6.12) 4 2" xfId="24158"/>
    <cellStyle name="1_BC 2010 ve CT trong diem (5nam)_Ke hoach 2012 theo doi (giai ngan 30.6.12) 5" xfId="7485"/>
    <cellStyle name="1_BC 2010 ve CT trong diem (5nam)_Ke hoach 2012 theo doi (giai ngan 30.6.12) 5 2" xfId="24159"/>
    <cellStyle name="1_BC 2010 ve CT trong diem (5nam)_Ke hoach 2012 theo doi (giai ngan 30.6.12) 6" xfId="7486"/>
    <cellStyle name="1_BC 2010 ve CT trong diem (5nam)_Ke hoach 2012 theo doi (giai ngan 30.6.12) 6 2" xfId="24160"/>
    <cellStyle name="1_BC 2010 ve CT trong diem (5nam)_Ke hoach 2012 theo doi (giai ngan 30.6.12) 7" xfId="24145"/>
    <cellStyle name="1_BC 8 thang 2009 ve CT trong diem 5nam" xfId="7487"/>
    <cellStyle name="1_BC 8 thang 2009 ve CT trong diem 5nam 2" xfId="7488"/>
    <cellStyle name="1_BC 8 thang 2009 ve CT trong diem 5nam 2 2" xfId="7489"/>
    <cellStyle name="1_BC 8 thang 2009 ve CT trong diem 5nam 2 2 2" xfId="24163"/>
    <cellStyle name="1_BC 8 thang 2009 ve CT trong diem 5nam 2 3" xfId="7490"/>
    <cellStyle name="1_BC 8 thang 2009 ve CT trong diem 5nam 2 3 2" xfId="24164"/>
    <cellStyle name="1_BC 8 thang 2009 ve CT trong diem 5nam 2 4" xfId="7491"/>
    <cellStyle name="1_BC 8 thang 2009 ve CT trong diem 5nam 2 4 2" xfId="24165"/>
    <cellStyle name="1_BC 8 thang 2009 ve CT trong diem 5nam 2 5" xfId="24162"/>
    <cellStyle name="1_BC 8 thang 2009 ve CT trong diem 5nam 3" xfId="7492"/>
    <cellStyle name="1_BC 8 thang 2009 ve CT trong diem 5nam 3 2" xfId="24166"/>
    <cellStyle name="1_BC 8 thang 2009 ve CT trong diem 5nam 4" xfId="7493"/>
    <cellStyle name="1_BC 8 thang 2009 ve CT trong diem 5nam 4 2" xfId="24167"/>
    <cellStyle name="1_BC 8 thang 2009 ve CT trong diem 5nam 5" xfId="7494"/>
    <cellStyle name="1_BC 8 thang 2009 ve CT trong diem 5nam 5 2" xfId="24168"/>
    <cellStyle name="1_BC 8 thang 2009 ve CT trong diem 5nam 6" xfId="24161"/>
    <cellStyle name="1_BC 8 thang 2009 ve CT trong diem 5nam_1 Bieu 6 thang nam 2011" xfId="7495"/>
    <cellStyle name="1_BC 8 thang 2009 ve CT trong diem 5nam_1 Bieu 6 thang nam 2011 2" xfId="7496"/>
    <cellStyle name="1_BC 8 thang 2009 ve CT trong diem 5nam_1 Bieu 6 thang nam 2011 2 2" xfId="7497"/>
    <cellStyle name="1_BC 8 thang 2009 ve CT trong diem 5nam_1 Bieu 6 thang nam 2011 2 2 2" xfId="7498"/>
    <cellStyle name="1_BC 8 thang 2009 ve CT trong diem 5nam_1 Bieu 6 thang nam 2011 2 2 2 2" xfId="24172"/>
    <cellStyle name="1_BC 8 thang 2009 ve CT trong diem 5nam_1 Bieu 6 thang nam 2011 2 2 3" xfId="7499"/>
    <cellStyle name="1_BC 8 thang 2009 ve CT trong diem 5nam_1 Bieu 6 thang nam 2011 2 2 3 2" xfId="24173"/>
    <cellStyle name="1_BC 8 thang 2009 ve CT trong diem 5nam_1 Bieu 6 thang nam 2011 2 2 4" xfId="7500"/>
    <cellStyle name="1_BC 8 thang 2009 ve CT trong diem 5nam_1 Bieu 6 thang nam 2011 2 2 4 2" xfId="24174"/>
    <cellStyle name="1_BC 8 thang 2009 ve CT trong diem 5nam_1 Bieu 6 thang nam 2011 2 2 5" xfId="24171"/>
    <cellStyle name="1_BC 8 thang 2009 ve CT trong diem 5nam_1 Bieu 6 thang nam 2011 2 3" xfId="7501"/>
    <cellStyle name="1_BC 8 thang 2009 ve CT trong diem 5nam_1 Bieu 6 thang nam 2011 2 3 2" xfId="24175"/>
    <cellStyle name="1_BC 8 thang 2009 ve CT trong diem 5nam_1 Bieu 6 thang nam 2011 2 4" xfId="7502"/>
    <cellStyle name="1_BC 8 thang 2009 ve CT trong diem 5nam_1 Bieu 6 thang nam 2011 2 4 2" xfId="24176"/>
    <cellStyle name="1_BC 8 thang 2009 ve CT trong diem 5nam_1 Bieu 6 thang nam 2011 2 5" xfId="7503"/>
    <cellStyle name="1_BC 8 thang 2009 ve CT trong diem 5nam_1 Bieu 6 thang nam 2011 2 5 2" xfId="24177"/>
    <cellStyle name="1_BC 8 thang 2009 ve CT trong diem 5nam_1 Bieu 6 thang nam 2011 2 6" xfId="24170"/>
    <cellStyle name="1_BC 8 thang 2009 ve CT trong diem 5nam_1 Bieu 6 thang nam 2011 3" xfId="7504"/>
    <cellStyle name="1_BC 8 thang 2009 ve CT trong diem 5nam_1 Bieu 6 thang nam 2011 3 2" xfId="7505"/>
    <cellStyle name="1_BC 8 thang 2009 ve CT trong diem 5nam_1 Bieu 6 thang nam 2011 3 2 2" xfId="24179"/>
    <cellStyle name="1_BC 8 thang 2009 ve CT trong diem 5nam_1 Bieu 6 thang nam 2011 3 3" xfId="7506"/>
    <cellStyle name="1_BC 8 thang 2009 ve CT trong diem 5nam_1 Bieu 6 thang nam 2011 3 3 2" xfId="24180"/>
    <cellStyle name="1_BC 8 thang 2009 ve CT trong diem 5nam_1 Bieu 6 thang nam 2011 3 4" xfId="7507"/>
    <cellStyle name="1_BC 8 thang 2009 ve CT trong diem 5nam_1 Bieu 6 thang nam 2011 3 4 2" xfId="24181"/>
    <cellStyle name="1_BC 8 thang 2009 ve CT trong diem 5nam_1 Bieu 6 thang nam 2011 3 5" xfId="24178"/>
    <cellStyle name="1_BC 8 thang 2009 ve CT trong diem 5nam_1 Bieu 6 thang nam 2011 4" xfId="7508"/>
    <cellStyle name="1_BC 8 thang 2009 ve CT trong diem 5nam_1 Bieu 6 thang nam 2011 4 2" xfId="24182"/>
    <cellStyle name="1_BC 8 thang 2009 ve CT trong diem 5nam_1 Bieu 6 thang nam 2011 5" xfId="7509"/>
    <cellStyle name="1_BC 8 thang 2009 ve CT trong diem 5nam_1 Bieu 6 thang nam 2011 5 2" xfId="24183"/>
    <cellStyle name="1_BC 8 thang 2009 ve CT trong diem 5nam_1 Bieu 6 thang nam 2011 6" xfId="7510"/>
    <cellStyle name="1_BC 8 thang 2009 ve CT trong diem 5nam_1 Bieu 6 thang nam 2011 6 2" xfId="24184"/>
    <cellStyle name="1_BC 8 thang 2009 ve CT trong diem 5nam_1 Bieu 6 thang nam 2011 7" xfId="24169"/>
    <cellStyle name="1_BC 8 thang 2009 ve CT trong diem 5nam_1 Bieu 6 thang nam 2011_BC von DTPT 6 thang 2012" xfId="7511"/>
    <cellStyle name="1_BC 8 thang 2009 ve CT trong diem 5nam_1 Bieu 6 thang nam 2011_BC von DTPT 6 thang 2012 2" xfId="7512"/>
    <cellStyle name="1_BC 8 thang 2009 ve CT trong diem 5nam_1 Bieu 6 thang nam 2011_BC von DTPT 6 thang 2012 2 2" xfId="7513"/>
    <cellStyle name="1_BC 8 thang 2009 ve CT trong diem 5nam_1 Bieu 6 thang nam 2011_BC von DTPT 6 thang 2012 2 2 2" xfId="7514"/>
    <cellStyle name="1_BC 8 thang 2009 ve CT trong diem 5nam_1 Bieu 6 thang nam 2011_BC von DTPT 6 thang 2012 2 2 2 2" xfId="24188"/>
    <cellStyle name="1_BC 8 thang 2009 ve CT trong diem 5nam_1 Bieu 6 thang nam 2011_BC von DTPT 6 thang 2012 2 2 3" xfId="7515"/>
    <cellStyle name="1_BC 8 thang 2009 ve CT trong diem 5nam_1 Bieu 6 thang nam 2011_BC von DTPT 6 thang 2012 2 2 3 2" xfId="24189"/>
    <cellStyle name="1_BC 8 thang 2009 ve CT trong diem 5nam_1 Bieu 6 thang nam 2011_BC von DTPT 6 thang 2012 2 2 4" xfId="7516"/>
    <cellStyle name="1_BC 8 thang 2009 ve CT trong diem 5nam_1 Bieu 6 thang nam 2011_BC von DTPT 6 thang 2012 2 2 4 2" xfId="24190"/>
    <cellStyle name="1_BC 8 thang 2009 ve CT trong diem 5nam_1 Bieu 6 thang nam 2011_BC von DTPT 6 thang 2012 2 2 5" xfId="24187"/>
    <cellStyle name="1_BC 8 thang 2009 ve CT trong diem 5nam_1 Bieu 6 thang nam 2011_BC von DTPT 6 thang 2012 2 3" xfId="7517"/>
    <cellStyle name="1_BC 8 thang 2009 ve CT trong diem 5nam_1 Bieu 6 thang nam 2011_BC von DTPT 6 thang 2012 2 3 2" xfId="24191"/>
    <cellStyle name="1_BC 8 thang 2009 ve CT trong diem 5nam_1 Bieu 6 thang nam 2011_BC von DTPT 6 thang 2012 2 4" xfId="7518"/>
    <cellStyle name="1_BC 8 thang 2009 ve CT trong diem 5nam_1 Bieu 6 thang nam 2011_BC von DTPT 6 thang 2012 2 4 2" xfId="24192"/>
    <cellStyle name="1_BC 8 thang 2009 ve CT trong diem 5nam_1 Bieu 6 thang nam 2011_BC von DTPT 6 thang 2012 2 5" xfId="7519"/>
    <cellStyle name="1_BC 8 thang 2009 ve CT trong diem 5nam_1 Bieu 6 thang nam 2011_BC von DTPT 6 thang 2012 2 5 2" xfId="24193"/>
    <cellStyle name="1_BC 8 thang 2009 ve CT trong diem 5nam_1 Bieu 6 thang nam 2011_BC von DTPT 6 thang 2012 2 6" xfId="24186"/>
    <cellStyle name="1_BC 8 thang 2009 ve CT trong diem 5nam_1 Bieu 6 thang nam 2011_BC von DTPT 6 thang 2012 3" xfId="7520"/>
    <cellStyle name="1_BC 8 thang 2009 ve CT trong diem 5nam_1 Bieu 6 thang nam 2011_BC von DTPT 6 thang 2012 3 2" xfId="7521"/>
    <cellStyle name="1_BC 8 thang 2009 ve CT trong diem 5nam_1 Bieu 6 thang nam 2011_BC von DTPT 6 thang 2012 3 2 2" xfId="24195"/>
    <cellStyle name="1_BC 8 thang 2009 ve CT trong diem 5nam_1 Bieu 6 thang nam 2011_BC von DTPT 6 thang 2012 3 3" xfId="7522"/>
    <cellStyle name="1_BC 8 thang 2009 ve CT trong diem 5nam_1 Bieu 6 thang nam 2011_BC von DTPT 6 thang 2012 3 3 2" xfId="24196"/>
    <cellStyle name="1_BC 8 thang 2009 ve CT trong diem 5nam_1 Bieu 6 thang nam 2011_BC von DTPT 6 thang 2012 3 4" xfId="7523"/>
    <cellStyle name="1_BC 8 thang 2009 ve CT trong diem 5nam_1 Bieu 6 thang nam 2011_BC von DTPT 6 thang 2012 3 4 2" xfId="24197"/>
    <cellStyle name="1_BC 8 thang 2009 ve CT trong diem 5nam_1 Bieu 6 thang nam 2011_BC von DTPT 6 thang 2012 3 5" xfId="24194"/>
    <cellStyle name="1_BC 8 thang 2009 ve CT trong diem 5nam_1 Bieu 6 thang nam 2011_BC von DTPT 6 thang 2012 4" xfId="7524"/>
    <cellStyle name="1_BC 8 thang 2009 ve CT trong diem 5nam_1 Bieu 6 thang nam 2011_BC von DTPT 6 thang 2012 4 2" xfId="24198"/>
    <cellStyle name="1_BC 8 thang 2009 ve CT trong diem 5nam_1 Bieu 6 thang nam 2011_BC von DTPT 6 thang 2012 5" xfId="7525"/>
    <cellStyle name="1_BC 8 thang 2009 ve CT trong diem 5nam_1 Bieu 6 thang nam 2011_BC von DTPT 6 thang 2012 5 2" xfId="24199"/>
    <cellStyle name="1_BC 8 thang 2009 ve CT trong diem 5nam_1 Bieu 6 thang nam 2011_BC von DTPT 6 thang 2012 6" xfId="7526"/>
    <cellStyle name="1_BC 8 thang 2009 ve CT trong diem 5nam_1 Bieu 6 thang nam 2011_BC von DTPT 6 thang 2012 6 2" xfId="24200"/>
    <cellStyle name="1_BC 8 thang 2009 ve CT trong diem 5nam_1 Bieu 6 thang nam 2011_BC von DTPT 6 thang 2012 7" xfId="24185"/>
    <cellStyle name="1_BC 8 thang 2009 ve CT trong diem 5nam_1 Bieu 6 thang nam 2011_Bieu du thao QD von ho tro co MT" xfId="7527"/>
    <cellStyle name="1_BC 8 thang 2009 ve CT trong diem 5nam_1 Bieu 6 thang nam 2011_Bieu du thao QD von ho tro co MT 2" xfId="7528"/>
    <cellStyle name="1_BC 8 thang 2009 ve CT trong diem 5nam_1 Bieu 6 thang nam 2011_Bieu du thao QD von ho tro co MT 2 2" xfId="7529"/>
    <cellStyle name="1_BC 8 thang 2009 ve CT trong diem 5nam_1 Bieu 6 thang nam 2011_Bieu du thao QD von ho tro co MT 2 2 2" xfId="7530"/>
    <cellStyle name="1_BC 8 thang 2009 ve CT trong diem 5nam_1 Bieu 6 thang nam 2011_Bieu du thao QD von ho tro co MT 2 2 2 2" xfId="24204"/>
    <cellStyle name="1_BC 8 thang 2009 ve CT trong diem 5nam_1 Bieu 6 thang nam 2011_Bieu du thao QD von ho tro co MT 2 2 3" xfId="7531"/>
    <cellStyle name="1_BC 8 thang 2009 ve CT trong diem 5nam_1 Bieu 6 thang nam 2011_Bieu du thao QD von ho tro co MT 2 2 3 2" xfId="24205"/>
    <cellStyle name="1_BC 8 thang 2009 ve CT trong diem 5nam_1 Bieu 6 thang nam 2011_Bieu du thao QD von ho tro co MT 2 2 4" xfId="7532"/>
    <cellStyle name="1_BC 8 thang 2009 ve CT trong diem 5nam_1 Bieu 6 thang nam 2011_Bieu du thao QD von ho tro co MT 2 2 4 2" xfId="24206"/>
    <cellStyle name="1_BC 8 thang 2009 ve CT trong diem 5nam_1 Bieu 6 thang nam 2011_Bieu du thao QD von ho tro co MT 2 2 5" xfId="24203"/>
    <cellStyle name="1_BC 8 thang 2009 ve CT trong diem 5nam_1 Bieu 6 thang nam 2011_Bieu du thao QD von ho tro co MT 2 3" xfId="7533"/>
    <cellStyle name="1_BC 8 thang 2009 ve CT trong diem 5nam_1 Bieu 6 thang nam 2011_Bieu du thao QD von ho tro co MT 2 3 2" xfId="24207"/>
    <cellStyle name="1_BC 8 thang 2009 ve CT trong diem 5nam_1 Bieu 6 thang nam 2011_Bieu du thao QD von ho tro co MT 2 4" xfId="7534"/>
    <cellStyle name="1_BC 8 thang 2009 ve CT trong diem 5nam_1 Bieu 6 thang nam 2011_Bieu du thao QD von ho tro co MT 2 4 2" xfId="24208"/>
    <cellStyle name="1_BC 8 thang 2009 ve CT trong diem 5nam_1 Bieu 6 thang nam 2011_Bieu du thao QD von ho tro co MT 2 5" xfId="7535"/>
    <cellStyle name="1_BC 8 thang 2009 ve CT trong diem 5nam_1 Bieu 6 thang nam 2011_Bieu du thao QD von ho tro co MT 2 5 2" xfId="24209"/>
    <cellStyle name="1_BC 8 thang 2009 ve CT trong diem 5nam_1 Bieu 6 thang nam 2011_Bieu du thao QD von ho tro co MT 2 6" xfId="24202"/>
    <cellStyle name="1_BC 8 thang 2009 ve CT trong diem 5nam_1 Bieu 6 thang nam 2011_Bieu du thao QD von ho tro co MT 3" xfId="7536"/>
    <cellStyle name="1_BC 8 thang 2009 ve CT trong diem 5nam_1 Bieu 6 thang nam 2011_Bieu du thao QD von ho tro co MT 3 2" xfId="7537"/>
    <cellStyle name="1_BC 8 thang 2009 ve CT trong diem 5nam_1 Bieu 6 thang nam 2011_Bieu du thao QD von ho tro co MT 3 2 2" xfId="24211"/>
    <cellStyle name="1_BC 8 thang 2009 ve CT trong diem 5nam_1 Bieu 6 thang nam 2011_Bieu du thao QD von ho tro co MT 3 3" xfId="7538"/>
    <cellStyle name="1_BC 8 thang 2009 ve CT trong diem 5nam_1 Bieu 6 thang nam 2011_Bieu du thao QD von ho tro co MT 3 3 2" xfId="24212"/>
    <cellStyle name="1_BC 8 thang 2009 ve CT trong diem 5nam_1 Bieu 6 thang nam 2011_Bieu du thao QD von ho tro co MT 3 4" xfId="7539"/>
    <cellStyle name="1_BC 8 thang 2009 ve CT trong diem 5nam_1 Bieu 6 thang nam 2011_Bieu du thao QD von ho tro co MT 3 4 2" xfId="24213"/>
    <cellStyle name="1_BC 8 thang 2009 ve CT trong diem 5nam_1 Bieu 6 thang nam 2011_Bieu du thao QD von ho tro co MT 3 5" xfId="24210"/>
    <cellStyle name="1_BC 8 thang 2009 ve CT trong diem 5nam_1 Bieu 6 thang nam 2011_Bieu du thao QD von ho tro co MT 4" xfId="7540"/>
    <cellStyle name="1_BC 8 thang 2009 ve CT trong diem 5nam_1 Bieu 6 thang nam 2011_Bieu du thao QD von ho tro co MT 4 2" xfId="24214"/>
    <cellStyle name="1_BC 8 thang 2009 ve CT trong diem 5nam_1 Bieu 6 thang nam 2011_Bieu du thao QD von ho tro co MT 5" xfId="7541"/>
    <cellStyle name="1_BC 8 thang 2009 ve CT trong diem 5nam_1 Bieu 6 thang nam 2011_Bieu du thao QD von ho tro co MT 5 2" xfId="24215"/>
    <cellStyle name="1_BC 8 thang 2009 ve CT trong diem 5nam_1 Bieu 6 thang nam 2011_Bieu du thao QD von ho tro co MT 6" xfId="7542"/>
    <cellStyle name="1_BC 8 thang 2009 ve CT trong diem 5nam_1 Bieu 6 thang nam 2011_Bieu du thao QD von ho tro co MT 6 2" xfId="24216"/>
    <cellStyle name="1_BC 8 thang 2009 ve CT trong diem 5nam_1 Bieu 6 thang nam 2011_Bieu du thao QD von ho tro co MT 7" xfId="24201"/>
    <cellStyle name="1_BC 8 thang 2009 ve CT trong diem 5nam_1 Bieu 6 thang nam 2011_Ke hoach 2012 (theo doi)" xfId="7543"/>
    <cellStyle name="1_BC 8 thang 2009 ve CT trong diem 5nam_1 Bieu 6 thang nam 2011_Ke hoach 2012 (theo doi) 2" xfId="7544"/>
    <cellStyle name="1_BC 8 thang 2009 ve CT trong diem 5nam_1 Bieu 6 thang nam 2011_Ke hoach 2012 (theo doi) 2 2" xfId="7545"/>
    <cellStyle name="1_BC 8 thang 2009 ve CT trong diem 5nam_1 Bieu 6 thang nam 2011_Ke hoach 2012 (theo doi) 2 2 2" xfId="7546"/>
    <cellStyle name="1_BC 8 thang 2009 ve CT trong diem 5nam_1 Bieu 6 thang nam 2011_Ke hoach 2012 (theo doi) 2 2 2 2" xfId="24220"/>
    <cellStyle name="1_BC 8 thang 2009 ve CT trong diem 5nam_1 Bieu 6 thang nam 2011_Ke hoach 2012 (theo doi) 2 2 3" xfId="7547"/>
    <cellStyle name="1_BC 8 thang 2009 ve CT trong diem 5nam_1 Bieu 6 thang nam 2011_Ke hoach 2012 (theo doi) 2 2 3 2" xfId="24221"/>
    <cellStyle name="1_BC 8 thang 2009 ve CT trong diem 5nam_1 Bieu 6 thang nam 2011_Ke hoach 2012 (theo doi) 2 2 4" xfId="7548"/>
    <cellStyle name="1_BC 8 thang 2009 ve CT trong diem 5nam_1 Bieu 6 thang nam 2011_Ke hoach 2012 (theo doi) 2 2 4 2" xfId="24222"/>
    <cellStyle name="1_BC 8 thang 2009 ve CT trong diem 5nam_1 Bieu 6 thang nam 2011_Ke hoach 2012 (theo doi) 2 2 5" xfId="24219"/>
    <cellStyle name="1_BC 8 thang 2009 ve CT trong diem 5nam_1 Bieu 6 thang nam 2011_Ke hoach 2012 (theo doi) 2 3" xfId="7549"/>
    <cellStyle name="1_BC 8 thang 2009 ve CT trong diem 5nam_1 Bieu 6 thang nam 2011_Ke hoach 2012 (theo doi) 2 3 2" xfId="24223"/>
    <cellStyle name="1_BC 8 thang 2009 ve CT trong diem 5nam_1 Bieu 6 thang nam 2011_Ke hoach 2012 (theo doi) 2 4" xfId="7550"/>
    <cellStyle name="1_BC 8 thang 2009 ve CT trong diem 5nam_1 Bieu 6 thang nam 2011_Ke hoach 2012 (theo doi) 2 4 2" xfId="24224"/>
    <cellStyle name="1_BC 8 thang 2009 ve CT trong diem 5nam_1 Bieu 6 thang nam 2011_Ke hoach 2012 (theo doi) 2 5" xfId="7551"/>
    <cellStyle name="1_BC 8 thang 2009 ve CT trong diem 5nam_1 Bieu 6 thang nam 2011_Ke hoach 2012 (theo doi) 2 5 2" xfId="24225"/>
    <cellStyle name="1_BC 8 thang 2009 ve CT trong diem 5nam_1 Bieu 6 thang nam 2011_Ke hoach 2012 (theo doi) 2 6" xfId="24218"/>
    <cellStyle name="1_BC 8 thang 2009 ve CT trong diem 5nam_1 Bieu 6 thang nam 2011_Ke hoach 2012 (theo doi) 3" xfId="7552"/>
    <cellStyle name="1_BC 8 thang 2009 ve CT trong diem 5nam_1 Bieu 6 thang nam 2011_Ke hoach 2012 (theo doi) 3 2" xfId="7553"/>
    <cellStyle name="1_BC 8 thang 2009 ve CT trong diem 5nam_1 Bieu 6 thang nam 2011_Ke hoach 2012 (theo doi) 3 2 2" xfId="24227"/>
    <cellStyle name="1_BC 8 thang 2009 ve CT trong diem 5nam_1 Bieu 6 thang nam 2011_Ke hoach 2012 (theo doi) 3 3" xfId="7554"/>
    <cellStyle name="1_BC 8 thang 2009 ve CT trong diem 5nam_1 Bieu 6 thang nam 2011_Ke hoach 2012 (theo doi) 3 3 2" xfId="24228"/>
    <cellStyle name="1_BC 8 thang 2009 ve CT trong diem 5nam_1 Bieu 6 thang nam 2011_Ke hoach 2012 (theo doi) 3 4" xfId="7555"/>
    <cellStyle name="1_BC 8 thang 2009 ve CT trong diem 5nam_1 Bieu 6 thang nam 2011_Ke hoach 2012 (theo doi) 3 4 2" xfId="24229"/>
    <cellStyle name="1_BC 8 thang 2009 ve CT trong diem 5nam_1 Bieu 6 thang nam 2011_Ke hoach 2012 (theo doi) 3 5" xfId="24226"/>
    <cellStyle name="1_BC 8 thang 2009 ve CT trong diem 5nam_1 Bieu 6 thang nam 2011_Ke hoach 2012 (theo doi) 4" xfId="7556"/>
    <cellStyle name="1_BC 8 thang 2009 ve CT trong diem 5nam_1 Bieu 6 thang nam 2011_Ke hoach 2012 (theo doi) 4 2" xfId="24230"/>
    <cellStyle name="1_BC 8 thang 2009 ve CT trong diem 5nam_1 Bieu 6 thang nam 2011_Ke hoach 2012 (theo doi) 5" xfId="7557"/>
    <cellStyle name="1_BC 8 thang 2009 ve CT trong diem 5nam_1 Bieu 6 thang nam 2011_Ke hoach 2012 (theo doi) 5 2" xfId="24231"/>
    <cellStyle name="1_BC 8 thang 2009 ve CT trong diem 5nam_1 Bieu 6 thang nam 2011_Ke hoach 2012 (theo doi) 6" xfId="7558"/>
    <cellStyle name="1_BC 8 thang 2009 ve CT trong diem 5nam_1 Bieu 6 thang nam 2011_Ke hoach 2012 (theo doi) 6 2" xfId="24232"/>
    <cellStyle name="1_BC 8 thang 2009 ve CT trong diem 5nam_1 Bieu 6 thang nam 2011_Ke hoach 2012 (theo doi) 7" xfId="24217"/>
    <cellStyle name="1_BC 8 thang 2009 ve CT trong diem 5nam_1 Bieu 6 thang nam 2011_Ke hoach 2012 theo doi (giai ngan 30.6.12)" xfId="7559"/>
    <cellStyle name="1_BC 8 thang 2009 ve CT trong diem 5nam_1 Bieu 6 thang nam 2011_Ke hoach 2012 theo doi (giai ngan 30.6.12) 2" xfId="7560"/>
    <cellStyle name="1_BC 8 thang 2009 ve CT trong diem 5nam_1 Bieu 6 thang nam 2011_Ke hoach 2012 theo doi (giai ngan 30.6.12) 2 2" xfId="7561"/>
    <cellStyle name="1_BC 8 thang 2009 ve CT trong diem 5nam_1 Bieu 6 thang nam 2011_Ke hoach 2012 theo doi (giai ngan 30.6.12) 2 2 2" xfId="7562"/>
    <cellStyle name="1_BC 8 thang 2009 ve CT trong diem 5nam_1 Bieu 6 thang nam 2011_Ke hoach 2012 theo doi (giai ngan 30.6.12) 2 2 2 2" xfId="24236"/>
    <cellStyle name="1_BC 8 thang 2009 ve CT trong diem 5nam_1 Bieu 6 thang nam 2011_Ke hoach 2012 theo doi (giai ngan 30.6.12) 2 2 3" xfId="7563"/>
    <cellStyle name="1_BC 8 thang 2009 ve CT trong diem 5nam_1 Bieu 6 thang nam 2011_Ke hoach 2012 theo doi (giai ngan 30.6.12) 2 2 3 2" xfId="24237"/>
    <cellStyle name="1_BC 8 thang 2009 ve CT trong diem 5nam_1 Bieu 6 thang nam 2011_Ke hoach 2012 theo doi (giai ngan 30.6.12) 2 2 4" xfId="7564"/>
    <cellStyle name="1_BC 8 thang 2009 ve CT trong diem 5nam_1 Bieu 6 thang nam 2011_Ke hoach 2012 theo doi (giai ngan 30.6.12) 2 2 4 2" xfId="24238"/>
    <cellStyle name="1_BC 8 thang 2009 ve CT trong diem 5nam_1 Bieu 6 thang nam 2011_Ke hoach 2012 theo doi (giai ngan 30.6.12) 2 2 5" xfId="24235"/>
    <cellStyle name="1_BC 8 thang 2009 ve CT trong diem 5nam_1 Bieu 6 thang nam 2011_Ke hoach 2012 theo doi (giai ngan 30.6.12) 2 3" xfId="7565"/>
    <cellStyle name="1_BC 8 thang 2009 ve CT trong diem 5nam_1 Bieu 6 thang nam 2011_Ke hoach 2012 theo doi (giai ngan 30.6.12) 2 3 2" xfId="24239"/>
    <cellStyle name="1_BC 8 thang 2009 ve CT trong diem 5nam_1 Bieu 6 thang nam 2011_Ke hoach 2012 theo doi (giai ngan 30.6.12) 2 4" xfId="7566"/>
    <cellStyle name="1_BC 8 thang 2009 ve CT trong diem 5nam_1 Bieu 6 thang nam 2011_Ke hoach 2012 theo doi (giai ngan 30.6.12) 2 4 2" xfId="24240"/>
    <cellStyle name="1_BC 8 thang 2009 ve CT trong diem 5nam_1 Bieu 6 thang nam 2011_Ke hoach 2012 theo doi (giai ngan 30.6.12) 2 5" xfId="7567"/>
    <cellStyle name="1_BC 8 thang 2009 ve CT trong diem 5nam_1 Bieu 6 thang nam 2011_Ke hoach 2012 theo doi (giai ngan 30.6.12) 2 5 2" xfId="24241"/>
    <cellStyle name="1_BC 8 thang 2009 ve CT trong diem 5nam_1 Bieu 6 thang nam 2011_Ke hoach 2012 theo doi (giai ngan 30.6.12) 2 6" xfId="24234"/>
    <cellStyle name="1_BC 8 thang 2009 ve CT trong diem 5nam_1 Bieu 6 thang nam 2011_Ke hoach 2012 theo doi (giai ngan 30.6.12) 3" xfId="7568"/>
    <cellStyle name="1_BC 8 thang 2009 ve CT trong diem 5nam_1 Bieu 6 thang nam 2011_Ke hoach 2012 theo doi (giai ngan 30.6.12) 3 2" xfId="7569"/>
    <cellStyle name="1_BC 8 thang 2009 ve CT trong diem 5nam_1 Bieu 6 thang nam 2011_Ke hoach 2012 theo doi (giai ngan 30.6.12) 3 2 2" xfId="24243"/>
    <cellStyle name="1_BC 8 thang 2009 ve CT trong diem 5nam_1 Bieu 6 thang nam 2011_Ke hoach 2012 theo doi (giai ngan 30.6.12) 3 3" xfId="7570"/>
    <cellStyle name="1_BC 8 thang 2009 ve CT trong diem 5nam_1 Bieu 6 thang nam 2011_Ke hoach 2012 theo doi (giai ngan 30.6.12) 3 3 2" xfId="24244"/>
    <cellStyle name="1_BC 8 thang 2009 ve CT trong diem 5nam_1 Bieu 6 thang nam 2011_Ke hoach 2012 theo doi (giai ngan 30.6.12) 3 4" xfId="7571"/>
    <cellStyle name="1_BC 8 thang 2009 ve CT trong diem 5nam_1 Bieu 6 thang nam 2011_Ke hoach 2012 theo doi (giai ngan 30.6.12) 3 4 2" xfId="24245"/>
    <cellStyle name="1_BC 8 thang 2009 ve CT trong diem 5nam_1 Bieu 6 thang nam 2011_Ke hoach 2012 theo doi (giai ngan 30.6.12) 3 5" xfId="24242"/>
    <cellStyle name="1_BC 8 thang 2009 ve CT trong diem 5nam_1 Bieu 6 thang nam 2011_Ke hoach 2012 theo doi (giai ngan 30.6.12) 4" xfId="7572"/>
    <cellStyle name="1_BC 8 thang 2009 ve CT trong diem 5nam_1 Bieu 6 thang nam 2011_Ke hoach 2012 theo doi (giai ngan 30.6.12) 4 2" xfId="24246"/>
    <cellStyle name="1_BC 8 thang 2009 ve CT trong diem 5nam_1 Bieu 6 thang nam 2011_Ke hoach 2012 theo doi (giai ngan 30.6.12) 5" xfId="7573"/>
    <cellStyle name="1_BC 8 thang 2009 ve CT trong diem 5nam_1 Bieu 6 thang nam 2011_Ke hoach 2012 theo doi (giai ngan 30.6.12) 5 2" xfId="24247"/>
    <cellStyle name="1_BC 8 thang 2009 ve CT trong diem 5nam_1 Bieu 6 thang nam 2011_Ke hoach 2012 theo doi (giai ngan 30.6.12) 6" xfId="7574"/>
    <cellStyle name="1_BC 8 thang 2009 ve CT trong diem 5nam_1 Bieu 6 thang nam 2011_Ke hoach 2012 theo doi (giai ngan 30.6.12) 6 2" xfId="24248"/>
    <cellStyle name="1_BC 8 thang 2009 ve CT trong diem 5nam_1 Bieu 6 thang nam 2011_Ke hoach 2012 theo doi (giai ngan 30.6.12) 7" xfId="24233"/>
    <cellStyle name="1_BC 8 thang 2009 ve CT trong diem 5nam_Bao cao doan cong tac cua Bo thang 4-2010" xfId="7575"/>
    <cellStyle name="1_BC 8 thang 2009 ve CT trong diem 5nam_Bao cao doan cong tac cua Bo thang 4-2010 2" xfId="7576"/>
    <cellStyle name="1_BC 8 thang 2009 ve CT trong diem 5nam_Bao cao doan cong tac cua Bo thang 4-2010 2 2" xfId="7577"/>
    <cellStyle name="1_BC 8 thang 2009 ve CT trong diem 5nam_Bao cao doan cong tac cua Bo thang 4-2010 2 2 2" xfId="24251"/>
    <cellStyle name="1_BC 8 thang 2009 ve CT trong diem 5nam_Bao cao doan cong tac cua Bo thang 4-2010 2 3" xfId="7578"/>
    <cellStyle name="1_BC 8 thang 2009 ve CT trong diem 5nam_Bao cao doan cong tac cua Bo thang 4-2010 2 3 2" xfId="24252"/>
    <cellStyle name="1_BC 8 thang 2009 ve CT trong diem 5nam_Bao cao doan cong tac cua Bo thang 4-2010 2 4" xfId="7579"/>
    <cellStyle name="1_BC 8 thang 2009 ve CT trong diem 5nam_Bao cao doan cong tac cua Bo thang 4-2010 2 4 2" xfId="24253"/>
    <cellStyle name="1_BC 8 thang 2009 ve CT trong diem 5nam_Bao cao doan cong tac cua Bo thang 4-2010 2 5" xfId="24250"/>
    <cellStyle name="1_BC 8 thang 2009 ve CT trong diem 5nam_Bao cao doan cong tac cua Bo thang 4-2010 3" xfId="7580"/>
    <cellStyle name="1_BC 8 thang 2009 ve CT trong diem 5nam_Bao cao doan cong tac cua Bo thang 4-2010 3 2" xfId="24254"/>
    <cellStyle name="1_BC 8 thang 2009 ve CT trong diem 5nam_Bao cao doan cong tac cua Bo thang 4-2010 4" xfId="7581"/>
    <cellStyle name="1_BC 8 thang 2009 ve CT trong diem 5nam_Bao cao doan cong tac cua Bo thang 4-2010 4 2" xfId="24255"/>
    <cellStyle name="1_BC 8 thang 2009 ve CT trong diem 5nam_Bao cao doan cong tac cua Bo thang 4-2010 5" xfId="7582"/>
    <cellStyle name="1_BC 8 thang 2009 ve CT trong diem 5nam_Bao cao doan cong tac cua Bo thang 4-2010 5 2" xfId="24256"/>
    <cellStyle name="1_BC 8 thang 2009 ve CT trong diem 5nam_Bao cao doan cong tac cua Bo thang 4-2010 6" xfId="24249"/>
    <cellStyle name="1_BC 8 thang 2009 ve CT trong diem 5nam_Bao cao doan cong tac cua Bo thang 4-2010_BC von DTPT 6 thang 2012" xfId="7583"/>
    <cellStyle name="1_BC 8 thang 2009 ve CT trong diem 5nam_Bao cao doan cong tac cua Bo thang 4-2010_BC von DTPT 6 thang 2012 2" xfId="7584"/>
    <cellStyle name="1_BC 8 thang 2009 ve CT trong diem 5nam_Bao cao doan cong tac cua Bo thang 4-2010_BC von DTPT 6 thang 2012 2 2" xfId="7585"/>
    <cellStyle name="1_BC 8 thang 2009 ve CT trong diem 5nam_Bao cao doan cong tac cua Bo thang 4-2010_BC von DTPT 6 thang 2012 2 2 2" xfId="24259"/>
    <cellStyle name="1_BC 8 thang 2009 ve CT trong diem 5nam_Bao cao doan cong tac cua Bo thang 4-2010_BC von DTPT 6 thang 2012 2 3" xfId="7586"/>
    <cellStyle name="1_BC 8 thang 2009 ve CT trong diem 5nam_Bao cao doan cong tac cua Bo thang 4-2010_BC von DTPT 6 thang 2012 2 3 2" xfId="24260"/>
    <cellStyle name="1_BC 8 thang 2009 ve CT trong diem 5nam_Bao cao doan cong tac cua Bo thang 4-2010_BC von DTPT 6 thang 2012 2 4" xfId="7587"/>
    <cellStyle name="1_BC 8 thang 2009 ve CT trong diem 5nam_Bao cao doan cong tac cua Bo thang 4-2010_BC von DTPT 6 thang 2012 2 4 2" xfId="24261"/>
    <cellStyle name="1_BC 8 thang 2009 ve CT trong diem 5nam_Bao cao doan cong tac cua Bo thang 4-2010_BC von DTPT 6 thang 2012 2 5" xfId="24258"/>
    <cellStyle name="1_BC 8 thang 2009 ve CT trong diem 5nam_Bao cao doan cong tac cua Bo thang 4-2010_BC von DTPT 6 thang 2012 3" xfId="7588"/>
    <cellStyle name="1_BC 8 thang 2009 ve CT trong diem 5nam_Bao cao doan cong tac cua Bo thang 4-2010_BC von DTPT 6 thang 2012 3 2" xfId="24262"/>
    <cellStyle name="1_BC 8 thang 2009 ve CT trong diem 5nam_Bao cao doan cong tac cua Bo thang 4-2010_BC von DTPT 6 thang 2012 4" xfId="7589"/>
    <cellStyle name="1_BC 8 thang 2009 ve CT trong diem 5nam_Bao cao doan cong tac cua Bo thang 4-2010_BC von DTPT 6 thang 2012 4 2" xfId="24263"/>
    <cellStyle name="1_BC 8 thang 2009 ve CT trong diem 5nam_Bao cao doan cong tac cua Bo thang 4-2010_BC von DTPT 6 thang 2012 5" xfId="7590"/>
    <cellStyle name="1_BC 8 thang 2009 ve CT trong diem 5nam_Bao cao doan cong tac cua Bo thang 4-2010_BC von DTPT 6 thang 2012 5 2" xfId="24264"/>
    <cellStyle name="1_BC 8 thang 2009 ve CT trong diem 5nam_Bao cao doan cong tac cua Bo thang 4-2010_BC von DTPT 6 thang 2012 6" xfId="24257"/>
    <cellStyle name="1_BC 8 thang 2009 ve CT trong diem 5nam_Bao cao doan cong tac cua Bo thang 4-2010_Bieu du thao QD von ho tro co MT" xfId="7591"/>
    <cellStyle name="1_BC 8 thang 2009 ve CT trong diem 5nam_Bao cao doan cong tac cua Bo thang 4-2010_Bieu du thao QD von ho tro co MT 2" xfId="7592"/>
    <cellStyle name="1_BC 8 thang 2009 ve CT trong diem 5nam_Bao cao doan cong tac cua Bo thang 4-2010_Bieu du thao QD von ho tro co MT 2 2" xfId="7593"/>
    <cellStyle name="1_BC 8 thang 2009 ve CT trong diem 5nam_Bao cao doan cong tac cua Bo thang 4-2010_Bieu du thao QD von ho tro co MT 2 2 2" xfId="24267"/>
    <cellStyle name="1_BC 8 thang 2009 ve CT trong diem 5nam_Bao cao doan cong tac cua Bo thang 4-2010_Bieu du thao QD von ho tro co MT 2 3" xfId="7594"/>
    <cellStyle name="1_BC 8 thang 2009 ve CT trong diem 5nam_Bao cao doan cong tac cua Bo thang 4-2010_Bieu du thao QD von ho tro co MT 2 3 2" xfId="24268"/>
    <cellStyle name="1_BC 8 thang 2009 ve CT trong diem 5nam_Bao cao doan cong tac cua Bo thang 4-2010_Bieu du thao QD von ho tro co MT 2 4" xfId="7595"/>
    <cellStyle name="1_BC 8 thang 2009 ve CT trong diem 5nam_Bao cao doan cong tac cua Bo thang 4-2010_Bieu du thao QD von ho tro co MT 2 4 2" xfId="24269"/>
    <cellStyle name="1_BC 8 thang 2009 ve CT trong diem 5nam_Bao cao doan cong tac cua Bo thang 4-2010_Bieu du thao QD von ho tro co MT 2 5" xfId="24266"/>
    <cellStyle name="1_BC 8 thang 2009 ve CT trong diem 5nam_Bao cao doan cong tac cua Bo thang 4-2010_Bieu du thao QD von ho tro co MT 3" xfId="7596"/>
    <cellStyle name="1_BC 8 thang 2009 ve CT trong diem 5nam_Bao cao doan cong tac cua Bo thang 4-2010_Bieu du thao QD von ho tro co MT 3 2" xfId="24270"/>
    <cellStyle name="1_BC 8 thang 2009 ve CT trong diem 5nam_Bao cao doan cong tac cua Bo thang 4-2010_Bieu du thao QD von ho tro co MT 4" xfId="7597"/>
    <cellStyle name="1_BC 8 thang 2009 ve CT trong diem 5nam_Bao cao doan cong tac cua Bo thang 4-2010_Bieu du thao QD von ho tro co MT 4 2" xfId="24271"/>
    <cellStyle name="1_BC 8 thang 2009 ve CT trong diem 5nam_Bao cao doan cong tac cua Bo thang 4-2010_Bieu du thao QD von ho tro co MT 5" xfId="7598"/>
    <cellStyle name="1_BC 8 thang 2009 ve CT trong diem 5nam_Bao cao doan cong tac cua Bo thang 4-2010_Bieu du thao QD von ho tro co MT 5 2" xfId="24272"/>
    <cellStyle name="1_BC 8 thang 2009 ve CT trong diem 5nam_Bao cao doan cong tac cua Bo thang 4-2010_Bieu du thao QD von ho tro co MT 6" xfId="24265"/>
    <cellStyle name="1_BC 8 thang 2009 ve CT trong diem 5nam_Bao cao doan cong tac cua Bo thang 4-2010_Dang ky phan khai von ODA (gui Bo)" xfId="7599"/>
    <cellStyle name="1_BC 8 thang 2009 ve CT trong diem 5nam_Bao cao doan cong tac cua Bo thang 4-2010_Dang ky phan khai von ODA (gui Bo) 2" xfId="7600"/>
    <cellStyle name="1_BC 8 thang 2009 ve CT trong diem 5nam_Bao cao doan cong tac cua Bo thang 4-2010_Dang ky phan khai von ODA (gui Bo) 2 2" xfId="7601"/>
    <cellStyle name="1_BC 8 thang 2009 ve CT trong diem 5nam_Bao cao doan cong tac cua Bo thang 4-2010_Dang ky phan khai von ODA (gui Bo) 2 2 2" xfId="24275"/>
    <cellStyle name="1_BC 8 thang 2009 ve CT trong diem 5nam_Bao cao doan cong tac cua Bo thang 4-2010_Dang ky phan khai von ODA (gui Bo) 2 3" xfId="7602"/>
    <cellStyle name="1_BC 8 thang 2009 ve CT trong diem 5nam_Bao cao doan cong tac cua Bo thang 4-2010_Dang ky phan khai von ODA (gui Bo) 2 3 2" xfId="24276"/>
    <cellStyle name="1_BC 8 thang 2009 ve CT trong diem 5nam_Bao cao doan cong tac cua Bo thang 4-2010_Dang ky phan khai von ODA (gui Bo) 2 4" xfId="7603"/>
    <cellStyle name="1_BC 8 thang 2009 ve CT trong diem 5nam_Bao cao doan cong tac cua Bo thang 4-2010_Dang ky phan khai von ODA (gui Bo) 2 4 2" xfId="24277"/>
    <cellStyle name="1_BC 8 thang 2009 ve CT trong diem 5nam_Bao cao doan cong tac cua Bo thang 4-2010_Dang ky phan khai von ODA (gui Bo) 2 5" xfId="24274"/>
    <cellStyle name="1_BC 8 thang 2009 ve CT trong diem 5nam_Bao cao doan cong tac cua Bo thang 4-2010_Dang ky phan khai von ODA (gui Bo) 3" xfId="7604"/>
    <cellStyle name="1_BC 8 thang 2009 ve CT trong diem 5nam_Bao cao doan cong tac cua Bo thang 4-2010_Dang ky phan khai von ODA (gui Bo) 3 2" xfId="24278"/>
    <cellStyle name="1_BC 8 thang 2009 ve CT trong diem 5nam_Bao cao doan cong tac cua Bo thang 4-2010_Dang ky phan khai von ODA (gui Bo) 4" xfId="7605"/>
    <cellStyle name="1_BC 8 thang 2009 ve CT trong diem 5nam_Bao cao doan cong tac cua Bo thang 4-2010_Dang ky phan khai von ODA (gui Bo) 4 2" xfId="24279"/>
    <cellStyle name="1_BC 8 thang 2009 ve CT trong diem 5nam_Bao cao doan cong tac cua Bo thang 4-2010_Dang ky phan khai von ODA (gui Bo) 5" xfId="7606"/>
    <cellStyle name="1_BC 8 thang 2009 ve CT trong diem 5nam_Bao cao doan cong tac cua Bo thang 4-2010_Dang ky phan khai von ODA (gui Bo) 5 2" xfId="24280"/>
    <cellStyle name="1_BC 8 thang 2009 ve CT trong diem 5nam_Bao cao doan cong tac cua Bo thang 4-2010_Dang ky phan khai von ODA (gui Bo) 6" xfId="24273"/>
    <cellStyle name="1_BC 8 thang 2009 ve CT trong diem 5nam_Bao cao doan cong tac cua Bo thang 4-2010_Dang ky phan khai von ODA (gui Bo)_BC von DTPT 6 thang 2012" xfId="7607"/>
    <cellStyle name="1_BC 8 thang 2009 ve CT trong diem 5nam_Bao cao doan cong tac cua Bo thang 4-2010_Dang ky phan khai von ODA (gui Bo)_BC von DTPT 6 thang 2012 2" xfId="7608"/>
    <cellStyle name="1_BC 8 thang 2009 ve CT trong diem 5nam_Bao cao doan cong tac cua Bo thang 4-2010_Dang ky phan khai von ODA (gui Bo)_BC von DTPT 6 thang 2012 2 2" xfId="7609"/>
    <cellStyle name="1_BC 8 thang 2009 ve CT trong diem 5nam_Bao cao doan cong tac cua Bo thang 4-2010_Dang ky phan khai von ODA (gui Bo)_BC von DTPT 6 thang 2012 2 2 2" xfId="24283"/>
    <cellStyle name="1_BC 8 thang 2009 ve CT trong diem 5nam_Bao cao doan cong tac cua Bo thang 4-2010_Dang ky phan khai von ODA (gui Bo)_BC von DTPT 6 thang 2012 2 3" xfId="7610"/>
    <cellStyle name="1_BC 8 thang 2009 ve CT trong diem 5nam_Bao cao doan cong tac cua Bo thang 4-2010_Dang ky phan khai von ODA (gui Bo)_BC von DTPT 6 thang 2012 2 3 2" xfId="24284"/>
    <cellStyle name="1_BC 8 thang 2009 ve CT trong diem 5nam_Bao cao doan cong tac cua Bo thang 4-2010_Dang ky phan khai von ODA (gui Bo)_BC von DTPT 6 thang 2012 2 4" xfId="7611"/>
    <cellStyle name="1_BC 8 thang 2009 ve CT trong diem 5nam_Bao cao doan cong tac cua Bo thang 4-2010_Dang ky phan khai von ODA (gui Bo)_BC von DTPT 6 thang 2012 2 4 2" xfId="24285"/>
    <cellStyle name="1_BC 8 thang 2009 ve CT trong diem 5nam_Bao cao doan cong tac cua Bo thang 4-2010_Dang ky phan khai von ODA (gui Bo)_BC von DTPT 6 thang 2012 2 5" xfId="24282"/>
    <cellStyle name="1_BC 8 thang 2009 ve CT trong diem 5nam_Bao cao doan cong tac cua Bo thang 4-2010_Dang ky phan khai von ODA (gui Bo)_BC von DTPT 6 thang 2012 3" xfId="7612"/>
    <cellStyle name="1_BC 8 thang 2009 ve CT trong diem 5nam_Bao cao doan cong tac cua Bo thang 4-2010_Dang ky phan khai von ODA (gui Bo)_BC von DTPT 6 thang 2012 3 2" xfId="24286"/>
    <cellStyle name="1_BC 8 thang 2009 ve CT trong diem 5nam_Bao cao doan cong tac cua Bo thang 4-2010_Dang ky phan khai von ODA (gui Bo)_BC von DTPT 6 thang 2012 4" xfId="7613"/>
    <cellStyle name="1_BC 8 thang 2009 ve CT trong diem 5nam_Bao cao doan cong tac cua Bo thang 4-2010_Dang ky phan khai von ODA (gui Bo)_BC von DTPT 6 thang 2012 4 2" xfId="24287"/>
    <cellStyle name="1_BC 8 thang 2009 ve CT trong diem 5nam_Bao cao doan cong tac cua Bo thang 4-2010_Dang ky phan khai von ODA (gui Bo)_BC von DTPT 6 thang 2012 5" xfId="7614"/>
    <cellStyle name="1_BC 8 thang 2009 ve CT trong diem 5nam_Bao cao doan cong tac cua Bo thang 4-2010_Dang ky phan khai von ODA (gui Bo)_BC von DTPT 6 thang 2012 5 2" xfId="24288"/>
    <cellStyle name="1_BC 8 thang 2009 ve CT trong diem 5nam_Bao cao doan cong tac cua Bo thang 4-2010_Dang ky phan khai von ODA (gui Bo)_BC von DTPT 6 thang 2012 6" xfId="24281"/>
    <cellStyle name="1_BC 8 thang 2009 ve CT trong diem 5nam_Bao cao doan cong tac cua Bo thang 4-2010_Dang ky phan khai von ODA (gui Bo)_Bieu du thao QD von ho tro co MT" xfId="7615"/>
    <cellStyle name="1_BC 8 thang 2009 ve CT trong diem 5nam_Bao cao doan cong tac cua Bo thang 4-2010_Dang ky phan khai von ODA (gui Bo)_Bieu du thao QD von ho tro co MT 2" xfId="7616"/>
    <cellStyle name="1_BC 8 thang 2009 ve CT trong diem 5nam_Bao cao doan cong tac cua Bo thang 4-2010_Dang ky phan khai von ODA (gui Bo)_Bieu du thao QD von ho tro co MT 2 2" xfId="7617"/>
    <cellStyle name="1_BC 8 thang 2009 ve CT trong diem 5nam_Bao cao doan cong tac cua Bo thang 4-2010_Dang ky phan khai von ODA (gui Bo)_Bieu du thao QD von ho tro co MT 2 2 2" xfId="24291"/>
    <cellStyle name="1_BC 8 thang 2009 ve CT trong diem 5nam_Bao cao doan cong tac cua Bo thang 4-2010_Dang ky phan khai von ODA (gui Bo)_Bieu du thao QD von ho tro co MT 2 3" xfId="7618"/>
    <cellStyle name="1_BC 8 thang 2009 ve CT trong diem 5nam_Bao cao doan cong tac cua Bo thang 4-2010_Dang ky phan khai von ODA (gui Bo)_Bieu du thao QD von ho tro co MT 2 3 2" xfId="24292"/>
    <cellStyle name="1_BC 8 thang 2009 ve CT trong diem 5nam_Bao cao doan cong tac cua Bo thang 4-2010_Dang ky phan khai von ODA (gui Bo)_Bieu du thao QD von ho tro co MT 2 4" xfId="7619"/>
    <cellStyle name="1_BC 8 thang 2009 ve CT trong diem 5nam_Bao cao doan cong tac cua Bo thang 4-2010_Dang ky phan khai von ODA (gui Bo)_Bieu du thao QD von ho tro co MT 2 4 2" xfId="24293"/>
    <cellStyle name="1_BC 8 thang 2009 ve CT trong diem 5nam_Bao cao doan cong tac cua Bo thang 4-2010_Dang ky phan khai von ODA (gui Bo)_Bieu du thao QD von ho tro co MT 2 5" xfId="24290"/>
    <cellStyle name="1_BC 8 thang 2009 ve CT trong diem 5nam_Bao cao doan cong tac cua Bo thang 4-2010_Dang ky phan khai von ODA (gui Bo)_Bieu du thao QD von ho tro co MT 3" xfId="7620"/>
    <cellStyle name="1_BC 8 thang 2009 ve CT trong diem 5nam_Bao cao doan cong tac cua Bo thang 4-2010_Dang ky phan khai von ODA (gui Bo)_Bieu du thao QD von ho tro co MT 3 2" xfId="24294"/>
    <cellStyle name="1_BC 8 thang 2009 ve CT trong diem 5nam_Bao cao doan cong tac cua Bo thang 4-2010_Dang ky phan khai von ODA (gui Bo)_Bieu du thao QD von ho tro co MT 4" xfId="7621"/>
    <cellStyle name="1_BC 8 thang 2009 ve CT trong diem 5nam_Bao cao doan cong tac cua Bo thang 4-2010_Dang ky phan khai von ODA (gui Bo)_Bieu du thao QD von ho tro co MT 4 2" xfId="24295"/>
    <cellStyle name="1_BC 8 thang 2009 ve CT trong diem 5nam_Bao cao doan cong tac cua Bo thang 4-2010_Dang ky phan khai von ODA (gui Bo)_Bieu du thao QD von ho tro co MT 5" xfId="7622"/>
    <cellStyle name="1_BC 8 thang 2009 ve CT trong diem 5nam_Bao cao doan cong tac cua Bo thang 4-2010_Dang ky phan khai von ODA (gui Bo)_Bieu du thao QD von ho tro co MT 5 2" xfId="24296"/>
    <cellStyle name="1_BC 8 thang 2009 ve CT trong diem 5nam_Bao cao doan cong tac cua Bo thang 4-2010_Dang ky phan khai von ODA (gui Bo)_Bieu du thao QD von ho tro co MT 6" xfId="24289"/>
    <cellStyle name="1_BC 8 thang 2009 ve CT trong diem 5nam_Bao cao doan cong tac cua Bo thang 4-2010_Dang ky phan khai von ODA (gui Bo)_Ke hoach 2012 theo doi (giai ngan 30.6.12)" xfId="7623"/>
    <cellStyle name="1_BC 8 thang 2009 ve CT trong diem 5nam_Bao cao doan cong tac cua Bo thang 4-2010_Dang ky phan khai von ODA (gui Bo)_Ke hoach 2012 theo doi (giai ngan 30.6.12) 2" xfId="7624"/>
    <cellStyle name="1_BC 8 thang 2009 ve CT trong diem 5nam_Bao cao doan cong tac cua Bo thang 4-2010_Dang ky phan khai von ODA (gui Bo)_Ke hoach 2012 theo doi (giai ngan 30.6.12) 2 2" xfId="7625"/>
    <cellStyle name="1_BC 8 thang 2009 ve CT trong diem 5nam_Bao cao doan cong tac cua Bo thang 4-2010_Dang ky phan khai von ODA (gui Bo)_Ke hoach 2012 theo doi (giai ngan 30.6.12) 2 2 2" xfId="24299"/>
    <cellStyle name="1_BC 8 thang 2009 ve CT trong diem 5nam_Bao cao doan cong tac cua Bo thang 4-2010_Dang ky phan khai von ODA (gui Bo)_Ke hoach 2012 theo doi (giai ngan 30.6.12) 2 3" xfId="7626"/>
    <cellStyle name="1_BC 8 thang 2009 ve CT trong diem 5nam_Bao cao doan cong tac cua Bo thang 4-2010_Dang ky phan khai von ODA (gui Bo)_Ke hoach 2012 theo doi (giai ngan 30.6.12) 2 3 2" xfId="24300"/>
    <cellStyle name="1_BC 8 thang 2009 ve CT trong diem 5nam_Bao cao doan cong tac cua Bo thang 4-2010_Dang ky phan khai von ODA (gui Bo)_Ke hoach 2012 theo doi (giai ngan 30.6.12) 2 4" xfId="7627"/>
    <cellStyle name="1_BC 8 thang 2009 ve CT trong diem 5nam_Bao cao doan cong tac cua Bo thang 4-2010_Dang ky phan khai von ODA (gui Bo)_Ke hoach 2012 theo doi (giai ngan 30.6.12) 2 4 2" xfId="24301"/>
    <cellStyle name="1_BC 8 thang 2009 ve CT trong diem 5nam_Bao cao doan cong tac cua Bo thang 4-2010_Dang ky phan khai von ODA (gui Bo)_Ke hoach 2012 theo doi (giai ngan 30.6.12) 2 5" xfId="24298"/>
    <cellStyle name="1_BC 8 thang 2009 ve CT trong diem 5nam_Bao cao doan cong tac cua Bo thang 4-2010_Dang ky phan khai von ODA (gui Bo)_Ke hoach 2012 theo doi (giai ngan 30.6.12) 3" xfId="7628"/>
    <cellStyle name="1_BC 8 thang 2009 ve CT trong diem 5nam_Bao cao doan cong tac cua Bo thang 4-2010_Dang ky phan khai von ODA (gui Bo)_Ke hoach 2012 theo doi (giai ngan 30.6.12) 3 2" xfId="24302"/>
    <cellStyle name="1_BC 8 thang 2009 ve CT trong diem 5nam_Bao cao doan cong tac cua Bo thang 4-2010_Dang ky phan khai von ODA (gui Bo)_Ke hoach 2012 theo doi (giai ngan 30.6.12) 4" xfId="7629"/>
    <cellStyle name="1_BC 8 thang 2009 ve CT trong diem 5nam_Bao cao doan cong tac cua Bo thang 4-2010_Dang ky phan khai von ODA (gui Bo)_Ke hoach 2012 theo doi (giai ngan 30.6.12) 4 2" xfId="24303"/>
    <cellStyle name="1_BC 8 thang 2009 ve CT trong diem 5nam_Bao cao doan cong tac cua Bo thang 4-2010_Dang ky phan khai von ODA (gui Bo)_Ke hoach 2012 theo doi (giai ngan 30.6.12) 5" xfId="7630"/>
    <cellStyle name="1_BC 8 thang 2009 ve CT trong diem 5nam_Bao cao doan cong tac cua Bo thang 4-2010_Dang ky phan khai von ODA (gui Bo)_Ke hoach 2012 theo doi (giai ngan 30.6.12) 5 2" xfId="24304"/>
    <cellStyle name="1_BC 8 thang 2009 ve CT trong diem 5nam_Bao cao doan cong tac cua Bo thang 4-2010_Dang ky phan khai von ODA (gui Bo)_Ke hoach 2012 theo doi (giai ngan 30.6.12) 6" xfId="24297"/>
    <cellStyle name="1_BC 8 thang 2009 ve CT trong diem 5nam_Bao cao doan cong tac cua Bo thang 4-2010_Ke hoach 2012 (theo doi)" xfId="7631"/>
    <cellStyle name="1_BC 8 thang 2009 ve CT trong diem 5nam_Bao cao doan cong tac cua Bo thang 4-2010_Ke hoach 2012 (theo doi) 2" xfId="7632"/>
    <cellStyle name="1_BC 8 thang 2009 ve CT trong diem 5nam_Bao cao doan cong tac cua Bo thang 4-2010_Ke hoach 2012 (theo doi) 2 2" xfId="7633"/>
    <cellStyle name="1_BC 8 thang 2009 ve CT trong diem 5nam_Bao cao doan cong tac cua Bo thang 4-2010_Ke hoach 2012 (theo doi) 2 2 2" xfId="24307"/>
    <cellStyle name="1_BC 8 thang 2009 ve CT trong diem 5nam_Bao cao doan cong tac cua Bo thang 4-2010_Ke hoach 2012 (theo doi) 2 3" xfId="7634"/>
    <cellStyle name="1_BC 8 thang 2009 ve CT trong diem 5nam_Bao cao doan cong tac cua Bo thang 4-2010_Ke hoach 2012 (theo doi) 2 3 2" xfId="24308"/>
    <cellStyle name="1_BC 8 thang 2009 ve CT trong diem 5nam_Bao cao doan cong tac cua Bo thang 4-2010_Ke hoach 2012 (theo doi) 2 4" xfId="7635"/>
    <cellStyle name="1_BC 8 thang 2009 ve CT trong diem 5nam_Bao cao doan cong tac cua Bo thang 4-2010_Ke hoach 2012 (theo doi) 2 4 2" xfId="24309"/>
    <cellStyle name="1_BC 8 thang 2009 ve CT trong diem 5nam_Bao cao doan cong tac cua Bo thang 4-2010_Ke hoach 2012 (theo doi) 2 5" xfId="24306"/>
    <cellStyle name="1_BC 8 thang 2009 ve CT trong diem 5nam_Bao cao doan cong tac cua Bo thang 4-2010_Ke hoach 2012 (theo doi) 3" xfId="7636"/>
    <cellStyle name="1_BC 8 thang 2009 ve CT trong diem 5nam_Bao cao doan cong tac cua Bo thang 4-2010_Ke hoach 2012 (theo doi) 3 2" xfId="24310"/>
    <cellStyle name="1_BC 8 thang 2009 ve CT trong diem 5nam_Bao cao doan cong tac cua Bo thang 4-2010_Ke hoach 2012 (theo doi) 4" xfId="7637"/>
    <cellStyle name="1_BC 8 thang 2009 ve CT trong diem 5nam_Bao cao doan cong tac cua Bo thang 4-2010_Ke hoach 2012 (theo doi) 4 2" xfId="24311"/>
    <cellStyle name="1_BC 8 thang 2009 ve CT trong diem 5nam_Bao cao doan cong tac cua Bo thang 4-2010_Ke hoach 2012 (theo doi) 5" xfId="7638"/>
    <cellStyle name="1_BC 8 thang 2009 ve CT trong diem 5nam_Bao cao doan cong tac cua Bo thang 4-2010_Ke hoach 2012 (theo doi) 5 2" xfId="24312"/>
    <cellStyle name="1_BC 8 thang 2009 ve CT trong diem 5nam_Bao cao doan cong tac cua Bo thang 4-2010_Ke hoach 2012 (theo doi) 6" xfId="24305"/>
    <cellStyle name="1_BC 8 thang 2009 ve CT trong diem 5nam_Bao cao doan cong tac cua Bo thang 4-2010_Ke hoach 2012 theo doi (giai ngan 30.6.12)" xfId="7639"/>
    <cellStyle name="1_BC 8 thang 2009 ve CT trong diem 5nam_Bao cao doan cong tac cua Bo thang 4-2010_Ke hoach 2012 theo doi (giai ngan 30.6.12) 2" xfId="7640"/>
    <cellStyle name="1_BC 8 thang 2009 ve CT trong diem 5nam_Bao cao doan cong tac cua Bo thang 4-2010_Ke hoach 2012 theo doi (giai ngan 30.6.12) 2 2" xfId="7641"/>
    <cellStyle name="1_BC 8 thang 2009 ve CT trong diem 5nam_Bao cao doan cong tac cua Bo thang 4-2010_Ke hoach 2012 theo doi (giai ngan 30.6.12) 2 2 2" xfId="24315"/>
    <cellStyle name="1_BC 8 thang 2009 ve CT trong diem 5nam_Bao cao doan cong tac cua Bo thang 4-2010_Ke hoach 2012 theo doi (giai ngan 30.6.12) 2 3" xfId="7642"/>
    <cellStyle name="1_BC 8 thang 2009 ve CT trong diem 5nam_Bao cao doan cong tac cua Bo thang 4-2010_Ke hoach 2012 theo doi (giai ngan 30.6.12) 2 3 2" xfId="24316"/>
    <cellStyle name="1_BC 8 thang 2009 ve CT trong diem 5nam_Bao cao doan cong tac cua Bo thang 4-2010_Ke hoach 2012 theo doi (giai ngan 30.6.12) 2 4" xfId="7643"/>
    <cellStyle name="1_BC 8 thang 2009 ve CT trong diem 5nam_Bao cao doan cong tac cua Bo thang 4-2010_Ke hoach 2012 theo doi (giai ngan 30.6.12) 2 4 2" xfId="24317"/>
    <cellStyle name="1_BC 8 thang 2009 ve CT trong diem 5nam_Bao cao doan cong tac cua Bo thang 4-2010_Ke hoach 2012 theo doi (giai ngan 30.6.12) 2 5" xfId="24314"/>
    <cellStyle name="1_BC 8 thang 2009 ve CT trong diem 5nam_Bao cao doan cong tac cua Bo thang 4-2010_Ke hoach 2012 theo doi (giai ngan 30.6.12) 3" xfId="7644"/>
    <cellStyle name="1_BC 8 thang 2009 ve CT trong diem 5nam_Bao cao doan cong tac cua Bo thang 4-2010_Ke hoach 2012 theo doi (giai ngan 30.6.12) 3 2" xfId="24318"/>
    <cellStyle name="1_BC 8 thang 2009 ve CT trong diem 5nam_Bao cao doan cong tac cua Bo thang 4-2010_Ke hoach 2012 theo doi (giai ngan 30.6.12) 4" xfId="7645"/>
    <cellStyle name="1_BC 8 thang 2009 ve CT trong diem 5nam_Bao cao doan cong tac cua Bo thang 4-2010_Ke hoach 2012 theo doi (giai ngan 30.6.12) 4 2" xfId="24319"/>
    <cellStyle name="1_BC 8 thang 2009 ve CT trong diem 5nam_Bao cao doan cong tac cua Bo thang 4-2010_Ke hoach 2012 theo doi (giai ngan 30.6.12) 5" xfId="7646"/>
    <cellStyle name="1_BC 8 thang 2009 ve CT trong diem 5nam_Bao cao doan cong tac cua Bo thang 4-2010_Ke hoach 2012 theo doi (giai ngan 30.6.12) 5 2" xfId="24320"/>
    <cellStyle name="1_BC 8 thang 2009 ve CT trong diem 5nam_Bao cao doan cong tac cua Bo thang 4-2010_Ke hoach 2012 theo doi (giai ngan 30.6.12) 6" xfId="24313"/>
    <cellStyle name="1_BC 8 thang 2009 ve CT trong diem 5nam_BC cong trinh trong diem" xfId="7647"/>
    <cellStyle name="1_BC 8 thang 2009 ve CT trong diem 5nam_BC cong trinh trong diem 2" xfId="7648"/>
    <cellStyle name="1_BC 8 thang 2009 ve CT trong diem 5nam_BC cong trinh trong diem 2 2" xfId="7649"/>
    <cellStyle name="1_BC 8 thang 2009 ve CT trong diem 5nam_BC cong trinh trong diem 2 2 2" xfId="7650"/>
    <cellStyle name="1_BC 8 thang 2009 ve CT trong diem 5nam_BC cong trinh trong diem 2 2 2 2" xfId="24324"/>
    <cellStyle name="1_BC 8 thang 2009 ve CT trong diem 5nam_BC cong trinh trong diem 2 2 3" xfId="7651"/>
    <cellStyle name="1_BC 8 thang 2009 ve CT trong diem 5nam_BC cong trinh trong diem 2 2 3 2" xfId="24325"/>
    <cellStyle name="1_BC 8 thang 2009 ve CT trong diem 5nam_BC cong trinh trong diem 2 2 4" xfId="7652"/>
    <cellStyle name="1_BC 8 thang 2009 ve CT trong diem 5nam_BC cong trinh trong diem 2 2 4 2" xfId="24326"/>
    <cellStyle name="1_BC 8 thang 2009 ve CT trong diem 5nam_BC cong trinh trong diem 2 2 5" xfId="24323"/>
    <cellStyle name="1_BC 8 thang 2009 ve CT trong diem 5nam_BC cong trinh trong diem 2 3" xfId="7653"/>
    <cellStyle name="1_BC 8 thang 2009 ve CT trong diem 5nam_BC cong trinh trong diem 2 3 2" xfId="24327"/>
    <cellStyle name="1_BC 8 thang 2009 ve CT trong diem 5nam_BC cong trinh trong diem 2 4" xfId="7654"/>
    <cellStyle name="1_BC 8 thang 2009 ve CT trong diem 5nam_BC cong trinh trong diem 2 4 2" xfId="24328"/>
    <cellStyle name="1_BC 8 thang 2009 ve CT trong diem 5nam_BC cong trinh trong diem 2 5" xfId="7655"/>
    <cellStyle name="1_BC 8 thang 2009 ve CT trong diem 5nam_BC cong trinh trong diem 2 5 2" xfId="24329"/>
    <cellStyle name="1_BC 8 thang 2009 ve CT trong diem 5nam_BC cong trinh trong diem 2 6" xfId="24322"/>
    <cellStyle name="1_BC 8 thang 2009 ve CT trong diem 5nam_BC cong trinh trong diem 3" xfId="7656"/>
    <cellStyle name="1_BC 8 thang 2009 ve CT trong diem 5nam_BC cong trinh trong diem 3 2" xfId="7657"/>
    <cellStyle name="1_BC 8 thang 2009 ve CT trong diem 5nam_BC cong trinh trong diem 3 2 2" xfId="24331"/>
    <cellStyle name="1_BC 8 thang 2009 ve CT trong diem 5nam_BC cong trinh trong diem 3 3" xfId="7658"/>
    <cellStyle name="1_BC 8 thang 2009 ve CT trong diem 5nam_BC cong trinh trong diem 3 3 2" xfId="24332"/>
    <cellStyle name="1_BC 8 thang 2009 ve CT trong diem 5nam_BC cong trinh trong diem 3 4" xfId="7659"/>
    <cellStyle name="1_BC 8 thang 2009 ve CT trong diem 5nam_BC cong trinh trong diem 3 4 2" xfId="24333"/>
    <cellStyle name="1_BC 8 thang 2009 ve CT trong diem 5nam_BC cong trinh trong diem 3 5" xfId="24330"/>
    <cellStyle name="1_BC 8 thang 2009 ve CT trong diem 5nam_BC cong trinh trong diem 4" xfId="7660"/>
    <cellStyle name="1_BC 8 thang 2009 ve CT trong diem 5nam_BC cong trinh trong diem 4 2" xfId="24334"/>
    <cellStyle name="1_BC 8 thang 2009 ve CT trong diem 5nam_BC cong trinh trong diem 5" xfId="7661"/>
    <cellStyle name="1_BC 8 thang 2009 ve CT trong diem 5nam_BC cong trinh trong diem 5 2" xfId="24335"/>
    <cellStyle name="1_BC 8 thang 2009 ve CT trong diem 5nam_BC cong trinh trong diem 6" xfId="7662"/>
    <cellStyle name="1_BC 8 thang 2009 ve CT trong diem 5nam_BC cong trinh trong diem 6 2" xfId="24336"/>
    <cellStyle name="1_BC 8 thang 2009 ve CT trong diem 5nam_BC cong trinh trong diem 7" xfId="24321"/>
    <cellStyle name="1_BC 8 thang 2009 ve CT trong diem 5nam_BC cong trinh trong diem_BC von DTPT 6 thang 2012" xfId="7663"/>
    <cellStyle name="1_BC 8 thang 2009 ve CT trong diem 5nam_BC cong trinh trong diem_BC von DTPT 6 thang 2012 2" xfId="7664"/>
    <cellStyle name="1_BC 8 thang 2009 ve CT trong diem 5nam_BC cong trinh trong diem_BC von DTPT 6 thang 2012 2 2" xfId="7665"/>
    <cellStyle name="1_BC 8 thang 2009 ve CT trong diem 5nam_BC cong trinh trong diem_BC von DTPT 6 thang 2012 2 2 2" xfId="7666"/>
    <cellStyle name="1_BC 8 thang 2009 ve CT trong diem 5nam_BC cong trinh trong diem_BC von DTPT 6 thang 2012 2 2 2 2" xfId="24340"/>
    <cellStyle name="1_BC 8 thang 2009 ve CT trong diem 5nam_BC cong trinh trong diem_BC von DTPT 6 thang 2012 2 2 3" xfId="7667"/>
    <cellStyle name="1_BC 8 thang 2009 ve CT trong diem 5nam_BC cong trinh trong diem_BC von DTPT 6 thang 2012 2 2 3 2" xfId="24341"/>
    <cellStyle name="1_BC 8 thang 2009 ve CT trong diem 5nam_BC cong trinh trong diem_BC von DTPT 6 thang 2012 2 2 4" xfId="7668"/>
    <cellStyle name="1_BC 8 thang 2009 ve CT trong diem 5nam_BC cong trinh trong diem_BC von DTPT 6 thang 2012 2 2 4 2" xfId="24342"/>
    <cellStyle name="1_BC 8 thang 2009 ve CT trong diem 5nam_BC cong trinh trong diem_BC von DTPT 6 thang 2012 2 2 5" xfId="24339"/>
    <cellStyle name="1_BC 8 thang 2009 ve CT trong diem 5nam_BC cong trinh trong diem_BC von DTPT 6 thang 2012 2 3" xfId="7669"/>
    <cellStyle name="1_BC 8 thang 2009 ve CT trong diem 5nam_BC cong trinh trong diem_BC von DTPT 6 thang 2012 2 3 2" xfId="24343"/>
    <cellStyle name="1_BC 8 thang 2009 ve CT trong diem 5nam_BC cong trinh trong diem_BC von DTPT 6 thang 2012 2 4" xfId="7670"/>
    <cellStyle name="1_BC 8 thang 2009 ve CT trong diem 5nam_BC cong trinh trong diem_BC von DTPT 6 thang 2012 2 4 2" xfId="24344"/>
    <cellStyle name="1_BC 8 thang 2009 ve CT trong diem 5nam_BC cong trinh trong diem_BC von DTPT 6 thang 2012 2 5" xfId="7671"/>
    <cellStyle name="1_BC 8 thang 2009 ve CT trong diem 5nam_BC cong trinh trong diem_BC von DTPT 6 thang 2012 2 5 2" xfId="24345"/>
    <cellStyle name="1_BC 8 thang 2009 ve CT trong diem 5nam_BC cong trinh trong diem_BC von DTPT 6 thang 2012 2 6" xfId="24338"/>
    <cellStyle name="1_BC 8 thang 2009 ve CT trong diem 5nam_BC cong trinh trong diem_BC von DTPT 6 thang 2012 3" xfId="7672"/>
    <cellStyle name="1_BC 8 thang 2009 ve CT trong diem 5nam_BC cong trinh trong diem_BC von DTPT 6 thang 2012 3 2" xfId="7673"/>
    <cellStyle name="1_BC 8 thang 2009 ve CT trong diem 5nam_BC cong trinh trong diem_BC von DTPT 6 thang 2012 3 2 2" xfId="24347"/>
    <cellStyle name="1_BC 8 thang 2009 ve CT trong diem 5nam_BC cong trinh trong diem_BC von DTPT 6 thang 2012 3 3" xfId="7674"/>
    <cellStyle name="1_BC 8 thang 2009 ve CT trong diem 5nam_BC cong trinh trong diem_BC von DTPT 6 thang 2012 3 3 2" xfId="24348"/>
    <cellStyle name="1_BC 8 thang 2009 ve CT trong diem 5nam_BC cong trinh trong diem_BC von DTPT 6 thang 2012 3 4" xfId="7675"/>
    <cellStyle name="1_BC 8 thang 2009 ve CT trong diem 5nam_BC cong trinh trong diem_BC von DTPT 6 thang 2012 3 4 2" xfId="24349"/>
    <cellStyle name="1_BC 8 thang 2009 ve CT trong diem 5nam_BC cong trinh trong diem_BC von DTPT 6 thang 2012 3 5" xfId="24346"/>
    <cellStyle name="1_BC 8 thang 2009 ve CT trong diem 5nam_BC cong trinh trong diem_BC von DTPT 6 thang 2012 4" xfId="7676"/>
    <cellStyle name="1_BC 8 thang 2009 ve CT trong diem 5nam_BC cong trinh trong diem_BC von DTPT 6 thang 2012 4 2" xfId="24350"/>
    <cellStyle name="1_BC 8 thang 2009 ve CT trong diem 5nam_BC cong trinh trong diem_BC von DTPT 6 thang 2012 5" xfId="7677"/>
    <cellStyle name="1_BC 8 thang 2009 ve CT trong diem 5nam_BC cong trinh trong diem_BC von DTPT 6 thang 2012 5 2" xfId="24351"/>
    <cellStyle name="1_BC 8 thang 2009 ve CT trong diem 5nam_BC cong trinh trong diem_BC von DTPT 6 thang 2012 6" xfId="7678"/>
    <cellStyle name="1_BC 8 thang 2009 ve CT trong diem 5nam_BC cong trinh trong diem_BC von DTPT 6 thang 2012 6 2" xfId="24352"/>
    <cellStyle name="1_BC 8 thang 2009 ve CT trong diem 5nam_BC cong trinh trong diem_BC von DTPT 6 thang 2012 7" xfId="24337"/>
    <cellStyle name="1_BC 8 thang 2009 ve CT trong diem 5nam_BC cong trinh trong diem_Bieu du thao QD von ho tro co MT" xfId="7679"/>
    <cellStyle name="1_BC 8 thang 2009 ve CT trong diem 5nam_BC cong trinh trong diem_Bieu du thao QD von ho tro co MT 2" xfId="7680"/>
    <cellStyle name="1_BC 8 thang 2009 ve CT trong diem 5nam_BC cong trinh trong diem_Bieu du thao QD von ho tro co MT 2 2" xfId="7681"/>
    <cellStyle name="1_BC 8 thang 2009 ve CT trong diem 5nam_BC cong trinh trong diem_Bieu du thao QD von ho tro co MT 2 2 2" xfId="7682"/>
    <cellStyle name="1_BC 8 thang 2009 ve CT trong diem 5nam_BC cong trinh trong diem_Bieu du thao QD von ho tro co MT 2 2 2 2" xfId="24356"/>
    <cellStyle name="1_BC 8 thang 2009 ve CT trong diem 5nam_BC cong trinh trong diem_Bieu du thao QD von ho tro co MT 2 2 3" xfId="7683"/>
    <cellStyle name="1_BC 8 thang 2009 ve CT trong diem 5nam_BC cong trinh trong diem_Bieu du thao QD von ho tro co MT 2 2 3 2" xfId="24357"/>
    <cellStyle name="1_BC 8 thang 2009 ve CT trong diem 5nam_BC cong trinh trong diem_Bieu du thao QD von ho tro co MT 2 2 4" xfId="7684"/>
    <cellStyle name="1_BC 8 thang 2009 ve CT trong diem 5nam_BC cong trinh trong diem_Bieu du thao QD von ho tro co MT 2 2 4 2" xfId="24358"/>
    <cellStyle name="1_BC 8 thang 2009 ve CT trong diem 5nam_BC cong trinh trong diem_Bieu du thao QD von ho tro co MT 2 2 5" xfId="24355"/>
    <cellStyle name="1_BC 8 thang 2009 ve CT trong diem 5nam_BC cong trinh trong diem_Bieu du thao QD von ho tro co MT 2 3" xfId="7685"/>
    <cellStyle name="1_BC 8 thang 2009 ve CT trong diem 5nam_BC cong trinh trong diem_Bieu du thao QD von ho tro co MT 2 3 2" xfId="24359"/>
    <cellStyle name="1_BC 8 thang 2009 ve CT trong diem 5nam_BC cong trinh trong diem_Bieu du thao QD von ho tro co MT 2 4" xfId="7686"/>
    <cellStyle name="1_BC 8 thang 2009 ve CT trong diem 5nam_BC cong trinh trong diem_Bieu du thao QD von ho tro co MT 2 4 2" xfId="24360"/>
    <cellStyle name="1_BC 8 thang 2009 ve CT trong diem 5nam_BC cong trinh trong diem_Bieu du thao QD von ho tro co MT 2 5" xfId="7687"/>
    <cellStyle name="1_BC 8 thang 2009 ve CT trong diem 5nam_BC cong trinh trong diem_Bieu du thao QD von ho tro co MT 2 5 2" xfId="24361"/>
    <cellStyle name="1_BC 8 thang 2009 ve CT trong diem 5nam_BC cong trinh trong diem_Bieu du thao QD von ho tro co MT 2 6" xfId="24354"/>
    <cellStyle name="1_BC 8 thang 2009 ve CT trong diem 5nam_BC cong trinh trong diem_Bieu du thao QD von ho tro co MT 3" xfId="7688"/>
    <cellStyle name="1_BC 8 thang 2009 ve CT trong diem 5nam_BC cong trinh trong diem_Bieu du thao QD von ho tro co MT 3 2" xfId="7689"/>
    <cellStyle name="1_BC 8 thang 2009 ve CT trong diem 5nam_BC cong trinh trong diem_Bieu du thao QD von ho tro co MT 3 2 2" xfId="24363"/>
    <cellStyle name="1_BC 8 thang 2009 ve CT trong diem 5nam_BC cong trinh trong diem_Bieu du thao QD von ho tro co MT 3 3" xfId="7690"/>
    <cellStyle name="1_BC 8 thang 2009 ve CT trong diem 5nam_BC cong trinh trong diem_Bieu du thao QD von ho tro co MT 3 3 2" xfId="24364"/>
    <cellStyle name="1_BC 8 thang 2009 ve CT trong diem 5nam_BC cong trinh trong diem_Bieu du thao QD von ho tro co MT 3 4" xfId="7691"/>
    <cellStyle name="1_BC 8 thang 2009 ve CT trong diem 5nam_BC cong trinh trong diem_Bieu du thao QD von ho tro co MT 3 4 2" xfId="24365"/>
    <cellStyle name="1_BC 8 thang 2009 ve CT trong diem 5nam_BC cong trinh trong diem_Bieu du thao QD von ho tro co MT 3 5" xfId="24362"/>
    <cellStyle name="1_BC 8 thang 2009 ve CT trong diem 5nam_BC cong trinh trong diem_Bieu du thao QD von ho tro co MT 4" xfId="7692"/>
    <cellStyle name="1_BC 8 thang 2009 ve CT trong diem 5nam_BC cong trinh trong diem_Bieu du thao QD von ho tro co MT 4 2" xfId="24366"/>
    <cellStyle name="1_BC 8 thang 2009 ve CT trong diem 5nam_BC cong trinh trong diem_Bieu du thao QD von ho tro co MT 5" xfId="7693"/>
    <cellStyle name="1_BC 8 thang 2009 ve CT trong diem 5nam_BC cong trinh trong diem_Bieu du thao QD von ho tro co MT 5 2" xfId="24367"/>
    <cellStyle name="1_BC 8 thang 2009 ve CT trong diem 5nam_BC cong trinh trong diem_Bieu du thao QD von ho tro co MT 6" xfId="7694"/>
    <cellStyle name="1_BC 8 thang 2009 ve CT trong diem 5nam_BC cong trinh trong diem_Bieu du thao QD von ho tro co MT 6 2" xfId="24368"/>
    <cellStyle name="1_BC 8 thang 2009 ve CT trong diem 5nam_BC cong trinh trong diem_Bieu du thao QD von ho tro co MT 7" xfId="24353"/>
    <cellStyle name="1_BC 8 thang 2009 ve CT trong diem 5nam_BC cong trinh trong diem_Ke hoach 2012 (theo doi)" xfId="7695"/>
    <cellStyle name="1_BC 8 thang 2009 ve CT trong diem 5nam_BC cong trinh trong diem_Ke hoach 2012 (theo doi) 2" xfId="7696"/>
    <cellStyle name="1_BC 8 thang 2009 ve CT trong diem 5nam_BC cong trinh trong diem_Ke hoach 2012 (theo doi) 2 2" xfId="7697"/>
    <cellStyle name="1_BC 8 thang 2009 ve CT trong diem 5nam_BC cong trinh trong diem_Ke hoach 2012 (theo doi) 2 2 2" xfId="7698"/>
    <cellStyle name="1_BC 8 thang 2009 ve CT trong diem 5nam_BC cong trinh trong diem_Ke hoach 2012 (theo doi) 2 2 2 2" xfId="24372"/>
    <cellStyle name="1_BC 8 thang 2009 ve CT trong diem 5nam_BC cong trinh trong diem_Ke hoach 2012 (theo doi) 2 2 3" xfId="7699"/>
    <cellStyle name="1_BC 8 thang 2009 ve CT trong diem 5nam_BC cong trinh trong diem_Ke hoach 2012 (theo doi) 2 2 3 2" xfId="24373"/>
    <cellStyle name="1_BC 8 thang 2009 ve CT trong diem 5nam_BC cong trinh trong diem_Ke hoach 2012 (theo doi) 2 2 4" xfId="7700"/>
    <cellStyle name="1_BC 8 thang 2009 ve CT trong diem 5nam_BC cong trinh trong diem_Ke hoach 2012 (theo doi) 2 2 4 2" xfId="24374"/>
    <cellStyle name="1_BC 8 thang 2009 ve CT trong diem 5nam_BC cong trinh trong diem_Ke hoach 2012 (theo doi) 2 2 5" xfId="24371"/>
    <cellStyle name="1_BC 8 thang 2009 ve CT trong diem 5nam_BC cong trinh trong diem_Ke hoach 2012 (theo doi) 2 3" xfId="7701"/>
    <cellStyle name="1_BC 8 thang 2009 ve CT trong diem 5nam_BC cong trinh trong diem_Ke hoach 2012 (theo doi) 2 3 2" xfId="24375"/>
    <cellStyle name="1_BC 8 thang 2009 ve CT trong diem 5nam_BC cong trinh trong diem_Ke hoach 2012 (theo doi) 2 4" xfId="7702"/>
    <cellStyle name="1_BC 8 thang 2009 ve CT trong diem 5nam_BC cong trinh trong diem_Ke hoach 2012 (theo doi) 2 4 2" xfId="24376"/>
    <cellStyle name="1_BC 8 thang 2009 ve CT trong diem 5nam_BC cong trinh trong diem_Ke hoach 2012 (theo doi) 2 5" xfId="7703"/>
    <cellStyle name="1_BC 8 thang 2009 ve CT trong diem 5nam_BC cong trinh trong diem_Ke hoach 2012 (theo doi) 2 5 2" xfId="24377"/>
    <cellStyle name="1_BC 8 thang 2009 ve CT trong diem 5nam_BC cong trinh trong diem_Ke hoach 2012 (theo doi) 2 6" xfId="24370"/>
    <cellStyle name="1_BC 8 thang 2009 ve CT trong diem 5nam_BC cong trinh trong diem_Ke hoach 2012 (theo doi) 3" xfId="7704"/>
    <cellStyle name="1_BC 8 thang 2009 ve CT trong diem 5nam_BC cong trinh trong diem_Ke hoach 2012 (theo doi) 3 2" xfId="7705"/>
    <cellStyle name="1_BC 8 thang 2009 ve CT trong diem 5nam_BC cong trinh trong diem_Ke hoach 2012 (theo doi) 3 2 2" xfId="24379"/>
    <cellStyle name="1_BC 8 thang 2009 ve CT trong diem 5nam_BC cong trinh trong diem_Ke hoach 2012 (theo doi) 3 3" xfId="7706"/>
    <cellStyle name="1_BC 8 thang 2009 ve CT trong diem 5nam_BC cong trinh trong diem_Ke hoach 2012 (theo doi) 3 3 2" xfId="24380"/>
    <cellStyle name="1_BC 8 thang 2009 ve CT trong diem 5nam_BC cong trinh trong diem_Ke hoach 2012 (theo doi) 3 4" xfId="7707"/>
    <cellStyle name="1_BC 8 thang 2009 ve CT trong diem 5nam_BC cong trinh trong diem_Ke hoach 2012 (theo doi) 3 4 2" xfId="24381"/>
    <cellStyle name="1_BC 8 thang 2009 ve CT trong diem 5nam_BC cong trinh trong diem_Ke hoach 2012 (theo doi) 3 5" xfId="24378"/>
    <cellStyle name="1_BC 8 thang 2009 ve CT trong diem 5nam_BC cong trinh trong diem_Ke hoach 2012 (theo doi) 4" xfId="7708"/>
    <cellStyle name="1_BC 8 thang 2009 ve CT trong diem 5nam_BC cong trinh trong diem_Ke hoach 2012 (theo doi) 4 2" xfId="24382"/>
    <cellStyle name="1_BC 8 thang 2009 ve CT trong diem 5nam_BC cong trinh trong diem_Ke hoach 2012 (theo doi) 5" xfId="7709"/>
    <cellStyle name="1_BC 8 thang 2009 ve CT trong diem 5nam_BC cong trinh trong diem_Ke hoach 2012 (theo doi) 5 2" xfId="24383"/>
    <cellStyle name="1_BC 8 thang 2009 ve CT trong diem 5nam_BC cong trinh trong diem_Ke hoach 2012 (theo doi) 6" xfId="7710"/>
    <cellStyle name="1_BC 8 thang 2009 ve CT trong diem 5nam_BC cong trinh trong diem_Ke hoach 2012 (theo doi) 6 2" xfId="24384"/>
    <cellStyle name="1_BC 8 thang 2009 ve CT trong diem 5nam_BC cong trinh trong diem_Ke hoach 2012 (theo doi) 7" xfId="24369"/>
    <cellStyle name="1_BC 8 thang 2009 ve CT trong diem 5nam_BC cong trinh trong diem_Ke hoach 2012 theo doi (giai ngan 30.6.12)" xfId="7711"/>
    <cellStyle name="1_BC 8 thang 2009 ve CT trong diem 5nam_BC cong trinh trong diem_Ke hoach 2012 theo doi (giai ngan 30.6.12) 2" xfId="7712"/>
    <cellStyle name="1_BC 8 thang 2009 ve CT trong diem 5nam_BC cong trinh trong diem_Ke hoach 2012 theo doi (giai ngan 30.6.12) 2 2" xfId="7713"/>
    <cellStyle name="1_BC 8 thang 2009 ve CT trong diem 5nam_BC cong trinh trong diem_Ke hoach 2012 theo doi (giai ngan 30.6.12) 2 2 2" xfId="7714"/>
    <cellStyle name="1_BC 8 thang 2009 ve CT trong diem 5nam_BC cong trinh trong diem_Ke hoach 2012 theo doi (giai ngan 30.6.12) 2 2 2 2" xfId="24388"/>
    <cellStyle name="1_BC 8 thang 2009 ve CT trong diem 5nam_BC cong trinh trong diem_Ke hoach 2012 theo doi (giai ngan 30.6.12) 2 2 3" xfId="7715"/>
    <cellStyle name="1_BC 8 thang 2009 ve CT trong diem 5nam_BC cong trinh trong diem_Ke hoach 2012 theo doi (giai ngan 30.6.12) 2 2 3 2" xfId="24389"/>
    <cellStyle name="1_BC 8 thang 2009 ve CT trong diem 5nam_BC cong trinh trong diem_Ke hoach 2012 theo doi (giai ngan 30.6.12) 2 2 4" xfId="7716"/>
    <cellStyle name="1_BC 8 thang 2009 ve CT trong diem 5nam_BC cong trinh trong diem_Ke hoach 2012 theo doi (giai ngan 30.6.12) 2 2 4 2" xfId="24390"/>
    <cellStyle name="1_BC 8 thang 2009 ve CT trong diem 5nam_BC cong trinh trong diem_Ke hoach 2012 theo doi (giai ngan 30.6.12) 2 2 5" xfId="24387"/>
    <cellStyle name="1_BC 8 thang 2009 ve CT trong diem 5nam_BC cong trinh trong diem_Ke hoach 2012 theo doi (giai ngan 30.6.12) 2 3" xfId="7717"/>
    <cellStyle name="1_BC 8 thang 2009 ve CT trong diem 5nam_BC cong trinh trong diem_Ke hoach 2012 theo doi (giai ngan 30.6.12) 2 3 2" xfId="24391"/>
    <cellStyle name="1_BC 8 thang 2009 ve CT trong diem 5nam_BC cong trinh trong diem_Ke hoach 2012 theo doi (giai ngan 30.6.12) 2 4" xfId="7718"/>
    <cellStyle name="1_BC 8 thang 2009 ve CT trong diem 5nam_BC cong trinh trong diem_Ke hoach 2012 theo doi (giai ngan 30.6.12) 2 4 2" xfId="24392"/>
    <cellStyle name="1_BC 8 thang 2009 ve CT trong diem 5nam_BC cong trinh trong diem_Ke hoach 2012 theo doi (giai ngan 30.6.12) 2 5" xfId="7719"/>
    <cellStyle name="1_BC 8 thang 2009 ve CT trong diem 5nam_BC cong trinh trong diem_Ke hoach 2012 theo doi (giai ngan 30.6.12) 2 5 2" xfId="24393"/>
    <cellStyle name="1_BC 8 thang 2009 ve CT trong diem 5nam_BC cong trinh trong diem_Ke hoach 2012 theo doi (giai ngan 30.6.12) 2 6" xfId="24386"/>
    <cellStyle name="1_BC 8 thang 2009 ve CT trong diem 5nam_BC cong trinh trong diem_Ke hoach 2012 theo doi (giai ngan 30.6.12) 3" xfId="7720"/>
    <cellStyle name="1_BC 8 thang 2009 ve CT trong diem 5nam_BC cong trinh trong diem_Ke hoach 2012 theo doi (giai ngan 30.6.12) 3 2" xfId="7721"/>
    <cellStyle name="1_BC 8 thang 2009 ve CT trong diem 5nam_BC cong trinh trong diem_Ke hoach 2012 theo doi (giai ngan 30.6.12) 3 2 2" xfId="24395"/>
    <cellStyle name="1_BC 8 thang 2009 ve CT trong diem 5nam_BC cong trinh trong diem_Ke hoach 2012 theo doi (giai ngan 30.6.12) 3 3" xfId="7722"/>
    <cellStyle name="1_BC 8 thang 2009 ve CT trong diem 5nam_BC cong trinh trong diem_Ke hoach 2012 theo doi (giai ngan 30.6.12) 3 3 2" xfId="24396"/>
    <cellStyle name="1_BC 8 thang 2009 ve CT trong diem 5nam_BC cong trinh trong diem_Ke hoach 2012 theo doi (giai ngan 30.6.12) 3 4" xfId="7723"/>
    <cellStyle name="1_BC 8 thang 2009 ve CT trong diem 5nam_BC cong trinh trong diem_Ke hoach 2012 theo doi (giai ngan 30.6.12) 3 4 2" xfId="24397"/>
    <cellStyle name="1_BC 8 thang 2009 ve CT trong diem 5nam_BC cong trinh trong diem_Ke hoach 2012 theo doi (giai ngan 30.6.12) 3 5" xfId="24394"/>
    <cellStyle name="1_BC 8 thang 2009 ve CT trong diem 5nam_BC cong trinh trong diem_Ke hoach 2012 theo doi (giai ngan 30.6.12) 4" xfId="7724"/>
    <cellStyle name="1_BC 8 thang 2009 ve CT trong diem 5nam_BC cong trinh trong diem_Ke hoach 2012 theo doi (giai ngan 30.6.12) 4 2" xfId="24398"/>
    <cellStyle name="1_BC 8 thang 2009 ve CT trong diem 5nam_BC cong trinh trong diem_Ke hoach 2012 theo doi (giai ngan 30.6.12) 5" xfId="7725"/>
    <cellStyle name="1_BC 8 thang 2009 ve CT trong diem 5nam_BC cong trinh trong diem_Ke hoach 2012 theo doi (giai ngan 30.6.12) 5 2" xfId="24399"/>
    <cellStyle name="1_BC 8 thang 2009 ve CT trong diem 5nam_BC cong trinh trong diem_Ke hoach 2012 theo doi (giai ngan 30.6.12) 6" xfId="7726"/>
    <cellStyle name="1_BC 8 thang 2009 ve CT trong diem 5nam_BC cong trinh trong diem_Ke hoach 2012 theo doi (giai ngan 30.6.12) 6 2" xfId="24400"/>
    <cellStyle name="1_BC 8 thang 2009 ve CT trong diem 5nam_BC cong trinh trong diem_Ke hoach 2012 theo doi (giai ngan 30.6.12) 7" xfId="24385"/>
    <cellStyle name="1_BC 8 thang 2009 ve CT trong diem 5nam_BC von DTPT 6 thang 2012" xfId="7727"/>
    <cellStyle name="1_BC 8 thang 2009 ve CT trong diem 5nam_BC von DTPT 6 thang 2012 2" xfId="7728"/>
    <cellStyle name="1_BC 8 thang 2009 ve CT trong diem 5nam_BC von DTPT 6 thang 2012 2 2" xfId="7729"/>
    <cellStyle name="1_BC 8 thang 2009 ve CT trong diem 5nam_BC von DTPT 6 thang 2012 2 2 2" xfId="24403"/>
    <cellStyle name="1_BC 8 thang 2009 ve CT trong diem 5nam_BC von DTPT 6 thang 2012 2 3" xfId="7730"/>
    <cellStyle name="1_BC 8 thang 2009 ve CT trong diem 5nam_BC von DTPT 6 thang 2012 2 3 2" xfId="24404"/>
    <cellStyle name="1_BC 8 thang 2009 ve CT trong diem 5nam_BC von DTPT 6 thang 2012 2 4" xfId="7731"/>
    <cellStyle name="1_BC 8 thang 2009 ve CT trong diem 5nam_BC von DTPT 6 thang 2012 2 4 2" xfId="24405"/>
    <cellStyle name="1_BC 8 thang 2009 ve CT trong diem 5nam_BC von DTPT 6 thang 2012 2 5" xfId="24402"/>
    <cellStyle name="1_BC 8 thang 2009 ve CT trong diem 5nam_BC von DTPT 6 thang 2012 3" xfId="7732"/>
    <cellStyle name="1_BC 8 thang 2009 ve CT trong diem 5nam_BC von DTPT 6 thang 2012 3 2" xfId="24406"/>
    <cellStyle name="1_BC 8 thang 2009 ve CT trong diem 5nam_BC von DTPT 6 thang 2012 4" xfId="7733"/>
    <cellStyle name="1_BC 8 thang 2009 ve CT trong diem 5nam_BC von DTPT 6 thang 2012 4 2" xfId="24407"/>
    <cellStyle name="1_BC 8 thang 2009 ve CT trong diem 5nam_BC von DTPT 6 thang 2012 5" xfId="7734"/>
    <cellStyle name="1_BC 8 thang 2009 ve CT trong diem 5nam_BC von DTPT 6 thang 2012 5 2" xfId="24408"/>
    <cellStyle name="1_BC 8 thang 2009 ve CT trong diem 5nam_BC von DTPT 6 thang 2012 6" xfId="24401"/>
    <cellStyle name="1_BC 8 thang 2009 ve CT trong diem 5nam_bieu 01" xfId="7735"/>
    <cellStyle name="1_BC 8 thang 2009 ve CT trong diem 5nam_bieu 01 2" xfId="7736"/>
    <cellStyle name="1_BC 8 thang 2009 ve CT trong diem 5nam_bieu 01 2 2" xfId="7737"/>
    <cellStyle name="1_BC 8 thang 2009 ve CT trong diem 5nam_bieu 01 2 2 2" xfId="24411"/>
    <cellStyle name="1_BC 8 thang 2009 ve CT trong diem 5nam_bieu 01 2 3" xfId="7738"/>
    <cellStyle name="1_BC 8 thang 2009 ve CT trong diem 5nam_bieu 01 2 3 2" xfId="24412"/>
    <cellStyle name="1_BC 8 thang 2009 ve CT trong diem 5nam_bieu 01 2 4" xfId="7739"/>
    <cellStyle name="1_BC 8 thang 2009 ve CT trong diem 5nam_bieu 01 2 4 2" xfId="24413"/>
    <cellStyle name="1_BC 8 thang 2009 ve CT trong diem 5nam_bieu 01 2 5" xfId="24410"/>
    <cellStyle name="1_BC 8 thang 2009 ve CT trong diem 5nam_bieu 01 3" xfId="7740"/>
    <cellStyle name="1_BC 8 thang 2009 ve CT trong diem 5nam_bieu 01 3 2" xfId="24414"/>
    <cellStyle name="1_BC 8 thang 2009 ve CT trong diem 5nam_bieu 01 4" xfId="7741"/>
    <cellStyle name="1_BC 8 thang 2009 ve CT trong diem 5nam_bieu 01 4 2" xfId="24415"/>
    <cellStyle name="1_BC 8 thang 2009 ve CT trong diem 5nam_bieu 01 5" xfId="7742"/>
    <cellStyle name="1_BC 8 thang 2009 ve CT trong diem 5nam_bieu 01 5 2" xfId="24416"/>
    <cellStyle name="1_BC 8 thang 2009 ve CT trong diem 5nam_bieu 01 6" xfId="24409"/>
    <cellStyle name="1_BC 8 thang 2009 ve CT trong diem 5nam_Bieu 01 UB(hung)" xfId="7743"/>
    <cellStyle name="1_BC 8 thang 2009 ve CT trong diem 5nam_Bieu 01 UB(hung) 2" xfId="7744"/>
    <cellStyle name="1_BC 8 thang 2009 ve CT trong diem 5nam_Bieu 01 UB(hung) 2 2" xfId="7745"/>
    <cellStyle name="1_BC 8 thang 2009 ve CT trong diem 5nam_Bieu 01 UB(hung) 2 2 2" xfId="7746"/>
    <cellStyle name="1_BC 8 thang 2009 ve CT trong diem 5nam_Bieu 01 UB(hung) 2 2 2 2" xfId="24420"/>
    <cellStyle name="1_BC 8 thang 2009 ve CT trong diem 5nam_Bieu 01 UB(hung) 2 2 3" xfId="7747"/>
    <cellStyle name="1_BC 8 thang 2009 ve CT trong diem 5nam_Bieu 01 UB(hung) 2 2 3 2" xfId="24421"/>
    <cellStyle name="1_BC 8 thang 2009 ve CT trong diem 5nam_Bieu 01 UB(hung) 2 2 4" xfId="7748"/>
    <cellStyle name="1_BC 8 thang 2009 ve CT trong diem 5nam_Bieu 01 UB(hung) 2 2 4 2" xfId="24422"/>
    <cellStyle name="1_BC 8 thang 2009 ve CT trong diem 5nam_Bieu 01 UB(hung) 2 2 5" xfId="24419"/>
    <cellStyle name="1_BC 8 thang 2009 ve CT trong diem 5nam_Bieu 01 UB(hung) 2 3" xfId="7749"/>
    <cellStyle name="1_BC 8 thang 2009 ve CT trong diem 5nam_Bieu 01 UB(hung) 2 3 2" xfId="24423"/>
    <cellStyle name="1_BC 8 thang 2009 ve CT trong diem 5nam_Bieu 01 UB(hung) 2 4" xfId="7750"/>
    <cellStyle name="1_BC 8 thang 2009 ve CT trong diem 5nam_Bieu 01 UB(hung) 2 4 2" xfId="24424"/>
    <cellStyle name="1_BC 8 thang 2009 ve CT trong diem 5nam_Bieu 01 UB(hung) 2 5" xfId="7751"/>
    <cellStyle name="1_BC 8 thang 2009 ve CT trong diem 5nam_Bieu 01 UB(hung) 2 5 2" xfId="24425"/>
    <cellStyle name="1_BC 8 thang 2009 ve CT trong diem 5nam_Bieu 01 UB(hung) 2 6" xfId="24418"/>
    <cellStyle name="1_BC 8 thang 2009 ve CT trong diem 5nam_Bieu 01 UB(hung) 3" xfId="7752"/>
    <cellStyle name="1_BC 8 thang 2009 ve CT trong diem 5nam_Bieu 01 UB(hung) 3 2" xfId="7753"/>
    <cellStyle name="1_BC 8 thang 2009 ve CT trong diem 5nam_Bieu 01 UB(hung) 3 2 2" xfId="24427"/>
    <cellStyle name="1_BC 8 thang 2009 ve CT trong diem 5nam_Bieu 01 UB(hung) 3 3" xfId="7754"/>
    <cellStyle name="1_BC 8 thang 2009 ve CT trong diem 5nam_Bieu 01 UB(hung) 3 3 2" xfId="24428"/>
    <cellStyle name="1_BC 8 thang 2009 ve CT trong diem 5nam_Bieu 01 UB(hung) 3 4" xfId="7755"/>
    <cellStyle name="1_BC 8 thang 2009 ve CT trong diem 5nam_Bieu 01 UB(hung) 3 4 2" xfId="24429"/>
    <cellStyle name="1_BC 8 thang 2009 ve CT trong diem 5nam_Bieu 01 UB(hung) 3 5" xfId="24426"/>
    <cellStyle name="1_BC 8 thang 2009 ve CT trong diem 5nam_Bieu 01 UB(hung) 4" xfId="7756"/>
    <cellStyle name="1_BC 8 thang 2009 ve CT trong diem 5nam_Bieu 01 UB(hung) 4 2" xfId="24430"/>
    <cellStyle name="1_BC 8 thang 2009 ve CT trong diem 5nam_Bieu 01 UB(hung) 5" xfId="7757"/>
    <cellStyle name="1_BC 8 thang 2009 ve CT trong diem 5nam_Bieu 01 UB(hung) 5 2" xfId="24431"/>
    <cellStyle name="1_BC 8 thang 2009 ve CT trong diem 5nam_Bieu 01 UB(hung) 6" xfId="7758"/>
    <cellStyle name="1_BC 8 thang 2009 ve CT trong diem 5nam_Bieu 01 UB(hung) 6 2" xfId="24432"/>
    <cellStyle name="1_BC 8 thang 2009 ve CT trong diem 5nam_Bieu 01 UB(hung) 7" xfId="24417"/>
    <cellStyle name="1_BC 8 thang 2009 ve CT trong diem 5nam_bieu 01_Bao cao doan cong tac cua Bo thang 4-2010" xfId="7759"/>
    <cellStyle name="1_BC 8 thang 2009 ve CT trong diem 5nam_bieu 01_Bao cao doan cong tac cua Bo thang 4-2010 2" xfId="7760"/>
    <cellStyle name="1_BC 8 thang 2009 ve CT trong diem 5nam_bieu 01_Bao cao doan cong tac cua Bo thang 4-2010 2 2" xfId="7761"/>
    <cellStyle name="1_BC 8 thang 2009 ve CT trong diem 5nam_bieu 01_Bao cao doan cong tac cua Bo thang 4-2010 2 2 2" xfId="24435"/>
    <cellStyle name="1_BC 8 thang 2009 ve CT trong diem 5nam_bieu 01_Bao cao doan cong tac cua Bo thang 4-2010 2 3" xfId="7762"/>
    <cellStyle name="1_BC 8 thang 2009 ve CT trong diem 5nam_bieu 01_Bao cao doan cong tac cua Bo thang 4-2010 2 3 2" xfId="24436"/>
    <cellStyle name="1_BC 8 thang 2009 ve CT trong diem 5nam_bieu 01_Bao cao doan cong tac cua Bo thang 4-2010 2 4" xfId="7763"/>
    <cellStyle name="1_BC 8 thang 2009 ve CT trong diem 5nam_bieu 01_Bao cao doan cong tac cua Bo thang 4-2010 2 4 2" xfId="24437"/>
    <cellStyle name="1_BC 8 thang 2009 ve CT trong diem 5nam_bieu 01_Bao cao doan cong tac cua Bo thang 4-2010 2 5" xfId="24434"/>
    <cellStyle name="1_BC 8 thang 2009 ve CT trong diem 5nam_bieu 01_Bao cao doan cong tac cua Bo thang 4-2010 3" xfId="7764"/>
    <cellStyle name="1_BC 8 thang 2009 ve CT trong diem 5nam_bieu 01_Bao cao doan cong tac cua Bo thang 4-2010 3 2" xfId="24438"/>
    <cellStyle name="1_BC 8 thang 2009 ve CT trong diem 5nam_bieu 01_Bao cao doan cong tac cua Bo thang 4-2010 4" xfId="7765"/>
    <cellStyle name="1_BC 8 thang 2009 ve CT trong diem 5nam_bieu 01_Bao cao doan cong tac cua Bo thang 4-2010 4 2" xfId="24439"/>
    <cellStyle name="1_BC 8 thang 2009 ve CT trong diem 5nam_bieu 01_Bao cao doan cong tac cua Bo thang 4-2010 5" xfId="7766"/>
    <cellStyle name="1_BC 8 thang 2009 ve CT trong diem 5nam_bieu 01_Bao cao doan cong tac cua Bo thang 4-2010 5 2" xfId="24440"/>
    <cellStyle name="1_BC 8 thang 2009 ve CT trong diem 5nam_bieu 01_Bao cao doan cong tac cua Bo thang 4-2010 6" xfId="24433"/>
    <cellStyle name="1_BC 8 thang 2009 ve CT trong diem 5nam_bieu 01_Bao cao doan cong tac cua Bo thang 4-2010_BC von DTPT 6 thang 2012" xfId="7767"/>
    <cellStyle name="1_BC 8 thang 2009 ve CT trong diem 5nam_bieu 01_Bao cao doan cong tac cua Bo thang 4-2010_BC von DTPT 6 thang 2012 2" xfId="7768"/>
    <cellStyle name="1_BC 8 thang 2009 ve CT trong diem 5nam_bieu 01_Bao cao doan cong tac cua Bo thang 4-2010_BC von DTPT 6 thang 2012 2 2" xfId="7769"/>
    <cellStyle name="1_BC 8 thang 2009 ve CT trong diem 5nam_bieu 01_Bao cao doan cong tac cua Bo thang 4-2010_BC von DTPT 6 thang 2012 2 2 2" xfId="24443"/>
    <cellStyle name="1_BC 8 thang 2009 ve CT trong diem 5nam_bieu 01_Bao cao doan cong tac cua Bo thang 4-2010_BC von DTPT 6 thang 2012 2 3" xfId="7770"/>
    <cellStyle name="1_BC 8 thang 2009 ve CT trong diem 5nam_bieu 01_Bao cao doan cong tac cua Bo thang 4-2010_BC von DTPT 6 thang 2012 2 3 2" xfId="24444"/>
    <cellStyle name="1_BC 8 thang 2009 ve CT trong diem 5nam_bieu 01_Bao cao doan cong tac cua Bo thang 4-2010_BC von DTPT 6 thang 2012 2 4" xfId="7771"/>
    <cellStyle name="1_BC 8 thang 2009 ve CT trong diem 5nam_bieu 01_Bao cao doan cong tac cua Bo thang 4-2010_BC von DTPT 6 thang 2012 2 4 2" xfId="24445"/>
    <cellStyle name="1_BC 8 thang 2009 ve CT trong diem 5nam_bieu 01_Bao cao doan cong tac cua Bo thang 4-2010_BC von DTPT 6 thang 2012 2 5" xfId="24442"/>
    <cellStyle name="1_BC 8 thang 2009 ve CT trong diem 5nam_bieu 01_Bao cao doan cong tac cua Bo thang 4-2010_BC von DTPT 6 thang 2012 3" xfId="7772"/>
    <cellStyle name="1_BC 8 thang 2009 ve CT trong diem 5nam_bieu 01_Bao cao doan cong tac cua Bo thang 4-2010_BC von DTPT 6 thang 2012 3 2" xfId="24446"/>
    <cellStyle name="1_BC 8 thang 2009 ve CT trong diem 5nam_bieu 01_Bao cao doan cong tac cua Bo thang 4-2010_BC von DTPT 6 thang 2012 4" xfId="7773"/>
    <cellStyle name="1_BC 8 thang 2009 ve CT trong diem 5nam_bieu 01_Bao cao doan cong tac cua Bo thang 4-2010_BC von DTPT 6 thang 2012 4 2" xfId="24447"/>
    <cellStyle name="1_BC 8 thang 2009 ve CT trong diem 5nam_bieu 01_Bao cao doan cong tac cua Bo thang 4-2010_BC von DTPT 6 thang 2012 5" xfId="7774"/>
    <cellStyle name="1_BC 8 thang 2009 ve CT trong diem 5nam_bieu 01_Bao cao doan cong tac cua Bo thang 4-2010_BC von DTPT 6 thang 2012 5 2" xfId="24448"/>
    <cellStyle name="1_BC 8 thang 2009 ve CT trong diem 5nam_bieu 01_Bao cao doan cong tac cua Bo thang 4-2010_BC von DTPT 6 thang 2012 6" xfId="24441"/>
    <cellStyle name="1_BC 8 thang 2009 ve CT trong diem 5nam_bieu 01_Bao cao doan cong tac cua Bo thang 4-2010_Bieu du thao QD von ho tro co MT" xfId="7775"/>
    <cellStyle name="1_BC 8 thang 2009 ve CT trong diem 5nam_bieu 01_Bao cao doan cong tac cua Bo thang 4-2010_Bieu du thao QD von ho tro co MT 2" xfId="7776"/>
    <cellStyle name="1_BC 8 thang 2009 ve CT trong diem 5nam_bieu 01_Bao cao doan cong tac cua Bo thang 4-2010_Bieu du thao QD von ho tro co MT 2 2" xfId="7777"/>
    <cellStyle name="1_BC 8 thang 2009 ve CT trong diem 5nam_bieu 01_Bao cao doan cong tac cua Bo thang 4-2010_Bieu du thao QD von ho tro co MT 2 2 2" xfId="24451"/>
    <cellStyle name="1_BC 8 thang 2009 ve CT trong diem 5nam_bieu 01_Bao cao doan cong tac cua Bo thang 4-2010_Bieu du thao QD von ho tro co MT 2 3" xfId="7778"/>
    <cellStyle name="1_BC 8 thang 2009 ve CT trong diem 5nam_bieu 01_Bao cao doan cong tac cua Bo thang 4-2010_Bieu du thao QD von ho tro co MT 2 3 2" xfId="24452"/>
    <cellStyle name="1_BC 8 thang 2009 ve CT trong diem 5nam_bieu 01_Bao cao doan cong tac cua Bo thang 4-2010_Bieu du thao QD von ho tro co MT 2 4" xfId="7779"/>
    <cellStyle name="1_BC 8 thang 2009 ve CT trong diem 5nam_bieu 01_Bao cao doan cong tac cua Bo thang 4-2010_Bieu du thao QD von ho tro co MT 2 4 2" xfId="24453"/>
    <cellStyle name="1_BC 8 thang 2009 ve CT trong diem 5nam_bieu 01_Bao cao doan cong tac cua Bo thang 4-2010_Bieu du thao QD von ho tro co MT 2 5" xfId="24450"/>
    <cellStyle name="1_BC 8 thang 2009 ve CT trong diem 5nam_bieu 01_Bao cao doan cong tac cua Bo thang 4-2010_Bieu du thao QD von ho tro co MT 3" xfId="7780"/>
    <cellStyle name="1_BC 8 thang 2009 ve CT trong diem 5nam_bieu 01_Bao cao doan cong tac cua Bo thang 4-2010_Bieu du thao QD von ho tro co MT 3 2" xfId="24454"/>
    <cellStyle name="1_BC 8 thang 2009 ve CT trong diem 5nam_bieu 01_Bao cao doan cong tac cua Bo thang 4-2010_Bieu du thao QD von ho tro co MT 4" xfId="7781"/>
    <cellStyle name="1_BC 8 thang 2009 ve CT trong diem 5nam_bieu 01_Bao cao doan cong tac cua Bo thang 4-2010_Bieu du thao QD von ho tro co MT 4 2" xfId="24455"/>
    <cellStyle name="1_BC 8 thang 2009 ve CT trong diem 5nam_bieu 01_Bao cao doan cong tac cua Bo thang 4-2010_Bieu du thao QD von ho tro co MT 5" xfId="7782"/>
    <cellStyle name="1_BC 8 thang 2009 ve CT trong diem 5nam_bieu 01_Bao cao doan cong tac cua Bo thang 4-2010_Bieu du thao QD von ho tro co MT 5 2" xfId="24456"/>
    <cellStyle name="1_BC 8 thang 2009 ve CT trong diem 5nam_bieu 01_Bao cao doan cong tac cua Bo thang 4-2010_Bieu du thao QD von ho tro co MT 6" xfId="24449"/>
    <cellStyle name="1_BC 8 thang 2009 ve CT trong diem 5nam_bieu 01_Bao cao doan cong tac cua Bo thang 4-2010_Dang ky phan khai von ODA (gui Bo)" xfId="7783"/>
    <cellStyle name="1_BC 8 thang 2009 ve CT trong diem 5nam_bieu 01_Bao cao doan cong tac cua Bo thang 4-2010_Dang ky phan khai von ODA (gui Bo) 2" xfId="7784"/>
    <cellStyle name="1_BC 8 thang 2009 ve CT trong diem 5nam_bieu 01_Bao cao doan cong tac cua Bo thang 4-2010_Dang ky phan khai von ODA (gui Bo) 2 2" xfId="7785"/>
    <cellStyle name="1_BC 8 thang 2009 ve CT trong diem 5nam_bieu 01_Bao cao doan cong tac cua Bo thang 4-2010_Dang ky phan khai von ODA (gui Bo) 2 2 2" xfId="24459"/>
    <cellStyle name="1_BC 8 thang 2009 ve CT trong diem 5nam_bieu 01_Bao cao doan cong tac cua Bo thang 4-2010_Dang ky phan khai von ODA (gui Bo) 2 3" xfId="7786"/>
    <cellStyle name="1_BC 8 thang 2009 ve CT trong diem 5nam_bieu 01_Bao cao doan cong tac cua Bo thang 4-2010_Dang ky phan khai von ODA (gui Bo) 2 3 2" xfId="24460"/>
    <cellStyle name="1_BC 8 thang 2009 ve CT trong diem 5nam_bieu 01_Bao cao doan cong tac cua Bo thang 4-2010_Dang ky phan khai von ODA (gui Bo) 2 4" xfId="7787"/>
    <cellStyle name="1_BC 8 thang 2009 ve CT trong diem 5nam_bieu 01_Bao cao doan cong tac cua Bo thang 4-2010_Dang ky phan khai von ODA (gui Bo) 2 4 2" xfId="24461"/>
    <cellStyle name="1_BC 8 thang 2009 ve CT trong diem 5nam_bieu 01_Bao cao doan cong tac cua Bo thang 4-2010_Dang ky phan khai von ODA (gui Bo) 2 5" xfId="24458"/>
    <cellStyle name="1_BC 8 thang 2009 ve CT trong diem 5nam_bieu 01_Bao cao doan cong tac cua Bo thang 4-2010_Dang ky phan khai von ODA (gui Bo) 3" xfId="7788"/>
    <cellStyle name="1_BC 8 thang 2009 ve CT trong diem 5nam_bieu 01_Bao cao doan cong tac cua Bo thang 4-2010_Dang ky phan khai von ODA (gui Bo) 3 2" xfId="24462"/>
    <cellStyle name="1_BC 8 thang 2009 ve CT trong diem 5nam_bieu 01_Bao cao doan cong tac cua Bo thang 4-2010_Dang ky phan khai von ODA (gui Bo) 4" xfId="7789"/>
    <cellStyle name="1_BC 8 thang 2009 ve CT trong diem 5nam_bieu 01_Bao cao doan cong tac cua Bo thang 4-2010_Dang ky phan khai von ODA (gui Bo) 4 2" xfId="24463"/>
    <cellStyle name="1_BC 8 thang 2009 ve CT trong diem 5nam_bieu 01_Bao cao doan cong tac cua Bo thang 4-2010_Dang ky phan khai von ODA (gui Bo) 5" xfId="7790"/>
    <cellStyle name="1_BC 8 thang 2009 ve CT trong diem 5nam_bieu 01_Bao cao doan cong tac cua Bo thang 4-2010_Dang ky phan khai von ODA (gui Bo) 5 2" xfId="24464"/>
    <cellStyle name="1_BC 8 thang 2009 ve CT trong diem 5nam_bieu 01_Bao cao doan cong tac cua Bo thang 4-2010_Dang ky phan khai von ODA (gui Bo) 6" xfId="24457"/>
    <cellStyle name="1_BC 8 thang 2009 ve CT trong diem 5nam_bieu 01_Bao cao doan cong tac cua Bo thang 4-2010_Dang ky phan khai von ODA (gui Bo)_BC von DTPT 6 thang 2012" xfId="7791"/>
    <cellStyle name="1_BC 8 thang 2009 ve CT trong diem 5nam_bieu 01_Bao cao doan cong tac cua Bo thang 4-2010_Dang ky phan khai von ODA (gui Bo)_BC von DTPT 6 thang 2012 2" xfId="7792"/>
    <cellStyle name="1_BC 8 thang 2009 ve CT trong diem 5nam_bieu 01_Bao cao doan cong tac cua Bo thang 4-2010_Dang ky phan khai von ODA (gui Bo)_BC von DTPT 6 thang 2012 2 2" xfId="7793"/>
    <cellStyle name="1_BC 8 thang 2009 ve CT trong diem 5nam_bieu 01_Bao cao doan cong tac cua Bo thang 4-2010_Dang ky phan khai von ODA (gui Bo)_BC von DTPT 6 thang 2012 2 2 2" xfId="24467"/>
    <cellStyle name="1_BC 8 thang 2009 ve CT trong diem 5nam_bieu 01_Bao cao doan cong tac cua Bo thang 4-2010_Dang ky phan khai von ODA (gui Bo)_BC von DTPT 6 thang 2012 2 3" xfId="7794"/>
    <cellStyle name="1_BC 8 thang 2009 ve CT trong diem 5nam_bieu 01_Bao cao doan cong tac cua Bo thang 4-2010_Dang ky phan khai von ODA (gui Bo)_BC von DTPT 6 thang 2012 2 3 2" xfId="24468"/>
    <cellStyle name="1_BC 8 thang 2009 ve CT trong diem 5nam_bieu 01_Bao cao doan cong tac cua Bo thang 4-2010_Dang ky phan khai von ODA (gui Bo)_BC von DTPT 6 thang 2012 2 4" xfId="7795"/>
    <cellStyle name="1_BC 8 thang 2009 ve CT trong diem 5nam_bieu 01_Bao cao doan cong tac cua Bo thang 4-2010_Dang ky phan khai von ODA (gui Bo)_BC von DTPT 6 thang 2012 2 4 2" xfId="24469"/>
    <cellStyle name="1_BC 8 thang 2009 ve CT trong diem 5nam_bieu 01_Bao cao doan cong tac cua Bo thang 4-2010_Dang ky phan khai von ODA (gui Bo)_BC von DTPT 6 thang 2012 2 5" xfId="24466"/>
    <cellStyle name="1_BC 8 thang 2009 ve CT trong diem 5nam_bieu 01_Bao cao doan cong tac cua Bo thang 4-2010_Dang ky phan khai von ODA (gui Bo)_BC von DTPT 6 thang 2012 3" xfId="7796"/>
    <cellStyle name="1_BC 8 thang 2009 ve CT trong diem 5nam_bieu 01_Bao cao doan cong tac cua Bo thang 4-2010_Dang ky phan khai von ODA (gui Bo)_BC von DTPT 6 thang 2012 3 2" xfId="24470"/>
    <cellStyle name="1_BC 8 thang 2009 ve CT trong diem 5nam_bieu 01_Bao cao doan cong tac cua Bo thang 4-2010_Dang ky phan khai von ODA (gui Bo)_BC von DTPT 6 thang 2012 4" xfId="7797"/>
    <cellStyle name="1_BC 8 thang 2009 ve CT trong diem 5nam_bieu 01_Bao cao doan cong tac cua Bo thang 4-2010_Dang ky phan khai von ODA (gui Bo)_BC von DTPT 6 thang 2012 4 2" xfId="24471"/>
    <cellStyle name="1_BC 8 thang 2009 ve CT trong diem 5nam_bieu 01_Bao cao doan cong tac cua Bo thang 4-2010_Dang ky phan khai von ODA (gui Bo)_BC von DTPT 6 thang 2012 5" xfId="7798"/>
    <cellStyle name="1_BC 8 thang 2009 ve CT trong diem 5nam_bieu 01_Bao cao doan cong tac cua Bo thang 4-2010_Dang ky phan khai von ODA (gui Bo)_BC von DTPT 6 thang 2012 5 2" xfId="24472"/>
    <cellStyle name="1_BC 8 thang 2009 ve CT trong diem 5nam_bieu 01_Bao cao doan cong tac cua Bo thang 4-2010_Dang ky phan khai von ODA (gui Bo)_BC von DTPT 6 thang 2012 6" xfId="24465"/>
    <cellStyle name="1_BC 8 thang 2009 ve CT trong diem 5nam_bieu 01_Bao cao doan cong tac cua Bo thang 4-2010_Dang ky phan khai von ODA (gui Bo)_Bieu du thao QD von ho tro co MT" xfId="7799"/>
    <cellStyle name="1_BC 8 thang 2009 ve CT trong diem 5nam_bieu 01_Bao cao doan cong tac cua Bo thang 4-2010_Dang ky phan khai von ODA (gui Bo)_Bieu du thao QD von ho tro co MT 2" xfId="7800"/>
    <cellStyle name="1_BC 8 thang 2009 ve CT trong diem 5nam_bieu 01_Bao cao doan cong tac cua Bo thang 4-2010_Dang ky phan khai von ODA (gui Bo)_Bieu du thao QD von ho tro co MT 2 2" xfId="7801"/>
    <cellStyle name="1_BC 8 thang 2009 ve CT trong diem 5nam_bieu 01_Bao cao doan cong tac cua Bo thang 4-2010_Dang ky phan khai von ODA (gui Bo)_Bieu du thao QD von ho tro co MT 2 2 2" xfId="24475"/>
    <cellStyle name="1_BC 8 thang 2009 ve CT trong diem 5nam_bieu 01_Bao cao doan cong tac cua Bo thang 4-2010_Dang ky phan khai von ODA (gui Bo)_Bieu du thao QD von ho tro co MT 2 3" xfId="7802"/>
    <cellStyle name="1_BC 8 thang 2009 ve CT trong diem 5nam_bieu 01_Bao cao doan cong tac cua Bo thang 4-2010_Dang ky phan khai von ODA (gui Bo)_Bieu du thao QD von ho tro co MT 2 3 2" xfId="24476"/>
    <cellStyle name="1_BC 8 thang 2009 ve CT trong diem 5nam_bieu 01_Bao cao doan cong tac cua Bo thang 4-2010_Dang ky phan khai von ODA (gui Bo)_Bieu du thao QD von ho tro co MT 2 4" xfId="7803"/>
    <cellStyle name="1_BC 8 thang 2009 ve CT trong diem 5nam_bieu 01_Bao cao doan cong tac cua Bo thang 4-2010_Dang ky phan khai von ODA (gui Bo)_Bieu du thao QD von ho tro co MT 2 4 2" xfId="24477"/>
    <cellStyle name="1_BC 8 thang 2009 ve CT trong diem 5nam_bieu 01_Bao cao doan cong tac cua Bo thang 4-2010_Dang ky phan khai von ODA (gui Bo)_Bieu du thao QD von ho tro co MT 2 5" xfId="24474"/>
    <cellStyle name="1_BC 8 thang 2009 ve CT trong diem 5nam_bieu 01_Bao cao doan cong tac cua Bo thang 4-2010_Dang ky phan khai von ODA (gui Bo)_Bieu du thao QD von ho tro co MT 3" xfId="7804"/>
    <cellStyle name="1_BC 8 thang 2009 ve CT trong diem 5nam_bieu 01_Bao cao doan cong tac cua Bo thang 4-2010_Dang ky phan khai von ODA (gui Bo)_Bieu du thao QD von ho tro co MT 3 2" xfId="24478"/>
    <cellStyle name="1_BC 8 thang 2009 ve CT trong diem 5nam_bieu 01_Bao cao doan cong tac cua Bo thang 4-2010_Dang ky phan khai von ODA (gui Bo)_Bieu du thao QD von ho tro co MT 4" xfId="7805"/>
    <cellStyle name="1_BC 8 thang 2009 ve CT trong diem 5nam_bieu 01_Bao cao doan cong tac cua Bo thang 4-2010_Dang ky phan khai von ODA (gui Bo)_Bieu du thao QD von ho tro co MT 4 2" xfId="24479"/>
    <cellStyle name="1_BC 8 thang 2009 ve CT trong diem 5nam_bieu 01_Bao cao doan cong tac cua Bo thang 4-2010_Dang ky phan khai von ODA (gui Bo)_Bieu du thao QD von ho tro co MT 5" xfId="7806"/>
    <cellStyle name="1_BC 8 thang 2009 ve CT trong diem 5nam_bieu 01_Bao cao doan cong tac cua Bo thang 4-2010_Dang ky phan khai von ODA (gui Bo)_Bieu du thao QD von ho tro co MT 5 2" xfId="24480"/>
    <cellStyle name="1_BC 8 thang 2009 ve CT trong diem 5nam_bieu 01_Bao cao doan cong tac cua Bo thang 4-2010_Dang ky phan khai von ODA (gui Bo)_Bieu du thao QD von ho tro co MT 6" xfId="24473"/>
    <cellStyle name="1_BC 8 thang 2009 ve CT trong diem 5nam_bieu 01_Bao cao doan cong tac cua Bo thang 4-2010_Dang ky phan khai von ODA (gui Bo)_Ke hoach 2012 theo doi (giai ngan 30.6.12)" xfId="7807"/>
    <cellStyle name="1_BC 8 thang 2009 ve CT trong diem 5nam_bieu 01_Bao cao doan cong tac cua Bo thang 4-2010_Dang ky phan khai von ODA (gui Bo)_Ke hoach 2012 theo doi (giai ngan 30.6.12) 2" xfId="7808"/>
    <cellStyle name="1_BC 8 thang 2009 ve CT trong diem 5nam_bieu 01_Bao cao doan cong tac cua Bo thang 4-2010_Dang ky phan khai von ODA (gui Bo)_Ke hoach 2012 theo doi (giai ngan 30.6.12) 2 2" xfId="7809"/>
    <cellStyle name="1_BC 8 thang 2009 ve CT trong diem 5nam_bieu 01_Bao cao doan cong tac cua Bo thang 4-2010_Dang ky phan khai von ODA (gui Bo)_Ke hoach 2012 theo doi (giai ngan 30.6.12) 2 2 2" xfId="24483"/>
    <cellStyle name="1_BC 8 thang 2009 ve CT trong diem 5nam_bieu 01_Bao cao doan cong tac cua Bo thang 4-2010_Dang ky phan khai von ODA (gui Bo)_Ke hoach 2012 theo doi (giai ngan 30.6.12) 2 3" xfId="7810"/>
    <cellStyle name="1_BC 8 thang 2009 ve CT trong diem 5nam_bieu 01_Bao cao doan cong tac cua Bo thang 4-2010_Dang ky phan khai von ODA (gui Bo)_Ke hoach 2012 theo doi (giai ngan 30.6.12) 2 3 2" xfId="24484"/>
    <cellStyle name="1_BC 8 thang 2009 ve CT trong diem 5nam_bieu 01_Bao cao doan cong tac cua Bo thang 4-2010_Dang ky phan khai von ODA (gui Bo)_Ke hoach 2012 theo doi (giai ngan 30.6.12) 2 4" xfId="7811"/>
    <cellStyle name="1_BC 8 thang 2009 ve CT trong diem 5nam_bieu 01_Bao cao doan cong tac cua Bo thang 4-2010_Dang ky phan khai von ODA (gui Bo)_Ke hoach 2012 theo doi (giai ngan 30.6.12) 2 4 2" xfId="24485"/>
    <cellStyle name="1_BC 8 thang 2009 ve CT trong diem 5nam_bieu 01_Bao cao doan cong tac cua Bo thang 4-2010_Dang ky phan khai von ODA (gui Bo)_Ke hoach 2012 theo doi (giai ngan 30.6.12) 2 5" xfId="24482"/>
    <cellStyle name="1_BC 8 thang 2009 ve CT trong diem 5nam_bieu 01_Bao cao doan cong tac cua Bo thang 4-2010_Dang ky phan khai von ODA (gui Bo)_Ke hoach 2012 theo doi (giai ngan 30.6.12) 3" xfId="7812"/>
    <cellStyle name="1_BC 8 thang 2009 ve CT trong diem 5nam_bieu 01_Bao cao doan cong tac cua Bo thang 4-2010_Dang ky phan khai von ODA (gui Bo)_Ke hoach 2012 theo doi (giai ngan 30.6.12) 3 2" xfId="24486"/>
    <cellStyle name="1_BC 8 thang 2009 ve CT trong diem 5nam_bieu 01_Bao cao doan cong tac cua Bo thang 4-2010_Dang ky phan khai von ODA (gui Bo)_Ke hoach 2012 theo doi (giai ngan 30.6.12) 4" xfId="7813"/>
    <cellStyle name="1_BC 8 thang 2009 ve CT trong diem 5nam_bieu 01_Bao cao doan cong tac cua Bo thang 4-2010_Dang ky phan khai von ODA (gui Bo)_Ke hoach 2012 theo doi (giai ngan 30.6.12) 4 2" xfId="24487"/>
    <cellStyle name="1_BC 8 thang 2009 ve CT trong diem 5nam_bieu 01_Bao cao doan cong tac cua Bo thang 4-2010_Dang ky phan khai von ODA (gui Bo)_Ke hoach 2012 theo doi (giai ngan 30.6.12) 5" xfId="7814"/>
    <cellStyle name="1_BC 8 thang 2009 ve CT trong diem 5nam_bieu 01_Bao cao doan cong tac cua Bo thang 4-2010_Dang ky phan khai von ODA (gui Bo)_Ke hoach 2012 theo doi (giai ngan 30.6.12) 5 2" xfId="24488"/>
    <cellStyle name="1_BC 8 thang 2009 ve CT trong diem 5nam_bieu 01_Bao cao doan cong tac cua Bo thang 4-2010_Dang ky phan khai von ODA (gui Bo)_Ke hoach 2012 theo doi (giai ngan 30.6.12) 6" xfId="24481"/>
    <cellStyle name="1_BC 8 thang 2009 ve CT trong diem 5nam_bieu 01_Bao cao doan cong tac cua Bo thang 4-2010_Ke hoach 2012 (theo doi)" xfId="7815"/>
    <cellStyle name="1_BC 8 thang 2009 ve CT trong diem 5nam_bieu 01_Bao cao doan cong tac cua Bo thang 4-2010_Ke hoach 2012 (theo doi) 2" xfId="7816"/>
    <cellStyle name="1_BC 8 thang 2009 ve CT trong diem 5nam_bieu 01_Bao cao doan cong tac cua Bo thang 4-2010_Ke hoach 2012 (theo doi) 2 2" xfId="7817"/>
    <cellStyle name="1_BC 8 thang 2009 ve CT trong diem 5nam_bieu 01_Bao cao doan cong tac cua Bo thang 4-2010_Ke hoach 2012 (theo doi) 2 2 2" xfId="24491"/>
    <cellStyle name="1_BC 8 thang 2009 ve CT trong diem 5nam_bieu 01_Bao cao doan cong tac cua Bo thang 4-2010_Ke hoach 2012 (theo doi) 2 3" xfId="7818"/>
    <cellStyle name="1_BC 8 thang 2009 ve CT trong diem 5nam_bieu 01_Bao cao doan cong tac cua Bo thang 4-2010_Ke hoach 2012 (theo doi) 2 3 2" xfId="24492"/>
    <cellStyle name="1_BC 8 thang 2009 ve CT trong diem 5nam_bieu 01_Bao cao doan cong tac cua Bo thang 4-2010_Ke hoach 2012 (theo doi) 2 4" xfId="7819"/>
    <cellStyle name="1_BC 8 thang 2009 ve CT trong diem 5nam_bieu 01_Bao cao doan cong tac cua Bo thang 4-2010_Ke hoach 2012 (theo doi) 2 4 2" xfId="24493"/>
    <cellStyle name="1_BC 8 thang 2009 ve CT trong diem 5nam_bieu 01_Bao cao doan cong tac cua Bo thang 4-2010_Ke hoach 2012 (theo doi) 2 5" xfId="24490"/>
    <cellStyle name="1_BC 8 thang 2009 ve CT trong diem 5nam_bieu 01_Bao cao doan cong tac cua Bo thang 4-2010_Ke hoach 2012 (theo doi) 3" xfId="7820"/>
    <cellStyle name="1_BC 8 thang 2009 ve CT trong diem 5nam_bieu 01_Bao cao doan cong tac cua Bo thang 4-2010_Ke hoach 2012 (theo doi) 3 2" xfId="24494"/>
    <cellStyle name="1_BC 8 thang 2009 ve CT trong diem 5nam_bieu 01_Bao cao doan cong tac cua Bo thang 4-2010_Ke hoach 2012 (theo doi) 4" xfId="7821"/>
    <cellStyle name="1_BC 8 thang 2009 ve CT trong diem 5nam_bieu 01_Bao cao doan cong tac cua Bo thang 4-2010_Ke hoach 2012 (theo doi) 4 2" xfId="24495"/>
    <cellStyle name="1_BC 8 thang 2009 ve CT trong diem 5nam_bieu 01_Bao cao doan cong tac cua Bo thang 4-2010_Ke hoach 2012 (theo doi) 5" xfId="7822"/>
    <cellStyle name="1_BC 8 thang 2009 ve CT trong diem 5nam_bieu 01_Bao cao doan cong tac cua Bo thang 4-2010_Ke hoach 2012 (theo doi) 5 2" xfId="24496"/>
    <cellStyle name="1_BC 8 thang 2009 ve CT trong diem 5nam_bieu 01_Bao cao doan cong tac cua Bo thang 4-2010_Ke hoach 2012 (theo doi) 6" xfId="24489"/>
    <cellStyle name="1_BC 8 thang 2009 ve CT trong diem 5nam_bieu 01_Bao cao doan cong tac cua Bo thang 4-2010_Ke hoach 2012 theo doi (giai ngan 30.6.12)" xfId="7823"/>
    <cellStyle name="1_BC 8 thang 2009 ve CT trong diem 5nam_bieu 01_Bao cao doan cong tac cua Bo thang 4-2010_Ke hoach 2012 theo doi (giai ngan 30.6.12) 2" xfId="7824"/>
    <cellStyle name="1_BC 8 thang 2009 ve CT trong diem 5nam_bieu 01_Bao cao doan cong tac cua Bo thang 4-2010_Ke hoach 2012 theo doi (giai ngan 30.6.12) 2 2" xfId="7825"/>
    <cellStyle name="1_BC 8 thang 2009 ve CT trong diem 5nam_bieu 01_Bao cao doan cong tac cua Bo thang 4-2010_Ke hoach 2012 theo doi (giai ngan 30.6.12) 2 2 2" xfId="24499"/>
    <cellStyle name="1_BC 8 thang 2009 ve CT trong diem 5nam_bieu 01_Bao cao doan cong tac cua Bo thang 4-2010_Ke hoach 2012 theo doi (giai ngan 30.6.12) 2 3" xfId="7826"/>
    <cellStyle name="1_BC 8 thang 2009 ve CT trong diem 5nam_bieu 01_Bao cao doan cong tac cua Bo thang 4-2010_Ke hoach 2012 theo doi (giai ngan 30.6.12) 2 3 2" xfId="24500"/>
    <cellStyle name="1_BC 8 thang 2009 ve CT trong diem 5nam_bieu 01_Bao cao doan cong tac cua Bo thang 4-2010_Ke hoach 2012 theo doi (giai ngan 30.6.12) 2 4" xfId="7827"/>
    <cellStyle name="1_BC 8 thang 2009 ve CT trong diem 5nam_bieu 01_Bao cao doan cong tac cua Bo thang 4-2010_Ke hoach 2012 theo doi (giai ngan 30.6.12) 2 4 2" xfId="24501"/>
    <cellStyle name="1_BC 8 thang 2009 ve CT trong diem 5nam_bieu 01_Bao cao doan cong tac cua Bo thang 4-2010_Ke hoach 2012 theo doi (giai ngan 30.6.12) 2 5" xfId="24498"/>
    <cellStyle name="1_BC 8 thang 2009 ve CT trong diem 5nam_bieu 01_Bao cao doan cong tac cua Bo thang 4-2010_Ke hoach 2012 theo doi (giai ngan 30.6.12) 3" xfId="7828"/>
    <cellStyle name="1_BC 8 thang 2009 ve CT trong diem 5nam_bieu 01_Bao cao doan cong tac cua Bo thang 4-2010_Ke hoach 2012 theo doi (giai ngan 30.6.12) 3 2" xfId="24502"/>
    <cellStyle name="1_BC 8 thang 2009 ve CT trong diem 5nam_bieu 01_Bao cao doan cong tac cua Bo thang 4-2010_Ke hoach 2012 theo doi (giai ngan 30.6.12) 4" xfId="7829"/>
    <cellStyle name="1_BC 8 thang 2009 ve CT trong diem 5nam_bieu 01_Bao cao doan cong tac cua Bo thang 4-2010_Ke hoach 2012 theo doi (giai ngan 30.6.12) 4 2" xfId="24503"/>
    <cellStyle name="1_BC 8 thang 2009 ve CT trong diem 5nam_bieu 01_Bao cao doan cong tac cua Bo thang 4-2010_Ke hoach 2012 theo doi (giai ngan 30.6.12) 5" xfId="7830"/>
    <cellStyle name="1_BC 8 thang 2009 ve CT trong diem 5nam_bieu 01_Bao cao doan cong tac cua Bo thang 4-2010_Ke hoach 2012 theo doi (giai ngan 30.6.12) 5 2" xfId="24504"/>
    <cellStyle name="1_BC 8 thang 2009 ve CT trong diem 5nam_bieu 01_Bao cao doan cong tac cua Bo thang 4-2010_Ke hoach 2012 theo doi (giai ngan 30.6.12) 6" xfId="24497"/>
    <cellStyle name="1_BC 8 thang 2009 ve CT trong diem 5nam_bieu 01_BC von DTPT 6 thang 2012" xfId="7831"/>
    <cellStyle name="1_BC 8 thang 2009 ve CT trong diem 5nam_bieu 01_BC von DTPT 6 thang 2012 2" xfId="7832"/>
    <cellStyle name="1_BC 8 thang 2009 ve CT trong diem 5nam_bieu 01_BC von DTPT 6 thang 2012 2 2" xfId="7833"/>
    <cellStyle name="1_BC 8 thang 2009 ve CT trong diem 5nam_bieu 01_BC von DTPT 6 thang 2012 2 2 2" xfId="24507"/>
    <cellStyle name="1_BC 8 thang 2009 ve CT trong diem 5nam_bieu 01_BC von DTPT 6 thang 2012 2 3" xfId="7834"/>
    <cellStyle name="1_BC 8 thang 2009 ve CT trong diem 5nam_bieu 01_BC von DTPT 6 thang 2012 2 3 2" xfId="24508"/>
    <cellStyle name="1_BC 8 thang 2009 ve CT trong diem 5nam_bieu 01_BC von DTPT 6 thang 2012 2 4" xfId="7835"/>
    <cellStyle name="1_BC 8 thang 2009 ve CT trong diem 5nam_bieu 01_BC von DTPT 6 thang 2012 2 4 2" xfId="24509"/>
    <cellStyle name="1_BC 8 thang 2009 ve CT trong diem 5nam_bieu 01_BC von DTPT 6 thang 2012 2 5" xfId="24506"/>
    <cellStyle name="1_BC 8 thang 2009 ve CT trong diem 5nam_bieu 01_BC von DTPT 6 thang 2012 3" xfId="7836"/>
    <cellStyle name="1_BC 8 thang 2009 ve CT trong diem 5nam_bieu 01_BC von DTPT 6 thang 2012 3 2" xfId="24510"/>
    <cellStyle name="1_BC 8 thang 2009 ve CT trong diem 5nam_bieu 01_BC von DTPT 6 thang 2012 4" xfId="7837"/>
    <cellStyle name="1_BC 8 thang 2009 ve CT trong diem 5nam_bieu 01_BC von DTPT 6 thang 2012 4 2" xfId="24511"/>
    <cellStyle name="1_BC 8 thang 2009 ve CT trong diem 5nam_bieu 01_BC von DTPT 6 thang 2012 5" xfId="7838"/>
    <cellStyle name="1_BC 8 thang 2009 ve CT trong diem 5nam_bieu 01_BC von DTPT 6 thang 2012 5 2" xfId="24512"/>
    <cellStyle name="1_BC 8 thang 2009 ve CT trong diem 5nam_bieu 01_BC von DTPT 6 thang 2012 6" xfId="24505"/>
    <cellStyle name="1_BC 8 thang 2009 ve CT trong diem 5nam_bieu 01_Bieu du thao QD von ho tro co MT" xfId="7839"/>
    <cellStyle name="1_BC 8 thang 2009 ve CT trong diem 5nam_bieu 01_Bieu du thao QD von ho tro co MT 2" xfId="7840"/>
    <cellStyle name="1_BC 8 thang 2009 ve CT trong diem 5nam_bieu 01_Bieu du thao QD von ho tro co MT 2 2" xfId="7841"/>
    <cellStyle name="1_BC 8 thang 2009 ve CT trong diem 5nam_bieu 01_Bieu du thao QD von ho tro co MT 2 2 2" xfId="24515"/>
    <cellStyle name="1_BC 8 thang 2009 ve CT trong diem 5nam_bieu 01_Bieu du thao QD von ho tro co MT 2 3" xfId="7842"/>
    <cellStyle name="1_BC 8 thang 2009 ve CT trong diem 5nam_bieu 01_Bieu du thao QD von ho tro co MT 2 3 2" xfId="24516"/>
    <cellStyle name="1_BC 8 thang 2009 ve CT trong diem 5nam_bieu 01_Bieu du thao QD von ho tro co MT 2 4" xfId="7843"/>
    <cellStyle name="1_BC 8 thang 2009 ve CT trong diem 5nam_bieu 01_Bieu du thao QD von ho tro co MT 2 4 2" xfId="24517"/>
    <cellStyle name="1_BC 8 thang 2009 ve CT trong diem 5nam_bieu 01_Bieu du thao QD von ho tro co MT 2 5" xfId="24514"/>
    <cellStyle name="1_BC 8 thang 2009 ve CT trong diem 5nam_bieu 01_Bieu du thao QD von ho tro co MT 3" xfId="7844"/>
    <cellStyle name="1_BC 8 thang 2009 ve CT trong diem 5nam_bieu 01_Bieu du thao QD von ho tro co MT 3 2" xfId="24518"/>
    <cellStyle name="1_BC 8 thang 2009 ve CT trong diem 5nam_bieu 01_Bieu du thao QD von ho tro co MT 4" xfId="7845"/>
    <cellStyle name="1_BC 8 thang 2009 ve CT trong diem 5nam_bieu 01_Bieu du thao QD von ho tro co MT 4 2" xfId="24519"/>
    <cellStyle name="1_BC 8 thang 2009 ve CT trong diem 5nam_bieu 01_Bieu du thao QD von ho tro co MT 5" xfId="7846"/>
    <cellStyle name="1_BC 8 thang 2009 ve CT trong diem 5nam_bieu 01_Bieu du thao QD von ho tro co MT 5 2" xfId="24520"/>
    <cellStyle name="1_BC 8 thang 2009 ve CT trong diem 5nam_bieu 01_Bieu du thao QD von ho tro co MT 6" xfId="24513"/>
    <cellStyle name="1_BC 8 thang 2009 ve CT trong diem 5nam_bieu 01_Book1" xfId="7847"/>
    <cellStyle name="1_BC 8 thang 2009 ve CT trong diem 5nam_bieu 01_Book1 2" xfId="7848"/>
    <cellStyle name="1_BC 8 thang 2009 ve CT trong diem 5nam_bieu 01_Book1 2 2" xfId="7849"/>
    <cellStyle name="1_BC 8 thang 2009 ve CT trong diem 5nam_bieu 01_Book1 2 2 2" xfId="24523"/>
    <cellStyle name="1_BC 8 thang 2009 ve CT trong diem 5nam_bieu 01_Book1 2 3" xfId="7850"/>
    <cellStyle name="1_BC 8 thang 2009 ve CT trong diem 5nam_bieu 01_Book1 2 3 2" xfId="24524"/>
    <cellStyle name="1_BC 8 thang 2009 ve CT trong diem 5nam_bieu 01_Book1 2 4" xfId="7851"/>
    <cellStyle name="1_BC 8 thang 2009 ve CT trong diem 5nam_bieu 01_Book1 2 4 2" xfId="24525"/>
    <cellStyle name="1_BC 8 thang 2009 ve CT trong diem 5nam_bieu 01_Book1 2 5" xfId="24522"/>
    <cellStyle name="1_BC 8 thang 2009 ve CT trong diem 5nam_bieu 01_Book1 3" xfId="7852"/>
    <cellStyle name="1_BC 8 thang 2009 ve CT trong diem 5nam_bieu 01_Book1 3 2" xfId="7853"/>
    <cellStyle name="1_BC 8 thang 2009 ve CT trong diem 5nam_bieu 01_Book1 3 2 2" xfId="24527"/>
    <cellStyle name="1_BC 8 thang 2009 ve CT trong diem 5nam_bieu 01_Book1 3 3" xfId="7854"/>
    <cellStyle name="1_BC 8 thang 2009 ve CT trong diem 5nam_bieu 01_Book1 3 3 2" xfId="24528"/>
    <cellStyle name="1_BC 8 thang 2009 ve CT trong diem 5nam_bieu 01_Book1 3 4" xfId="7855"/>
    <cellStyle name="1_BC 8 thang 2009 ve CT trong diem 5nam_bieu 01_Book1 3 4 2" xfId="24529"/>
    <cellStyle name="1_BC 8 thang 2009 ve CT trong diem 5nam_bieu 01_Book1 3 5" xfId="24526"/>
    <cellStyle name="1_BC 8 thang 2009 ve CT trong diem 5nam_bieu 01_Book1 4" xfId="7856"/>
    <cellStyle name="1_BC 8 thang 2009 ve CT trong diem 5nam_bieu 01_Book1 4 2" xfId="24530"/>
    <cellStyle name="1_BC 8 thang 2009 ve CT trong diem 5nam_bieu 01_Book1 5" xfId="7857"/>
    <cellStyle name="1_BC 8 thang 2009 ve CT trong diem 5nam_bieu 01_Book1 5 2" xfId="24531"/>
    <cellStyle name="1_BC 8 thang 2009 ve CT trong diem 5nam_bieu 01_Book1 6" xfId="7858"/>
    <cellStyle name="1_BC 8 thang 2009 ve CT trong diem 5nam_bieu 01_Book1 6 2" xfId="24532"/>
    <cellStyle name="1_BC 8 thang 2009 ve CT trong diem 5nam_bieu 01_Book1 7" xfId="24521"/>
    <cellStyle name="1_BC 8 thang 2009 ve CT trong diem 5nam_bieu 01_Book1_BC von DTPT 6 thang 2012" xfId="7859"/>
    <cellStyle name="1_BC 8 thang 2009 ve CT trong diem 5nam_bieu 01_Book1_BC von DTPT 6 thang 2012 2" xfId="7860"/>
    <cellStyle name="1_BC 8 thang 2009 ve CT trong diem 5nam_bieu 01_Book1_BC von DTPT 6 thang 2012 2 2" xfId="7861"/>
    <cellStyle name="1_BC 8 thang 2009 ve CT trong diem 5nam_bieu 01_Book1_BC von DTPT 6 thang 2012 2 2 2" xfId="24535"/>
    <cellStyle name="1_BC 8 thang 2009 ve CT trong diem 5nam_bieu 01_Book1_BC von DTPT 6 thang 2012 2 3" xfId="7862"/>
    <cellStyle name="1_BC 8 thang 2009 ve CT trong diem 5nam_bieu 01_Book1_BC von DTPT 6 thang 2012 2 3 2" xfId="24536"/>
    <cellStyle name="1_BC 8 thang 2009 ve CT trong diem 5nam_bieu 01_Book1_BC von DTPT 6 thang 2012 2 4" xfId="7863"/>
    <cellStyle name="1_BC 8 thang 2009 ve CT trong diem 5nam_bieu 01_Book1_BC von DTPT 6 thang 2012 2 4 2" xfId="24537"/>
    <cellStyle name="1_BC 8 thang 2009 ve CT trong diem 5nam_bieu 01_Book1_BC von DTPT 6 thang 2012 2 5" xfId="24534"/>
    <cellStyle name="1_BC 8 thang 2009 ve CT trong diem 5nam_bieu 01_Book1_BC von DTPT 6 thang 2012 3" xfId="7864"/>
    <cellStyle name="1_BC 8 thang 2009 ve CT trong diem 5nam_bieu 01_Book1_BC von DTPT 6 thang 2012 3 2" xfId="7865"/>
    <cellStyle name="1_BC 8 thang 2009 ve CT trong diem 5nam_bieu 01_Book1_BC von DTPT 6 thang 2012 3 2 2" xfId="24539"/>
    <cellStyle name="1_BC 8 thang 2009 ve CT trong diem 5nam_bieu 01_Book1_BC von DTPT 6 thang 2012 3 3" xfId="7866"/>
    <cellStyle name="1_BC 8 thang 2009 ve CT trong diem 5nam_bieu 01_Book1_BC von DTPT 6 thang 2012 3 3 2" xfId="24540"/>
    <cellStyle name="1_BC 8 thang 2009 ve CT trong diem 5nam_bieu 01_Book1_BC von DTPT 6 thang 2012 3 4" xfId="7867"/>
    <cellStyle name="1_BC 8 thang 2009 ve CT trong diem 5nam_bieu 01_Book1_BC von DTPT 6 thang 2012 3 4 2" xfId="24541"/>
    <cellStyle name="1_BC 8 thang 2009 ve CT trong diem 5nam_bieu 01_Book1_BC von DTPT 6 thang 2012 3 5" xfId="24538"/>
    <cellStyle name="1_BC 8 thang 2009 ve CT trong diem 5nam_bieu 01_Book1_BC von DTPT 6 thang 2012 4" xfId="7868"/>
    <cellStyle name="1_BC 8 thang 2009 ve CT trong diem 5nam_bieu 01_Book1_BC von DTPT 6 thang 2012 4 2" xfId="24542"/>
    <cellStyle name="1_BC 8 thang 2009 ve CT trong diem 5nam_bieu 01_Book1_BC von DTPT 6 thang 2012 5" xfId="7869"/>
    <cellStyle name="1_BC 8 thang 2009 ve CT trong diem 5nam_bieu 01_Book1_BC von DTPT 6 thang 2012 5 2" xfId="24543"/>
    <cellStyle name="1_BC 8 thang 2009 ve CT trong diem 5nam_bieu 01_Book1_BC von DTPT 6 thang 2012 6" xfId="7870"/>
    <cellStyle name="1_BC 8 thang 2009 ve CT trong diem 5nam_bieu 01_Book1_BC von DTPT 6 thang 2012 6 2" xfId="24544"/>
    <cellStyle name="1_BC 8 thang 2009 ve CT trong diem 5nam_bieu 01_Book1_BC von DTPT 6 thang 2012 7" xfId="24533"/>
    <cellStyle name="1_BC 8 thang 2009 ve CT trong diem 5nam_bieu 01_Book1_Bieu du thao QD von ho tro co MT" xfId="7871"/>
    <cellStyle name="1_BC 8 thang 2009 ve CT trong diem 5nam_bieu 01_Book1_Bieu du thao QD von ho tro co MT 2" xfId="7872"/>
    <cellStyle name="1_BC 8 thang 2009 ve CT trong diem 5nam_bieu 01_Book1_Bieu du thao QD von ho tro co MT 2 2" xfId="7873"/>
    <cellStyle name="1_BC 8 thang 2009 ve CT trong diem 5nam_bieu 01_Book1_Bieu du thao QD von ho tro co MT 2 2 2" xfId="24547"/>
    <cellStyle name="1_BC 8 thang 2009 ve CT trong diem 5nam_bieu 01_Book1_Bieu du thao QD von ho tro co MT 2 3" xfId="7874"/>
    <cellStyle name="1_BC 8 thang 2009 ve CT trong diem 5nam_bieu 01_Book1_Bieu du thao QD von ho tro co MT 2 3 2" xfId="24548"/>
    <cellStyle name="1_BC 8 thang 2009 ve CT trong diem 5nam_bieu 01_Book1_Bieu du thao QD von ho tro co MT 2 4" xfId="7875"/>
    <cellStyle name="1_BC 8 thang 2009 ve CT trong diem 5nam_bieu 01_Book1_Bieu du thao QD von ho tro co MT 2 4 2" xfId="24549"/>
    <cellStyle name="1_BC 8 thang 2009 ve CT trong diem 5nam_bieu 01_Book1_Bieu du thao QD von ho tro co MT 2 5" xfId="24546"/>
    <cellStyle name="1_BC 8 thang 2009 ve CT trong diem 5nam_bieu 01_Book1_Bieu du thao QD von ho tro co MT 3" xfId="7876"/>
    <cellStyle name="1_BC 8 thang 2009 ve CT trong diem 5nam_bieu 01_Book1_Bieu du thao QD von ho tro co MT 3 2" xfId="7877"/>
    <cellStyle name="1_BC 8 thang 2009 ve CT trong diem 5nam_bieu 01_Book1_Bieu du thao QD von ho tro co MT 3 2 2" xfId="24551"/>
    <cellStyle name="1_BC 8 thang 2009 ve CT trong diem 5nam_bieu 01_Book1_Bieu du thao QD von ho tro co MT 3 3" xfId="7878"/>
    <cellStyle name="1_BC 8 thang 2009 ve CT trong diem 5nam_bieu 01_Book1_Bieu du thao QD von ho tro co MT 3 3 2" xfId="24552"/>
    <cellStyle name="1_BC 8 thang 2009 ve CT trong diem 5nam_bieu 01_Book1_Bieu du thao QD von ho tro co MT 3 4" xfId="7879"/>
    <cellStyle name="1_BC 8 thang 2009 ve CT trong diem 5nam_bieu 01_Book1_Bieu du thao QD von ho tro co MT 3 4 2" xfId="24553"/>
    <cellStyle name="1_BC 8 thang 2009 ve CT trong diem 5nam_bieu 01_Book1_Bieu du thao QD von ho tro co MT 3 5" xfId="24550"/>
    <cellStyle name="1_BC 8 thang 2009 ve CT trong diem 5nam_bieu 01_Book1_Bieu du thao QD von ho tro co MT 4" xfId="7880"/>
    <cellStyle name="1_BC 8 thang 2009 ve CT trong diem 5nam_bieu 01_Book1_Bieu du thao QD von ho tro co MT 4 2" xfId="24554"/>
    <cellStyle name="1_BC 8 thang 2009 ve CT trong diem 5nam_bieu 01_Book1_Bieu du thao QD von ho tro co MT 5" xfId="7881"/>
    <cellStyle name="1_BC 8 thang 2009 ve CT trong diem 5nam_bieu 01_Book1_Bieu du thao QD von ho tro co MT 5 2" xfId="24555"/>
    <cellStyle name="1_BC 8 thang 2009 ve CT trong diem 5nam_bieu 01_Book1_Bieu du thao QD von ho tro co MT 6" xfId="7882"/>
    <cellStyle name="1_BC 8 thang 2009 ve CT trong diem 5nam_bieu 01_Book1_Bieu du thao QD von ho tro co MT 6 2" xfId="24556"/>
    <cellStyle name="1_BC 8 thang 2009 ve CT trong diem 5nam_bieu 01_Book1_Bieu du thao QD von ho tro co MT 7" xfId="24545"/>
    <cellStyle name="1_BC 8 thang 2009 ve CT trong diem 5nam_bieu 01_Book1_Hoan chinh KH 2012 (o nha)" xfId="7883"/>
    <cellStyle name="1_BC 8 thang 2009 ve CT trong diem 5nam_bieu 01_Book1_Hoan chinh KH 2012 (o nha) 2" xfId="7884"/>
    <cellStyle name="1_BC 8 thang 2009 ve CT trong diem 5nam_bieu 01_Book1_Hoan chinh KH 2012 (o nha) 2 2" xfId="7885"/>
    <cellStyle name="1_BC 8 thang 2009 ve CT trong diem 5nam_bieu 01_Book1_Hoan chinh KH 2012 (o nha) 2 2 2" xfId="24559"/>
    <cellStyle name="1_BC 8 thang 2009 ve CT trong diem 5nam_bieu 01_Book1_Hoan chinh KH 2012 (o nha) 2 3" xfId="7886"/>
    <cellStyle name="1_BC 8 thang 2009 ve CT trong diem 5nam_bieu 01_Book1_Hoan chinh KH 2012 (o nha) 2 3 2" xfId="24560"/>
    <cellStyle name="1_BC 8 thang 2009 ve CT trong diem 5nam_bieu 01_Book1_Hoan chinh KH 2012 (o nha) 2 4" xfId="7887"/>
    <cellStyle name="1_BC 8 thang 2009 ve CT trong diem 5nam_bieu 01_Book1_Hoan chinh KH 2012 (o nha) 2 4 2" xfId="24561"/>
    <cellStyle name="1_BC 8 thang 2009 ve CT trong diem 5nam_bieu 01_Book1_Hoan chinh KH 2012 (o nha) 2 5" xfId="24558"/>
    <cellStyle name="1_BC 8 thang 2009 ve CT trong diem 5nam_bieu 01_Book1_Hoan chinh KH 2012 (o nha) 3" xfId="7888"/>
    <cellStyle name="1_BC 8 thang 2009 ve CT trong diem 5nam_bieu 01_Book1_Hoan chinh KH 2012 (o nha) 3 2" xfId="7889"/>
    <cellStyle name="1_BC 8 thang 2009 ve CT trong diem 5nam_bieu 01_Book1_Hoan chinh KH 2012 (o nha) 3 2 2" xfId="24563"/>
    <cellStyle name="1_BC 8 thang 2009 ve CT trong diem 5nam_bieu 01_Book1_Hoan chinh KH 2012 (o nha) 3 3" xfId="7890"/>
    <cellStyle name="1_BC 8 thang 2009 ve CT trong diem 5nam_bieu 01_Book1_Hoan chinh KH 2012 (o nha) 3 3 2" xfId="24564"/>
    <cellStyle name="1_BC 8 thang 2009 ve CT trong diem 5nam_bieu 01_Book1_Hoan chinh KH 2012 (o nha) 3 4" xfId="7891"/>
    <cellStyle name="1_BC 8 thang 2009 ve CT trong diem 5nam_bieu 01_Book1_Hoan chinh KH 2012 (o nha) 3 4 2" xfId="24565"/>
    <cellStyle name="1_BC 8 thang 2009 ve CT trong diem 5nam_bieu 01_Book1_Hoan chinh KH 2012 (o nha) 3 5" xfId="24562"/>
    <cellStyle name="1_BC 8 thang 2009 ve CT trong diem 5nam_bieu 01_Book1_Hoan chinh KH 2012 (o nha) 4" xfId="7892"/>
    <cellStyle name="1_BC 8 thang 2009 ve CT trong diem 5nam_bieu 01_Book1_Hoan chinh KH 2012 (o nha) 4 2" xfId="24566"/>
    <cellStyle name="1_BC 8 thang 2009 ve CT trong diem 5nam_bieu 01_Book1_Hoan chinh KH 2012 (o nha) 5" xfId="7893"/>
    <cellStyle name="1_BC 8 thang 2009 ve CT trong diem 5nam_bieu 01_Book1_Hoan chinh KH 2012 (o nha) 5 2" xfId="24567"/>
    <cellStyle name="1_BC 8 thang 2009 ve CT trong diem 5nam_bieu 01_Book1_Hoan chinh KH 2012 (o nha) 6" xfId="7894"/>
    <cellStyle name="1_BC 8 thang 2009 ve CT trong diem 5nam_bieu 01_Book1_Hoan chinh KH 2012 (o nha) 6 2" xfId="24568"/>
    <cellStyle name="1_BC 8 thang 2009 ve CT trong diem 5nam_bieu 01_Book1_Hoan chinh KH 2012 (o nha) 7" xfId="24557"/>
    <cellStyle name="1_BC 8 thang 2009 ve CT trong diem 5nam_bieu 01_Book1_Hoan chinh KH 2012 (o nha)_Bao cao giai ngan quy I" xfId="7895"/>
    <cellStyle name="1_BC 8 thang 2009 ve CT trong diem 5nam_bieu 01_Book1_Hoan chinh KH 2012 (o nha)_Bao cao giai ngan quy I 2" xfId="7896"/>
    <cellStyle name="1_BC 8 thang 2009 ve CT trong diem 5nam_bieu 01_Book1_Hoan chinh KH 2012 (o nha)_Bao cao giai ngan quy I 2 2" xfId="7897"/>
    <cellStyle name="1_BC 8 thang 2009 ve CT trong diem 5nam_bieu 01_Book1_Hoan chinh KH 2012 (o nha)_Bao cao giai ngan quy I 2 2 2" xfId="24571"/>
    <cellStyle name="1_BC 8 thang 2009 ve CT trong diem 5nam_bieu 01_Book1_Hoan chinh KH 2012 (o nha)_Bao cao giai ngan quy I 2 3" xfId="7898"/>
    <cellStyle name="1_BC 8 thang 2009 ve CT trong diem 5nam_bieu 01_Book1_Hoan chinh KH 2012 (o nha)_Bao cao giai ngan quy I 2 3 2" xfId="24572"/>
    <cellStyle name="1_BC 8 thang 2009 ve CT trong diem 5nam_bieu 01_Book1_Hoan chinh KH 2012 (o nha)_Bao cao giai ngan quy I 2 4" xfId="7899"/>
    <cellStyle name="1_BC 8 thang 2009 ve CT trong diem 5nam_bieu 01_Book1_Hoan chinh KH 2012 (o nha)_Bao cao giai ngan quy I 2 4 2" xfId="24573"/>
    <cellStyle name="1_BC 8 thang 2009 ve CT trong diem 5nam_bieu 01_Book1_Hoan chinh KH 2012 (o nha)_Bao cao giai ngan quy I 2 5" xfId="24570"/>
    <cellStyle name="1_BC 8 thang 2009 ve CT trong diem 5nam_bieu 01_Book1_Hoan chinh KH 2012 (o nha)_Bao cao giai ngan quy I 3" xfId="7900"/>
    <cellStyle name="1_BC 8 thang 2009 ve CT trong diem 5nam_bieu 01_Book1_Hoan chinh KH 2012 (o nha)_Bao cao giai ngan quy I 3 2" xfId="7901"/>
    <cellStyle name="1_BC 8 thang 2009 ve CT trong diem 5nam_bieu 01_Book1_Hoan chinh KH 2012 (o nha)_Bao cao giai ngan quy I 3 2 2" xfId="24575"/>
    <cellStyle name="1_BC 8 thang 2009 ve CT trong diem 5nam_bieu 01_Book1_Hoan chinh KH 2012 (o nha)_Bao cao giai ngan quy I 3 3" xfId="7902"/>
    <cellStyle name="1_BC 8 thang 2009 ve CT trong diem 5nam_bieu 01_Book1_Hoan chinh KH 2012 (o nha)_Bao cao giai ngan quy I 3 3 2" xfId="24576"/>
    <cellStyle name="1_BC 8 thang 2009 ve CT trong diem 5nam_bieu 01_Book1_Hoan chinh KH 2012 (o nha)_Bao cao giai ngan quy I 3 4" xfId="7903"/>
    <cellStyle name="1_BC 8 thang 2009 ve CT trong diem 5nam_bieu 01_Book1_Hoan chinh KH 2012 (o nha)_Bao cao giai ngan quy I 3 4 2" xfId="24577"/>
    <cellStyle name="1_BC 8 thang 2009 ve CT trong diem 5nam_bieu 01_Book1_Hoan chinh KH 2012 (o nha)_Bao cao giai ngan quy I 3 5" xfId="24574"/>
    <cellStyle name="1_BC 8 thang 2009 ve CT trong diem 5nam_bieu 01_Book1_Hoan chinh KH 2012 (o nha)_Bao cao giai ngan quy I 4" xfId="7904"/>
    <cellStyle name="1_BC 8 thang 2009 ve CT trong diem 5nam_bieu 01_Book1_Hoan chinh KH 2012 (o nha)_Bao cao giai ngan quy I 4 2" xfId="24578"/>
    <cellStyle name="1_BC 8 thang 2009 ve CT trong diem 5nam_bieu 01_Book1_Hoan chinh KH 2012 (o nha)_Bao cao giai ngan quy I 5" xfId="7905"/>
    <cellStyle name="1_BC 8 thang 2009 ve CT trong diem 5nam_bieu 01_Book1_Hoan chinh KH 2012 (o nha)_Bao cao giai ngan quy I 5 2" xfId="24579"/>
    <cellStyle name="1_BC 8 thang 2009 ve CT trong diem 5nam_bieu 01_Book1_Hoan chinh KH 2012 (o nha)_Bao cao giai ngan quy I 6" xfId="7906"/>
    <cellStyle name="1_BC 8 thang 2009 ve CT trong diem 5nam_bieu 01_Book1_Hoan chinh KH 2012 (o nha)_Bao cao giai ngan quy I 6 2" xfId="24580"/>
    <cellStyle name="1_BC 8 thang 2009 ve CT trong diem 5nam_bieu 01_Book1_Hoan chinh KH 2012 (o nha)_Bao cao giai ngan quy I 7" xfId="24569"/>
    <cellStyle name="1_BC 8 thang 2009 ve CT trong diem 5nam_bieu 01_Book1_Hoan chinh KH 2012 (o nha)_BC von DTPT 6 thang 2012" xfId="7907"/>
    <cellStyle name="1_BC 8 thang 2009 ve CT trong diem 5nam_bieu 01_Book1_Hoan chinh KH 2012 (o nha)_BC von DTPT 6 thang 2012 2" xfId="7908"/>
    <cellStyle name="1_BC 8 thang 2009 ve CT trong diem 5nam_bieu 01_Book1_Hoan chinh KH 2012 (o nha)_BC von DTPT 6 thang 2012 2 2" xfId="7909"/>
    <cellStyle name="1_BC 8 thang 2009 ve CT trong diem 5nam_bieu 01_Book1_Hoan chinh KH 2012 (o nha)_BC von DTPT 6 thang 2012 2 2 2" xfId="24583"/>
    <cellStyle name="1_BC 8 thang 2009 ve CT trong diem 5nam_bieu 01_Book1_Hoan chinh KH 2012 (o nha)_BC von DTPT 6 thang 2012 2 3" xfId="7910"/>
    <cellStyle name="1_BC 8 thang 2009 ve CT trong diem 5nam_bieu 01_Book1_Hoan chinh KH 2012 (o nha)_BC von DTPT 6 thang 2012 2 3 2" xfId="24584"/>
    <cellStyle name="1_BC 8 thang 2009 ve CT trong diem 5nam_bieu 01_Book1_Hoan chinh KH 2012 (o nha)_BC von DTPT 6 thang 2012 2 4" xfId="7911"/>
    <cellStyle name="1_BC 8 thang 2009 ve CT trong diem 5nam_bieu 01_Book1_Hoan chinh KH 2012 (o nha)_BC von DTPT 6 thang 2012 2 4 2" xfId="24585"/>
    <cellStyle name="1_BC 8 thang 2009 ve CT trong diem 5nam_bieu 01_Book1_Hoan chinh KH 2012 (o nha)_BC von DTPT 6 thang 2012 2 5" xfId="24582"/>
    <cellStyle name="1_BC 8 thang 2009 ve CT trong diem 5nam_bieu 01_Book1_Hoan chinh KH 2012 (o nha)_BC von DTPT 6 thang 2012 3" xfId="7912"/>
    <cellStyle name="1_BC 8 thang 2009 ve CT trong diem 5nam_bieu 01_Book1_Hoan chinh KH 2012 (o nha)_BC von DTPT 6 thang 2012 3 2" xfId="7913"/>
    <cellStyle name="1_BC 8 thang 2009 ve CT trong diem 5nam_bieu 01_Book1_Hoan chinh KH 2012 (o nha)_BC von DTPT 6 thang 2012 3 2 2" xfId="24587"/>
    <cellStyle name="1_BC 8 thang 2009 ve CT trong diem 5nam_bieu 01_Book1_Hoan chinh KH 2012 (o nha)_BC von DTPT 6 thang 2012 3 3" xfId="7914"/>
    <cellStyle name="1_BC 8 thang 2009 ve CT trong diem 5nam_bieu 01_Book1_Hoan chinh KH 2012 (o nha)_BC von DTPT 6 thang 2012 3 3 2" xfId="24588"/>
    <cellStyle name="1_BC 8 thang 2009 ve CT trong diem 5nam_bieu 01_Book1_Hoan chinh KH 2012 (o nha)_BC von DTPT 6 thang 2012 3 4" xfId="7915"/>
    <cellStyle name="1_BC 8 thang 2009 ve CT trong diem 5nam_bieu 01_Book1_Hoan chinh KH 2012 (o nha)_BC von DTPT 6 thang 2012 3 4 2" xfId="24589"/>
    <cellStyle name="1_BC 8 thang 2009 ve CT trong diem 5nam_bieu 01_Book1_Hoan chinh KH 2012 (o nha)_BC von DTPT 6 thang 2012 3 5" xfId="24586"/>
    <cellStyle name="1_BC 8 thang 2009 ve CT trong diem 5nam_bieu 01_Book1_Hoan chinh KH 2012 (o nha)_BC von DTPT 6 thang 2012 4" xfId="7916"/>
    <cellStyle name="1_BC 8 thang 2009 ve CT trong diem 5nam_bieu 01_Book1_Hoan chinh KH 2012 (o nha)_BC von DTPT 6 thang 2012 4 2" xfId="24590"/>
    <cellStyle name="1_BC 8 thang 2009 ve CT trong diem 5nam_bieu 01_Book1_Hoan chinh KH 2012 (o nha)_BC von DTPT 6 thang 2012 5" xfId="7917"/>
    <cellStyle name="1_BC 8 thang 2009 ve CT trong diem 5nam_bieu 01_Book1_Hoan chinh KH 2012 (o nha)_BC von DTPT 6 thang 2012 5 2" xfId="24591"/>
    <cellStyle name="1_BC 8 thang 2009 ve CT trong diem 5nam_bieu 01_Book1_Hoan chinh KH 2012 (o nha)_BC von DTPT 6 thang 2012 6" xfId="7918"/>
    <cellStyle name="1_BC 8 thang 2009 ve CT trong diem 5nam_bieu 01_Book1_Hoan chinh KH 2012 (o nha)_BC von DTPT 6 thang 2012 6 2" xfId="24592"/>
    <cellStyle name="1_BC 8 thang 2009 ve CT trong diem 5nam_bieu 01_Book1_Hoan chinh KH 2012 (o nha)_BC von DTPT 6 thang 2012 7" xfId="24581"/>
    <cellStyle name="1_BC 8 thang 2009 ve CT trong diem 5nam_bieu 01_Book1_Hoan chinh KH 2012 (o nha)_Bieu du thao QD von ho tro co MT" xfId="7919"/>
    <cellStyle name="1_BC 8 thang 2009 ve CT trong diem 5nam_bieu 01_Book1_Hoan chinh KH 2012 (o nha)_Bieu du thao QD von ho tro co MT 2" xfId="7920"/>
    <cellStyle name="1_BC 8 thang 2009 ve CT trong diem 5nam_bieu 01_Book1_Hoan chinh KH 2012 (o nha)_Bieu du thao QD von ho tro co MT 2 2" xfId="7921"/>
    <cellStyle name="1_BC 8 thang 2009 ve CT trong diem 5nam_bieu 01_Book1_Hoan chinh KH 2012 (o nha)_Bieu du thao QD von ho tro co MT 2 2 2" xfId="24595"/>
    <cellStyle name="1_BC 8 thang 2009 ve CT trong diem 5nam_bieu 01_Book1_Hoan chinh KH 2012 (o nha)_Bieu du thao QD von ho tro co MT 2 3" xfId="7922"/>
    <cellStyle name="1_BC 8 thang 2009 ve CT trong diem 5nam_bieu 01_Book1_Hoan chinh KH 2012 (o nha)_Bieu du thao QD von ho tro co MT 2 3 2" xfId="24596"/>
    <cellStyle name="1_BC 8 thang 2009 ve CT trong diem 5nam_bieu 01_Book1_Hoan chinh KH 2012 (o nha)_Bieu du thao QD von ho tro co MT 2 4" xfId="7923"/>
    <cellStyle name="1_BC 8 thang 2009 ve CT trong diem 5nam_bieu 01_Book1_Hoan chinh KH 2012 (o nha)_Bieu du thao QD von ho tro co MT 2 4 2" xfId="24597"/>
    <cellStyle name="1_BC 8 thang 2009 ve CT trong diem 5nam_bieu 01_Book1_Hoan chinh KH 2012 (o nha)_Bieu du thao QD von ho tro co MT 2 5" xfId="24594"/>
    <cellStyle name="1_BC 8 thang 2009 ve CT trong diem 5nam_bieu 01_Book1_Hoan chinh KH 2012 (o nha)_Bieu du thao QD von ho tro co MT 3" xfId="7924"/>
    <cellStyle name="1_BC 8 thang 2009 ve CT trong diem 5nam_bieu 01_Book1_Hoan chinh KH 2012 (o nha)_Bieu du thao QD von ho tro co MT 3 2" xfId="7925"/>
    <cellStyle name="1_BC 8 thang 2009 ve CT trong diem 5nam_bieu 01_Book1_Hoan chinh KH 2012 (o nha)_Bieu du thao QD von ho tro co MT 3 2 2" xfId="24599"/>
    <cellStyle name="1_BC 8 thang 2009 ve CT trong diem 5nam_bieu 01_Book1_Hoan chinh KH 2012 (o nha)_Bieu du thao QD von ho tro co MT 3 3" xfId="7926"/>
    <cellStyle name="1_BC 8 thang 2009 ve CT trong diem 5nam_bieu 01_Book1_Hoan chinh KH 2012 (o nha)_Bieu du thao QD von ho tro co MT 3 3 2" xfId="24600"/>
    <cellStyle name="1_BC 8 thang 2009 ve CT trong diem 5nam_bieu 01_Book1_Hoan chinh KH 2012 (o nha)_Bieu du thao QD von ho tro co MT 3 4" xfId="7927"/>
    <cellStyle name="1_BC 8 thang 2009 ve CT trong diem 5nam_bieu 01_Book1_Hoan chinh KH 2012 (o nha)_Bieu du thao QD von ho tro co MT 3 4 2" xfId="24601"/>
    <cellStyle name="1_BC 8 thang 2009 ve CT trong diem 5nam_bieu 01_Book1_Hoan chinh KH 2012 (o nha)_Bieu du thao QD von ho tro co MT 3 5" xfId="24598"/>
    <cellStyle name="1_BC 8 thang 2009 ve CT trong diem 5nam_bieu 01_Book1_Hoan chinh KH 2012 (o nha)_Bieu du thao QD von ho tro co MT 4" xfId="7928"/>
    <cellStyle name="1_BC 8 thang 2009 ve CT trong diem 5nam_bieu 01_Book1_Hoan chinh KH 2012 (o nha)_Bieu du thao QD von ho tro co MT 4 2" xfId="24602"/>
    <cellStyle name="1_BC 8 thang 2009 ve CT trong diem 5nam_bieu 01_Book1_Hoan chinh KH 2012 (o nha)_Bieu du thao QD von ho tro co MT 5" xfId="7929"/>
    <cellStyle name="1_BC 8 thang 2009 ve CT trong diem 5nam_bieu 01_Book1_Hoan chinh KH 2012 (o nha)_Bieu du thao QD von ho tro co MT 5 2" xfId="24603"/>
    <cellStyle name="1_BC 8 thang 2009 ve CT trong diem 5nam_bieu 01_Book1_Hoan chinh KH 2012 (o nha)_Bieu du thao QD von ho tro co MT 6" xfId="7930"/>
    <cellStyle name="1_BC 8 thang 2009 ve CT trong diem 5nam_bieu 01_Book1_Hoan chinh KH 2012 (o nha)_Bieu du thao QD von ho tro co MT 6 2" xfId="24604"/>
    <cellStyle name="1_BC 8 thang 2009 ve CT trong diem 5nam_bieu 01_Book1_Hoan chinh KH 2012 (o nha)_Bieu du thao QD von ho tro co MT 7" xfId="24593"/>
    <cellStyle name="1_BC 8 thang 2009 ve CT trong diem 5nam_bieu 01_Book1_Hoan chinh KH 2012 (o nha)_Ke hoach 2012 theo doi (giai ngan 30.6.12)" xfId="7931"/>
    <cellStyle name="1_BC 8 thang 2009 ve CT trong diem 5nam_bieu 01_Book1_Hoan chinh KH 2012 (o nha)_Ke hoach 2012 theo doi (giai ngan 30.6.12) 2" xfId="7932"/>
    <cellStyle name="1_BC 8 thang 2009 ve CT trong diem 5nam_bieu 01_Book1_Hoan chinh KH 2012 (o nha)_Ke hoach 2012 theo doi (giai ngan 30.6.12) 2 2" xfId="7933"/>
    <cellStyle name="1_BC 8 thang 2009 ve CT trong diem 5nam_bieu 01_Book1_Hoan chinh KH 2012 (o nha)_Ke hoach 2012 theo doi (giai ngan 30.6.12) 2 2 2" xfId="24607"/>
    <cellStyle name="1_BC 8 thang 2009 ve CT trong diem 5nam_bieu 01_Book1_Hoan chinh KH 2012 (o nha)_Ke hoach 2012 theo doi (giai ngan 30.6.12) 2 3" xfId="7934"/>
    <cellStyle name="1_BC 8 thang 2009 ve CT trong diem 5nam_bieu 01_Book1_Hoan chinh KH 2012 (o nha)_Ke hoach 2012 theo doi (giai ngan 30.6.12) 2 3 2" xfId="24608"/>
    <cellStyle name="1_BC 8 thang 2009 ve CT trong diem 5nam_bieu 01_Book1_Hoan chinh KH 2012 (o nha)_Ke hoach 2012 theo doi (giai ngan 30.6.12) 2 4" xfId="7935"/>
    <cellStyle name="1_BC 8 thang 2009 ve CT trong diem 5nam_bieu 01_Book1_Hoan chinh KH 2012 (o nha)_Ke hoach 2012 theo doi (giai ngan 30.6.12) 2 4 2" xfId="24609"/>
    <cellStyle name="1_BC 8 thang 2009 ve CT trong diem 5nam_bieu 01_Book1_Hoan chinh KH 2012 (o nha)_Ke hoach 2012 theo doi (giai ngan 30.6.12) 2 5" xfId="24606"/>
    <cellStyle name="1_BC 8 thang 2009 ve CT trong diem 5nam_bieu 01_Book1_Hoan chinh KH 2012 (o nha)_Ke hoach 2012 theo doi (giai ngan 30.6.12) 3" xfId="7936"/>
    <cellStyle name="1_BC 8 thang 2009 ve CT trong diem 5nam_bieu 01_Book1_Hoan chinh KH 2012 (o nha)_Ke hoach 2012 theo doi (giai ngan 30.6.12) 3 2" xfId="7937"/>
    <cellStyle name="1_BC 8 thang 2009 ve CT trong diem 5nam_bieu 01_Book1_Hoan chinh KH 2012 (o nha)_Ke hoach 2012 theo doi (giai ngan 30.6.12) 3 2 2" xfId="24611"/>
    <cellStyle name="1_BC 8 thang 2009 ve CT trong diem 5nam_bieu 01_Book1_Hoan chinh KH 2012 (o nha)_Ke hoach 2012 theo doi (giai ngan 30.6.12) 3 3" xfId="7938"/>
    <cellStyle name="1_BC 8 thang 2009 ve CT trong diem 5nam_bieu 01_Book1_Hoan chinh KH 2012 (o nha)_Ke hoach 2012 theo doi (giai ngan 30.6.12) 3 3 2" xfId="24612"/>
    <cellStyle name="1_BC 8 thang 2009 ve CT trong diem 5nam_bieu 01_Book1_Hoan chinh KH 2012 (o nha)_Ke hoach 2012 theo doi (giai ngan 30.6.12) 3 4" xfId="7939"/>
    <cellStyle name="1_BC 8 thang 2009 ve CT trong diem 5nam_bieu 01_Book1_Hoan chinh KH 2012 (o nha)_Ke hoach 2012 theo doi (giai ngan 30.6.12) 3 4 2" xfId="24613"/>
    <cellStyle name="1_BC 8 thang 2009 ve CT trong diem 5nam_bieu 01_Book1_Hoan chinh KH 2012 (o nha)_Ke hoach 2012 theo doi (giai ngan 30.6.12) 3 5" xfId="24610"/>
    <cellStyle name="1_BC 8 thang 2009 ve CT trong diem 5nam_bieu 01_Book1_Hoan chinh KH 2012 (o nha)_Ke hoach 2012 theo doi (giai ngan 30.6.12) 4" xfId="7940"/>
    <cellStyle name="1_BC 8 thang 2009 ve CT trong diem 5nam_bieu 01_Book1_Hoan chinh KH 2012 (o nha)_Ke hoach 2012 theo doi (giai ngan 30.6.12) 4 2" xfId="24614"/>
    <cellStyle name="1_BC 8 thang 2009 ve CT trong diem 5nam_bieu 01_Book1_Hoan chinh KH 2012 (o nha)_Ke hoach 2012 theo doi (giai ngan 30.6.12) 5" xfId="7941"/>
    <cellStyle name="1_BC 8 thang 2009 ve CT trong diem 5nam_bieu 01_Book1_Hoan chinh KH 2012 (o nha)_Ke hoach 2012 theo doi (giai ngan 30.6.12) 5 2" xfId="24615"/>
    <cellStyle name="1_BC 8 thang 2009 ve CT trong diem 5nam_bieu 01_Book1_Hoan chinh KH 2012 (o nha)_Ke hoach 2012 theo doi (giai ngan 30.6.12) 6" xfId="7942"/>
    <cellStyle name="1_BC 8 thang 2009 ve CT trong diem 5nam_bieu 01_Book1_Hoan chinh KH 2012 (o nha)_Ke hoach 2012 theo doi (giai ngan 30.6.12) 6 2" xfId="24616"/>
    <cellStyle name="1_BC 8 thang 2009 ve CT trong diem 5nam_bieu 01_Book1_Hoan chinh KH 2012 (o nha)_Ke hoach 2012 theo doi (giai ngan 30.6.12) 7" xfId="24605"/>
    <cellStyle name="1_BC 8 thang 2009 ve CT trong diem 5nam_bieu 01_Book1_Hoan chinh KH 2012 Von ho tro co MT" xfId="7943"/>
    <cellStyle name="1_BC 8 thang 2009 ve CT trong diem 5nam_bieu 01_Book1_Hoan chinh KH 2012 Von ho tro co MT (chi tiet)" xfId="7944"/>
    <cellStyle name="1_BC 8 thang 2009 ve CT trong diem 5nam_bieu 01_Book1_Hoan chinh KH 2012 Von ho tro co MT (chi tiet) 2" xfId="7945"/>
    <cellStyle name="1_BC 8 thang 2009 ve CT trong diem 5nam_bieu 01_Book1_Hoan chinh KH 2012 Von ho tro co MT (chi tiet) 2 2" xfId="7946"/>
    <cellStyle name="1_BC 8 thang 2009 ve CT trong diem 5nam_bieu 01_Book1_Hoan chinh KH 2012 Von ho tro co MT (chi tiet) 2 2 2" xfId="24620"/>
    <cellStyle name="1_BC 8 thang 2009 ve CT trong diem 5nam_bieu 01_Book1_Hoan chinh KH 2012 Von ho tro co MT (chi tiet) 2 3" xfId="7947"/>
    <cellStyle name="1_BC 8 thang 2009 ve CT trong diem 5nam_bieu 01_Book1_Hoan chinh KH 2012 Von ho tro co MT (chi tiet) 2 3 2" xfId="24621"/>
    <cellStyle name="1_BC 8 thang 2009 ve CT trong diem 5nam_bieu 01_Book1_Hoan chinh KH 2012 Von ho tro co MT (chi tiet) 2 4" xfId="7948"/>
    <cellStyle name="1_BC 8 thang 2009 ve CT trong diem 5nam_bieu 01_Book1_Hoan chinh KH 2012 Von ho tro co MT (chi tiet) 2 4 2" xfId="24622"/>
    <cellStyle name="1_BC 8 thang 2009 ve CT trong diem 5nam_bieu 01_Book1_Hoan chinh KH 2012 Von ho tro co MT (chi tiet) 2 5" xfId="24619"/>
    <cellStyle name="1_BC 8 thang 2009 ve CT trong diem 5nam_bieu 01_Book1_Hoan chinh KH 2012 Von ho tro co MT (chi tiet) 3" xfId="7949"/>
    <cellStyle name="1_BC 8 thang 2009 ve CT trong diem 5nam_bieu 01_Book1_Hoan chinh KH 2012 Von ho tro co MT (chi tiet) 3 2" xfId="7950"/>
    <cellStyle name="1_BC 8 thang 2009 ve CT trong diem 5nam_bieu 01_Book1_Hoan chinh KH 2012 Von ho tro co MT (chi tiet) 3 2 2" xfId="24624"/>
    <cellStyle name="1_BC 8 thang 2009 ve CT trong diem 5nam_bieu 01_Book1_Hoan chinh KH 2012 Von ho tro co MT (chi tiet) 3 3" xfId="7951"/>
    <cellStyle name="1_BC 8 thang 2009 ve CT trong diem 5nam_bieu 01_Book1_Hoan chinh KH 2012 Von ho tro co MT (chi tiet) 3 3 2" xfId="24625"/>
    <cellStyle name="1_BC 8 thang 2009 ve CT trong diem 5nam_bieu 01_Book1_Hoan chinh KH 2012 Von ho tro co MT (chi tiet) 3 4" xfId="7952"/>
    <cellStyle name="1_BC 8 thang 2009 ve CT trong diem 5nam_bieu 01_Book1_Hoan chinh KH 2012 Von ho tro co MT (chi tiet) 3 4 2" xfId="24626"/>
    <cellStyle name="1_BC 8 thang 2009 ve CT trong diem 5nam_bieu 01_Book1_Hoan chinh KH 2012 Von ho tro co MT (chi tiet) 3 5" xfId="24623"/>
    <cellStyle name="1_BC 8 thang 2009 ve CT trong diem 5nam_bieu 01_Book1_Hoan chinh KH 2012 Von ho tro co MT (chi tiet) 4" xfId="7953"/>
    <cellStyle name="1_BC 8 thang 2009 ve CT trong diem 5nam_bieu 01_Book1_Hoan chinh KH 2012 Von ho tro co MT (chi tiet) 4 2" xfId="24627"/>
    <cellStyle name="1_BC 8 thang 2009 ve CT trong diem 5nam_bieu 01_Book1_Hoan chinh KH 2012 Von ho tro co MT (chi tiet) 5" xfId="7954"/>
    <cellStyle name="1_BC 8 thang 2009 ve CT trong diem 5nam_bieu 01_Book1_Hoan chinh KH 2012 Von ho tro co MT (chi tiet) 5 2" xfId="24628"/>
    <cellStyle name="1_BC 8 thang 2009 ve CT trong diem 5nam_bieu 01_Book1_Hoan chinh KH 2012 Von ho tro co MT (chi tiet) 6" xfId="7955"/>
    <cellStyle name="1_BC 8 thang 2009 ve CT trong diem 5nam_bieu 01_Book1_Hoan chinh KH 2012 Von ho tro co MT (chi tiet) 6 2" xfId="24629"/>
    <cellStyle name="1_BC 8 thang 2009 ve CT trong diem 5nam_bieu 01_Book1_Hoan chinh KH 2012 Von ho tro co MT (chi tiet) 7" xfId="24618"/>
    <cellStyle name="1_BC 8 thang 2009 ve CT trong diem 5nam_bieu 01_Book1_Hoan chinh KH 2012 Von ho tro co MT 10" xfId="7956"/>
    <cellStyle name="1_BC 8 thang 2009 ve CT trong diem 5nam_bieu 01_Book1_Hoan chinh KH 2012 Von ho tro co MT 10 2" xfId="7957"/>
    <cellStyle name="1_BC 8 thang 2009 ve CT trong diem 5nam_bieu 01_Book1_Hoan chinh KH 2012 Von ho tro co MT 10 2 2" xfId="24631"/>
    <cellStyle name="1_BC 8 thang 2009 ve CT trong diem 5nam_bieu 01_Book1_Hoan chinh KH 2012 Von ho tro co MT 10 3" xfId="7958"/>
    <cellStyle name="1_BC 8 thang 2009 ve CT trong diem 5nam_bieu 01_Book1_Hoan chinh KH 2012 Von ho tro co MT 10 3 2" xfId="24632"/>
    <cellStyle name="1_BC 8 thang 2009 ve CT trong diem 5nam_bieu 01_Book1_Hoan chinh KH 2012 Von ho tro co MT 10 4" xfId="7959"/>
    <cellStyle name="1_BC 8 thang 2009 ve CT trong diem 5nam_bieu 01_Book1_Hoan chinh KH 2012 Von ho tro co MT 10 4 2" xfId="24633"/>
    <cellStyle name="1_BC 8 thang 2009 ve CT trong diem 5nam_bieu 01_Book1_Hoan chinh KH 2012 Von ho tro co MT 10 5" xfId="24630"/>
    <cellStyle name="1_BC 8 thang 2009 ve CT trong diem 5nam_bieu 01_Book1_Hoan chinh KH 2012 Von ho tro co MT 11" xfId="7960"/>
    <cellStyle name="1_BC 8 thang 2009 ve CT trong diem 5nam_bieu 01_Book1_Hoan chinh KH 2012 Von ho tro co MT 11 2" xfId="7961"/>
    <cellStyle name="1_BC 8 thang 2009 ve CT trong diem 5nam_bieu 01_Book1_Hoan chinh KH 2012 Von ho tro co MT 11 2 2" xfId="24635"/>
    <cellStyle name="1_BC 8 thang 2009 ve CT trong diem 5nam_bieu 01_Book1_Hoan chinh KH 2012 Von ho tro co MT 11 3" xfId="7962"/>
    <cellStyle name="1_BC 8 thang 2009 ve CT trong diem 5nam_bieu 01_Book1_Hoan chinh KH 2012 Von ho tro co MT 11 3 2" xfId="24636"/>
    <cellStyle name="1_BC 8 thang 2009 ve CT trong diem 5nam_bieu 01_Book1_Hoan chinh KH 2012 Von ho tro co MT 11 4" xfId="7963"/>
    <cellStyle name="1_BC 8 thang 2009 ve CT trong diem 5nam_bieu 01_Book1_Hoan chinh KH 2012 Von ho tro co MT 11 4 2" xfId="24637"/>
    <cellStyle name="1_BC 8 thang 2009 ve CT trong diem 5nam_bieu 01_Book1_Hoan chinh KH 2012 Von ho tro co MT 11 5" xfId="24634"/>
    <cellStyle name="1_BC 8 thang 2009 ve CT trong diem 5nam_bieu 01_Book1_Hoan chinh KH 2012 Von ho tro co MT 12" xfId="7964"/>
    <cellStyle name="1_BC 8 thang 2009 ve CT trong diem 5nam_bieu 01_Book1_Hoan chinh KH 2012 Von ho tro co MT 12 2" xfId="7965"/>
    <cellStyle name="1_BC 8 thang 2009 ve CT trong diem 5nam_bieu 01_Book1_Hoan chinh KH 2012 Von ho tro co MT 12 2 2" xfId="24639"/>
    <cellStyle name="1_BC 8 thang 2009 ve CT trong diem 5nam_bieu 01_Book1_Hoan chinh KH 2012 Von ho tro co MT 12 3" xfId="7966"/>
    <cellStyle name="1_BC 8 thang 2009 ve CT trong diem 5nam_bieu 01_Book1_Hoan chinh KH 2012 Von ho tro co MT 12 3 2" xfId="24640"/>
    <cellStyle name="1_BC 8 thang 2009 ve CT trong diem 5nam_bieu 01_Book1_Hoan chinh KH 2012 Von ho tro co MT 12 4" xfId="7967"/>
    <cellStyle name="1_BC 8 thang 2009 ve CT trong diem 5nam_bieu 01_Book1_Hoan chinh KH 2012 Von ho tro co MT 12 4 2" xfId="24641"/>
    <cellStyle name="1_BC 8 thang 2009 ve CT trong diem 5nam_bieu 01_Book1_Hoan chinh KH 2012 Von ho tro co MT 12 5" xfId="24638"/>
    <cellStyle name="1_BC 8 thang 2009 ve CT trong diem 5nam_bieu 01_Book1_Hoan chinh KH 2012 Von ho tro co MT 13" xfId="7968"/>
    <cellStyle name="1_BC 8 thang 2009 ve CT trong diem 5nam_bieu 01_Book1_Hoan chinh KH 2012 Von ho tro co MT 13 2" xfId="7969"/>
    <cellStyle name="1_BC 8 thang 2009 ve CT trong diem 5nam_bieu 01_Book1_Hoan chinh KH 2012 Von ho tro co MT 13 2 2" xfId="24643"/>
    <cellStyle name="1_BC 8 thang 2009 ve CT trong diem 5nam_bieu 01_Book1_Hoan chinh KH 2012 Von ho tro co MT 13 3" xfId="7970"/>
    <cellStyle name="1_BC 8 thang 2009 ve CT trong diem 5nam_bieu 01_Book1_Hoan chinh KH 2012 Von ho tro co MT 13 3 2" xfId="24644"/>
    <cellStyle name="1_BC 8 thang 2009 ve CT trong diem 5nam_bieu 01_Book1_Hoan chinh KH 2012 Von ho tro co MT 13 4" xfId="7971"/>
    <cellStyle name="1_BC 8 thang 2009 ve CT trong diem 5nam_bieu 01_Book1_Hoan chinh KH 2012 Von ho tro co MT 13 4 2" xfId="24645"/>
    <cellStyle name="1_BC 8 thang 2009 ve CT trong diem 5nam_bieu 01_Book1_Hoan chinh KH 2012 Von ho tro co MT 13 5" xfId="24642"/>
    <cellStyle name="1_BC 8 thang 2009 ve CT trong diem 5nam_bieu 01_Book1_Hoan chinh KH 2012 Von ho tro co MT 14" xfId="7972"/>
    <cellStyle name="1_BC 8 thang 2009 ve CT trong diem 5nam_bieu 01_Book1_Hoan chinh KH 2012 Von ho tro co MT 14 2" xfId="7973"/>
    <cellStyle name="1_BC 8 thang 2009 ve CT trong diem 5nam_bieu 01_Book1_Hoan chinh KH 2012 Von ho tro co MT 14 2 2" xfId="24647"/>
    <cellStyle name="1_BC 8 thang 2009 ve CT trong diem 5nam_bieu 01_Book1_Hoan chinh KH 2012 Von ho tro co MT 14 3" xfId="7974"/>
    <cellStyle name="1_BC 8 thang 2009 ve CT trong diem 5nam_bieu 01_Book1_Hoan chinh KH 2012 Von ho tro co MT 14 3 2" xfId="24648"/>
    <cellStyle name="1_BC 8 thang 2009 ve CT trong diem 5nam_bieu 01_Book1_Hoan chinh KH 2012 Von ho tro co MT 14 4" xfId="7975"/>
    <cellStyle name="1_BC 8 thang 2009 ve CT trong diem 5nam_bieu 01_Book1_Hoan chinh KH 2012 Von ho tro co MT 14 4 2" xfId="24649"/>
    <cellStyle name="1_BC 8 thang 2009 ve CT trong diem 5nam_bieu 01_Book1_Hoan chinh KH 2012 Von ho tro co MT 14 5" xfId="24646"/>
    <cellStyle name="1_BC 8 thang 2009 ve CT trong diem 5nam_bieu 01_Book1_Hoan chinh KH 2012 Von ho tro co MT 15" xfId="7976"/>
    <cellStyle name="1_BC 8 thang 2009 ve CT trong diem 5nam_bieu 01_Book1_Hoan chinh KH 2012 Von ho tro co MT 15 2" xfId="7977"/>
    <cellStyle name="1_BC 8 thang 2009 ve CT trong diem 5nam_bieu 01_Book1_Hoan chinh KH 2012 Von ho tro co MT 15 2 2" xfId="24651"/>
    <cellStyle name="1_BC 8 thang 2009 ve CT trong diem 5nam_bieu 01_Book1_Hoan chinh KH 2012 Von ho tro co MT 15 3" xfId="7978"/>
    <cellStyle name="1_BC 8 thang 2009 ve CT trong diem 5nam_bieu 01_Book1_Hoan chinh KH 2012 Von ho tro co MT 15 3 2" xfId="24652"/>
    <cellStyle name="1_BC 8 thang 2009 ve CT trong diem 5nam_bieu 01_Book1_Hoan chinh KH 2012 Von ho tro co MT 15 4" xfId="7979"/>
    <cellStyle name="1_BC 8 thang 2009 ve CT trong diem 5nam_bieu 01_Book1_Hoan chinh KH 2012 Von ho tro co MT 15 4 2" xfId="24653"/>
    <cellStyle name="1_BC 8 thang 2009 ve CT trong diem 5nam_bieu 01_Book1_Hoan chinh KH 2012 Von ho tro co MT 15 5" xfId="24650"/>
    <cellStyle name="1_BC 8 thang 2009 ve CT trong diem 5nam_bieu 01_Book1_Hoan chinh KH 2012 Von ho tro co MT 16" xfId="7980"/>
    <cellStyle name="1_BC 8 thang 2009 ve CT trong diem 5nam_bieu 01_Book1_Hoan chinh KH 2012 Von ho tro co MT 16 2" xfId="7981"/>
    <cellStyle name="1_BC 8 thang 2009 ve CT trong diem 5nam_bieu 01_Book1_Hoan chinh KH 2012 Von ho tro co MT 16 2 2" xfId="24655"/>
    <cellStyle name="1_BC 8 thang 2009 ve CT trong diem 5nam_bieu 01_Book1_Hoan chinh KH 2012 Von ho tro co MT 16 3" xfId="7982"/>
    <cellStyle name="1_BC 8 thang 2009 ve CT trong diem 5nam_bieu 01_Book1_Hoan chinh KH 2012 Von ho tro co MT 16 3 2" xfId="24656"/>
    <cellStyle name="1_BC 8 thang 2009 ve CT trong diem 5nam_bieu 01_Book1_Hoan chinh KH 2012 Von ho tro co MT 16 4" xfId="7983"/>
    <cellStyle name="1_BC 8 thang 2009 ve CT trong diem 5nam_bieu 01_Book1_Hoan chinh KH 2012 Von ho tro co MT 16 4 2" xfId="24657"/>
    <cellStyle name="1_BC 8 thang 2009 ve CT trong diem 5nam_bieu 01_Book1_Hoan chinh KH 2012 Von ho tro co MT 16 5" xfId="24654"/>
    <cellStyle name="1_BC 8 thang 2009 ve CT trong diem 5nam_bieu 01_Book1_Hoan chinh KH 2012 Von ho tro co MT 17" xfId="7984"/>
    <cellStyle name="1_BC 8 thang 2009 ve CT trong diem 5nam_bieu 01_Book1_Hoan chinh KH 2012 Von ho tro co MT 17 2" xfId="7985"/>
    <cellStyle name="1_BC 8 thang 2009 ve CT trong diem 5nam_bieu 01_Book1_Hoan chinh KH 2012 Von ho tro co MT 17 2 2" xfId="24659"/>
    <cellStyle name="1_BC 8 thang 2009 ve CT trong diem 5nam_bieu 01_Book1_Hoan chinh KH 2012 Von ho tro co MT 17 3" xfId="7986"/>
    <cellStyle name="1_BC 8 thang 2009 ve CT trong diem 5nam_bieu 01_Book1_Hoan chinh KH 2012 Von ho tro co MT 17 3 2" xfId="24660"/>
    <cellStyle name="1_BC 8 thang 2009 ve CT trong diem 5nam_bieu 01_Book1_Hoan chinh KH 2012 Von ho tro co MT 17 4" xfId="7987"/>
    <cellStyle name="1_BC 8 thang 2009 ve CT trong diem 5nam_bieu 01_Book1_Hoan chinh KH 2012 Von ho tro co MT 17 4 2" xfId="24661"/>
    <cellStyle name="1_BC 8 thang 2009 ve CT trong diem 5nam_bieu 01_Book1_Hoan chinh KH 2012 Von ho tro co MT 17 5" xfId="24658"/>
    <cellStyle name="1_BC 8 thang 2009 ve CT trong diem 5nam_bieu 01_Book1_Hoan chinh KH 2012 Von ho tro co MT 18" xfId="7988"/>
    <cellStyle name="1_BC 8 thang 2009 ve CT trong diem 5nam_bieu 01_Book1_Hoan chinh KH 2012 Von ho tro co MT 18 2" xfId="24662"/>
    <cellStyle name="1_BC 8 thang 2009 ve CT trong diem 5nam_bieu 01_Book1_Hoan chinh KH 2012 Von ho tro co MT 19" xfId="7989"/>
    <cellStyle name="1_BC 8 thang 2009 ve CT trong diem 5nam_bieu 01_Book1_Hoan chinh KH 2012 Von ho tro co MT 19 2" xfId="24663"/>
    <cellStyle name="1_BC 8 thang 2009 ve CT trong diem 5nam_bieu 01_Book1_Hoan chinh KH 2012 Von ho tro co MT 2" xfId="7990"/>
    <cellStyle name="1_BC 8 thang 2009 ve CT trong diem 5nam_bieu 01_Book1_Hoan chinh KH 2012 Von ho tro co MT 2 2" xfId="7991"/>
    <cellStyle name="1_BC 8 thang 2009 ve CT trong diem 5nam_bieu 01_Book1_Hoan chinh KH 2012 Von ho tro co MT 2 2 2" xfId="24665"/>
    <cellStyle name="1_BC 8 thang 2009 ve CT trong diem 5nam_bieu 01_Book1_Hoan chinh KH 2012 Von ho tro co MT 2 3" xfId="7992"/>
    <cellStyle name="1_BC 8 thang 2009 ve CT trong diem 5nam_bieu 01_Book1_Hoan chinh KH 2012 Von ho tro co MT 2 3 2" xfId="24666"/>
    <cellStyle name="1_BC 8 thang 2009 ve CT trong diem 5nam_bieu 01_Book1_Hoan chinh KH 2012 Von ho tro co MT 2 4" xfId="7993"/>
    <cellStyle name="1_BC 8 thang 2009 ve CT trong diem 5nam_bieu 01_Book1_Hoan chinh KH 2012 Von ho tro co MT 2 4 2" xfId="24667"/>
    <cellStyle name="1_BC 8 thang 2009 ve CT trong diem 5nam_bieu 01_Book1_Hoan chinh KH 2012 Von ho tro co MT 2 5" xfId="24664"/>
    <cellStyle name="1_BC 8 thang 2009 ve CT trong diem 5nam_bieu 01_Book1_Hoan chinh KH 2012 Von ho tro co MT 20" xfId="7994"/>
    <cellStyle name="1_BC 8 thang 2009 ve CT trong diem 5nam_bieu 01_Book1_Hoan chinh KH 2012 Von ho tro co MT 20 2" xfId="24668"/>
    <cellStyle name="1_BC 8 thang 2009 ve CT trong diem 5nam_bieu 01_Book1_Hoan chinh KH 2012 Von ho tro co MT 21" xfId="24617"/>
    <cellStyle name="1_BC 8 thang 2009 ve CT trong diem 5nam_bieu 01_Book1_Hoan chinh KH 2012 Von ho tro co MT 3" xfId="7995"/>
    <cellStyle name="1_BC 8 thang 2009 ve CT trong diem 5nam_bieu 01_Book1_Hoan chinh KH 2012 Von ho tro co MT 3 2" xfId="7996"/>
    <cellStyle name="1_BC 8 thang 2009 ve CT trong diem 5nam_bieu 01_Book1_Hoan chinh KH 2012 Von ho tro co MT 3 2 2" xfId="24670"/>
    <cellStyle name="1_BC 8 thang 2009 ve CT trong diem 5nam_bieu 01_Book1_Hoan chinh KH 2012 Von ho tro co MT 3 3" xfId="7997"/>
    <cellStyle name="1_BC 8 thang 2009 ve CT trong diem 5nam_bieu 01_Book1_Hoan chinh KH 2012 Von ho tro co MT 3 3 2" xfId="24671"/>
    <cellStyle name="1_BC 8 thang 2009 ve CT trong diem 5nam_bieu 01_Book1_Hoan chinh KH 2012 Von ho tro co MT 3 4" xfId="7998"/>
    <cellStyle name="1_BC 8 thang 2009 ve CT trong diem 5nam_bieu 01_Book1_Hoan chinh KH 2012 Von ho tro co MT 3 4 2" xfId="24672"/>
    <cellStyle name="1_BC 8 thang 2009 ve CT trong diem 5nam_bieu 01_Book1_Hoan chinh KH 2012 Von ho tro co MT 3 5" xfId="24669"/>
    <cellStyle name="1_BC 8 thang 2009 ve CT trong diem 5nam_bieu 01_Book1_Hoan chinh KH 2012 Von ho tro co MT 4" xfId="7999"/>
    <cellStyle name="1_BC 8 thang 2009 ve CT trong diem 5nam_bieu 01_Book1_Hoan chinh KH 2012 Von ho tro co MT 4 2" xfId="8000"/>
    <cellStyle name="1_BC 8 thang 2009 ve CT trong diem 5nam_bieu 01_Book1_Hoan chinh KH 2012 Von ho tro co MT 4 2 2" xfId="24674"/>
    <cellStyle name="1_BC 8 thang 2009 ve CT trong diem 5nam_bieu 01_Book1_Hoan chinh KH 2012 Von ho tro co MT 4 3" xfId="8001"/>
    <cellStyle name="1_BC 8 thang 2009 ve CT trong diem 5nam_bieu 01_Book1_Hoan chinh KH 2012 Von ho tro co MT 4 3 2" xfId="24675"/>
    <cellStyle name="1_BC 8 thang 2009 ve CT trong diem 5nam_bieu 01_Book1_Hoan chinh KH 2012 Von ho tro co MT 4 4" xfId="8002"/>
    <cellStyle name="1_BC 8 thang 2009 ve CT trong diem 5nam_bieu 01_Book1_Hoan chinh KH 2012 Von ho tro co MT 4 4 2" xfId="24676"/>
    <cellStyle name="1_BC 8 thang 2009 ve CT trong diem 5nam_bieu 01_Book1_Hoan chinh KH 2012 Von ho tro co MT 4 5" xfId="24673"/>
    <cellStyle name="1_BC 8 thang 2009 ve CT trong diem 5nam_bieu 01_Book1_Hoan chinh KH 2012 Von ho tro co MT 5" xfId="8003"/>
    <cellStyle name="1_BC 8 thang 2009 ve CT trong diem 5nam_bieu 01_Book1_Hoan chinh KH 2012 Von ho tro co MT 5 2" xfId="8004"/>
    <cellStyle name="1_BC 8 thang 2009 ve CT trong diem 5nam_bieu 01_Book1_Hoan chinh KH 2012 Von ho tro co MT 5 2 2" xfId="24678"/>
    <cellStyle name="1_BC 8 thang 2009 ve CT trong diem 5nam_bieu 01_Book1_Hoan chinh KH 2012 Von ho tro co MT 5 3" xfId="8005"/>
    <cellStyle name="1_BC 8 thang 2009 ve CT trong diem 5nam_bieu 01_Book1_Hoan chinh KH 2012 Von ho tro co MT 5 3 2" xfId="24679"/>
    <cellStyle name="1_BC 8 thang 2009 ve CT trong diem 5nam_bieu 01_Book1_Hoan chinh KH 2012 Von ho tro co MT 5 4" xfId="8006"/>
    <cellStyle name="1_BC 8 thang 2009 ve CT trong diem 5nam_bieu 01_Book1_Hoan chinh KH 2012 Von ho tro co MT 5 4 2" xfId="24680"/>
    <cellStyle name="1_BC 8 thang 2009 ve CT trong diem 5nam_bieu 01_Book1_Hoan chinh KH 2012 Von ho tro co MT 5 5" xfId="24677"/>
    <cellStyle name="1_BC 8 thang 2009 ve CT trong diem 5nam_bieu 01_Book1_Hoan chinh KH 2012 Von ho tro co MT 6" xfId="8007"/>
    <cellStyle name="1_BC 8 thang 2009 ve CT trong diem 5nam_bieu 01_Book1_Hoan chinh KH 2012 Von ho tro co MT 6 2" xfId="8008"/>
    <cellStyle name="1_BC 8 thang 2009 ve CT trong diem 5nam_bieu 01_Book1_Hoan chinh KH 2012 Von ho tro co MT 6 2 2" xfId="24682"/>
    <cellStyle name="1_BC 8 thang 2009 ve CT trong diem 5nam_bieu 01_Book1_Hoan chinh KH 2012 Von ho tro co MT 6 3" xfId="8009"/>
    <cellStyle name="1_BC 8 thang 2009 ve CT trong diem 5nam_bieu 01_Book1_Hoan chinh KH 2012 Von ho tro co MT 6 3 2" xfId="24683"/>
    <cellStyle name="1_BC 8 thang 2009 ve CT trong diem 5nam_bieu 01_Book1_Hoan chinh KH 2012 Von ho tro co MT 6 4" xfId="8010"/>
    <cellStyle name="1_BC 8 thang 2009 ve CT trong diem 5nam_bieu 01_Book1_Hoan chinh KH 2012 Von ho tro co MT 6 4 2" xfId="24684"/>
    <cellStyle name="1_BC 8 thang 2009 ve CT trong diem 5nam_bieu 01_Book1_Hoan chinh KH 2012 Von ho tro co MT 6 5" xfId="24681"/>
    <cellStyle name="1_BC 8 thang 2009 ve CT trong diem 5nam_bieu 01_Book1_Hoan chinh KH 2012 Von ho tro co MT 7" xfId="8011"/>
    <cellStyle name="1_BC 8 thang 2009 ve CT trong diem 5nam_bieu 01_Book1_Hoan chinh KH 2012 Von ho tro co MT 7 2" xfId="8012"/>
    <cellStyle name="1_BC 8 thang 2009 ve CT trong diem 5nam_bieu 01_Book1_Hoan chinh KH 2012 Von ho tro co MT 7 2 2" xfId="24686"/>
    <cellStyle name="1_BC 8 thang 2009 ve CT trong diem 5nam_bieu 01_Book1_Hoan chinh KH 2012 Von ho tro co MT 7 3" xfId="8013"/>
    <cellStyle name="1_BC 8 thang 2009 ve CT trong diem 5nam_bieu 01_Book1_Hoan chinh KH 2012 Von ho tro co MT 7 3 2" xfId="24687"/>
    <cellStyle name="1_BC 8 thang 2009 ve CT trong diem 5nam_bieu 01_Book1_Hoan chinh KH 2012 Von ho tro co MT 7 4" xfId="8014"/>
    <cellStyle name="1_BC 8 thang 2009 ve CT trong diem 5nam_bieu 01_Book1_Hoan chinh KH 2012 Von ho tro co MT 7 4 2" xfId="24688"/>
    <cellStyle name="1_BC 8 thang 2009 ve CT trong diem 5nam_bieu 01_Book1_Hoan chinh KH 2012 Von ho tro co MT 7 5" xfId="24685"/>
    <cellStyle name="1_BC 8 thang 2009 ve CT trong diem 5nam_bieu 01_Book1_Hoan chinh KH 2012 Von ho tro co MT 8" xfId="8015"/>
    <cellStyle name="1_BC 8 thang 2009 ve CT trong diem 5nam_bieu 01_Book1_Hoan chinh KH 2012 Von ho tro co MT 8 2" xfId="8016"/>
    <cellStyle name="1_BC 8 thang 2009 ve CT trong diem 5nam_bieu 01_Book1_Hoan chinh KH 2012 Von ho tro co MT 8 2 2" xfId="24690"/>
    <cellStyle name="1_BC 8 thang 2009 ve CT trong diem 5nam_bieu 01_Book1_Hoan chinh KH 2012 Von ho tro co MT 8 3" xfId="8017"/>
    <cellStyle name="1_BC 8 thang 2009 ve CT trong diem 5nam_bieu 01_Book1_Hoan chinh KH 2012 Von ho tro co MT 8 3 2" xfId="24691"/>
    <cellStyle name="1_BC 8 thang 2009 ve CT trong diem 5nam_bieu 01_Book1_Hoan chinh KH 2012 Von ho tro co MT 8 4" xfId="8018"/>
    <cellStyle name="1_BC 8 thang 2009 ve CT trong diem 5nam_bieu 01_Book1_Hoan chinh KH 2012 Von ho tro co MT 8 4 2" xfId="24692"/>
    <cellStyle name="1_BC 8 thang 2009 ve CT trong diem 5nam_bieu 01_Book1_Hoan chinh KH 2012 Von ho tro co MT 8 5" xfId="24689"/>
    <cellStyle name="1_BC 8 thang 2009 ve CT trong diem 5nam_bieu 01_Book1_Hoan chinh KH 2012 Von ho tro co MT 9" xfId="8019"/>
    <cellStyle name="1_BC 8 thang 2009 ve CT trong diem 5nam_bieu 01_Book1_Hoan chinh KH 2012 Von ho tro co MT 9 2" xfId="8020"/>
    <cellStyle name="1_BC 8 thang 2009 ve CT trong diem 5nam_bieu 01_Book1_Hoan chinh KH 2012 Von ho tro co MT 9 2 2" xfId="24694"/>
    <cellStyle name="1_BC 8 thang 2009 ve CT trong diem 5nam_bieu 01_Book1_Hoan chinh KH 2012 Von ho tro co MT 9 3" xfId="8021"/>
    <cellStyle name="1_BC 8 thang 2009 ve CT trong diem 5nam_bieu 01_Book1_Hoan chinh KH 2012 Von ho tro co MT 9 3 2" xfId="24695"/>
    <cellStyle name="1_BC 8 thang 2009 ve CT trong diem 5nam_bieu 01_Book1_Hoan chinh KH 2012 Von ho tro co MT 9 4" xfId="8022"/>
    <cellStyle name="1_BC 8 thang 2009 ve CT trong diem 5nam_bieu 01_Book1_Hoan chinh KH 2012 Von ho tro co MT 9 4 2" xfId="24696"/>
    <cellStyle name="1_BC 8 thang 2009 ve CT trong diem 5nam_bieu 01_Book1_Hoan chinh KH 2012 Von ho tro co MT 9 5" xfId="24693"/>
    <cellStyle name="1_BC 8 thang 2009 ve CT trong diem 5nam_bieu 01_Book1_Hoan chinh KH 2012 Von ho tro co MT_Bao cao giai ngan quy I" xfId="8023"/>
    <cellStyle name="1_BC 8 thang 2009 ve CT trong diem 5nam_bieu 01_Book1_Hoan chinh KH 2012 Von ho tro co MT_Bao cao giai ngan quy I 2" xfId="8024"/>
    <cellStyle name="1_BC 8 thang 2009 ve CT trong diem 5nam_bieu 01_Book1_Hoan chinh KH 2012 Von ho tro co MT_Bao cao giai ngan quy I 2 2" xfId="8025"/>
    <cellStyle name="1_BC 8 thang 2009 ve CT trong diem 5nam_bieu 01_Book1_Hoan chinh KH 2012 Von ho tro co MT_Bao cao giai ngan quy I 2 2 2" xfId="24699"/>
    <cellStyle name="1_BC 8 thang 2009 ve CT trong diem 5nam_bieu 01_Book1_Hoan chinh KH 2012 Von ho tro co MT_Bao cao giai ngan quy I 2 3" xfId="8026"/>
    <cellStyle name="1_BC 8 thang 2009 ve CT trong diem 5nam_bieu 01_Book1_Hoan chinh KH 2012 Von ho tro co MT_Bao cao giai ngan quy I 2 3 2" xfId="24700"/>
    <cellStyle name="1_BC 8 thang 2009 ve CT trong diem 5nam_bieu 01_Book1_Hoan chinh KH 2012 Von ho tro co MT_Bao cao giai ngan quy I 2 4" xfId="8027"/>
    <cellStyle name="1_BC 8 thang 2009 ve CT trong diem 5nam_bieu 01_Book1_Hoan chinh KH 2012 Von ho tro co MT_Bao cao giai ngan quy I 2 4 2" xfId="24701"/>
    <cellStyle name="1_BC 8 thang 2009 ve CT trong diem 5nam_bieu 01_Book1_Hoan chinh KH 2012 Von ho tro co MT_Bao cao giai ngan quy I 2 5" xfId="24698"/>
    <cellStyle name="1_BC 8 thang 2009 ve CT trong diem 5nam_bieu 01_Book1_Hoan chinh KH 2012 Von ho tro co MT_Bao cao giai ngan quy I 3" xfId="8028"/>
    <cellStyle name="1_BC 8 thang 2009 ve CT trong diem 5nam_bieu 01_Book1_Hoan chinh KH 2012 Von ho tro co MT_Bao cao giai ngan quy I 3 2" xfId="8029"/>
    <cellStyle name="1_BC 8 thang 2009 ve CT trong diem 5nam_bieu 01_Book1_Hoan chinh KH 2012 Von ho tro co MT_Bao cao giai ngan quy I 3 2 2" xfId="24703"/>
    <cellStyle name="1_BC 8 thang 2009 ve CT trong diem 5nam_bieu 01_Book1_Hoan chinh KH 2012 Von ho tro co MT_Bao cao giai ngan quy I 3 3" xfId="8030"/>
    <cellStyle name="1_BC 8 thang 2009 ve CT trong diem 5nam_bieu 01_Book1_Hoan chinh KH 2012 Von ho tro co MT_Bao cao giai ngan quy I 3 3 2" xfId="24704"/>
    <cellStyle name="1_BC 8 thang 2009 ve CT trong diem 5nam_bieu 01_Book1_Hoan chinh KH 2012 Von ho tro co MT_Bao cao giai ngan quy I 3 4" xfId="8031"/>
    <cellStyle name="1_BC 8 thang 2009 ve CT trong diem 5nam_bieu 01_Book1_Hoan chinh KH 2012 Von ho tro co MT_Bao cao giai ngan quy I 3 4 2" xfId="24705"/>
    <cellStyle name="1_BC 8 thang 2009 ve CT trong diem 5nam_bieu 01_Book1_Hoan chinh KH 2012 Von ho tro co MT_Bao cao giai ngan quy I 3 5" xfId="24702"/>
    <cellStyle name="1_BC 8 thang 2009 ve CT trong diem 5nam_bieu 01_Book1_Hoan chinh KH 2012 Von ho tro co MT_Bao cao giai ngan quy I 4" xfId="8032"/>
    <cellStyle name="1_BC 8 thang 2009 ve CT trong diem 5nam_bieu 01_Book1_Hoan chinh KH 2012 Von ho tro co MT_Bao cao giai ngan quy I 4 2" xfId="24706"/>
    <cellStyle name="1_BC 8 thang 2009 ve CT trong diem 5nam_bieu 01_Book1_Hoan chinh KH 2012 Von ho tro co MT_Bao cao giai ngan quy I 5" xfId="8033"/>
    <cellStyle name="1_BC 8 thang 2009 ve CT trong diem 5nam_bieu 01_Book1_Hoan chinh KH 2012 Von ho tro co MT_Bao cao giai ngan quy I 5 2" xfId="24707"/>
    <cellStyle name="1_BC 8 thang 2009 ve CT trong diem 5nam_bieu 01_Book1_Hoan chinh KH 2012 Von ho tro co MT_Bao cao giai ngan quy I 6" xfId="8034"/>
    <cellStyle name="1_BC 8 thang 2009 ve CT trong diem 5nam_bieu 01_Book1_Hoan chinh KH 2012 Von ho tro co MT_Bao cao giai ngan quy I 6 2" xfId="24708"/>
    <cellStyle name="1_BC 8 thang 2009 ve CT trong diem 5nam_bieu 01_Book1_Hoan chinh KH 2012 Von ho tro co MT_Bao cao giai ngan quy I 7" xfId="24697"/>
    <cellStyle name="1_BC 8 thang 2009 ve CT trong diem 5nam_bieu 01_Book1_Hoan chinh KH 2012 Von ho tro co MT_BC von DTPT 6 thang 2012" xfId="8035"/>
    <cellStyle name="1_BC 8 thang 2009 ve CT trong diem 5nam_bieu 01_Book1_Hoan chinh KH 2012 Von ho tro co MT_BC von DTPT 6 thang 2012 2" xfId="8036"/>
    <cellStyle name="1_BC 8 thang 2009 ve CT trong diem 5nam_bieu 01_Book1_Hoan chinh KH 2012 Von ho tro co MT_BC von DTPT 6 thang 2012 2 2" xfId="8037"/>
    <cellStyle name="1_BC 8 thang 2009 ve CT trong diem 5nam_bieu 01_Book1_Hoan chinh KH 2012 Von ho tro co MT_BC von DTPT 6 thang 2012 2 2 2" xfId="24711"/>
    <cellStyle name="1_BC 8 thang 2009 ve CT trong diem 5nam_bieu 01_Book1_Hoan chinh KH 2012 Von ho tro co MT_BC von DTPT 6 thang 2012 2 3" xfId="8038"/>
    <cellStyle name="1_BC 8 thang 2009 ve CT trong diem 5nam_bieu 01_Book1_Hoan chinh KH 2012 Von ho tro co MT_BC von DTPT 6 thang 2012 2 3 2" xfId="24712"/>
    <cellStyle name="1_BC 8 thang 2009 ve CT trong diem 5nam_bieu 01_Book1_Hoan chinh KH 2012 Von ho tro co MT_BC von DTPT 6 thang 2012 2 4" xfId="8039"/>
    <cellStyle name="1_BC 8 thang 2009 ve CT trong diem 5nam_bieu 01_Book1_Hoan chinh KH 2012 Von ho tro co MT_BC von DTPT 6 thang 2012 2 4 2" xfId="24713"/>
    <cellStyle name="1_BC 8 thang 2009 ve CT trong diem 5nam_bieu 01_Book1_Hoan chinh KH 2012 Von ho tro co MT_BC von DTPT 6 thang 2012 2 5" xfId="24710"/>
    <cellStyle name="1_BC 8 thang 2009 ve CT trong diem 5nam_bieu 01_Book1_Hoan chinh KH 2012 Von ho tro co MT_BC von DTPT 6 thang 2012 3" xfId="8040"/>
    <cellStyle name="1_BC 8 thang 2009 ve CT trong diem 5nam_bieu 01_Book1_Hoan chinh KH 2012 Von ho tro co MT_BC von DTPT 6 thang 2012 3 2" xfId="8041"/>
    <cellStyle name="1_BC 8 thang 2009 ve CT trong diem 5nam_bieu 01_Book1_Hoan chinh KH 2012 Von ho tro co MT_BC von DTPT 6 thang 2012 3 2 2" xfId="24715"/>
    <cellStyle name="1_BC 8 thang 2009 ve CT trong diem 5nam_bieu 01_Book1_Hoan chinh KH 2012 Von ho tro co MT_BC von DTPT 6 thang 2012 3 3" xfId="8042"/>
    <cellStyle name="1_BC 8 thang 2009 ve CT trong diem 5nam_bieu 01_Book1_Hoan chinh KH 2012 Von ho tro co MT_BC von DTPT 6 thang 2012 3 3 2" xfId="24716"/>
    <cellStyle name="1_BC 8 thang 2009 ve CT trong diem 5nam_bieu 01_Book1_Hoan chinh KH 2012 Von ho tro co MT_BC von DTPT 6 thang 2012 3 4" xfId="8043"/>
    <cellStyle name="1_BC 8 thang 2009 ve CT trong diem 5nam_bieu 01_Book1_Hoan chinh KH 2012 Von ho tro co MT_BC von DTPT 6 thang 2012 3 4 2" xfId="24717"/>
    <cellStyle name="1_BC 8 thang 2009 ve CT trong diem 5nam_bieu 01_Book1_Hoan chinh KH 2012 Von ho tro co MT_BC von DTPT 6 thang 2012 3 5" xfId="24714"/>
    <cellStyle name="1_BC 8 thang 2009 ve CT trong diem 5nam_bieu 01_Book1_Hoan chinh KH 2012 Von ho tro co MT_BC von DTPT 6 thang 2012 4" xfId="8044"/>
    <cellStyle name="1_BC 8 thang 2009 ve CT trong diem 5nam_bieu 01_Book1_Hoan chinh KH 2012 Von ho tro co MT_BC von DTPT 6 thang 2012 4 2" xfId="24718"/>
    <cellStyle name="1_BC 8 thang 2009 ve CT trong diem 5nam_bieu 01_Book1_Hoan chinh KH 2012 Von ho tro co MT_BC von DTPT 6 thang 2012 5" xfId="8045"/>
    <cellStyle name="1_BC 8 thang 2009 ve CT trong diem 5nam_bieu 01_Book1_Hoan chinh KH 2012 Von ho tro co MT_BC von DTPT 6 thang 2012 5 2" xfId="24719"/>
    <cellStyle name="1_BC 8 thang 2009 ve CT trong diem 5nam_bieu 01_Book1_Hoan chinh KH 2012 Von ho tro co MT_BC von DTPT 6 thang 2012 6" xfId="8046"/>
    <cellStyle name="1_BC 8 thang 2009 ve CT trong diem 5nam_bieu 01_Book1_Hoan chinh KH 2012 Von ho tro co MT_BC von DTPT 6 thang 2012 6 2" xfId="24720"/>
    <cellStyle name="1_BC 8 thang 2009 ve CT trong diem 5nam_bieu 01_Book1_Hoan chinh KH 2012 Von ho tro co MT_BC von DTPT 6 thang 2012 7" xfId="24709"/>
    <cellStyle name="1_BC 8 thang 2009 ve CT trong diem 5nam_bieu 01_Book1_Hoan chinh KH 2012 Von ho tro co MT_Bieu du thao QD von ho tro co MT" xfId="8047"/>
    <cellStyle name="1_BC 8 thang 2009 ve CT trong diem 5nam_bieu 01_Book1_Hoan chinh KH 2012 Von ho tro co MT_Bieu du thao QD von ho tro co MT 2" xfId="8048"/>
    <cellStyle name="1_BC 8 thang 2009 ve CT trong diem 5nam_bieu 01_Book1_Hoan chinh KH 2012 Von ho tro co MT_Bieu du thao QD von ho tro co MT 2 2" xfId="8049"/>
    <cellStyle name="1_BC 8 thang 2009 ve CT trong diem 5nam_bieu 01_Book1_Hoan chinh KH 2012 Von ho tro co MT_Bieu du thao QD von ho tro co MT 2 2 2" xfId="24723"/>
    <cellStyle name="1_BC 8 thang 2009 ve CT trong diem 5nam_bieu 01_Book1_Hoan chinh KH 2012 Von ho tro co MT_Bieu du thao QD von ho tro co MT 2 3" xfId="8050"/>
    <cellStyle name="1_BC 8 thang 2009 ve CT trong diem 5nam_bieu 01_Book1_Hoan chinh KH 2012 Von ho tro co MT_Bieu du thao QD von ho tro co MT 2 3 2" xfId="24724"/>
    <cellStyle name="1_BC 8 thang 2009 ve CT trong diem 5nam_bieu 01_Book1_Hoan chinh KH 2012 Von ho tro co MT_Bieu du thao QD von ho tro co MT 2 4" xfId="8051"/>
    <cellStyle name="1_BC 8 thang 2009 ve CT trong diem 5nam_bieu 01_Book1_Hoan chinh KH 2012 Von ho tro co MT_Bieu du thao QD von ho tro co MT 2 4 2" xfId="24725"/>
    <cellStyle name="1_BC 8 thang 2009 ve CT trong diem 5nam_bieu 01_Book1_Hoan chinh KH 2012 Von ho tro co MT_Bieu du thao QD von ho tro co MT 2 5" xfId="24722"/>
    <cellStyle name="1_BC 8 thang 2009 ve CT trong diem 5nam_bieu 01_Book1_Hoan chinh KH 2012 Von ho tro co MT_Bieu du thao QD von ho tro co MT 3" xfId="8052"/>
    <cellStyle name="1_BC 8 thang 2009 ve CT trong diem 5nam_bieu 01_Book1_Hoan chinh KH 2012 Von ho tro co MT_Bieu du thao QD von ho tro co MT 3 2" xfId="8053"/>
    <cellStyle name="1_BC 8 thang 2009 ve CT trong diem 5nam_bieu 01_Book1_Hoan chinh KH 2012 Von ho tro co MT_Bieu du thao QD von ho tro co MT 3 2 2" xfId="24727"/>
    <cellStyle name="1_BC 8 thang 2009 ve CT trong diem 5nam_bieu 01_Book1_Hoan chinh KH 2012 Von ho tro co MT_Bieu du thao QD von ho tro co MT 3 3" xfId="8054"/>
    <cellStyle name="1_BC 8 thang 2009 ve CT trong diem 5nam_bieu 01_Book1_Hoan chinh KH 2012 Von ho tro co MT_Bieu du thao QD von ho tro co MT 3 3 2" xfId="24728"/>
    <cellStyle name="1_BC 8 thang 2009 ve CT trong diem 5nam_bieu 01_Book1_Hoan chinh KH 2012 Von ho tro co MT_Bieu du thao QD von ho tro co MT 3 4" xfId="8055"/>
    <cellStyle name="1_BC 8 thang 2009 ve CT trong diem 5nam_bieu 01_Book1_Hoan chinh KH 2012 Von ho tro co MT_Bieu du thao QD von ho tro co MT 3 4 2" xfId="24729"/>
    <cellStyle name="1_BC 8 thang 2009 ve CT trong diem 5nam_bieu 01_Book1_Hoan chinh KH 2012 Von ho tro co MT_Bieu du thao QD von ho tro co MT 3 5" xfId="24726"/>
    <cellStyle name="1_BC 8 thang 2009 ve CT trong diem 5nam_bieu 01_Book1_Hoan chinh KH 2012 Von ho tro co MT_Bieu du thao QD von ho tro co MT 4" xfId="8056"/>
    <cellStyle name="1_BC 8 thang 2009 ve CT trong diem 5nam_bieu 01_Book1_Hoan chinh KH 2012 Von ho tro co MT_Bieu du thao QD von ho tro co MT 4 2" xfId="24730"/>
    <cellStyle name="1_BC 8 thang 2009 ve CT trong diem 5nam_bieu 01_Book1_Hoan chinh KH 2012 Von ho tro co MT_Bieu du thao QD von ho tro co MT 5" xfId="8057"/>
    <cellStyle name="1_BC 8 thang 2009 ve CT trong diem 5nam_bieu 01_Book1_Hoan chinh KH 2012 Von ho tro co MT_Bieu du thao QD von ho tro co MT 5 2" xfId="24731"/>
    <cellStyle name="1_BC 8 thang 2009 ve CT trong diem 5nam_bieu 01_Book1_Hoan chinh KH 2012 Von ho tro co MT_Bieu du thao QD von ho tro co MT 6" xfId="8058"/>
    <cellStyle name="1_BC 8 thang 2009 ve CT trong diem 5nam_bieu 01_Book1_Hoan chinh KH 2012 Von ho tro co MT_Bieu du thao QD von ho tro co MT 6 2" xfId="24732"/>
    <cellStyle name="1_BC 8 thang 2009 ve CT trong diem 5nam_bieu 01_Book1_Hoan chinh KH 2012 Von ho tro co MT_Bieu du thao QD von ho tro co MT 7" xfId="24721"/>
    <cellStyle name="1_BC 8 thang 2009 ve CT trong diem 5nam_bieu 01_Book1_Hoan chinh KH 2012 Von ho tro co MT_Ke hoach 2012 theo doi (giai ngan 30.6.12)" xfId="8059"/>
    <cellStyle name="1_BC 8 thang 2009 ve CT trong diem 5nam_bieu 01_Book1_Hoan chinh KH 2012 Von ho tro co MT_Ke hoach 2012 theo doi (giai ngan 30.6.12) 2" xfId="8060"/>
    <cellStyle name="1_BC 8 thang 2009 ve CT trong diem 5nam_bieu 01_Book1_Hoan chinh KH 2012 Von ho tro co MT_Ke hoach 2012 theo doi (giai ngan 30.6.12) 2 2" xfId="8061"/>
    <cellStyle name="1_BC 8 thang 2009 ve CT trong diem 5nam_bieu 01_Book1_Hoan chinh KH 2012 Von ho tro co MT_Ke hoach 2012 theo doi (giai ngan 30.6.12) 2 2 2" xfId="24735"/>
    <cellStyle name="1_BC 8 thang 2009 ve CT trong diem 5nam_bieu 01_Book1_Hoan chinh KH 2012 Von ho tro co MT_Ke hoach 2012 theo doi (giai ngan 30.6.12) 2 3" xfId="8062"/>
    <cellStyle name="1_BC 8 thang 2009 ve CT trong diem 5nam_bieu 01_Book1_Hoan chinh KH 2012 Von ho tro co MT_Ke hoach 2012 theo doi (giai ngan 30.6.12) 2 3 2" xfId="24736"/>
    <cellStyle name="1_BC 8 thang 2009 ve CT trong diem 5nam_bieu 01_Book1_Hoan chinh KH 2012 Von ho tro co MT_Ke hoach 2012 theo doi (giai ngan 30.6.12) 2 4" xfId="8063"/>
    <cellStyle name="1_BC 8 thang 2009 ve CT trong diem 5nam_bieu 01_Book1_Hoan chinh KH 2012 Von ho tro co MT_Ke hoach 2012 theo doi (giai ngan 30.6.12) 2 4 2" xfId="24737"/>
    <cellStyle name="1_BC 8 thang 2009 ve CT trong diem 5nam_bieu 01_Book1_Hoan chinh KH 2012 Von ho tro co MT_Ke hoach 2012 theo doi (giai ngan 30.6.12) 2 5" xfId="24734"/>
    <cellStyle name="1_BC 8 thang 2009 ve CT trong diem 5nam_bieu 01_Book1_Hoan chinh KH 2012 Von ho tro co MT_Ke hoach 2012 theo doi (giai ngan 30.6.12) 3" xfId="8064"/>
    <cellStyle name="1_BC 8 thang 2009 ve CT trong diem 5nam_bieu 01_Book1_Hoan chinh KH 2012 Von ho tro co MT_Ke hoach 2012 theo doi (giai ngan 30.6.12) 3 2" xfId="8065"/>
    <cellStyle name="1_BC 8 thang 2009 ve CT trong diem 5nam_bieu 01_Book1_Hoan chinh KH 2012 Von ho tro co MT_Ke hoach 2012 theo doi (giai ngan 30.6.12) 3 2 2" xfId="24739"/>
    <cellStyle name="1_BC 8 thang 2009 ve CT trong diem 5nam_bieu 01_Book1_Hoan chinh KH 2012 Von ho tro co MT_Ke hoach 2012 theo doi (giai ngan 30.6.12) 3 3" xfId="8066"/>
    <cellStyle name="1_BC 8 thang 2009 ve CT trong diem 5nam_bieu 01_Book1_Hoan chinh KH 2012 Von ho tro co MT_Ke hoach 2012 theo doi (giai ngan 30.6.12) 3 3 2" xfId="24740"/>
    <cellStyle name="1_BC 8 thang 2009 ve CT trong diem 5nam_bieu 01_Book1_Hoan chinh KH 2012 Von ho tro co MT_Ke hoach 2012 theo doi (giai ngan 30.6.12) 3 4" xfId="8067"/>
    <cellStyle name="1_BC 8 thang 2009 ve CT trong diem 5nam_bieu 01_Book1_Hoan chinh KH 2012 Von ho tro co MT_Ke hoach 2012 theo doi (giai ngan 30.6.12) 3 4 2" xfId="24741"/>
    <cellStyle name="1_BC 8 thang 2009 ve CT trong diem 5nam_bieu 01_Book1_Hoan chinh KH 2012 Von ho tro co MT_Ke hoach 2012 theo doi (giai ngan 30.6.12) 3 5" xfId="24738"/>
    <cellStyle name="1_BC 8 thang 2009 ve CT trong diem 5nam_bieu 01_Book1_Hoan chinh KH 2012 Von ho tro co MT_Ke hoach 2012 theo doi (giai ngan 30.6.12) 4" xfId="8068"/>
    <cellStyle name="1_BC 8 thang 2009 ve CT trong diem 5nam_bieu 01_Book1_Hoan chinh KH 2012 Von ho tro co MT_Ke hoach 2012 theo doi (giai ngan 30.6.12) 4 2" xfId="24742"/>
    <cellStyle name="1_BC 8 thang 2009 ve CT trong diem 5nam_bieu 01_Book1_Hoan chinh KH 2012 Von ho tro co MT_Ke hoach 2012 theo doi (giai ngan 30.6.12) 5" xfId="8069"/>
    <cellStyle name="1_BC 8 thang 2009 ve CT trong diem 5nam_bieu 01_Book1_Hoan chinh KH 2012 Von ho tro co MT_Ke hoach 2012 theo doi (giai ngan 30.6.12) 5 2" xfId="24743"/>
    <cellStyle name="1_BC 8 thang 2009 ve CT trong diem 5nam_bieu 01_Book1_Hoan chinh KH 2012 Von ho tro co MT_Ke hoach 2012 theo doi (giai ngan 30.6.12) 6" xfId="8070"/>
    <cellStyle name="1_BC 8 thang 2009 ve CT trong diem 5nam_bieu 01_Book1_Hoan chinh KH 2012 Von ho tro co MT_Ke hoach 2012 theo doi (giai ngan 30.6.12) 6 2" xfId="24744"/>
    <cellStyle name="1_BC 8 thang 2009 ve CT trong diem 5nam_bieu 01_Book1_Hoan chinh KH 2012 Von ho tro co MT_Ke hoach 2012 theo doi (giai ngan 30.6.12) 7" xfId="24733"/>
    <cellStyle name="1_BC 8 thang 2009 ve CT trong diem 5nam_bieu 01_Book1_Ke hoach 2012 (theo doi)" xfId="8071"/>
    <cellStyle name="1_BC 8 thang 2009 ve CT trong diem 5nam_bieu 01_Book1_Ke hoach 2012 (theo doi) 2" xfId="8072"/>
    <cellStyle name="1_BC 8 thang 2009 ve CT trong diem 5nam_bieu 01_Book1_Ke hoach 2012 (theo doi) 2 2" xfId="8073"/>
    <cellStyle name="1_BC 8 thang 2009 ve CT trong diem 5nam_bieu 01_Book1_Ke hoach 2012 (theo doi) 2 2 2" xfId="24747"/>
    <cellStyle name="1_BC 8 thang 2009 ve CT trong diem 5nam_bieu 01_Book1_Ke hoach 2012 (theo doi) 2 3" xfId="8074"/>
    <cellStyle name="1_BC 8 thang 2009 ve CT trong diem 5nam_bieu 01_Book1_Ke hoach 2012 (theo doi) 2 3 2" xfId="24748"/>
    <cellStyle name="1_BC 8 thang 2009 ve CT trong diem 5nam_bieu 01_Book1_Ke hoach 2012 (theo doi) 2 4" xfId="8075"/>
    <cellStyle name="1_BC 8 thang 2009 ve CT trong diem 5nam_bieu 01_Book1_Ke hoach 2012 (theo doi) 2 4 2" xfId="24749"/>
    <cellStyle name="1_BC 8 thang 2009 ve CT trong diem 5nam_bieu 01_Book1_Ke hoach 2012 (theo doi) 2 5" xfId="24746"/>
    <cellStyle name="1_BC 8 thang 2009 ve CT trong diem 5nam_bieu 01_Book1_Ke hoach 2012 (theo doi) 3" xfId="8076"/>
    <cellStyle name="1_BC 8 thang 2009 ve CT trong diem 5nam_bieu 01_Book1_Ke hoach 2012 (theo doi) 3 2" xfId="8077"/>
    <cellStyle name="1_BC 8 thang 2009 ve CT trong diem 5nam_bieu 01_Book1_Ke hoach 2012 (theo doi) 3 2 2" xfId="24751"/>
    <cellStyle name="1_BC 8 thang 2009 ve CT trong diem 5nam_bieu 01_Book1_Ke hoach 2012 (theo doi) 3 3" xfId="8078"/>
    <cellStyle name="1_BC 8 thang 2009 ve CT trong diem 5nam_bieu 01_Book1_Ke hoach 2012 (theo doi) 3 3 2" xfId="24752"/>
    <cellStyle name="1_BC 8 thang 2009 ve CT trong diem 5nam_bieu 01_Book1_Ke hoach 2012 (theo doi) 3 4" xfId="8079"/>
    <cellStyle name="1_BC 8 thang 2009 ve CT trong diem 5nam_bieu 01_Book1_Ke hoach 2012 (theo doi) 3 4 2" xfId="24753"/>
    <cellStyle name="1_BC 8 thang 2009 ve CT trong diem 5nam_bieu 01_Book1_Ke hoach 2012 (theo doi) 3 5" xfId="24750"/>
    <cellStyle name="1_BC 8 thang 2009 ve CT trong diem 5nam_bieu 01_Book1_Ke hoach 2012 (theo doi) 4" xfId="8080"/>
    <cellStyle name="1_BC 8 thang 2009 ve CT trong diem 5nam_bieu 01_Book1_Ke hoach 2012 (theo doi) 4 2" xfId="24754"/>
    <cellStyle name="1_BC 8 thang 2009 ve CT trong diem 5nam_bieu 01_Book1_Ke hoach 2012 (theo doi) 5" xfId="8081"/>
    <cellStyle name="1_BC 8 thang 2009 ve CT trong diem 5nam_bieu 01_Book1_Ke hoach 2012 (theo doi) 5 2" xfId="24755"/>
    <cellStyle name="1_BC 8 thang 2009 ve CT trong diem 5nam_bieu 01_Book1_Ke hoach 2012 (theo doi) 6" xfId="8082"/>
    <cellStyle name="1_BC 8 thang 2009 ve CT trong diem 5nam_bieu 01_Book1_Ke hoach 2012 (theo doi) 6 2" xfId="24756"/>
    <cellStyle name="1_BC 8 thang 2009 ve CT trong diem 5nam_bieu 01_Book1_Ke hoach 2012 (theo doi) 7" xfId="24745"/>
    <cellStyle name="1_BC 8 thang 2009 ve CT trong diem 5nam_bieu 01_Book1_Ke hoach 2012 theo doi (giai ngan 30.6.12)" xfId="8083"/>
    <cellStyle name="1_BC 8 thang 2009 ve CT trong diem 5nam_bieu 01_Book1_Ke hoach 2012 theo doi (giai ngan 30.6.12) 2" xfId="8084"/>
    <cellStyle name="1_BC 8 thang 2009 ve CT trong diem 5nam_bieu 01_Book1_Ke hoach 2012 theo doi (giai ngan 30.6.12) 2 2" xfId="8085"/>
    <cellStyle name="1_BC 8 thang 2009 ve CT trong diem 5nam_bieu 01_Book1_Ke hoach 2012 theo doi (giai ngan 30.6.12) 2 2 2" xfId="24759"/>
    <cellStyle name="1_BC 8 thang 2009 ve CT trong diem 5nam_bieu 01_Book1_Ke hoach 2012 theo doi (giai ngan 30.6.12) 2 3" xfId="8086"/>
    <cellStyle name="1_BC 8 thang 2009 ve CT trong diem 5nam_bieu 01_Book1_Ke hoach 2012 theo doi (giai ngan 30.6.12) 2 3 2" xfId="24760"/>
    <cellStyle name="1_BC 8 thang 2009 ve CT trong diem 5nam_bieu 01_Book1_Ke hoach 2012 theo doi (giai ngan 30.6.12) 2 4" xfId="8087"/>
    <cellStyle name="1_BC 8 thang 2009 ve CT trong diem 5nam_bieu 01_Book1_Ke hoach 2012 theo doi (giai ngan 30.6.12) 2 4 2" xfId="24761"/>
    <cellStyle name="1_BC 8 thang 2009 ve CT trong diem 5nam_bieu 01_Book1_Ke hoach 2012 theo doi (giai ngan 30.6.12) 2 5" xfId="24758"/>
    <cellStyle name="1_BC 8 thang 2009 ve CT trong diem 5nam_bieu 01_Book1_Ke hoach 2012 theo doi (giai ngan 30.6.12) 3" xfId="8088"/>
    <cellStyle name="1_BC 8 thang 2009 ve CT trong diem 5nam_bieu 01_Book1_Ke hoach 2012 theo doi (giai ngan 30.6.12) 3 2" xfId="8089"/>
    <cellStyle name="1_BC 8 thang 2009 ve CT trong diem 5nam_bieu 01_Book1_Ke hoach 2012 theo doi (giai ngan 30.6.12) 3 2 2" xfId="24763"/>
    <cellStyle name="1_BC 8 thang 2009 ve CT trong diem 5nam_bieu 01_Book1_Ke hoach 2012 theo doi (giai ngan 30.6.12) 3 3" xfId="8090"/>
    <cellStyle name="1_BC 8 thang 2009 ve CT trong diem 5nam_bieu 01_Book1_Ke hoach 2012 theo doi (giai ngan 30.6.12) 3 3 2" xfId="24764"/>
    <cellStyle name="1_BC 8 thang 2009 ve CT trong diem 5nam_bieu 01_Book1_Ke hoach 2012 theo doi (giai ngan 30.6.12) 3 4" xfId="8091"/>
    <cellStyle name="1_BC 8 thang 2009 ve CT trong diem 5nam_bieu 01_Book1_Ke hoach 2012 theo doi (giai ngan 30.6.12) 3 4 2" xfId="24765"/>
    <cellStyle name="1_BC 8 thang 2009 ve CT trong diem 5nam_bieu 01_Book1_Ke hoach 2012 theo doi (giai ngan 30.6.12) 3 5" xfId="24762"/>
    <cellStyle name="1_BC 8 thang 2009 ve CT trong diem 5nam_bieu 01_Book1_Ke hoach 2012 theo doi (giai ngan 30.6.12) 4" xfId="8092"/>
    <cellStyle name="1_BC 8 thang 2009 ve CT trong diem 5nam_bieu 01_Book1_Ke hoach 2012 theo doi (giai ngan 30.6.12) 4 2" xfId="24766"/>
    <cellStyle name="1_BC 8 thang 2009 ve CT trong diem 5nam_bieu 01_Book1_Ke hoach 2012 theo doi (giai ngan 30.6.12) 5" xfId="8093"/>
    <cellStyle name="1_BC 8 thang 2009 ve CT trong diem 5nam_bieu 01_Book1_Ke hoach 2012 theo doi (giai ngan 30.6.12) 5 2" xfId="24767"/>
    <cellStyle name="1_BC 8 thang 2009 ve CT trong diem 5nam_bieu 01_Book1_Ke hoach 2012 theo doi (giai ngan 30.6.12) 6" xfId="8094"/>
    <cellStyle name="1_BC 8 thang 2009 ve CT trong diem 5nam_bieu 01_Book1_Ke hoach 2012 theo doi (giai ngan 30.6.12) 6 2" xfId="24768"/>
    <cellStyle name="1_BC 8 thang 2009 ve CT trong diem 5nam_bieu 01_Book1_Ke hoach 2012 theo doi (giai ngan 30.6.12) 7" xfId="24757"/>
    <cellStyle name="1_BC 8 thang 2009 ve CT trong diem 5nam_bieu 01_Dang ky phan khai von ODA (gui Bo)" xfId="8095"/>
    <cellStyle name="1_BC 8 thang 2009 ve CT trong diem 5nam_bieu 01_Dang ky phan khai von ODA (gui Bo) 2" xfId="8096"/>
    <cellStyle name="1_BC 8 thang 2009 ve CT trong diem 5nam_bieu 01_Dang ky phan khai von ODA (gui Bo) 2 2" xfId="8097"/>
    <cellStyle name="1_BC 8 thang 2009 ve CT trong diem 5nam_bieu 01_Dang ky phan khai von ODA (gui Bo) 2 2 2" xfId="24771"/>
    <cellStyle name="1_BC 8 thang 2009 ve CT trong diem 5nam_bieu 01_Dang ky phan khai von ODA (gui Bo) 2 3" xfId="8098"/>
    <cellStyle name="1_BC 8 thang 2009 ve CT trong diem 5nam_bieu 01_Dang ky phan khai von ODA (gui Bo) 2 3 2" xfId="24772"/>
    <cellStyle name="1_BC 8 thang 2009 ve CT trong diem 5nam_bieu 01_Dang ky phan khai von ODA (gui Bo) 2 4" xfId="8099"/>
    <cellStyle name="1_BC 8 thang 2009 ve CT trong diem 5nam_bieu 01_Dang ky phan khai von ODA (gui Bo) 2 4 2" xfId="24773"/>
    <cellStyle name="1_BC 8 thang 2009 ve CT trong diem 5nam_bieu 01_Dang ky phan khai von ODA (gui Bo) 2 5" xfId="24770"/>
    <cellStyle name="1_BC 8 thang 2009 ve CT trong diem 5nam_bieu 01_Dang ky phan khai von ODA (gui Bo) 3" xfId="8100"/>
    <cellStyle name="1_BC 8 thang 2009 ve CT trong diem 5nam_bieu 01_Dang ky phan khai von ODA (gui Bo) 3 2" xfId="24774"/>
    <cellStyle name="1_BC 8 thang 2009 ve CT trong diem 5nam_bieu 01_Dang ky phan khai von ODA (gui Bo) 4" xfId="8101"/>
    <cellStyle name="1_BC 8 thang 2009 ve CT trong diem 5nam_bieu 01_Dang ky phan khai von ODA (gui Bo) 4 2" xfId="24775"/>
    <cellStyle name="1_BC 8 thang 2009 ve CT trong diem 5nam_bieu 01_Dang ky phan khai von ODA (gui Bo) 5" xfId="8102"/>
    <cellStyle name="1_BC 8 thang 2009 ve CT trong diem 5nam_bieu 01_Dang ky phan khai von ODA (gui Bo) 5 2" xfId="24776"/>
    <cellStyle name="1_BC 8 thang 2009 ve CT trong diem 5nam_bieu 01_Dang ky phan khai von ODA (gui Bo) 6" xfId="24769"/>
    <cellStyle name="1_BC 8 thang 2009 ve CT trong diem 5nam_bieu 01_Dang ky phan khai von ODA (gui Bo)_BC von DTPT 6 thang 2012" xfId="8103"/>
    <cellStyle name="1_BC 8 thang 2009 ve CT trong diem 5nam_bieu 01_Dang ky phan khai von ODA (gui Bo)_BC von DTPT 6 thang 2012 2" xfId="8104"/>
    <cellStyle name="1_BC 8 thang 2009 ve CT trong diem 5nam_bieu 01_Dang ky phan khai von ODA (gui Bo)_BC von DTPT 6 thang 2012 2 2" xfId="8105"/>
    <cellStyle name="1_BC 8 thang 2009 ve CT trong diem 5nam_bieu 01_Dang ky phan khai von ODA (gui Bo)_BC von DTPT 6 thang 2012 2 2 2" xfId="24779"/>
    <cellStyle name="1_BC 8 thang 2009 ve CT trong diem 5nam_bieu 01_Dang ky phan khai von ODA (gui Bo)_BC von DTPT 6 thang 2012 2 3" xfId="8106"/>
    <cellStyle name="1_BC 8 thang 2009 ve CT trong diem 5nam_bieu 01_Dang ky phan khai von ODA (gui Bo)_BC von DTPT 6 thang 2012 2 3 2" xfId="24780"/>
    <cellStyle name="1_BC 8 thang 2009 ve CT trong diem 5nam_bieu 01_Dang ky phan khai von ODA (gui Bo)_BC von DTPT 6 thang 2012 2 4" xfId="8107"/>
    <cellStyle name="1_BC 8 thang 2009 ve CT trong diem 5nam_bieu 01_Dang ky phan khai von ODA (gui Bo)_BC von DTPT 6 thang 2012 2 4 2" xfId="24781"/>
    <cellStyle name="1_BC 8 thang 2009 ve CT trong diem 5nam_bieu 01_Dang ky phan khai von ODA (gui Bo)_BC von DTPT 6 thang 2012 2 5" xfId="24778"/>
    <cellStyle name="1_BC 8 thang 2009 ve CT trong diem 5nam_bieu 01_Dang ky phan khai von ODA (gui Bo)_BC von DTPT 6 thang 2012 3" xfId="8108"/>
    <cellStyle name="1_BC 8 thang 2009 ve CT trong diem 5nam_bieu 01_Dang ky phan khai von ODA (gui Bo)_BC von DTPT 6 thang 2012 3 2" xfId="24782"/>
    <cellStyle name="1_BC 8 thang 2009 ve CT trong diem 5nam_bieu 01_Dang ky phan khai von ODA (gui Bo)_BC von DTPT 6 thang 2012 4" xfId="8109"/>
    <cellStyle name="1_BC 8 thang 2009 ve CT trong diem 5nam_bieu 01_Dang ky phan khai von ODA (gui Bo)_BC von DTPT 6 thang 2012 4 2" xfId="24783"/>
    <cellStyle name="1_BC 8 thang 2009 ve CT trong diem 5nam_bieu 01_Dang ky phan khai von ODA (gui Bo)_BC von DTPT 6 thang 2012 5" xfId="8110"/>
    <cellStyle name="1_BC 8 thang 2009 ve CT trong diem 5nam_bieu 01_Dang ky phan khai von ODA (gui Bo)_BC von DTPT 6 thang 2012 5 2" xfId="24784"/>
    <cellStyle name="1_BC 8 thang 2009 ve CT trong diem 5nam_bieu 01_Dang ky phan khai von ODA (gui Bo)_BC von DTPT 6 thang 2012 6" xfId="24777"/>
    <cellStyle name="1_BC 8 thang 2009 ve CT trong diem 5nam_bieu 01_Dang ky phan khai von ODA (gui Bo)_Bieu du thao QD von ho tro co MT" xfId="8111"/>
    <cellStyle name="1_BC 8 thang 2009 ve CT trong diem 5nam_bieu 01_Dang ky phan khai von ODA (gui Bo)_Bieu du thao QD von ho tro co MT 2" xfId="8112"/>
    <cellStyle name="1_BC 8 thang 2009 ve CT trong diem 5nam_bieu 01_Dang ky phan khai von ODA (gui Bo)_Bieu du thao QD von ho tro co MT 2 2" xfId="8113"/>
    <cellStyle name="1_BC 8 thang 2009 ve CT trong diem 5nam_bieu 01_Dang ky phan khai von ODA (gui Bo)_Bieu du thao QD von ho tro co MT 2 2 2" xfId="24787"/>
    <cellStyle name="1_BC 8 thang 2009 ve CT trong diem 5nam_bieu 01_Dang ky phan khai von ODA (gui Bo)_Bieu du thao QD von ho tro co MT 2 3" xfId="8114"/>
    <cellStyle name="1_BC 8 thang 2009 ve CT trong diem 5nam_bieu 01_Dang ky phan khai von ODA (gui Bo)_Bieu du thao QD von ho tro co MT 2 3 2" xfId="24788"/>
    <cellStyle name="1_BC 8 thang 2009 ve CT trong diem 5nam_bieu 01_Dang ky phan khai von ODA (gui Bo)_Bieu du thao QD von ho tro co MT 2 4" xfId="8115"/>
    <cellStyle name="1_BC 8 thang 2009 ve CT trong diem 5nam_bieu 01_Dang ky phan khai von ODA (gui Bo)_Bieu du thao QD von ho tro co MT 2 4 2" xfId="24789"/>
    <cellStyle name="1_BC 8 thang 2009 ve CT trong diem 5nam_bieu 01_Dang ky phan khai von ODA (gui Bo)_Bieu du thao QD von ho tro co MT 2 5" xfId="24786"/>
    <cellStyle name="1_BC 8 thang 2009 ve CT trong diem 5nam_bieu 01_Dang ky phan khai von ODA (gui Bo)_Bieu du thao QD von ho tro co MT 3" xfId="8116"/>
    <cellStyle name="1_BC 8 thang 2009 ve CT trong diem 5nam_bieu 01_Dang ky phan khai von ODA (gui Bo)_Bieu du thao QD von ho tro co MT 3 2" xfId="24790"/>
    <cellStyle name="1_BC 8 thang 2009 ve CT trong diem 5nam_bieu 01_Dang ky phan khai von ODA (gui Bo)_Bieu du thao QD von ho tro co MT 4" xfId="8117"/>
    <cellStyle name="1_BC 8 thang 2009 ve CT trong diem 5nam_bieu 01_Dang ky phan khai von ODA (gui Bo)_Bieu du thao QD von ho tro co MT 4 2" xfId="24791"/>
    <cellStyle name="1_BC 8 thang 2009 ve CT trong diem 5nam_bieu 01_Dang ky phan khai von ODA (gui Bo)_Bieu du thao QD von ho tro co MT 5" xfId="8118"/>
    <cellStyle name="1_BC 8 thang 2009 ve CT trong diem 5nam_bieu 01_Dang ky phan khai von ODA (gui Bo)_Bieu du thao QD von ho tro co MT 5 2" xfId="24792"/>
    <cellStyle name="1_BC 8 thang 2009 ve CT trong diem 5nam_bieu 01_Dang ky phan khai von ODA (gui Bo)_Bieu du thao QD von ho tro co MT 6" xfId="24785"/>
    <cellStyle name="1_BC 8 thang 2009 ve CT trong diem 5nam_bieu 01_Dang ky phan khai von ODA (gui Bo)_Ke hoach 2012 theo doi (giai ngan 30.6.12)" xfId="8119"/>
    <cellStyle name="1_BC 8 thang 2009 ve CT trong diem 5nam_bieu 01_Dang ky phan khai von ODA (gui Bo)_Ke hoach 2012 theo doi (giai ngan 30.6.12) 2" xfId="8120"/>
    <cellStyle name="1_BC 8 thang 2009 ve CT trong diem 5nam_bieu 01_Dang ky phan khai von ODA (gui Bo)_Ke hoach 2012 theo doi (giai ngan 30.6.12) 2 2" xfId="8121"/>
    <cellStyle name="1_BC 8 thang 2009 ve CT trong diem 5nam_bieu 01_Dang ky phan khai von ODA (gui Bo)_Ke hoach 2012 theo doi (giai ngan 30.6.12) 2 2 2" xfId="24795"/>
    <cellStyle name="1_BC 8 thang 2009 ve CT trong diem 5nam_bieu 01_Dang ky phan khai von ODA (gui Bo)_Ke hoach 2012 theo doi (giai ngan 30.6.12) 2 3" xfId="8122"/>
    <cellStyle name="1_BC 8 thang 2009 ve CT trong diem 5nam_bieu 01_Dang ky phan khai von ODA (gui Bo)_Ke hoach 2012 theo doi (giai ngan 30.6.12) 2 3 2" xfId="24796"/>
    <cellStyle name="1_BC 8 thang 2009 ve CT trong diem 5nam_bieu 01_Dang ky phan khai von ODA (gui Bo)_Ke hoach 2012 theo doi (giai ngan 30.6.12) 2 4" xfId="8123"/>
    <cellStyle name="1_BC 8 thang 2009 ve CT trong diem 5nam_bieu 01_Dang ky phan khai von ODA (gui Bo)_Ke hoach 2012 theo doi (giai ngan 30.6.12) 2 4 2" xfId="24797"/>
    <cellStyle name="1_BC 8 thang 2009 ve CT trong diem 5nam_bieu 01_Dang ky phan khai von ODA (gui Bo)_Ke hoach 2012 theo doi (giai ngan 30.6.12) 2 5" xfId="24794"/>
    <cellStyle name="1_BC 8 thang 2009 ve CT trong diem 5nam_bieu 01_Dang ky phan khai von ODA (gui Bo)_Ke hoach 2012 theo doi (giai ngan 30.6.12) 3" xfId="8124"/>
    <cellStyle name="1_BC 8 thang 2009 ve CT trong diem 5nam_bieu 01_Dang ky phan khai von ODA (gui Bo)_Ke hoach 2012 theo doi (giai ngan 30.6.12) 3 2" xfId="24798"/>
    <cellStyle name="1_BC 8 thang 2009 ve CT trong diem 5nam_bieu 01_Dang ky phan khai von ODA (gui Bo)_Ke hoach 2012 theo doi (giai ngan 30.6.12) 4" xfId="8125"/>
    <cellStyle name="1_BC 8 thang 2009 ve CT trong diem 5nam_bieu 01_Dang ky phan khai von ODA (gui Bo)_Ke hoach 2012 theo doi (giai ngan 30.6.12) 4 2" xfId="24799"/>
    <cellStyle name="1_BC 8 thang 2009 ve CT trong diem 5nam_bieu 01_Dang ky phan khai von ODA (gui Bo)_Ke hoach 2012 theo doi (giai ngan 30.6.12) 5" xfId="8126"/>
    <cellStyle name="1_BC 8 thang 2009 ve CT trong diem 5nam_bieu 01_Dang ky phan khai von ODA (gui Bo)_Ke hoach 2012 theo doi (giai ngan 30.6.12) 5 2" xfId="24800"/>
    <cellStyle name="1_BC 8 thang 2009 ve CT trong diem 5nam_bieu 01_Dang ky phan khai von ODA (gui Bo)_Ke hoach 2012 theo doi (giai ngan 30.6.12) 6" xfId="24793"/>
    <cellStyle name="1_BC 8 thang 2009 ve CT trong diem 5nam_bieu 01_Ke hoach 2010 (theo doi)" xfId="8127"/>
    <cellStyle name="1_BC 8 thang 2009 ve CT trong diem 5nam_bieu 01_Ke hoach 2010 (theo doi) 2" xfId="8128"/>
    <cellStyle name="1_BC 8 thang 2009 ve CT trong diem 5nam_bieu 01_Ke hoach 2010 (theo doi) 2 2" xfId="8129"/>
    <cellStyle name="1_BC 8 thang 2009 ve CT trong diem 5nam_bieu 01_Ke hoach 2010 (theo doi) 2 2 2" xfId="24803"/>
    <cellStyle name="1_BC 8 thang 2009 ve CT trong diem 5nam_bieu 01_Ke hoach 2010 (theo doi) 2 3" xfId="8130"/>
    <cellStyle name="1_BC 8 thang 2009 ve CT trong diem 5nam_bieu 01_Ke hoach 2010 (theo doi) 2 3 2" xfId="24804"/>
    <cellStyle name="1_BC 8 thang 2009 ve CT trong diem 5nam_bieu 01_Ke hoach 2010 (theo doi) 2 4" xfId="8131"/>
    <cellStyle name="1_BC 8 thang 2009 ve CT trong diem 5nam_bieu 01_Ke hoach 2010 (theo doi) 2 4 2" xfId="24805"/>
    <cellStyle name="1_BC 8 thang 2009 ve CT trong diem 5nam_bieu 01_Ke hoach 2010 (theo doi) 2 5" xfId="24802"/>
    <cellStyle name="1_BC 8 thang 2009 ve CT trong diem 5nam_bieu 01_Ke hoach 2010 (theo doi) 3" xfId="8132"/>
    <cellStyle name="1_BC 8 thang 2009 ve CT trong diem 5nam_bieu 01_Ke hoach 2010 (theo doi) 3 2" xfId="24806"/>
    <cellStyle name="1_BC 8 thang 2009 ve CT trong diem 5nam_bieu 01_Ke hoach 2010 (theo doi) 4" xfId="8133"/>
    <cellStyle name="1_BC 8 thang 2009 ve CT trong diem 5nam_bieu 01_Ke hoach 2010 (theo doi) 4 2" xfId="24807"/>
    <cellStyle name="1_BC 8 thang 2009 ve CT trong diem 5nam_bieu 01_Ke hoach 2010 (theo doi) 5" xfId="8134"/>
    <cellStyle name="1_BC 8 thang 2009 ve CT trong diem 5nam_bieu 01_Ke hoach 2010 (theo doi) 5 2" xfId="24808"/>
    <cellStyle name="1_BC 8 thang 2009 ve CT trong diem 5nam_bieu 01_Ke hoach 2010 (theo doi) 6" xfId="24801"/>
    <cellStyle name="1_BC 8 thang 2009 ve CT trong diem 5nam_bieu 01_Ke hoach 2010 (theo doi)_BC von DTPT 6 thang 2012" xfId="8135"/>
    <cellStyle name="1_BC 8 thang 2009 ve CT trong diem 5nam_bieu 01_Ke hoach 2010 (theo doi)_BC von DTPT 6 thang 2012 2" xfId="8136"/>
    <cellStyle name="1_BC 8 thang 2009 ve CT trong diem 5nam_bieu 01_Ke hoach 2010 (theo doi)_BC von DTPT 6 thang 2012 2 2" xfId="8137"/>
    <cellStyle name="1_BC 8 thang 2009 ve CT trong diem 5nam_bieu 01_Ke hoach 2010 (theo doi)_BC von DTPT 6 thang 2012 2 2 2" xfId="24811"/>
    <cellStyle name="1_BC 8 thang 2009 ve CT trong diem 5nam_bieu 01_Ke hoach 2010 (theo doi)_BC von DTPT 6 thang 2012 2 3" xfId="8138"/>
    <cellStyle name="1_BC 8 thang 2009 ve CT trong diem 5nam_bieu 01_Ke hoach 2010 (theo doi)_BC von DTPT 6 thang 2012 2 3 2" xfId="24812"/>
    <cellStyle name="1_BC 8 thang 2009 ve CT trong diem 5nam_bieu 01_Ke hoach 2010 (theo doi)_BC von DTPT 6 thang 2012 2 4" xfId="8139"/>
    <cellStyle name="1_BC 8 thang 2009 ve CT trong diem 5nam_bieu 01_Ke hoach 2010 (theo doi)_BC von DTPT 6 thang 2012 2 4 2" xfId="24813"/>
    <cellStyle name="1_BC 8 thang 2009 ve CT trong diem 5nam_bieu 01_Ke hoach 2010 (theo doi)_BC von DTPT 6 thang 2012 2 5" xfId="24810"/>
    <cellStyle name="1_BC 8 thang 2009 ve CT trong diem 5nam_bieu 01_Ke hoach 2010 (theo doi)_BC von DTPT 6 thang 2012 3" xfId="8140"/>
    <cellStyle name="1_BC 8 thang 2009 ve CT trong diem 5nam_bieu 01_Ke hoach 2010 (theo doi)_BC von DTPT 6 thang 2012 3 2" xfId="24814"/>
    <cellStyle name="1_BC 8 thang 2009 ve CT trong diem 5nam_bieu 01_Ke hoach 2010 (theo doi)_BC von DTPT 6 thang 2012 4" xfId="8141"/>
    <cellStyle name="1_BC 8 thang 2009 ve CT trong diem 5nam_bieu 01_Ke hoach 2010 (theo doi)_BC von DTPT 6 thang 2012 4 2" xfId="24815"/>
    <cellStyle name="1_BC 8 thang 2009 ve CT trong diem 5nam_bieu 01_Ke hoach 2010 (theo doi)_BC von DTPT 6 thang 2012 5" xfId="8142"/>
    <cellStyle name="1_BC 8 thang 2009 ve CT trong diem 5nam_bieu 01_Ke hoach 2010 (theo doi)_BC von DTPT 6 thang 2012 5 2" xfId="24816"/>
    <cellStyle name="1_BC 8 thang 2009 ve CT trong diem 5nam_bieu 01_Ke hoach 2010 (theo doi)_BC von DTPT 6 thang 2012 6" xfId="24809"/>
    <cellStyle name="1_BC 8 thang 2009 ve CT trong diem 5nam_bieu 01_Ke hoach 2010 (theo doi)_Bieu du thao QD von ho tro co MT" xfId="8143"/>
    <cellStyle name="1_BC 8 thang 2009 ve CT trong diem 5nam_bieu 01_Ke hoach 2010 (theo doi)_Bieu du thao QD von ho tro co MT 2" xfId="8144"/>
    <cellStyle name="1_BC 8 thang 2009 ve CT trong diem 5nam_bieu 01_Ke hoach 2010 (theo doi)_Bieu du thao QD von ho tro co MT 2 2" xfId="8145"/>
    <cellStyle name="1_BC 8 thang 2009 ve CT trong diem 5nam_bieu 01_Ke hoach 2010 (theo doi)_Bieu du thao QD von ho tro co MT 2 2 2" xfId="24819"/>
    <cellStyle name="1_BC 8 thang 2009 ve CT trong diem 5nam_bieu 01_Ke hoach 2010 (theo doi)_Bieu du thao QD von ho tro co MT 2 3" xfId="8146"/>
    <cellStyle name="1_BC 8 thang 2009 ve CT trong diem 5nam_bieu 01_Ke hoach 2010 (theo doi)_Bieu du thao QD von ho tro co MT 2 3 2" xfId="24820"/>
    <cellStyle name="1_BC 8 thang 2009 ve CT trong diem 5nam_bieu 01_Ke hoach 2010 (theo doi)_Bieu du thao QD von ho tro co MT 2 4" xfId="8147"/>
    <cellStyle name="1_BC 8 thang 2009 ve CT trong diem 5nam_bieu 01_Ke hoach 2010 (theo doi)_Bieu du thao QD von ho tro co MT 2 4 2" xfId="24821"/>
    <cellStyle name="1_BC 8 thang 2009 ve CT trong diem 5nam_bieu 01_Ke hoach 2010 (theo doi)_Bieu du thao QD von ho tro co MT 2 5" xfId="24818"/>
    <cellStyle name="1_BC 8 thang 2009 ve CT trong diem 5nam_bieu 01_Ke hoach 2010 (theo doi)_Bieu du thao QD von ho tro co MT 3" xfId="8148"/>
    <cellStyle name="1_BC 8 thang 2009 ve CT trong diem 5nam_bieu 01_Ke hoach 2010 (theo doi)_Bieu du thao QD von ho tro co MT 3 2" xfId="24822"/>
    <cellStyle name="1_BC 8 thang 2009 ve CT trong diem 5nam_bieu 01_Ke hoach 2010 (theo doi)_Bieu du thao QD von ho tro co MT 4" xfId="8149"/>
    <cellStyle name="1_BC 8 thang 2009 ve CT trong diem 5nam_bieu 01_Ke hoach 2010 (theo doi)_Bieu du thao QD von ho tro co MT 4 2" xfId="24823"/>
    <cellStyle name="1_BC 8 thang 2009 ve CT trong diem 5nam_bieu 01_Ke hoach 2010 (theo doi)_Bieu du thao QD von ho tro co MT 5" xfId="8150"/>
    <cellStyle name="1_BC 8 thang 2009 ve CT trong diem 5nam_bieu 01_Ke hoach 2010 (theo doi)_Bieu du thao QD von ho tro co MT 5 2" xfId="24824"/>
    <cellStyle name="1_BC 8 thang 2009 ve CT trong diem 5nam_bieu 01_Ke hoach 2010 (theo doi)_Bieu du thao QD von ho tro co MT 6" xfId="24817"/>
    <cellStyle name="1_BC 8 thang 2009 ve CT trong diem 5nam_bieu 01_Ke hoach 2010 (theo doi)_Ke hoach 2012 (theo doi)" xfId="8151"/>
    <cellStyle name="1_BC 8 thang 2009 ve CT trong diem 5nam_bieu 01_Ke hoach 2010 (theo doi)_Ke hoach 2012 (theo doi) 2" xfId="8152"/>
    <cellStyle name="1_BC 8 thang 2009 ve CT trong diem 5nam_bieu 01_Ke hoach 2010 (theo doi)_Ke hoach 2012 (theo doi) 2 2" xfId="8153"/>
    <cellStyle name="1_BC 8 thang 2009 ve CT trong diem 5nam_bieu 01_Ke hoach 2010 (theo doi)_Ke hoach 2012 (theo doi) 2 2 2" xfId="24827"/>
    <cellStyle name="1_BC 8 thang 2009 ve CT trong diem 5nam_bieu 01_Ke hoach 2010 (theo doi)_Ke hoach 2012 (theo doi) 2 3" xfId="8154"/>
    <cellStyle name="1_BC 8 thang 2009 ve CT trong diem 5nam_bieu 01_Ke hoach 2010 (theo doi)_Ke hoach 2012 (theo doi) 2 3 2" xfId="24828"/>
    <cellStyle name="1_BC 8 thang 2009 ve CT trong diem 5nam_bieu 01_Ke hoach 2010 (theo doi)_Ke hoach 2012 (theo doi) 2 4" xfId="8155"/>
    <cellStyle name="1_BC 8 thang 2009 ve CT trong diem 5nam_bieu 01_Ke hoach 2010 (theo doi)_Ke hoach 2012 (theo doi) 2 4 2" xfId="24829"/>
    <cellStyle name="1_BC 8 thang 2009 ve CT trong diem 5nam_bieu 01_Ke hoach 2010 (theo doi)_Ke hoach 2012 (theo doi) 2 5" xfId="24826"/>
    <cellStyle name="1_BC 8 thang 2009 ve CT trong diem 5nam_bieu 01_Ke hoach 2010 (theo doi)_Ke hoach 2012 (theo doi) 3" xfId="8156"/>
    <cellStyle name="1_BC 8 thang 2009 ve CT trong diem 5nam_bieu 01_Ke hoach 2010 (theo doi)_Ke hoach 2012 (theo doi) 3 2" xfId="24830"/>
    <cellStyle name="1_BC 8 thang 2009 ve CT trong diem 5nam_bieu 01_Ke hoach 2010 (theo doi)_Ke hoach 2012 (theo doi) 4" xfId="8157"/>
    <cellStyle name="1_BC 8 thang 2009 ve CT trong diem 5nam_bieu 01_Ke hoach 2010 (theo doi)_Ke hoach 2012 (theo doi) 4 2" xfId="24831"/>
    <cellStyle name="1_BC 8 thang 2009 ve CT trong diem 5nam_bieu 01_Ke hoach 2010 (theo doi)_Ke hoach 2012 (theo doi) 5" xfId="8158"/>
    <cellStyle name="1_BC 8 thang 2009 ve CT trong diem 5nam_bieu 01_Ke hoach 2010 (theo doi)_Ke hoach 2012 (theo doi) 5 2" xfId="24832"/>
    <cellStyle name="1_BC 8 thang 2009 ve CT trong diem 5nam_bieu 01_Ke hoach 2010 (theo doi)_Ke hoach 2012 (theo doi) 6" xfId="24825"/>
    <cellStyle name="1_BC 8 thang 2009 ve CT trong diem 5nam_bieu 01_Ke hoach 2010 (theo doi)_Ke hoach 2012 theo doi (giai ngan 30.6.12)" xfId="8159"/>
    <cellStyle name="1_BC 8 thang 2009 ve CT trong diem 5nam_bieu 01_Ke hoach 2010 (theo doi)_Ke hoach 2012 theo doi (giai ngan 30.6.12) 2" xfId="8160"/>
    <cellStyle name="1_BC 8 thang 2009 ve CT trong diem 5nam_bieu 01_Ke hoach 2010 (theo doi)_Ke hoach 2012 theo doi (giai ngan 30.6.12) 2 2" xfId="8161"/>
    <cellStyle name="1_BC 8 thang 2009 ve CT trong diem 5nam_bieu 01_Ke hoach 2010 (theo doi)_Ke hoach 2012 theo doi (giai ngan 30.6.12) 2 2 2" xfId="24835"/>
    <cellStyle name="1_BC 8 thang 2009 ve CT trong diem 5nam_bieu 01_Ke hoach 2010 (theo doi)_Ke hoach 2012 theo doi (giai ngan 30.6.12) 2 3" xfId="8162"/>
    <cellStyle name="1_BC 8 thang 2009 ve CT trong diem 5nam_bieu 01_Ke hoach 2010 (theo doi)_Ke hoach 2012 theo doi (giai ngan 30.6.12) 2 3 2" xfId="24836"/>
    <cellStyle name="1_BC 8 thang 2009 ve CT trong diem 5nam_bieu 01_Ke hoach 2010 (theo doi)_Ke hoach 2012 theo doi (giai ngan 30.6.12) 2 4" xfId="8163"/>
    <cellStyle name="1_BC 8 thang 2009 ve CT trong diem 5nam_bieu 01_Ke hoach 2010 (theo doi)_Ke hoach 2012 theo doi (giai ngan 30.6.12) 2 4 2" xfId="24837"/>
    <cellStyle name="1_BC 8 thang 2009 ve CT trong diem 5nam_bieu 01_Ke hoach 2010 (theo doi)_Ke hoach 2012 theo doi (giai ngan 30.6.12) 2 5" xfId="24834"/>
    <cellStyle name="1_BC 8 thang 2009 ve CT trong diem 5nam_bieu 01_Ke hoach 2010 (theo doi)_Ke hoach 2012 theo doi (giai ngan 30.6.12) 3" xfId="8164"/>
    <cellStyle name="1_BC 8 thang 2009 ve CT trong diem 5nam_bieu 01_Ke hoach 2010 (theo doi)_Ke hoach 2012 theo doi (giai ngan 30.6.12) 3 2" xfId="24838"/>
    <cellStyle name="1_BC 8 thang 2009 ve CT trong diem 5nam_bieu 01_Ke hoach 2010 (theo doi)_Ke hoach 2012 theo doi (giai ngan 30.6.12) 4" xfId="8165"/>
    <cellStyle name="1_BC 8 thang 2009 ve CT trong diem 5nam_bieu 01_Ke hoach 2010 (theo doi)_Ke hoach 2012 theo doi (giai ngan 30.6.12) 4 2" xfId="24839"/>
    <cellStyle name="1_BC 8 thang 2009 ve CT trong diem 5nam_bieu 01_Ke hoach 2010 (theo doi)_Ke hoach 2012 theo doi (giai ngan 30.6.12) 5" xfId="8166"/>
    <cellStyle name="1_BC 8 thang 2009 ve CT trong diem 5nam_bieu 01_Ke hoach 2010 (theo doi)_Ke hoach 2012 theo doi (giai ngan 30.6.12) 5 2" xfId="24840"/>
    <cellStyle name="1_BC 8 thang 2009 ve CT trong diem 5nam_bieu 01_Ke hoach 2010 (theo doi)_Ke hoach 2012 theo doi (giai ngan 30.6.12) 6" xfId="24833"/>
    <cellStyle name="1_BC 8 thang 2009 ve CT trong diem 5nam_bieu 01_Ke hoach 2012 (theo doi)" xfId="8167"/>
    <cellStyle name="1_BC 8 thang 2009 ve CT trong diem 5nam_bieu 01_Ke hoach 2012 (theo doi) 2" xfId="8168"/>
    <cellStyle name="1_BC 8 thang 2009 ve CT trong diem 5nam_bieu 01_Ke hoach 2012 (theo doi) 2 2" xfId="8169"/>
    <cellStyle name="1_BC 8 thang 2009 ve CT trong diem 5nam_bieu 01_Ke hoach 2012 (theo doi) 2 2 2" xfId="24843"/>
    <cellStyle name="1_BC 8 thang 2009 ve CT trong diem 5nam_bieu 01_Ke hoach 2012 (theo doi) 2 3" xfId="8170"/>
    <cellStyle name="1_BC 8 thang 2009 ve CT trong diem 5nam_bieu 01_Ke hoach 2012 (theo doi) 2 3 2" xfId="24844"/>
    <cellStyle name="1_BC 8 thang 2009 ve CT trong diem 5nam_bieu 01_Ke hoach 2012 (theo doi) 2 4" xfId="8171"/>
    <cellStyle name="1_BC 8 thang 2009 ve CT trong diem 5nam_bieu 01_Ke hoach 2012 (theo doi) 2 4 2" xfId="24845"/>
    <cellStyle name="1_BC 8 thang 2009 ve CT trong diem 5nam_bieu 01_Ke hoach 2012 (theo doi) 2 5" xfId="24842"/>
    <cellStyle name="1_BC 8 thang 2009 ve CT trong diem 5nam_bieu 01_Ke hoach 2012 (theo doi) 3" xfId="8172"/>
    <cellStyle name="1_BC 8 thang 2009 ve CT trong diem 5nam_bieu 01_Ke hoach 2012 (theo doi) 3 2" xfId="24846"/>
    <cellStyle name="1_BC 8 thang 2009 ve CT trong diem 5nam_bieu 01_Ke hoach 2012 (theo doi) 4" xfId="8173"/>
    <cellStyle name="1_BC 8 thang 2009 ve CT trong diem 5nam_bieu 01_Ke hoach 2012 (theo doi) 4 2" xfId="24847"/>
    <cellStyle name="1_BC 8 thang 2009 ve CT trong diem 5nam_bieu 01_Ke hoach 2012 (theo doi) 5" xfId="8174"/>
    <cellStyle name="1_BC 8 thang 2009 ve CT trong diem 5nam_bieu 01_Ke hoach 2012 (theo doi) 5 2" xfId="24848"/>
    <cellStyle name="1_BC 8 thang 2009 ve CT trong diem 5nam_bieu 01_Ke hoach 2012 (theo doi) 6" xfId="24841"/>
    <cellStyle name="1_BC 8 thang 2009 ve CT trong diem 5nam_bieu 01_Ke hoach 2012 theo doi (giai ngan 30.6.12)" xfId="8175"/>
    <cellStyle name="1_BC 8 thang 2009 ve CT trong diem 5nam_bieu 01_Ke hoach 2012 theo doi (giai ngan 30.6.12) 2" xfId="8176"/>
    <cellStyle name="1_BC 8 thang 2009 ve CT trong diem 5nam_bieu 01_Ke hoach 2012 theo doi (giai ngan 30.6.12) 2 2" xfId="8177"/>
    <cellStyle name="1_BC 8 thang 2009 ve CT trong diem 5nam_bieu 01_Ke hoach 2012 theo doi (giai ngan 30.6.12) 2 2 2" xfId="24851"/>
    <cellStyle name="1_BC 8 thang 2009 ve CT trong diem 5nam_bieu 01_Ke hoach 2012 theo doi (giai ngan 30.6.12) 2 3" xfId="8178"/>
    <cellStyle name="1_BC 8 thang 2009 ve CT trong diem 5nam_bieu 01_Ke hoach 2012 theo doi (giai ngan 30.6.12) 2 3 2" xfId="24852"/>
    <cellStyle name="1_BC 8 thang 2009 ve CT trong diem 5nam_bieu 01_Ke hoach 2012 theo doi (giai ngan 30.6.12) 2 4" xfId="8179"/>
    <cellStyle name="1_BC 8 thang 2009 ve CT trong diem 5nam_bieu 01_Ke hoach 2012 theo doi (giai ngan 30.6.12) 2 4 2" xfId="24853"/>
    <cellStyle name="1_BC 8 thang 2009 ve CT trong diem 5nam_bieu 01_Ke hoach 2012 theo doi (giai ngan 30.6.12) 2 5" xfId="24850"/>
    <cellStyle name="1_BC 8 thang 2009 ve CT trong diem 5nam_bieu 01_Ke hoach 2012 theo doi (giai ngan 30.6.12) 3" xfId="8180"/>
    <cellStyle name="1_BC 8 thang 2009 ve CT trong diem 5nam_bieu 01_Ke hoach 2012 theo doi (giai ngan 30.6.12) 3 2" xfId="24854"/>
    <cellStyle name="1_BC 8 thang 2009 ve CT trong diem 5nam_bieu 01_Ke hoach 2012 theo doi (giai ngan 30.6.12) 4" xfId="8181"/>
    <cellStyle name="1_BC 8 thang 2009 ve CT trong diem 5nam_bieu 01_Ke hoach 2012 theo doi (giai ngan 30.6.12) 4 2" xfId="24855"/>
    <cellStyle name="1_BC 8 thang 2009 ve CT trong diem 5nam_bieu 01_Ke hoach 2012 theo doi (giai ngan 30.6.12) 5" xfId="8182"/>
    <cellStyle name="1_BC 8 thang 2009 ve CT trong diem 5nam_bieu 01_Ke hoach 2012 theo doi (giai ngan 30.6.12) 5 2" xfId="24856"/>
    <cellStyle name="1_BC 8 thang 2009 ve CT trong diem 5nam_bieu 01_Ke hoach 2012 theo doi (giai ngan 30.6.12) 6" xfId="24849"/>
    <cellStyle name="1_BC 8 thang 2009 ve CT trong diem 5nam_bieu 01_Ke hoach nam 2013 nguon MT(theo doi) den 31-5-13" xfId="8183"/>
    <cellStyle name="1_BC 8 thang 2009 ve CT trong diem 5nam_bieu 01_Ke hoach nam 2013 nguon MT(theo doi) den 31-5-13 2" xfId="8184"/>
    <cellStyle name="1_BC 8 thang 2009 ve CT trong diem 5nam_bieu 01_Ke hoach nam 2013 nguon MT(theo doi) den 31-5-13 2 2" xfId="8185"/>
    <cellStyle name="1_BC 8 thang 2009 ve CT trong diem 5nam_bieu 01_Ke hoach nam 2013 nguon MT(theo doi) den 31-5-13 2 2 2" xfId="24859"/>
    <cellStyle name="1_BC 8 thang 2009 ve CT trong diem 5nam_bieu 01_Ke hoach nam 2013 nguon MT(theo doi) den 31-5-13 2 3" xfId="8186"/>
    <cellStyle name="1_BC 8 thang 2009 ve CT trong diem 5nam_bieu 01_Ke hoach nam 2013 nguon MT(theo doi) den 31-5-13 2 3 2" xfId="24860"/>
    <cellStyle name="1_BC 8 thang 2009 ve CT trong diem 5nam_bieu 01_Ke hoach nam 2013 nguon MT(theo doi) den 31-5-13 2 4" xfId="8187"/>
    <cellStyle name="1_BC 8 thang 2009 ve CT trong diem 5nam_bieu 01_Ke hoach nam 2013 nguon MT(theo doi) den 31-5-13 2 4 2" xfId="24861"/>
    <cellStyle name="1_BC 8 thang 2009 ve CT trong diem 5nam_bieu 01_Ke hoach nam 2013 nguon MT(theo doi) den 31-5-13 2 5" xfId="24858"/>
    <cellStyle name="1_BC 8 thang 2009 ve CT trong diem 5nam_bieu 01_Ke hoach nam 2013 nguon MT(theo doi) den 31-5-13 3" xfId="8188"/>
    <cellStyle name="1_BC 8 thang 2009 ve CT trong diem 5nam_bieu 01_Ke hoach nam 2013 nguon MT(theo doi) den 31-5-13 3 2" xfId="24862"/>
    <cellStyle name="1_BC 8 thang 2009 ve CT trong diem 5nam_bieu 01_Ke hoach nam 2013 nguon MT(theo doi) den 31-5-13 4" xfId="8189"/>
    <cellStyle name="1_BC 8 thang 2009 ve CT trong diem 5nam_bieu 01_Ke hoach nam 2013 nguon MT(theo doi) den 31-5-13 4 2" xfId="24863"/>
    <cellStyle name="1_BC 8 thang 2009 ve CT trong diem 5nam_bieu 01_Ke hoach nam 2013 nguon MT(theo doi) den 31-5-13 5" xfId="8190"/>
    <cellStyle name="1_BC 8 thang 2009 ve CT trong diem 5nam_bieu 01_Ke hoach nam 2013 nguon MT(theo doi) den 31-5-13 5 2" xfId="24864"/>
    <cellStyle name="1_BC 8 thang 2009 ve CT trong diem 5nam_bieu 01_Ke hoach nam 2013 nguon MT(theo doi) den 31-5-13 6" xfId="24857"/>
    <cellStyle name="1_BC 8 thang 2009 ve CT trong diem 5nam_bieu 01_Worksheet in D: My Documents Ke Hoach KH cac nam Nam 2014 Bao cao ve Ke hoach nam 2014 ( Hoan chinh sau TL voi Bo KH)" xfId="8191"/>
    <cellStyle name="1_BC 8 thang 2009 ve CT trong diem 5nam_bieu 01_Worksheet in D: My Documents Ke Hoach KH cac nam Nam 2014 Bao cao ve Ke hoach nam 2014 ( Hoan chinh sau TL voi Bo KH) 2" xfId="8192"/>
    <cellStyle name="1_BC 8 thang 2009 ve CT trong diem 5nam_bieu 01_Worksheet in D: My Documents Ke Hoach KH cac nam Nam 2014 Bao cao ve Ke hoach nam 2014 ( Hoan chinh sau TL voi Bo KH) 2 2" xfId="8193"/>
    <cellStyle name="1_BC 8 thang 2009 ve CT trong diem 5nam_bieu 01_Worksheet in D: My Documents Ke Hoach KH cac nam Nam 2014 Bao cao ve Ke hoach nam 2014 ( Hoan chinh sau TL voi Bo KH) 2 2 2" xfId="24867"/>
    <cellStyle name="1_BC 8 thang 2009 ve CT trong diem 5nam_bieu 01_Worksheet in D: My Documents Ke Hoach KH cac nam Nam 2014 Bao cao ve Ke hoach nam 2014 ( Hoan chinh sau TL voi Bo KH) 2 3" xfId="8194"/>
    <cellStyle name="1_BC 8 thang 2009 ve CT trong diem 5nam_bieu 01_Worksheet in D: My Documents Ke Hoach KH cac nam Nam 2014 Bao cao ve Ke hoach nam 2014 ( Hoan chinh sau TL voi Bo KH) 2 3 2" xfId="24868"/>
    <cellStyle name="1_BC 8 thang 2009 ve CT trong diem 5nam_bieu 01_Worksheet in D: My Documents Ke Hoach KH cac nam Nam 2014 Bao cao ve Ke hoach nam 2014 ( Hoan chinh sau TL voi Bo KH) 2 4" xfId="8195"/>
    <cellStyle name="1_BC 8 thang 2009 ve CT trong diem 5nam_bieu 01_Worksheet in D: My Documents Ke Hoach KH cac nam Nam 2014 Bao cao ve Ke hoach nam 2014 ( Hoan chinh sau TL voi Bo KH) 2 4 2" xfId="24869"/>
    <cellStyle name="1_BC 8 thang 2009 ve CT trong diem 5nam_bieu 01_Worksheet in D: My Documents Ke Hoach KH cac nam Nam 2014 Bao cao ve Ke hoach nam 2014 ( Hoan chinh sau TL voi Bo KH) 2 5" xfId="24866"/>
    <cellStyle name="1_BC 8 thang 2009 ve CT trong diem 5nam_bieu 01_Worksheet in D: My Documents Ke Hoach KH cac nam Nam 2014 Bao cao ve Ke hoach nam 2014 ( Hoan chinh sau TL voi Bo KH) 3" xfId="8196"/>
    <cellStyle name="1_BC 8 thang 2009 ve CT trong diem 5nam_bieu 01_Worksheet in D: My Documents Ke Hoach KH cac nam Nam 2014 Bao cao ve Ke hoach nam 2014 ( Hoan chinh sau TL voi Bo KH) 3 2" xfId="24870"/>
    <cellStyle name="1_BC 8 thang 2009 ve CT trong diem 5nam_bieu 01_Worksheet in D: My Documents Ke Hoach KH cac nam Nam 2014 Bao cao ve Ke hoach nam 2014 ( Hoan chinh sau TL voi Bo KH) 4" xfId="8197"/>
    <cellStyle name="1_BC 8 thang 2009 ve CT trong diem 5nam_bieu 01_Worksheet in D: My Documents Ke Hoach KH cac nam Nam 2014 Bao cao ve Ke hoach nam 2014 ( Hoan chinh sau TL voi Bo KH) 4 2" xfId="24871"/>
    <cellStyle name="1_BC 8 thang 2009 ve CT trong diem 5nam_bieu 01_Worksheet in D: My Documents Ke Hoach KH cac nam Nam 2014 Bao cao ve Ke hoach nam 2014 ( Hoan chinh sau TL voi Bo KH) 5" xfId="8198"/>
    <cellStyle name="1_BC 8 thang 2009 ve CT trong diem 5nam_bieu 01_Worksheet in D: My Documents Ke Hoach KH cac nam Nam 2014 Bao cao ve Ke hoach nam 2014 ( Hoan chinh sau TL voi Bo KH) 5 2" xfId="24872"/>
    <cellStyle name="1_BC 8 thang 2009 ve CT trong diem 5nam_bieu 01_Worksheet in D: My Documents Ke Hoach KH cac nam Nam 2014 Bao cao ve Ke hoach nam 2014 ( Hoan chinh sau TL voi Bo KH) 6" xfId="24865"/>
    <cellStyle name="1_BC 8 thang 2009 ve CT trong diem 5nam_Bieu du thao QD von ho tro co MT" xfId="8199"/>
    <cellStyle name="1_BC 8 thang 2009 ve CT trong diem 5nam_Bieu du thao QD von ho tro co MT 2" xfId="8200"/>
    <cellStyle name="1_BC 8 thang 2009 ve CT trong diem 5nam_Bieu du thao QD von ho tro co MT 2 2" xfId="8201"/>
    <cellStyle name="1_BC 8 thang 2009 ve CT trong diem 5nam_Bieu du thao QD von ho tro co MT 2 2 2" xfId="24875"/>
    <cellStyle name="1_BC 8 thang 2009 ve CT trong diem 5nam_Bieu du thao QD von ho tro co MT 2 3" xfId="8202"/>
    <cellStyle name="1_BC 8 thang 2009 ve CT trong diem 5nam_Bieu du thao QD von ho tro co MT 2 3 2" xfId="24876"/>
    <cellStyle name="1_BC 8 thang 2009 ve CT trong diem 5nam_Bieu du thao QD von ho tro co MT 2 4" xfId="8203"/>
    <cellStyle name="1_BC 8 thang 2009 ve CT trong diem 5nam_Bieu du thao QD von ho tro co MT 2 4 2" xfId="24877"/>
    <cellStyle name="1_BC 8 thang 2009 ve CT trong diem 5nam_Bieu du thao QD von ho tro co MT 2 5" xfId="24874"/>
    <cellStyle name="1_BC 8 thang 2009 ve CT trong diem 5nam_Bieu du thao QD von ho tro co MT 3" xfId="8204"/>
    <cellStyle name="1_BC 8 thang 2009 ve CT trong diem 5nam_Bieu du thao QD von ho tro co MT 3 2" xfId="24878"/>
    <cellStyle name="1_BC 8 thang 2009 ve CT trong diem 5nam_Bieu du thao QD von ho tro co MT 4" xfId="8205"/>
    <cellStyle name="1_BC 8 thang 2009 ve CT trong diem 5nam_Bieu du thao QD von ho tro co MT 4 2" xfId="24879"/>
    <cellStyle name="1_BC 8 thang 2009 ve CT trong diem 5nam_Bieu du thao QD von ho tro co MT 5" xfId="8206"/>
    <cellStyle name="1_BC 8 thang 2009 ve CT trong diem 5nam_Bieu du thao QD von ho tro co MT 5 2" xfId="24880"/>
    <cellStyle name="1_BC 8 thang 2009 ve CT trong diem 5nam_Bieu du thao QD von ho tro co MT 6" xfId="24873"/>
    <cellStyle name="1_BC 8 thang 2009 ve CT trong diem 5nam_Book1" xfId="8207"/>
    <cellStyle name="1_BC 8 thang 2009 ve CT trong diem 5nam_Book1 2" xfId="8208"/>
    <cellStyle name="1_BC 8 thang 2009 ve CT trong diem 5nam_Book1 2 2" xfId="8209"/>
    <cellStyle name="1_BC 8 thang 2009 ve CT trong diem 5nam_Book1 2 2 2" xfId="24883"/>
    <cellStyle name="1_BC 8 thang 2009 ve CT trong diem 5nam_Book1 2 3" xfId="8210"/>
    <cellStyle name="1_BC 8 thang 2009 ve CT trong diem 5nam_Book1 2 3 2" xfId="24884"/>
    <cellStyle name="1_BC 8 thang 2009 ve CT trong diem 5nam_Book1 2 4" xfId="8211"/>
    <cellStyle name="1_BC 8 thang 2009 ve CT trong diem 5nam_Book1 2 4 2" xfId="24885"/>
    <cellStyle name="1_BC 8 thang 2009 ve CT trong diem 5nam_Book1 2 5" xfId="24882"/>
    <cellStyle name="1_BC 8 thang 2009 ve CT trong diem 5nam_Book1 3" xfId="8212"/>
    <cellStyle name="1_BC 8 thang 2009 ve CT trong diem 5nam_Book1 3 2" xfId="8213"/>
    <cellStyle name="1_BC 8 thang 2009 ve CT trong diem 5nam_Book1 3 2 2" xfId="24887"/>
    <cellStyle name="1_BC 8 thang 2009 ve CT trong diem 5nam_Book1 3 3" xfId="8214"/>
    <cellStyle name="1_BC 8 thang 2009 ve CT trong diem 5nam_Book1 3 3 2" xfId="24888"/>
    <cellStyle name="1_BC 8 thang 2009 ve CT trong diem 5nam_Book1 3 4" xfId="8215"/>
    <cellStyle name="1_BC 8 thang 2009 ve CT trong diem 5nam_Book1 3 4 2" xfId="24889"/>
    <cellStyle name="1_BC 8 thang 2009 ve CT trong diem 5nam_Book1 3 5" xfId="24886"/>
    <cellStyle name="1_BC 8 thang 2009 ve CT trong diem 5nam_Book1 4" xfId="8216"/>
    <cellStyle name="1_BC 8 thang 2009 ve CT trong diem 5nam_Book1 4 2" xfId="24890"/>
    <cellStyle name="1_BC 8 thang 2009 ve CT trong diem 5nam_Book1 5" xfId="8217"/>
    <cellStyle name="1_BC 8 thang 2009 ve CT trong diem 5nam_Book1 5 2" xfId="24891"/>
    <cellStyle name="1_BC 8 thang 2009 ve CT trong diem 5nam_Book1 6" xfId="8218"/>
    <cellStyle name="1_BC 8 thang 2009 ve CT trong diem 5nam_Book1 6 2" xfId="24892"/>
    <cellStyle name="1_BC 8 thang 2009 ve CT trong diem 5nam_Book1 7" xfId="24881"/>
    <cellStyle name="1_BC 8 thang 2009 ve CT trong diem 5nam_Book1_BC von DTPT 6 thang 2012" xfId="8219"/>
    <cellStyle name="1_BC 8 thang 2009 ve CT trong diem 5nam_Book1_BC von DTPT 6 thang 2012 2" xfId="8220"/>
    <cellStyle name="1_BC 8 thang 2009 ve CT trong diem 5nam_Book1_BC von DTPT 6 thang 2012 2 2" xfId="8221"/>
    <cellStyle name="1_BC 8 thang 2009 ve CT trong diem 5nam_Book1_BC von DTPT 6 thang 2012 2 2 2" xfId="24895"/>
    <cellStyle name="1_BC 8 thang 2009 ve CT trong diem 5nam_Book1_BC von DTPT 6 thang 2012 2 3" xfId="8222"/>
    <cellStyle name="1_BC 8 thang 2009 ve CT trong diem 5nam_Book1_BC von DTPT 6 thang 2012 2 3 2" xfId="24896"/>
    <cellStyle name="1_BC 8 thang 2009 ve CT trong diem 5nam_Book1_BC von DTPT 6 thang 2012 2 4" xfId="8223"/>
    <cellStyle name="1_BC 8 thang 2009 ve CT trong diem 5nam_Book1_BC von DTPT 6 thang 2012 2 4 2" xfId="24897"/>
    <cellStyle name="1_BC 8 thang 2009 ve CT trong diem 5nam_Book1_BC von DTPT 6 thang 2012 2 5" xfId="24894"/>
    <cellStyle name="1_BC 8 thang 2009 ve CT trong diem 5nam_Book1_BC von DTPT 6 thang 2012 3" xfId="8224"/>
    <cellStyle name="1_BC 8 thang 2009 ve CT trong diem 5nam_Book1_BC von DTPT 6 thang 2012 3 2" xfId="8225"/>
    <cellStyle name="1_BC 8 thang 2009 ve CT trong diem 5nam_Book1_BC von DTPT 6 thang 2012 3 2 2" xfId="24899"/>
    <cellStyle name="1_BC 8 thang 2009 ve CT trong diem 5nam_Book1_BC von DTPT 6 thang 2012 3 3" xfId="8226"/>
    <cellStyle name="1_BC 8 thang 2009 ve CT trong diem 5nam_Book1_BC von DTPT 6 thang 2012 3 3 2" xfId="24900"/>
    <cellStyle name="1_BC 8 thang 2009 ve CT trong diem 5nam_Book1_BC von DTPT 6 thang 2012 3 4" xfId="8227"/>
    <cellStyle name="1_BC 8 thang 2009 ve CT trong diem 5nam_Book1_BC von DTPT 6 thang 2012 3 4 2" xfId="24901"/>
    <cellStyle name="1_BC 8 thang 2009 ve CT trong diem 5nam_Book1_BC von DTPT 6 thang 2012 3 5" xfId="24898"/>
    <cellStyle name="1_BC 8 thang 2009 ve CT trong diem 5nam_Book1_BC von DTPT 6 thang 2012 4" xfId="8228"/>
    <cellStyle name="1_BC 8 thang 2009 ve CT trong diem 5nam_Book1_BC von DTPT 6 thang 2012 4 2" xfId="24902"/>
    <cellStyle name="1_BC 8 thang 2009 ve CT trong diem 5nam_Book1_BC von DTPT 6 thang 2012 5" xfId="8229"/>
    <cellStyle name="1_BC 8 thang 2009 ve CT trong diem 5nam_Book1_BC von DTPT 6 thang 2012 5 2" xfId="24903"/>
    <cellStyle name="1_BC 8 thang 2009 ve CT trong diem 5nam_Book1_BC von DTPT 6 thang 2012 6" xfId="8230"/>
    <cellStyle name="1_BC 8 thang 2009 ve CT trong diem 5nam_Book1_BC von DTPT 6 thang 2012 6 2" xfId="24904"/>
    <cellStyle name="1_BC 8 thang 2009 ve CT trong diem 5nam_Book1_BC von DTPT 6 thang 2012 7" xfId="24893"/>
    <cellStyle name="1_BC 8 thang 2009 ve CT trong diem 5nam_Book1_Bieu du thao QD von ho tro co MT" xfId="8231"/>
    <cellStyle name="1_BC 8 thang 2009 ve CT trong diem 5nam_Book1_Bieu du thao QD von ho tro co MT 2" xfId="8232"/>
    <cellStyle name="1_BC 8 thang 2009 ve CT trong diem 5nam_Book1_Bieu du thao QD von ho tro co MT 2 2" xfId="8233"/>
    <cellStyle name="1_BC 8 thang 2009 ve CT trong diem 5nam_Book1_Bieu du thao QD von ho tro co MT 2 2 2" xfId="24907"/>
    <cellStyle name="1_BC 8 thang 2009 ve CT trong diem 5nam_Book1_Bieu du thao QD von ho tro co MT 2 3" xfId="8234"/>
    <cellStyle name="1_BC 8 thang 2009 ve CT trong diem 5nam_Book1_Bieu du thao QD von ho tro co MT 2 3 2" xfId="24908"/>
    <cellStyle name="1_BC 8 thang 2009 ve CT trong diem 5nam_Book1_Bieu du thao QD von ho tro co MT 2 4" xfId="8235"/>
    <cellStyle name="1_BC 8 thang 2009 ve CT trong diem 5nam_Book1_Bieu du thao QD von ho tro co MT 2 4 2" xfId="24909"/>
    <cellStyle name="1_BC 8 thang 2009 ve CT trong diem 5nam_Book1_Bieu du thao QD von ho tro co MT 2 5" xfId="24906"/>
    <cellStyle name="1_BC 8 thang 2009 ve CT trong diem 5nam_Book1_Bieu du thao QD von ho tro co MT 3" xfId="8236"/>
    <cellStyle name="1_BC 8 thang 2009 ve CT trong diem 5nam_Book1_Bieu du thao QD von ho tro co MT 3 2" xfId="8237"/>
    <cellStyle name="1_BC 8 thang 2009 ve CT trong diem 5nam_Book1_Bieu du thao QD von ho tro co MT 3 2 2" xfId="24911"/>
    <cellStyle name="1_BC 8 thang 2009 ve CT trong diem 5nam_Book1_Bieu du thao QD von ho tro co MT 3 3" xfId="8238"/>
    <cellStyle name="1_BC 8 thang 2009 ve CT trong diem 5nam_Book1_Bieu du thao QD von ho tro co MT 3 3 2" xfId="24912"/>
    <cellStyle name="1_BC 8 thang 2009 ve CT trong diem 5nam_Book1_Bieu du thao QD von ho tro co MT 3 4" xfId="8239"/>
    <cellStyle name="1_BC 8 thang 2009 ve CT trong diem 5nam_Book1_Bieu du thao QD von ho tro co MT 3 4 2" xfId="24913"/>
    <cellStyle name="1_BC 8 thang 2009 ve CT trong diem 5nam_Book1_Bieu du thao QD von ho tro co MT 3 5" xfId="24910"/>
    <cellStyle name="1_BC 8 thang 2009 ve CT trong diem 5nam_Book1_Bieu du thao QD von ho tro co MT 4" xfId="8240"/>
    <cellStyle name="1_BC 8 thang 2009 ve CT trong diem 5nam_Book1_Bieu du thao QD von ho tro co MT 4 2" xfId="24914"/>
    <cellStyle name="1_BC 8 thang 2009 ve CT trong diem 5nam_Book1_Bieu du thao QD von ho tro co MT 5" xfId="8241"/>
    <cellStyle name="1_BC 8 thang 2009 ve CT trong diem 5nam_Book1_Bieu du thao QD von ho tro co MT 5 2" xfId="24915"/>
    <cellStyle name="1_BC 8 thang 2009 ve CT trong diem 5nam_Book1_Bieu du thao QD von ho tro co MT 6" xfId="8242"/>
    <cellStyle name="1_BC 8 thang 2009 ve CT trong diem 5nam_Book1_Bieu du thao QD von ho tro co MT 6 2" xfId="24916"/>
    <cellStyle name="1_BC 8 thang 2009 ve CT trong diem 5nam_Book1_Bieu du thao QD von ho tro co MT 7" xfId="24905"/>
    <cellStyle name="1_BC 8 thang 2009 ve CT trong diem 5nam_Book1_Hoan chinh KH 2012 (o nha)" xfId="8243"/>
    <cellStyle name="1_BC 8 thang 2009 ve CT trong diem 5nam_Book1_Hoan chinh KH 2012 (o nha) 2" xfId="8244"/>
    <cellStyle name="1_BC 8 thang 2009 ve CT trong diem 5nam_Book1_Hoan chinh KH 2012 (o nha) 2 2" xfId="8245"/>
    <cellStyle name="1_BC 8 thang 2009 ve CT trong diem 5nam_Book1_Hoan chinh KH 2012 (o nha) 2 2 2" xfId="24919"/>
    <cellStyle name="1_BC 8 thang 2009 ve CT trong diem 5nam_Book1_Hoan chinh KH 2012 (o nha) 2 3" xfId="8246"/>
    <cellStyle name="1_BC 8 thang 2009 ve CT trong diem 5nam_Book1_Hoan chinh KH 2012 (o nha) 2 3 2" xfId="24920"/>
    <cellStyle name="1_BC 8 thang 2009 ve CT trong diem 5nam_Book1_Hoan chinh KH 2012 (o nha) 2 4" xfId="8247"/>
    <cellStyle name="1_BC 8 thang 2009 ve CT trong diem 5nam_Book1_Hoan chinh KH 2012 (o nha) 2 4 2" xfId="24921"/>
    <cellStyle name="1_BC 8 thang 2009 ve CT trong diem 5nam_Book1_Hoan chinh KH 2012 (o nha) 2 5" xfId="24918"/>
    <cellStyle name="1_BC 8 thang 2009 ve CT trong diem 5nam_Book1_Hoan chinh KH 2012 (o nha) 3" xfId="8248"/>
    <cellStyle name="1_BC 8 thang 2009 ve CT trong diem 5nam_Book1_Hoan chinh KH 2012 (o nha) 3 2" xfId="8249"/>
    <cellStyle name="1_BC 8 thang 2009 ve CT trong diem 5nam_Book1_Hoan chinh KH 2012 (o nha) 3 2 2" xfId="24923"/>
    <cellStyle name="1_BC 8 thang 2009 ve CT trong diem 5nam_Book1_Hoan chinh KH 2012 (o nha) 3 3" xfId="8250"/>
    <cellStyle name="1_BC 8 thang 2009 ve CT trong diem 5nam_Book1_Hoan chinh KH 2012 (o nha) 3 3 2" xfId="24924"/>
    <cellStyle name="1_BC 8 thang 2009 ve CT trong diem 5nam_Book1_Hoan chinh KH 2012 (o nha) 3 4" xfId="8251"/>
    <cellStyle name="1_BC 8 thang 2009 ve CT trong diem 5nam_Book1_Hoan chinh KH 2012 (o nha) 3 4 2" xfId="24925"/>
    <cellStyle name="1_BC 8 thang 2009 ve CT trong diem 5nam_Book1_Hoan chinh KH 2012 (o nha) 3 5" xfId="24922"/>
    <cellStyle name="1_BC 8 thang 2009 ve CT trong diem 5nam_Book1_Hoan chinh KH 2012 (o nha) 4" xfId="8252"/>
    <cellStyle name="1_BC 8 thang 2009 ve CT trong diem 5nam_Book1_Hoan chinh KH 2012 (o nha) 4 2" xfId="24926"/>
    <cellStyle name="1_BC 8 thang 2009 ve CT trong diem 5nam_Book1_Hoan chinh KH 2012 (o nha) 5" xfId="8253"/>
    <cellStyle name="1_BC 8 thang 2009 ve CT trong diem 5nam_Book1_Hoan chinh KH 2012 (o nha) 5 2" xfId="24927"/>
    <cellStyle name="1_BC 8 thang 2009 ve CT trong diem 5nam_Book1_Hoan chinh KH 2012 (o nha) 6" xfId="8254"/>
    <cellStyle name="1_BC 8 thang 2009 ve CT trong diem 5nam_Book1_Hoan chinh KH 2012 (o nha) 6 2" xfId="24928"/>
    <cellStyle name="1_BC 8 thang 2009 ve CT trong diem 5nam_Book1_Hoan chinh KH 2012 (o nha) 7" xfId="24917"/>
    <cellStyle name="1_BC 8 thang 2009 ve CT trong diem 5nam_Book1_Hoan chinh KH 2012 (o nha)_Bao cao giai ngan quy I" xfId="8255"/>
    <cellStyle name="1_BC 8 thang 2009 ve CT trong diem 5nam_Book1_Hoan chinh KH 2012 (o nha)_Bao cao giai ngan quy I 2" xfId="8256"/>
    <cellStyle name="1_BC 8 thang 2009 ve CT trong diem 5nam_Book1_Hoan chinh KH 2012 (o nha)_Bao cao giai ngan quy I 2 2" xfId="8257"/>
    <cellStyle name="1_BC 8 thang 2009 ve CT trong diem 5nam_Book1_Hoan chinh KH 2012 (o nha)_Bao cao giai ngan quy I 2 2 2" xfId="24931"/>
    <cellStyle name="1_BC 8 thang 2009 ve CT trong diem 5nam_Book1_Hoan chinh KH 2012 (o nha)_Bao cao giai ngan quy I 2 3" xfId="8258"/>
    <cellStyle name="1_BC 8 thang 2009 ve CT trong diem 5nam_Book1_Hoan chinh KH 2012 (o nha)_Bao cao giai ngan quy I 2 3 2" xfId="24932"/>
    <cellStyle name="1_BC 8 thang 2009 ve CT trong diem 5nam_Book1_Hoan chinh KH 2012 (o nha)_Bao cao giai ngan quy I 2 4" xfId="8259"/>
    <cellStyle name="1_BC 8 thang 2009 ve CT trong diem 5nam_Book1_Hoan chinh KH 2012 (o nha)_Bao cao giai ngan quy I 2 4 2" xfId="24933"/>
    <cellStyle name="1_BC 8 thang 2009 ve CT trong diem 5nam_Book1_Hoan chinh KH 2012 (o nha)_Bao cao giai ngan quy I 2 5" xfId="24930"/>
    <cellStyle name="1_BC 8 thang 2009 ve CT trong diem 5nam_Book1_Hoan chinh KH 2012 (o nha)_Bao cao giai ngan quy I 3" xfId="8260"/>
    <cellStyle name="1_BC 8 thang 2009 ve CT trong diem 5nam_Book1_Hoan chinh KH 2012 (o nha)_Bao cao giai ngan quy I 3 2" xfId="8261"/>
    <cellStyle name="1_BC 8 thang 2009 ve CT trong diem 5nam_Book1_Hoan chinh KH 2012 (o nha)_Bao cao giai ngan quy I 3 2 2" xfId="24935"/>
    <cellStyle name="1_BC 8 thang 2009 ve CT trong diem 5nam_Book1_Hoan chinh KH 2012 (o nha)_Bao cao giai ngan quy I 3 3" xfId="8262"/>
    <cellStyle name="1_BC 8 thang 2009 ve CT trong diem 5nam_Book1_Hoan chinh KH 2012 (o nha)_Bao cao giai ngan quy I 3 3 2" xfId="24936"/>
    <cellStyle name="1_BC 8 thang 2009 ve CT trong diem 5nam_Book1_Hoan chinh KH 2012 (o nha)_Bao cao giai ngan quy I 3 4" xfId="8263"/>
    <cellStyle name="1_BC 8 thang 2009 ve CT trong diem 5nam_Book1_Hoan chinh KH 2012 (o nha)_Bao cao giai ngan quy I 3 4 2" xfId="24937"/>
    <cellStyle name="1_BC 8 thang 2009 ve CT trong diem 5nam_Book1_Hoan chinh KH 2012 (o nha)_Bao cao giai ngan quy I 3 5" xfId="24934"/>
    <cellStyle name="1_BC 8 thang 2009 ve CT trong diem 5nam_Book1_Hoan chinh KH 2012 (o nha)_Bao cao giai ngan quy I 4" xfId="8264"/>
    <cellStyle name="1_BC 8 thang 2009 ve CT trong diem 5nam_Book1_Hoan chinh KH 2012 (o nha)_Bao cao giai ngan quy I 4 2" xfId="24938"/>
    <cellStyle name="1_BC 8 thang 2009 ve CT trong diem 5nam_Book1_Hoan chinh KH 2012 (o nha)_Bao cao giai ngan quy I 5" xfId="8265"/>
    <cellStyle name="1_BC 8 thang 2009 ve CT trong diem 5nam_Book1_Hoan chinh KH 2012 (o nha)_Bao cao giai ngan quy I 5 2" xfId="24939"/>
    <cellStyle name="1_BC 8 thang 2009 ve CT trong diem 5nam_Book1_Hoan chinh KH 2012 (o nha)_Bao cao giai ngan quy I 6" xfId="8266"/>
    <cellStyle name="1_BC 8 thang 2009 ve CT trong diem 5nam_Book1_Hoan chinh KH 2012 (o nha)_Bao cao giai ngan quy I 6 2" xfId="24940"/>
    <cellStyle name="1_BC 8 thang 2009 ve CT trong diem 5nam_Book1_Hoan chinh KH 2012 (o nha)_Bao cao giai ngan quy I 7" xfId="24929"/>
    <cellStyle name="1_BC 8 thang 2009 ve CT trong diem 5nam_Book1_Hoan chinh KH 2012 (o nha)_BC von DTPT 6 thang 2012" xfId="8267"/>
    <cellStyle name="1_BC 8 thang 2009 ve CT trong diem 5nam_Book1_Hoan chinh KH 2012 (o nha)_BC von DTPT 6 thang 2012 2" xfId="8268"/>
    <cellStyle name="1_BC 8 thang 2009 ve CT trong diem 5nam_Book1_Hoan chinh KH 2012 (o nha)_BC von DTPT 6 thang 2012 2 2" xfId="8269"/>
    <cellStyle name="1_BC 8 thang 2009 ve CT trong diem 5nam_Book1_Hoan chinh KH 2012 (o nha)_BC von DTPT 6 thang 2012 2 2 2" xfId="24943"/>
    <cellStyle name="1_BC 8 thang 2009 ve CT trong diem 5nam_Book1_Hoan chinh KH 2012 (o nha)_BC von DTPT 6 thang 2012 2 3" xfId="8270"/>
    <cellStyle name="1_BC 8 thang 2009 ve CT trong diem 5nam_Book1_Hoan chinh KH 2012 (o nha)_BC von DTPT 6 thang 2012 2 3 2" xfId="24944"/>
    <cellStyle name="1_BC 8 thang 2009 ve CT trong diem 5nam_Book1_Hoan chinh KH 2012 (o nha)_BC von DTPT 6 thang 2012 2 4" xfId="8271"/>
    <cellStyle name="1_BC 8 thang 2009 ve CT trong diem 5nam_Book1_Hoan chinh KH 2012 (o nha)_BC von DTPT 6 thang 2012 2 4 2" xfId="24945"/>
    <cellStyle name="1_BC 8 thang 2009 ve CT trong diem 5nam_Book1_Hoan chinh KH 2012 (o nha)_BC von DTPT 6 thang 2012 2 5" xfId="24942"/>
    <cellStyle name="1_BC 8 thang 2009 ve CT trong diem 5nam_Book1_Hoan chinh KH 2012 (o nha)_BC von DTPT 6 thang 2012 3" xfId="8272"/>
    <cellStyle name="1_BC 8 thang 2009 ve CT trong diem 5nam_Book1_Hoan chinh KH 2012 (o nha)_BC von DTPT 6 thang 2012 3 2" xfId="8273"/>
    <cellStyle name="1_BC 8 thang 2009 ve CT trong diem 5nam_Book1_Hoan chinh KH 2012 (o nha)_BC von DTPT 6 thang 2012 3 2 2" xfId="24947"/>
    <cellStyle name="1_BC 8 thang 2009 ve CT trong diem 5nam_Book1_Hoan chinh KH 2012 (o nha)_BC von DTPT 6 thang 2012 3 3" xfId="8274"/>
    <cellStyle name="1_BC 8 thang 2009 ve CT trong diem 5nam_Book1_Hoan chinh KH 2012 (o nha)_BC von DTPT 6 thang 2012 3 3 2" xfId="24948"/>
    <cellStyle name="1_BC 8 thang 2009 ve CT trong diem 5nam_Book1_Hoan chinh KH 2012 (o nha)_BC von DTPT 6 thang 2012 3 4" xfId="8275"/>
    <cellStyle name="1_BC 8 thang 2009 ve CT trong diem 5nam_Book1_Hoan chinh KH 2012 (o nha)_BC von DTPT 6 thang 2012 3 4 2" xfId="24949"/>
    <cellStyle name="1_BC 8 thang 2009 ve CT trong diem 5nam_Book1_Hoan chinh KH 2012 (o nha)_BC von DTPT 6 thang 2012 3 5" xfId="24946"/>
    <cellStyle name="1_BC 8 thang 2009 ve CT trong diem 5nam_Book1_Hoan chinh KH 2012 (o nha)_BC von DTPT 6 thang 2012 4" xfId="8276"/>
    <cellStyle name="1_BC 8 thang 2009 ve CT trong diem 5nam_Book1_Hoan chinh KH 2012 (o nha)_BC von DTPT 6 thang 2012 4 2" xfId="24950"/>
    <cellStyle name="1_BC 8 thang 2009 ve CT trong diem 5nam_Book1_Hoan chinh KH 2012 (o nha)_BC von DTPT 6 thang 2012 5" xfId="8277"/>
    <cellStyle name="1_BC 8 thang 2009 ve CT trong diem 5nam_Book1_Hoan chinh KH 2012 (o nha)_BC von DTPT 6 thang 2012 5 2" xfId="24951"/>
    <cellStyle name="1_BC 8 thang 2009 ve CT trong diem 5nam_Book1_Hoan chinh KH 2012 (o nha)_BC von DTPT 6 thang 2012 6" xfId="8278"/>
    <cellStyle name="1_BC 8 thang 2009 ve CT trong diem 5nam_Book1_Hoan chinh KH 2012 (o nha)_BC von DTPT 6 thang 2012 6 2" xfId="24952"/>
    <cellStyle name="1_BC 8 thang 2009 ve CT trong diem 5nam_Book1_Hoan chinh KH 2012 (o nha)_BC von DTPT 6 thang 2012 7" xfId="24941"/>
    <cellStyle name="1_BC 8 thang 2009 ve CT trong diem 5nam_Book1_Hoan chinh KH 2012 (o nha)_Bieu du thao QD von ho tro co MT" xfId="8279"/>
    <cellStyle name="1_BC 8 thang 2009 ve CT trong diem 5nam_Book1_Hoan chinh KH 2012 (o nha)_Bieu du thao QD von ho tro co MT 2" xfId="8280"/>
    <cellStyle name="1_BC 8 thang 2009 ve CT trong diem 5nam_Book1_Hoan chinh KH 2012 (o nha)_Bieu du thao QD von ho tro co MT 2 2" xfId="8281"/>
    <cellStyle name="1_BC 8 thang 2009 ve CT trong diem 5nam_Book1_Hoan chinh KH 2012 (o nha)_Bieu du thao QD von ho tro co MT 2 2 2" xfId="24955"/>
    <cellStyle name="1_BC 8 thang 2009 ve CT trong diem 5nam_Book1_Hoan chinh KH 2012 (o nha)_Bieu du thao QD von ho tro co MT 2 3" xfId="8282"/>
    <cellStyle name="1_BC 8 thang 2009 ve CT trong diem 5nam_Book1_Hoan chinh KH 2012 (o nha)_Bieu du thao QD von ho tro co MT 2 3 2" xfId="24956"/>
    <cellStyle name="1_BC 8 thang 2009 ve CT trong diem 5nam_Book1_Hoan chinh KH 2012 (o nha)_Bieu du thao QD von ho tro co MT 2 4" xfId="8283"/>
    <cellStyle name="1_BC 8 thang 2009 ve CT trong diem 5nam_Book1_Hoan chinh KH 2012 (o nha)_Bieu du thao QD von ho tro co MT 2 4 2" xfId="24957"/>
    <cellStyle name="1_BC 8 thang 2009 ve CT trong diem 5nam_Book1_Hoan chinh KH 2012 (o nha)_Bieu du thao QD von ho tro co MT 2 5" xfId="24954"/>
    <cellStyle name="1_BC 8 thang 2009 ve CT trong diem 5nam_Book1_Hoan chinh KH 2012 (o nha)_Bieu du thao QD von ho tro co MT 3" xfId="8284"/>
    <cellStyle name="1_BC 8 thang 2009 ve CT trong diem 5nam_Book1_Hoan chinh KH 2012 (o nha)_Bieu du thao QD von ho tro co MT 3 2" xfId="8285"/>
    <cellStyle name="1_BC 8 thang 2009 ve CT trong diem 5nam_Book1_Hoan chinh KH 2012 (o nha)_Bieu du thao QD von ho tro co MT 3 2 2" xfId="24959"/>
    <cellStyle name="1_BC 8 thang 2009 ve CT trong diem 5nam_Book1_Hoan chinh KH 2012 (o nha)_Bieu du thao QD von ho tro co MT 3 3" xfId="8286"/>
    <cellStyle name="1_BC 8 thang 2009 ve CT trong diem 5nam_Book1_Hoan chinh KH 2012 (o nha)_Bieu du thao QD von ho tro co MT 3 3 2" xfId="24960"/>
    <cellStyle name="1_BC 8 thang 2009 ve CT trong diem 5nam_Book1_Hoan chinh KH 2012 (o nha)_Bieu du thao QD von ho tro co MT 3 4" xfId="8287"/>
    <cellStyle name="1_BC 8 thang 2009 ve CT trong diem 5nam_Book1_Hoan chinh KH 2012 (o nha)_Bieu du thao QD von ho tro co MT 3 4 2" xfId="24961"/>
    <cellStyle name="1_BC 8 thang 2009 ve CT trong diem 5nam_Book1_Hoan chinh KH 2012 (o nha)_Bieu du thao QD von ho tro co MT 3 5" xfId="24958"/>
    <cellStyle name="1_BC 8 thang 2009 ve CT trong diem 5nam_Book1_Hoan chinh KH 2012 (o nha)_Bieu du thao QD von ho tro co MT 4" xfId="8288"/>
    <cellStyle name="1_BC 8 thang 2009 ve CT trong diem 5nam_Book1_Hoan chinh KH 2012 (o nha)_Bieu du thao QD von ho tro co MT 4 2" xfId="24962"/>
    <cellStyle name="1_BC 8 thang 2009 ve CT trong diem 5nam_Book1_Hoan chinh KH 2012 (o nha)_Bieu du thao QD von ho tro co MT 5" xfId="8289"/>
    <cellStyle name="1_BC 8 thang 2009 ve CT trong diem 5nam_Book1_Hoan chinh KH 2012 (o nha)_Bieu du thao QD von ho tro co MT 5 2" xfId="24963"/>
    <cellStyle name="1_BC 8 thang 2009 ve CT trong diem 5nam_Book1_Hoan chinh KH 2012 (o nha)_Bieu du thao QD von ho tro co MT 6" xfId="8290"/>
    <cellStyle name="1_BC 8 thang 2009 ve CT trong diem 5nam_Book1_Hoan chinh KH 2012 (o nha)_Bieu du thao QD von ho tro co MT 6 2" xfId="24964"/>
    <cellStyle name="1_BC 8 thang 2009 ve CT trong diem 5nam_Book1_Hoan chinh KH 2012 (o nha)_Bieu du thao QD von ho tro co MT 7" xfId="24953"/>
    <cellStyle name="1_BC 8 thang 2009 ve CT trong diem 5nam_Book1_Hoan chinh KH 2012 (o nha)_Ke hoach 2012 theo doi (giai ngan 30.6.12)" xfId="8291"/>
    <cellStyle name="1_BC 8 thang 2009 ve CT trong diem 5nam_Book1_Hoan chinh KH 2012 (o nha)_Ke hoach 2012 theo doi (giai ngan 30.6.12) 2" xfId="8292"/>
    <cellStyle name="1_BC 8 thang 2009 ve CT trong diem 5nam_Book1_Hoan chinh KH 2012 (o nha)_Ke hoach 2012 theo doi (giai ngan 30.6.12) 2 2" xfId="8293"/>
    <cellStyle name="1_BC 8 thang 2009 ve CT trong diem 5nam_Book1_Hoan chinh KH 2012 (o nha)_Ke hoach 2012 theo doi (giai ngan 30.6.12) 2 2 2" xfId="24967"/>
    <cellStyle name="1_BC 8 thang 2009 ve CT trong diem 5nam_Book1_Hoan chinh KH 2012 (o nha)_Ke hoach 2012 theo doi (giai ngan 30.6.12) 2 3" xfId="8294"/>
    <cellStyle name="1_BC 8 thang 2009 ve CT trong diem 5nam_Book1_Hoan chinh KH 2012 (o nha)_Ke hoach 2012 theo doi (giai ngan 30.6.12) 2 3 2" xfId="24968"/>
    <cellStyle name="1_BC 8 thang 2009 ve CT trong diem 5nam_Book1_Hoan chinh KH 2012 (o nha)_Ke hoach 2012 theo doi (giai ngan 30.6.12) 2 4" xfId="8295"/>
    <cellStyle name="1_BC 8 thang 2009 ve CT trong diem 5nam_Book1_Hoan chinh KH 2012 (o nha)_Ke hoach 2012 theo doi (giai ngan 30.6.12) 2 4 2" xfId="24969"/>
    <cellStyle name="1_BC 8 thang 2009 ve CT trong diem 5nam_Book1_Hoan chinh KH 2012 (o nha)_Ke hoach 2012 theo doi (giai ngan 30.6.12) 2 5" xfId="24966"/>
    <cellStyle name="1_BC 8 thang 2009 ve CT trong diem 5nam_Book1_Hoan chinh KH 2012 (o nha)_Ke hoach 2012 theo doi (giai ngan 30.6.12) 3" xfId="8296"/>
    <cellStyle name="1_BC 8 thang 2009 ve CT trong diem 5nam_Book1_Hoan chinh KH 2012 (o nha)_Ke hoach 2012 theo doi (giai ngan 30.6.12) 3 2" xfId="8297"/>
    <cellStyle name="1_BC 8 thang 2009 ve CT trong diem 5nam_Book1_Hoan chinh KH 2012 (o nha)_Ke hoach 2012 theo doi (giai ngan 30.6.12) 3 2 2" xfId="24971"/>
    <cellStyle name="1_BC 8 thang 2009 ve CT trong diem 5nam_Book1_Hoan chinh KH 2012 (o nha)_Ke hoach 2012 theo doi (giai ngan 30.6.12) 3 3" xfId="8298"/>
    <cellStyle name="1_BC 8 thang 2009 ve CT trong diem 5nam_Book1_Hoan chinh KH 2012 (o nha)_Ke hoach 2012 theo doi (giai ngan 30.6.12) 3 3 2" xfId="24972"/>
    <cellStyle name="1_BC 8 thang 2009 ve CT trong diem 5nam_Book1_Hoan chinh KH 2012 (o nha)_Ke hoach 2012 theo doi (giai ngan 30.6.12) 3 4" xfId="8299"/>
    <cellStyle name="1_BC 8 thang 2009 ve CT trong diem 5nam_Book1_Hoan chinh KH 2012 (o nha)_Ke hoach 2012 theo doi (giai ngan 30.6.12) 3 4 2" xfId="24973"/>
    <cellStyle name="1_BC 8 thang 2009 ve CT trong diem 5nam_Book1_Hoan chinh KH 2012 (o nha)_Ke hoach 2012 theo doi (giai ngan 30.6.12) 3 5" xfId="24970"/>
    <cellStyle name="1_BC 8 thang 2009 ve CT trong diem 5nam_Book1_Hoan chinh KH 2012 (o nha)_Ke hoach 2012 theo doi (giai ngan 30.6.12) 4" xfId="8300"/>
    <cellStyle name="1_BC 8 thang 2009 ve CT trong diem 5nam_Book1_Hoan chinh KH 2012 (o nha)_Ke hoach 2012 theo doi (giai ngan 30.6.12) 4 2" xfId="24974"/>
    <cellStyle name="1_BC 8 thang 2009 ve CT trong diem 5nam_Book1_Hoan chinh KH 2012 (o nha)_Ke hoach 2012 theo doi (giai ngan 30.6.12) 5" xfId="8301"/>
    <cellStyle name="1_BC 8 thang 2009 ve CT trong diem 5nam_Book1_Hoan chinh KH 2012 (o nha)_Ke hoach 2012 theo doi (giai ngan 30.6.12) 5 2" xfId="24975"/>
    <cellStyle name="1_BC 8 thang 2009 ve CT trong diem 5nam_Book1_Hoan chinh KH 2012 (o nha)_Ke hoach 2012 theo doi (giai ngan 30.6.12) 6" xfId="8302"/>
    <cellStyle name="1_BC 8 thang 2009 ve CT trong diem 5nam_Book1_Hoan chinh KH 2012 (o nha)_Ke hoach 2012 theo doi (giai ngan 30.6.12) 6 2" xfId="24976"/>
    <cellStyle name="1_BC 8 thang 2009 ve CT trong diem 5nam_Book1_Hoan chinh KH 2012 (o nha)_Ke hoach 2012 theo doi (giai ngan 30.6.12) 7" xfId="24965"/>
    <cellStyle name="1_BC 8 thang 2009 ve CT trong diem 5nam_Book1_Hoan chinh KH 2012 Von ho tro co MT" xfId="8303"/>
    <cellStyle name="1_BC 8 thang 2009 ve CT trong diem 5nam_Book1_Hoan chinh KH 2012 Von ho tro co MT (chi tiet)" xfId="8304"/>
    <cellStyle name="1_BC 8 thang 2009 ve CT trong diem 5nam_Book1_Hoan chinh KH 2012 Von ho tro co MT (chi tiet) 2" xfId="8305"/>
    <cellStyle name="1_BC 8 thang 2009 ve CT trong diem 5nam_Book1_Hoan chinh KH 2012 Von ho tro co MT (chi tiet) 2 2" xfId="8306"/>
    <cellStyle name="1_BC 8 thang 2009 ve CT trong diem 5nam_Book1_Hoan chinh KH 2012 Von ho tro co MT (chi tiet) 2 2 2" xfId="24980"/>
    <cellStyle name="1_BC 8 thang 2009 ve CT trong diem 5nam_Book1_Hoan chinh KH 2012 Von ho tro co MT (chi tiet) 2 3" xfId="8307"/>
    <cellStyle name="1_BC 8 thang 2009 ve CT trong diem 5nam_Book1_Hoan chinh KH 2012 Von ho tro co MT (chi tiet) 2 3 2" xfId="24981"/>
    <cellStyle name="1_BC 8 thang 2009 ve CT trong diem 5nam_Book1_Hoan chinh KH 2012 Von ho tro co MT (chi tiet) 2 4" xfId="8308"/>
    <cellStyle name="1_BC 8 thang 2009 ve CT trong diem 5nam_Book1_Hoan chinh KH 2012 Von ho tro co MT (chi tiet) 2 4 2" xfId="24982"/>
    <cellStyle name="1_BC 8 thang 2009 ve CT trong diem 5nam_Book1_Hoan chinh KH 2012 Von ho tro co MT (chi tiet) 2 5" xfId="24979"/>
    <cellStyle name="1_BC 8 thang 2009 ve CT trong diem 5nam_Book1_Hoan chinh KH 2012 Von ho tro co MT (chi tiet) 3" xfId="8309"/>
    <cellStyle name="1_BC 8 thang 2009 ve CT trong diem 5nam_Book1_Hoan chinh KH 2012 Von ho tro co MT (chi tiet) 3 2" xfId="8310"/>
    <cellStyle name="1_BC 8 thang 2009 ve CT trong diem 5nam_Book1_Hoan chinh KH 2012 Von ho tro co MT (chi tiet) 3 2 2" xfId="24984"/>
    <cellStyle name="1_BC 8 thang 2009 ve CT trong diem 5nam_Book1_Hoan chinh KH 2012 Von ho tro co MT (chi tiet) 3 3" xfId="8311"/>
    <cellStyle name="1_BC 8 thang 2009 ve CT trong diem 5nam_Book1_Hoan chinh KH 2012 Von ho tro co MT (chi tiet) 3 3 2" xfId="24985"/>
    <cellStyle name="1_BC 8 thang 2009 ve CT trong diem 5nam_Book1_Hoan chinh KH 2012 Von ho tro co MT (chi tiet) 3 4" xfId="8312"/>
    <cellStyle name="1_BC 8 thang 2009 ve CT trong diem 5nam_Book1_Hoan chinh KH 2012 Von ho tro co MT (chi tiet) 3 4 2" xfId="24986"/>
    <cellStyle name="1_BC 8 thang 2009 ve CT trong diem 5nam_Book1_Hoan chinh KH 2012 Von ho tro co MT (chi tiet) 3 5" xfId="24983"/>
    <cellStyle name="1_BC 8 thang 2009 ve CT trong diem 5nam_Book1_Hoan chinh KH 2012 Von ho tro co MT (chi tiet) 4" xfId="8313"/>
    <cellStyle name="1_BC 8 thang 2009 ve CT trong diem 5nam_Book1_Hoan chinh KH 2012 Von ho tro co MT (chi tiet) 4 2" xfId="24987"/>
    <cellStyle name="1_BC 8 thang 2009 ve CT trong diem 5nam_Book1_Hoan chinh KH 2012 Von ho tro co MT (chi tiet) 5" xfId="8314"/>
    <cellStyle name="1_BC 8 thang 2009 ve CT trong diem 5nam_Book1_Hoan chinh KH 2012 Von ho tro co MT (chi tiet) 5 2" xfId="24988"/>
    <cellStyle name="1_BC 8 thang 2009 ve CT trong diem 5nam_Book1_Hoan chinh KH 2012 Von ho tro co MT (chi tiet) 6" xfId="8315"/>
    <cellStyle name="1_BC 8 thang 2009 ve CT trong diem 5nam_Book1_Hoan chinh KH 2012 Von ho tro co MT (chi tiet) 6 2" xfId="24989"/>
    <cellStyle name="1_BC 8 thang 2009 ve CT trong diem 5nam_Book1_Hoan chinh KH 2012 Von ho tro co MT (chi tiet) 7" xfId="24978"/>
    <cellStyle name="1_BC 8 thang 2009 ve CT trong diem 5nam_Book1_Hoan chinh KH 2012 Von ho tro co MT 10" xfId="8316"/>
    <cellStyle name="1_BC 8 thang 2009 ve CT trong diem 5nam_Book1_Hoan chinh KH 2012 Von ho tro co MT 10 2" xfId="8317"/>
    <cellStyle name="1_BC 8 thang 2009 ve CT trong diem 5nam_Book1_Hoan chinh KH 2012 Von ho tro co MT 10 2 2" xfId="24991"/>
    <cellStyle name="1_BC 8 thang 2009 ve CT trong diem 5nam_Book1_Hoan chinh KH 2012 Von ho tro co MT 10 3" xfId="8318"/>
    <cellStyle name="1_BC 8 thang 2009 ve CT trong diem 5nam_Book1_Hoan chinh KH 2012 Von ho tro co MT 10 3 2" xfId="24992"/>
    <cellStyle name="1_BC 8 thang 2009 ve CT trong diem 5nam_Book1_Hoan chinh KH 2012 Von ho tro co MT 10 4" xfId="8319"/>
    <cellStyle name="1_BC 8 thang 2009 ve CT trong diem 5nam_Book1_Hoan chinh KH 2012 Von ho tro co MT 10 4 2" xfId="24993"/>
    <cellStyle name="1_BC 8 thang 2009 ve CT trong diem 5nam_Book1_Hoan chinh KH 2012 Von ho tro co MT 10 5" xfId="24990"/>
    <cellStyle name="1_BC 8 thang 2009 ve CT trong diem 5nam_Book1_Hoan chinh KH 2012 Von ho tro co MT 11" xfId="8320"/>
    <cellStyle name="1_BC 8 thang 2009 ve CT trong diem 5nam_Book1_Hoan chinh KH 2012 Von ho tro co MT 11 2" xfId="8321"/>
    <cellStyle name="1_BC 8 thang 2009 ve CT trong diem 5nam_Book1_Hoan chinh KH 2012 Von ho tro co MT 11 2 2" xfId="24995"/>
    <cellStyle name="1_BC 8 thang 2009 ve CT trong diem 5nam_Book1_Hoan chinh KH 2012 Von ho tro co MT 11 3" xfId="8322"/>
    <cellStyle name="1_BC 8 thang 2009 ve CT trong diem 5nam_Book1_Hoan chinh KH 2012 Von ho tro co MT 11 3 2" xfId="24996"/>
    <cellStyle name="1_BC 8 thang 2009 ve CT trong diem 5nam_Book1_Hoan chinh KH 2012 Von ho tro co MT 11 4" xfId="8323"/>
    <cellStyle name="1_BC 8 thang 2009 ve CT trong diem 5nam_Book1_Hoan chinh KH 2012 Von ho tro co MT 11 4 2" xfId="24997"/>
    <cellStyle name="1_BC 8 thang 2009 ve CT trong diem 5nam_Book1_Hoan chinh KH 2012 Von ho tro co MT 11 5" xfId="24994"/>
    <cellStyle name="1_BC 8 thang 2009 ve CT trong diem 5nam_Book1_Hoan chinh KH 2012 Von ho tro co MT 12" xfId="8324"/>
    <cellStyle name="1_BC 8 thang 2009 ve CT trong diem 5nam_Book1_Hoan chinh KH 2012 Von ho tro co MT 12 2" xfId="8325"/>
    <cellStyle name="1_BC 8 thang 2009 ve CT trong diem 5nam_Book1_Hoan chinh KH 2012 Von ho tro co MT 12 2 2" xfId="24999"/>
    <cellStyle name="1_BC 8 thang 2009 ve CT trong diem 5nam_Book1_Hoan chinh KH 2012 Von ho tro co MT 12 3" xfId="8326"/>
    <cellStyle name="1_BC 8 thang 2009 ve CT trong diem 5nam_Book1_Hoan chinh KH 2012 Von ho tro co MT 12 3 2" xfId="25000"/>
    <cellStyle name="1_BC 8 thang 2009 ve CT trong diem 5nam_Book1_Hoan chinh KH 2012 Von ho tro co MT 12 4" xfId="8327"/>
    <cellStyle name="1_BC 8 thang 2009 ve CT trong diem 5nam_Book1_Hoan chinh KH 2012 Von ho tro co MT 12 4 2" xfId="25001"/>
    <cellStyle name="1_BC 8 thang 2009 ve CT trong diem 5nam_Book1_Hoan chinh KH 2012 Von ho tro co MT 12 5" xfId="24998"/>
    <cellStyle name="1_BC 8 thang 2009 ve CT trong diem 5nam_Book1_Hoan chinh KH 2012 Von ho tro co MT 13" xfId="8328"/>
    <cellStyle name="1_BC 8 thang 2009 ve CT trong diem 5nam_Book1_Hoan chinh KH 2012 Von ho tro co MT 13 2" xfId="8329"/>
    <cellStyle name="1_BC 8 thang 2009 ve CT trong diem 5nam_Book1_Hoan chinh KH 2012 Von ho tro co MT 13 2 2" xfId="25003"/>
    <cellStyle name="1_BC 8 thang 2009 ve CT trong diem 5nam_Book1_Hoan chinh KH 2012 Von ho tro co MT 13 3" xfId="8330"/>
    <cellStyle name="1_BC 8 thang 2009 ve CT trong diem 5nam_Book1_Hoan chinh KH 2012 Von ho tro co MT 13 3 2" xfId="25004"/>
    <cellStyle name="1_BC 8 thang 2009 ve CT trong diem 5nam_Book1_Hoan chinh KH 2012 Von ho tro co MT 13 4" xfId="8331"/>
    <cellStyle name="1_BC 8 thang 2009 ve CT trong diem 5nam_Book1_Hoan chinh KH 2012 Von ho tro co MT 13 4 2" xfId="25005"/>
    <cellStyle name="1_BC 8 thang 2009 ve CT trong diem 5nam_Book1_Hoan chinh KH 2012 Von ho tro co MT 13 5" xfId="25002"/>
    <cellStyle name="1_BC 8 thang 2009 ve CT trong diem 5nam_Book1_Hoan chinh KH 2012 Von ho tro co MT 14" xfId="8332"/>
    <cellStyle name="1_BC 8 thang 2009 ve CT trong diem 5nam_Book1_Hoan chinh KH 2012 Von ho tro co MT 14 2" xfId="8333"/>
    <cellStyle name="1_BC 8 thang 2009 ve CT trong diem 5nam_Book1_Hoan chinh KH 2012 Von ho tro co MT 14 2 2" xfId="25007"/>
    <cellStyle name="1_BC 8 thang 2009 ve CT trong diem 5nam_Book1_Hoan chinh KH 2012 Von ho tro co MT 14 3" xfId="8334"/>
    <cellStyle name="1_BC 8 thang 2009 ve CT trong diem 5nam_Book1_Hoan chinh KH 2012 Von ho tro co MT 14 3 2" xfId="25008"/>
    <cellStyle name="1_BC 8 thang 2009 ve CT trong diem 5nam_Book1_Hoan chinh KH 2012 Von ho tro co MT 14 4" xfId="8335"/>
    <cellStyle name="1_BC 8 thang 2009 ve CT trong diem 5nam_Book1_Hoan chinh KH 2012 Von ho tro co MT 14 4 2" xfId="25009"/>
    <cellStyle name="1_BC 8 thang 2009 ve CT trong diem 5nam_Book1_Hoan chinh KH 2012 Von ho tro co MT 14 5" xfId="25006"/>
    <cellStyle name="1_BC 8 thang 2009 ve CT trong diem 5nam_Book1_Hoan chinh KH 2012 Von ho tro co MT 15" xfId="8336"/>
    <cellStyle name="1_BC 8 thang 2009 ve CT trong diem 5nam_Book1_Hoan chinh KH 2012 Von ho tro co MT 15 2" xfId="8337"/>
    <cellStyle name="1_BC 8 thang 2009 ve CT trong diem 5nam_Book1_Hoan chinh KH 2012 Von ho tro co MT 15 2 2" xfId="25011"/>
    <cellStyle name="1_BC 8 thang 2009 ve CT trong diem 5nam_Book1_Hoan chinh KH 2012 Von ho tro co MT 15 3" xfId="8338"/>
    <cellStyle name="1_BC 8 thang 2009 ve CT trong diem 5nam_Book1_Hoan chinh KH 2012 Von ho tro co MT 15 3 2" xfId="25012"/>
    <cellStyle name="1_BC 8 thang 2009 ve CT trong diem 5nam_Book1_Hoan chinh KH 2012 Von ho tro co MT 15 4" xfId="8339"/>
    <cellStyle name="1_BC 8 thang 2009 ve CT trong diem 5nam_Book1_Hoan chinh KH 2012 Von ho tro co MT 15 4 2" xfId="25013"/>
    <cellStyle name="1_BC 8 thang 2009 ve CT trong diem 5nam_Book1_Hoan chinh KH 2012 Von ho tro co MT 15 5" xfId="25010"/>
    <cellStyle name="1_BC 8 thang 2009 ve CT trong diem 5nam_Book1_Hoan chinh KH 2012 Von ho tro co MT 16" xfId="8340"/>
    <cellStyle name="1_BC 8 thang 2009 ve CT trong diem 5nam_Book1_Hoan chinh KH 2012 Von ho tro co MT 16 2" xfId="8341"/>
    <cellStyle name="1_BC 8 thang 2009 ve CT trong diem 5nam_Book1_Hoan chinh KH 2012 Von ho tro co MT 16 2 2" xfId="25015"/>
    <cellStyle name="1_BC 8 thang 2009 ve CT trong diem 5nam_Book1_Hoan chinh KH 2012 Von ho tro co MT 16 3" xfId="8342"/>
    <cellStyle name="1_BC 8 thang 2009 ve CT trong diem 5nam_Book1_Hoan chinh KH 2012 Von ho tro co MT 16 3 2" xfId="25016"/>
    <cellStyle name="1_BC 8 thang 2009 ve CT trong diem 5nam_Book1_Hoan chinh KH 2012 Von ho tro co MT 16 4" xfId="8343"/>
    <cellStyle name="1_BC 8 thang 2009 ve CT trong diem 5nam_Book1_Hoan chinh KH 2012 Von ho tro co MT 16 4 2" xfId="25017"/>
    <cellStyle name="1_BC 8 thang 2009 ve CT trong diem 5nam_Book1_Hoan chinh KH 2012 Von ho tro co MT 16 5" xfId="25014"/>
    <cellStyle name="1_BC 8 thang 2009 ve CT trong diem 5nam_Book1_Hoan chinh KH 2012 Von ho tro co MT 17" xfId="8344"/>
    <cellStyle name="1_BC 8 thang 2009 ve CT trong diem 5nam_Book1_Hoan chinh KH 2012 Von ho tro co MT 17 2" xfId="8345"/>
    <cellStyle name="1_BC 8 thang 2009 ve CT trong diem 5nam_Book1_Hoan chinh KH 2012 Von ho tro co MT 17 2 2" xfId="25019"/>
    <cellStyle name="1_BC 8 thang 2009 ve CT trong diem 5nam_Book1_Hoan chinh KH 2012 Von ho tro co MT 17 3" xfId="8346"/>
    <cellStyle name="1_BC 8 thang 2009 ve CT trong diem 5nam_Book1_Hoan chinh KH 2012 Von ho tro co MT 17 3 2" xfId="25020"/>
    <cellStyle name="1_BC 8 thang 2009 ve CT trong diem 5nam_Book1_Hoan chinh KH 2012 Von ho tro co MT 17 4" xfId="8347"/>
    <cellStyle name="1_BC 8 thang 2009 ve CT trong diem 5nam_Book1_Hoan chinh KH 2012 Von ho tro co MT 17 4 2" xfId="25021"/>
    <cellStyle name="1_BC 8 thang 2009 ve CT trong diem 5nam_Book1_Hoan chinh KH 2012 Von ho tro co MT 17 5" xfId="25018"/>
    <cellStyle name="1_BC 8 thang 2009 ve CT trong diem 5nam_Book1_Hoan chinh KH 2012 Von ho tro co MT 18" xfId="8348"/>
    <cellStyle name="1_BC 8 thang 2009 ve CT trong diem 5nam_Book1_Hoan chinh KH 2012 Von ho tro co MT 18 2" xfId="25022"/>
    <cellStyle name="1_BC 8 thang 2009 ve CT trong diem 5nam_Book1_Hoan chinh KH 2012 Von ho tro co MT 19" xfId="8349"/>
    <cellStyle name="1_BC 8 thang 2009 ve CT trong diem 5nam_Book1_Hoan chinh KH 2012 Von ho tro co MT 19 2" xfId="25023"/>
    <cellStyle name="1_BC 8 thang 2009 ve CT trong diem 5nam_Book1_Hoan chinh KH 2012 Von ho tro co MT 2" xfId="8350"/>
    <cellStyle name="1_BC 8 thang 2009 ve CT trong diem 5nam_Book1_Hoan chinh KH 2012 Von ho tro co MT 2 2" xfId="8351"/>
    <cellStyle name="1_BC 8 thang 2009 ve CT trong diem 5nam_Book1_Hoan chinh KH 2012 Von ho tro co MT 2 2 2" xfId="25025"/>
    <cellStyle name="1_BC 8 thang 2009 ve CT trong diem 5nam_Book1_Hoan chinh KH 2012 Von ho tro co MT 2 3" xfId="8352"/>
    <cellStyle name="1_BC 8 thang 2009 ve CT trong diem 5nam_Book1_Hoan chinh KH 2012 Von ho tro co MT 2 3 2" xfId="25026"/>
    <cellStyle name="1_BC 8 thang 2009 ve CT trong diem 5nam_Book1_Hoan chinh KH 2012 Von ho tro co MT 2 4" xfId="8353"/>
    <cellStyle name="1_BC 8 thang 2009 ve CT trong diem 5nam_Book1_Hoan chinh KH 2012 Von ho tro co MT 2 4 2" xfId="25027"/>
    <cellStyle name="1_BC 8 thang 2009 ve CT trong diem 5nam_Book1_Hoan chinh KH 2012 Von ho tro co MT 2 5" xfId="25024"/>
    <cellStyle name="1_BC 8 thang 2009 ve CT trong diem 5nam_Book1_Hoan chinh KH 2012 Von ho tro co MT 20" xfId="8354"/>
    <cellStyle name="1_BC 8 thang 2009 ve CT trong diem 5nam_Book1_Hoan chinh KH 2012 Von ho tro co MT 20 2" xfId="25028"/>
    <cellStyle name="1_BC 8 thang 2009 ve CT trong diem 5nam_Book1_Hoan chinh KH 2012 Von ho tro co MT 21" xfId="24977"/>
    <cellStyle name="1_BC 8 thang 2009 ve CT trong diem 5nam_Book1_Hoan chinh KH 2012 Von ho tro co MT 3" xfId="8355"/>
    <cellStyle name="1_BC 8 thang 2009 ve CT trong diem 5nam_Book1_Hoan chinh KH 2012 Von ho tro co MT 3 2" xfId="8356"/>
    <cellStyle name="1_BC 8 thang 2009 ve CT trong diem 5nam_Book1_Hoan chinh KH 2012 Von ho tro co MT 3 2 2" xfId="25030"/>
    <cellStyle name="1_BC 8 thang 2009 ve CT trong diem 5nam_Book1_Hoan chinh KH 2012 Von ho tro co MT 3 3" xfId="8357"/>
    <cellStyle name="1_BC 8 thang 2009 ve CT trong diem 5nam_Book1_Hoan chinh KH 2012 Von ho tro co MT 3 3 2" xfId="25031"/>
    <cellStyle name="1_BC 8 thang 2009 ve CT trong diem 5nam_Book1_Hoan chinh KH 2012 Von ho tro co MT 3 4" xfId="8358"/>
    <cellStyle name="1_BC 8 thang 2009 ve CT trong diem 5nam_Book1_Hoan chinh KH 2012 Von ho tro co MT 3 4 2" xfId="25032"/>
    <cellStyle name="1_BC 8 thang 2009 ve CT trong diem 5nam_Book1_Hoan chinh KH 2012 Von ho tro co MT 3 5" xfId="25029"/>
    <cellStyle name="1_BC 8 thang 2009 ve CT trong diem 5nam_Book1_Hoan chinh KH 2012 Von ho tro co MT 4" xfId="8359"/>
    <cellStyle name="1_BC 8 thang 2009 ve CT trong diem 5nam_Book1_Hoan chinh KH 2012 Von ho tro co MT 4 2" xfId="8360"/>
    <cellStyle name="1_BC 8 thang 2009 ve CT trong diem 5nam_Book1_Hoan chinh KH 2012 Von ho tro co MT 4 2 2" xfId="25034"/>
    <cellStyle name="1_BC 8 thang 2009 ve CT trong diem 5nam_Book1_Hoan chinh KH 2012 Von ho tro co MT 4 3" xfId="8361"/>
    <cellStyle name="1_BC 8 thang 2009 ve CT trong diem 5nam_Book1_Hoan chinh KH 2012 Von ho tro co MT 4 3 2" xfId="25035"/>
    <cellStyle name="1_BC 8 thang 2009 ve CT trong diem 5nam_Book1_Hoan chinh KH 2012 Von ho tro co MT 4 4" xfId="8362"/>
    <cellStyle name="1_BC 8 thang 2009 ve CT trong diem 5nam_Book1_Hoan chinh KH 2012 Von ho tro co MT 4 4 2" xfId="25036"/>
    <cellStyle name="1_BC 8 thang 2009 ve CT trong diem 5nam_Book1_Hoan chinh KH 2012 Von ho tro co MT 4 5" xfId="25033"/>
    <cellStyle name="1_BC 8 thang 2009 ve CT trong diem 5nam_Book1_Hoan chinh KH 2012 Von ho tro co MT 5" xfId="8363"/>
    <cellStyle name="1_BC 8 thang 2009 ve CT trong diem 5nam_Book1_Hoan chinh KH 2012 Von ho tro co MT 5 2" xfId="8364"/>
    <cellStyle name="1_BC 8 thang 2009 ve CT trong diem 5nam_Book1_Hoan chinh KH 2012 Von ho tro co MT 5 2 2" xfId="25038"/>
    <cellStyle name="1_BC 8 thang 2009 ve CT trong diem 5nam_Book1_Hoan chinh KH 2012 Von ho tro co MT 5 3" xfId="8365"/>
    <cellStyle name="1_BC 8 thang 2009 ve CT trong diem 5nam_Book1_Hoan chinh KH 2012 Von ho tro co MT 5 3 2" xfId="25039"/>
    <cellStyle name="1_BC 8 thang 2009 ve CT trong diem 5nam_Book1_Hoan chinh KH 2012 Von ho tro co MT 5 4" xfId="8366"/>
    <cellStyle name="1_BC 8 thang 2009 ve CT trong diem 5nam_Book1_Hoan chinh KH 2012 Von ho tro co MT 5 4 2" xfId="25040"/>
    <cellStyle name="1_BC 8 thang 2009 ve CT trong diem 5nam_Book1_Hoan chinh KH 2012 Von ho tro co MT 5 5" xfId="25037"/>
    <cellStyle name="1_BC 8 thang 2009 ve CT trong diem 5nam_Book1_Hoan chinh KH 2012 Von ho tro co MT 6" xfId="8367"/>
    <cellStyle name="1_BC 8 thang 2009 ve CT trong diem 5nam_Book1_Hoan chinh KH 2012 Von ho tro co MT 6 2" xfId="8368"/>
    <cellStyle name="1_BC 8 thang 2009 ve CT trong diem 5nam_Book1_Hoan chinh KH 2012 Von ho tro co MT 6 2 2" xfId="25042"/>
    <cellStyle name="1_BC 8 thang 2009 ve CT trong diem 5nam_Book1_Hoan chinh KH 2012 Von ho tro co MT 6 3" xfId="8369"/>
    <cellStyle name="1_BC 8 thang 2009 ve CT trong diem 5nam_Book1_Hoan chinh KH 2012 Von ho tro co MT 6 3 2" xfId="25043"/>
    <cellStyle name="1_BC 8 thang 2009 ve CT trong diem 5nam_Book1_Hoan chinh KH 2012 Von ho tro co MT 6 4" xfId="8370"/>
    <cellStyle name="1_BC 8 thang 2009 ve CT trong diem 5nam_Book1_Hoan chinh KH 2012 Von ho tro co MT 6 4 2" xfId="25044"/>
    <cellStyle name="1_BC 8 thang 2009 ve CT trong diem 5nam_Book1_Hoan chinh KH 2012 Von ho tro co MT 6 5" xfId="25041"/>
    <cellStyle name="1_BC 8 thang 2009 ve CT trong diem 5nam_Book1_Hoan chinh KH 2012 Von ho tro co MT 7" xfId="8371"/>
    <cellStyle name="1_BC 8 thang 2009 ve CT trong diem 5nam_Book1_Hoan chinh KH 2012 Von ho tro co MT 7 2" xfId="8372"/>
    <cellStyle name="1_BC 8 thang 2009 ve CT trong diem 5nam_Book1_Hoan chinh KH 2012 Von ho tro co MT 7 2 2" xfId="25046"/>
    <cellStyle name="1_BC 8 thang 2009 ve CT trong diem 5nam_Book1_Hoan chinh KH 2012 Von ho tro co MT 7 3" xfId="8373"/>
    <cellStyle name="1_BC 8 thang 2009 ve CT trong diem 5nam_Book1_Hoan chinh KH 2012 Von ho tro co MT 7 3 2" xfId="25047"/>
    <cellStyle name="1_BC 8 thang 2009 ve CT trong diem 5nam_Book1_Hoan chinh KH 2012 Von ho tro co MT 7 4" xfId="8374"/>
    <cellStyle name="1_BC 8 thang 2009 ve CT trong diem 5nam_Book1_Hoan chinh KH 2012 Von ho tro co MT 7 4 2" xfId="25048"/>
    <cellStyle name="1_BC 8 thang 2009 ve CT trong diem 5nam_Book1_Hoan chinh KH 2012 Von ho tro co MT 7 5" xfId="25045"/>
    <cellStyle name="1_BC 8 thang 2009 ve CT trong diem 5nam_Book1_Hoan chinh KH 2012 Von ho tro co MT 8" xfId="8375"/>
    <cellStyle name="1_BC 8 thang 2009 ve CT trong diem 5nam_Book1_Hoan chinh KH 2012 Von ho tro co MT 8 2" xfId="8376"/>
    <cellStyle name="1_BC 8 thang 2009 ve CT trong diem 5nam_Book1_Hoan chinh KH 2012 Von ho tro co MT 8 2 2" xfId="25050"/>
    <cellStyle name="1_BC 8 thang 2009 ve CT trong diem 5nam_Book1_Hoan chinh KH 2012 Von ho tro co MT 8 3" xfId="8377"/>
    <cellStyle name="1_BC 8 thang 2009 ve CT trong diem 5nam_Book1_Hoan chinh KH 2012 Von ho tro co MT 8 3 2" xfId="25051"/>
    <cellStyle name="1_BC 8 thang 2009 ve CT trong diem 5nam_Book1_Hoan chinh KH 2012 Von ho tro co MT 8 4" xfId="8378"/>
    <cellStyle name="1_BC 8 thang 2009 ve CT trong diem 5nam_Book1_Hoan chinh KH 2012 Von ho tro co MT 8 4 2" xfId="25052"/>
    <cellStyle name="1_BC 8 thang 2009 ve CT trong diem 5nam_Book1_Hoan chinh KH 2012 Von ho tro co MT 8 5" xfId="25049"/>
    <cellStyle name="1_BC 8 thang 2009 ve CT trong diem 5nam_Book1_Hoan chinh KH 2012 Von ho tro co MT 9" xfId="8379"/>
    <cellStyle name="1_BC 8 thang 2009 ve CT trong diem 5nam_Book1_Hoan chinh KH 2012 Von ho tro co MT 9 2" xfId="8380"/>
    <cellStyle name="1_BC 8 thang 2009 ve CT trong diem 5nam_Book1_Hoan chinh KH 2012 Von ho tro co MT 9 2 2" xfId="25054"/>
    <cellStyle name="1_BC 8 thang 2009 ve CT trong diem 5nam_Book1_Hoan chinh KH 2012 Von ho tro co MT 9 3" xfId="8381"/>
    <cellStyle name="1_BC 8 thang 2009 ve CT trong diem 5nam_Book1_Hoan chinh KH 2012 Von ho tro co MT 9 3 2" xfId="25055"/>
    <cellStyle name="1_BC 8 thang 2009 ve CT trong diem 5nam_Book1_Hoan chinh KH 2012 Von ho tro co MT 9 4" xfId="8382"/>
    <cellStyle name="1_BC 8 thang 2009 ve CT trong diem 5nam_Book1_Hoan chinh KH 2012 Von ho tro co MT 9 4 2" xfId="25056"/>
    <cellStyle name="1_BC 8 thang 2009 ve CT trong diem 5nam_Book1_Hoan chinh KH 2012 Von ho tro co MT 9 5" xfId="25053"/>
    <cellStyle name="1_BC 8 thang 2009 ve CT trong diem 5nam_Book1_Hoan chinh KH 2012 Von ho tro co MT_Bao cao giai ngan quy I" xfId="8383"/>
    <cellStyle name="1_BC 8 thang 2009 ve CT trong diem 5nam_Book1_Hoan chinh KH 2012 Von ho tro co MT_Bao cao giai ngan quy I 2" xfId="8384"/>
    <cellStyle name="1_BC 8 thang 2009 ve CT trong diem 5nam_Book1_Hoan chinh KH 2012 Von ho tro co MT_Bao cao giai ngan quy I 2 2" xfId="8385"/>
    <cellStyle name="1_BC 8 thang 2009 ve CT trong diem 5nam_Book1_Hoan chinh KH 2012 Von ho tro co MT_Bao cao giai ngan quy I 2 2 2" xfId="25059"/>
    <cellStyle name="1_BC 8 thang 2009 ve CT trong diem 5nam_Book1_Hoan chinh KH 2012 Von ho tro co MT_Bao cao giai ngan quy I 2 3" xfId="8386"/>
    <cellStyle name="1_BC 8 thang 2009 ve CT trong diem 5nam_Book1_Hoan chinh KH 2012 Von ho tro co MT_Bao cao giai ngan quy I 2 3 2" xfId="25060"/>
    <cellStyle name="1_BC 8 thang 2009 ve CT trong diem 5nam_Book1_Hoan chinh KH 2012 Von ho tro co MT_Bao cao giai ngan quy I 2 4" xfId="8387"/>
    <cellStyle name="1_BC 8 thang 2009 ve CT trong diem 5nam_Book1_Hoan chinh KH 2012 Von ho tro co MT_Bao cao giai ngan quy I 2 4 2" xfId="25061"/>
    <cellStyle name="1_BC 8 thang 2009 ve CT trong diem 5nam_Book1_Hoan chinh KH 2012 Von ho tro co MT_Bao cao giai ngan quy I 2 5" xfId="25058"/>
    <cellStyle name="1_BC 8 thang 2009 ve CT trong diem 5nam_Book1_Hoan chinh KH 2012 Von ho tro co MT_Bao cao giai ngan quy I 3" xfId="8388"/>
    <cellStyle name="1_BC 8 thang 2009 ve CT trong diem 5nam_Book1_Hoan chinh KH 2012 Von ho tro co MT_Bao cao giai ngan quy I 3 2" xfId="8389"/>
    <cellStyle name="1_BC 8 thang 2009 ve CT trong diem 5nam_Book1_Hoan chinh KH 2012 Von ho tro co MT_Bao cao giai ngan quy I 3 2 2" xfId="25063"/>
    <cellStyle name="1_BC 8 thang 2009 ve CT trong diem 5nam_Book1_Hoan chinh KH 2012 Von ho tro co MT_Bao cao giai ngan quy I 3 3" xfId="8390"/>
    <cellStyle name="1_BC 8 thang 2009 ve CT trong diem 5nam_Book1_Hoan chinh KH 2012 Von ho tro co MT_Bao cao giai ngan quy I 3 3 2" xfId="25064"/>
    <cellStyle name="1_BC 8 thang 2009 ve CT trong diem 5nam_Book1_Hoan chinh KH 2012 Von ho tro co MT_Bao cao giai ngan quy I 3 4" xfId="8391"/>
    <cellStyle name="1_BC 8 thang 2009 ve CT trong diem 5nam_Book1_Hoan chinh KH 2012 Von ho tro co MT_Bao cao giai ngan quy I 3 4 2" xfId="25065"/>
    <cellStyle name="1_BC 8 thang 2009 ve CT trong diem 5nam_Book1_Hoan chinh KH 2012 Von ho tro co MT_Bao cao giai ngan quy I 3 5" xfId="25062"/>
    <cellStyle name="1_BC 8 thang 2009 ve CT trong diem 5nam_Book1_Hoan chinh KH 2012 Von ho tro co MT_Bao cao giai ngan quy I 4" xfId="8392"/>
    <cellStyle name="1_BC 8 thang 2009 ve CT trong diem 5nam_Book1_Hoan chinh KH 2012 Von ho tro co MT_Bao cao giai ngan quy I 4 2" xfId="25066"/>
    <cellStyle name="1_BC 8 thang 2009 ve CT trong diem 5nam_Book1_Hoan chinh KH 2012 Von ho tro co MT_Bao cao giai ngan quy I 5" xfId="8393"/>
    <cellStyle name="1_BC 8 thang 2009 ve CT trong diem 5nam_Book1_Hoan chinh KH 2012 Von ho tro co MT_Bao cao giai ngan quy I 5 2" xfId="25067"/>
    <cellStyle name="1_BC 8 thang 2009 ve CT trong diem 5nam_Book1_Hoan chinh KH 2012 Von ho tro co MT_Bao cao giai ngan quy I 6" xfId="8394"/>
    <cellStyle name="1_BC 8 thang 2009 ve CT trong diem 5nam_Book1_Hoan chinh KH 2012 Von ho tro co MT_Bao cao giai ngan quy I 6 2" xfId="25068"/>
    <cellStyle name="1_BC 8 thang 2009 ve CT trong diem 5nam_Book1_Hoan chinh KH 2012 Von ho tro co MT_Bao cao giai ngan quy I 7" xfId="25057"/>
    <cellStyle name="1_BC 8 thang 2009 ve CT trong diem 5nam_Book1_Hoan chinh KH 2012 Von ho tro co MT_BC von DTPT 6 thang 2012" xfId="8395"/>
    <cellStyle name="1_BC 8 thang 2009 ve CT trong diem 5nam_Book1_Hoan chinh KH 2012 Von ho tro co MT_BC von DTPT 6 thang 2012 2" xfId="8396"/>
    <cellStyle name="1_BC 8 thang 2009 ve CT trong diem 5nam_Book1_Hoan chinh KH 2012 Von ho tro co MT_BC von DTPT 6 thang 2012 2 2" xfId="8397"/>
    <cellStyle name="1_BC 8 thang 2009 ve CT trong diem 5nam_Book1_Hoan chinh KH 2012 Von ho tro co MT_BC von DTPT 6 thang 2012 2 2 2" xfId="25071"/>
    <cellStyle name="1_BC 8 thang 2009 ve CT trong diem 5nam_Book1_Hoan chinh KH 2012 Von ho tro co MT_BC von DTPT 6 thang 2012 2 3" xfId="8398"/>
    <cellStyle name="1_BC 8 thang 2009 ve CT trong diem 5nam_Book1_Hoan chinh KH 2012 Von ho tro co MT_BC von DTPT 6 thang 2012 2 3 2" xfId="25072"/>
    <cellStyle name="1_BC 8 thang 2009 ve CT trong diem 5nam_Book1_Hoan chinh KH 2012 Von ho tro co MT_BC von DTPT 6 thang 2012 2 4" xfId="8399"/>
    <cellStyle name="1_BC 8 thang 2009 ve CT trong diem 5nam_Book1_Hoan chinh KH 2012 Von ho tro co MT_BC von DTPT 6 thang 2012 2 4 2" xfId="25073"/>
    <cellStyle name="1_BC 8 thang 2009 ve CT trong diem 5nam_Book1_Hoan chinh KH 2012 Von ho tro co MT_BC von DTPT 6 thang 2012 2 5" xfId="25070"/>
    <cellStyle name="1_BC 8 thang 2009 ve CT trong diem 5nam_Book1_Hoan chinh KH 2012 Von ho tro co MT_BC von DTPT 6 thang 2012 3" xfId="8400"/>
    <cellStyle name="1_BC 8 thang 2009 ve CT trong diem 5nam_Book1_Hoan chinh KH 2012 Von ho tro co MT_BC von DTPT 6 thang 2012 3 2" xfId="8401"/>
    <cellStyle name="1_BC 8 thang 2009 ve CT trong diem 5nam_Book1_Hoan chinh KH 2012 Von ho tro co MT_BC von DTPT 6 thang 2012 3 2 2" xfId="25075"/>
    <cellStyle name="1_BC 8 thang 2009 ve CT trong diem 5nam_Book1_Hoan chinh KH 2012 Von ho tro co MT_BC von DTPT 6 thang 2012 3 3" xfId="8402"/>
    <cellStyle name="1_BC 8 thang 2009 ve CT trong diem 5nam_Book1_Hoan chinh KH 2012 Von ho tro co MT_BC von DTPT 6 thang 2012 3 3 2" xfId="25076"/>
    <cellStyle name="1_BC 8 thang 2009 ve CT trong diem 5nam_Book1_Hoan chinh KH 2012 Von ho tro co MT_BC von DTPT 6 thang 2012 3 4" xfId="8403"/>
    <cellStyle name="1_BC 8 thang 2009 ve CT trong diem 5nam_Book1_Hoan chinh KH 2012 Von ho tro co MT_BC von DTPT 6 thang 2012 3 4 2" xfId="25077"/>
    <cellStyle name="1_BC 8 thang 2009 ve CT trong diem 5nam_Book1_Hoan chinh KH 2012 Von ho tro co MT_BC von DTPT 6 thang 2012 3 5" xfId="25074"/>
    <cellStyle name="1_BC 8 thang 2009 ve CT trong diem 5nam_Book1_Hoan chinh KH 2012 Von ho tro co MT_BC von DTPT 6 thang 2012 4" xfId="8404"/>
    <cellStyle name="1_BC 8 thang 2009 ve CT trong diem 5nam_Book1_Hoan chinh KH 2012 Von ho tro co MT_BC von DTPT 6 thang 2012 4 2" xfId="25078"/>
    <cellStyle name="1_BC 8 thang 2009 ve CT trong diem 5nam_Book1_Hoan chinh KH 2012 Von ho tro co MT_BC von DTPT 6 thang 2012 5" xfId="8405"/>
    <cellStyle name="1_BC 8 thang 2009 ve CT trong diem 5nam_Book1_Hoan chinh KH 2012 Von ho tro co MT_BC von DTPT 6 thang 2012 5 2" xfId="25079"/>
    <cellStyle name="1_BC 8 thang 2009 ve CT trong diem 5nam_Book1_Hoan chinh KH 2012 Von ho tro co MT_BC von DTPT 6 thang 2012 6" xfId="8406"/>
    <cellStyle name="1_BC 8 thang 2009 ve CT trong diem 5nam_Book1_Hoan chinh KH 2012 Von ho tro co MT_BC von DTPT 6 thang 2012 6 2" xfId="25080"/>
    <cellStyle name="1_BC 8 thang 2009 ve CT trong diem 5nam_Book1_Hoan chinh KH 2012 Von ho tro co MT_BC von DTPT 6 thang 2012 7" xfId="25069"/>
    <cellStyle name="1_BC 8 thang 2009 ve CT trong diem 5nam_Book1_Hoan chinh KH 2012 Von ho tro co MT_Bieu du thao QD von ho tro co MT" xfId="8407"/>
    <cellStyle name="1_BC 8 thang 2009 ve CT trong diem 5nam_Book1_Hoan chinh KH 2012 Von ho tro co MT_Bieu du thao QD von ho tro co MT 2" xfId="8408"/>
    <cellStyle name="1_BC 8 thang 2009 ve CT trong diem 5nam_Book1_Hoan chinh KH 2012 Von ho tro co MT_Bieu du thao QD von ho tro co MT 2 2" xfId="8409"/>
    <cellStyle name="1_BC 8 thang 2009 ve CT trong diem 5nam_Book1_Hoan chinh KH 2012 Von ho tro co MT_Bieu du thao QD von ho tro co MT 2 2 2" xfId="25083"/>
    <cellStyle name="1_BC 8 thang 2009 ve CT trong diem 5nam_Book1_Hoan chinh KH 2012 Von ho tro co MT_Bieu du thao QD von ho tro co MT 2 3" xfId="8410"/>
    <cellStyle name="1_BC 8 thang 2009 ve CT trong diem 5nam_Book1_Hoan chinh KH 2012 Von ho tro co MT_Bieu du thao QD von ho tro co MT 2 3 2" xfId="25084"/>
    <cellStyle name="1_BC 8 thang 2009 ve CT trong diem 5nam_Book1_Hoan chinh KH 2012 Von ho tro co MT_Bieu du thao QD von ho tro co MT 2 4" xfId="8411"/>
    <cellStyle name="1_BC 8 thang 2009 ve CT trong diem 5nam_Book1_Hoan chinh KH 2012 Von ho tro co MT_Bieu du thao QD von ho tro co MT 2 4 2" xfId="25085"/>
    <cellStyle name="1_BC 8 thang 2009 ve CT trong diem 5nam_Book1_Hoan chinh KH 2012 Von ho tro co MT_Bieu du thao QD von ho tro co MT 2 5" xfId="25082"/>
    <cellStyle name="1_BC 8 thang 2009 ve CT trong diem 5nam_Book1_Hoan chinh KH 2012 Von ho tro co MT_Bieu du thao QD von ho tro co MT 3" xfId="8412"/>
    <cellStyle name="1_BC 8 thang 2009 ve CT trong diem 5nam_Book1_Hoan chinh KH 2012 Von ho tro co MT_Bieu du thao QD von ho tro co MT 3 2" xfId="8413"/>
    <cellStyle name="1_BC 8 thang 2009 ve CT trong diem 5nam_Book1_Hoan chinh KH 2012 Von ho tro co MT_Bieu du thao QD von ho tro co MT 3 2 2" xfId="25087"/>
    <cellStyle name="1_BC 8 thang 2009 ve CT trong diem 5nam_Book1_Hoan chinh KH 2012 Von ho tro co MT_Bieu du thao QD von ho tro co MT 3 3" xfId="8414"/>
    <cellStyle name="1_BC 8 thang 2009 ve CT trong diem 5nam_Book1_Hoan chinh KH 2012 Von ho tro co MT_Bieu du thao QD von ho tro co MT 3 3 2" xfId="25088"/>
    <cellStyle name="1_BC 8 thang 2009 ve CT trong diem 5nam_Book1_Hoan chinh KH 2012 Von ho tro co MT_Bieu du thao QD von ho tro co MT 3 4" xfId="8415"/>
    <cellStyle name="1_BC 8 thang 2009 ve CT trong diem 5nam_Book1_Hoan chinh KH 2012 Von ho tro co MT_Bieu du thao QD von ho tro co MT 3 4 2" xfId="25089"/>
    <cellStyle name="1_BC 8 thang 2009 ve CT trong diem 5nam_Book1_Hoan chinh KH 2012 Von ho tro co MT_Bieu du thao QD von ho tro co MT 3 5" xfId="25086"/>
    <cellStyle name="1_BC 8 thang 2009 ve CT trong diem 5nam_Book1_Hoan chinh KH 2012 Von ho tro co MT_Bieu du thao QD von ho tro co MT 4" xfId="8416"/>
    <cellStyle name="1_BC 8 thang 2009 ve CT trong diem 5nam_Book1_Hoan chinh KH 2012 Von ho tro co MT_Bieu du thao QD von ho tro co MT 4 2" xfId="25090"/>
    <cellStyle name="1_BC 8 thang 2009 ve CT trong diem 5nam_Book1_Hoan chinh KH 2012 Von ho tro co MT_Bieu du thao QD von ho tro co MT 5" xfId="8417"/>
    <cellStyle name="1_BC 8 thang 2009 ve CT trong diem 5nam_Book1_Hoan chinh KH 2012 Von ho tro co MT_Bieu du thao QD von ho tro co MT 5 2" xfId="25091"/>
    <cellStyle name="1_BC 8 thang 2009 ve CT trong diem 5nam_Book1_Hoan chinh KH 2012 Von ho tro co MT_Bieu du thao QD von ho tro co MT 6" xfId="8418"/>
    <cellStyle name="1_BC 8 thang 2009 ve CT trong diem 5nam_Book1_Hoan chinh KH 2012 Von ho tro co MT_Bieu du thao QD von ho tro co MT 6 2" xfId="25092"/>
    <cellStyle name="1_BC 8 thang 2009 ve CT trong diem 5nam_Book1_Hoan chinh KH 2012 Von ho tro co MT_Bieu du thao QD von ho tro co MT 7" xfId="25081"/>
    <cellStyle name="1_BC 8 thang 2009 ve CT trong diem 5nam_Book1_Hoan chinh KH 2012 Von ho tro co MT_Ke hoach 2012 theo doi (giai ngan 30.6.12)" xfId="8419"/>
    <cellStyle name="1_BC 8 thang 2009 ve CT trong diem 5nam_Book1_Hoan chinh KH 2012 Von ho tro co MT_Ke hoach 2012 theo doi (giai ngan 30.6.12) 2" xfId="8420"/>
    <cellStyle name="1_BC 8 thang 2009 ve CT trong diem 5nam_Book1_Hoan chinh KH 2012 Von ho tro co MT_Ke hoach 2012 theo doi (giai ngan 30.6.12) 2 2" xfId="8421"/>
    <cellStyle name="1_BC 8 thang 2009 ve CT trong diem 5nam_Book1_Hoan chinh KH 2012 Von ho tro co MT_Ke hoach 2012 theo doi (giai ngan 30.6.12) 2 2 2" xfId="25095"/>
    <cellStyle name="1_BC 8 thang 2009 ve CT trong diem 5nam_Book1_Hoan chinh KH 2012 Von ho tro co MT_Ke hoach 2012 theo doi (giai ngan 30.6.12) 2 3" xfId="8422"/>
    <cellStyle name="1_BC 8 thang 2009 ve CT trong diem 5nam_Book1_Hoan chinh KH 2012 Von ho tro co MT_Ke hoach 2012 theo doi (giai ngan 30.6.12) 2 3 2" xfId="25096"/>
    <cellStyle name="1_BC 8 thang 2009 ve CT trong diem 5nam_Book1_Hoan chinh KH 2012 Von ho tro co MT_Ke hoach 2012 theo doi (giai ngan 30.6.12) 2 4" xfId="8423"/>
    <cellStyle name="1_BC 8 thang 2009 ve CT trong diem 5nam_Book1_Hoan chinh KH 2012 Von ho tro co MT_Ke hoach 2012 theo doi (giai ngan 30.6.12) 2 4 2" xfId="25097"/>
    <cellStyle name="1_BC 8 thang 2009 ve CT trong diem 5nam_Book1_Hoan chinh KH 2012 Von ho tro co MT_Ke hoach 2012 theo doi (giai ngan 30.6.12) 2 5" xfId="25094"/>
    <cellStyle name="1_BC 8 thang 2009 ve CT trong diem 5nam_Book1_Hoan chinh KH 2012 Von ho tro co MT_Ke hoach 2012 theo doi (giai ngan 30.6.12) 3" xfId="8424"/>
    <cellStyle name="1_BC 8 thang 2009 ve CT trong diem 5nam_Book1_Hoan chinh KH 2012 Von ho tro co MT_Ke hoach 2012 theo doi (giai ngan 30.6.12) 3 2" xfId="8425"/>
    <cellStyle name="1_BC 8 thang 2009 ve CT trong diem 5nam_Book1_Hoan chinh KH 2012 Von ho tro co MT_Ke hoach 2012 theo doi (giai ngan 30.6.12) 3 2 2" xfId="25099"/>
    <cellStyle name="1_BC 8 thang 2009 ve CT trong diem 5nam_Book1_Hoan chinh KH 2012 Von ho tro co MT_Ke hoach 2012 theo doi (giai ngan 30.6.12) 3 3" xfId="8426"/>
    <cellStyle name="1_BC 8 thang 2009 ve CT trong diem 5nam_Book1_Hoan chinh KH 2012 Von ho tro co MT_Ke hoach 2012 theo doi (giai ngan 30.6.12) 3 3 2" xfId="25100"/>
    <cellStyle name="1_BC 8 thang 2009 ve CT trong diem 5nam_Book1_Hoan chinh KH 2012 Von ho tro co MT_Ke hoach 2012 theo doi (giai ngan 30.6.12) 3 4" xfId="8427"/>
    <cellStyle name="1_BC 8 thang 2009 ve CT trong diem 5nam_Book1_Hoan chinh KH 2012 Von ho tro co MT_Ke hoach 2012 theo doi (giai ngan 30.6.12) 3 4 2" xfId="25101"/>
    <cellStyle name="1_BC 8 thang 2009 ve CT trong diem 5nam_Book1_Hoan chinh KH 2012 Von ho tro co MT_Ke hoach 2012 theo doi (giai ngan 30.6.12) 3 5" xfId="25098"/>
    <cellStyle name="1_BC 8 thang 2009 ve CT trong diem 5nam_Book1_Hoan chinh KH 2012 Von ho tro co MT_Ke hoach 2012 theo doi (giai ngan 30.6.12) 4" xfId="8428"/>
    <cellStyle name="1_BC 8 thang 2009 ve CT trong diem 5nam_Book1_Hoan chinh KH 2012 Von ho tro co MT_Ke hoach 2012 theo doi (giai ngan 30.6.12) 4 2" xfId="25102"/>
    <cellStyle name="1_BC 8 thang 2009 ve CT trong diem 5nam_Book1_Hoan chinh KH 2012 Von ho tro co MT_Ke hoach 2012 theo doi (giai ngan 30.6.12) 5" xfId="8429"/>
    <cellStyle name="1_BC 8 thang 2009 ve CT trong diem 5nam_Book1_Hoan chinh KH 2012 Von ho tro co MT_Ke hoach 2012 theo doi (giai ngan 30.6.12) 5 2" xfId="25103"/>
    <cellStyle name="1_BC 8 thang 2009 ve CT trong diem 5nam_Book1_Hoan chinh KH 2012 Von ho tro co MT_Ke hoach 2012 theo doi (giai ngan 30.6.12) 6" xfId="8430"/>
    <cellStyle name="1_BC 8 thang 2009 ve CT trong diem 5nam_Book1_Hoan chinh KH 2012 Von ho tro co MT_Ke hoach 2012 theo doi (giai ngan 30.6.12) 6 2" xfId="25104"/>
    <cellStyle name="1_BC 8 thang 2009 ve CT trong diem 5nam_Book1_Hoan chinh KH 2012 Von ho tro co MT_Ke hoach 2012 theo doi (giai ngan 30.6.12) 7" xfId="25093"/>
    <cellStyle name="1_BC 8 thang 2009 ve CT trong diem 5nam_Book1_Ke hoach 2012 (theo doi)" xfId="8431"/>
    <cellStyle name="1_BC 8 thang 2009 ve CT trong diem 5nam_Book1_Ke hoach 2012 (theo doi) 2" xfId="8432"/>
    <cellStyle name="1_BC 8 thang 2009 ve CT trong diem 5nam_Book1_Ke hoach 2012 (theo doi) 2 2" xfId="8433"/>
    <cellStyle name="1_BC 8 thang 2009 ve CT trong diem 5nam_Book1_Ke hoach 2012 (theo doi) 2 2 2" xfId="25107"/>
    <cellStyle name="1_BC 8 thang 2009 ve CT trong diem 5nam_Book1_Ke hoach 2012 (theo doi) 2 3" xfId="8434"/>
    <cellStyle name="1_BC 8 thang 2009 ve CT trong diem 5nam_Book1_Ke hoach 2012 (theo doi) 2 3 2" xfId="25108"/>
    <cellStyle name="1_BC 8 thang 2009 ve CT trong diem 5nam_Book1_Ke hoach 2012 (theo doi) 2 4" xfId="8435"/>
    <cellStyle name="1_BC 8 thang 2009 ve CT trong diem 5nam_Book1_Ke hoach 2012 (theo doi) 2 4 2" xfId="25109"/>
    <cellStyle name="1_BC 8 thang 2009 ve CT trong diem 5nam_Book1_Ke hoach 2012 (theo doi) 2 5" xfId="25106"/>
    <cellStyle name="1_BC 8 thang 2009 ve CT trong diem 5nam_Book1_Ke hoach 2012 (theo doi) 3" xfId="8436"/>
    <cellStyle name="1_BC 8 thang 2009 ve CT trong diem 5nam_Book1_Ke hoach 2012 (theo doi) 3 2" xfId="8437"/>
    <cellStyle name="1_BC 8 thang 2009 ve CT trong diem 5nam_Book1_Ke hoach 2012 (theo doi) 3 2 2" xfId="25111"/>
    <cellStyle name="1_BC 8 thang 2009 ve CT trong diem 5nam_Book1_Ke hoach 2012 (theo doi) 3 3" xfId="8438"/>
    <cellStyle name="1_BC 8 thang 2009 ve CT trong diem 5nam_Book1_Ke hoach 2012 (theo doi) 3 3 2" xfId="25112"/>
    <cellStyle name="1_BC 8 thang 2009 ve CT trong diem 5nam_Book1_Ke hoach 2012 (theo doi) 3 4" xfId="8439"/>
    <cellStyle name="1_BC 8 thang 2009 ve CT trong diem 5nam_Book1_Ke hoach 2012 (theo doi) 3 4 2" xfId="25113"/>
    <cellStyle name="1_BC 8 thang 2009 ve CT trong diem 5nam_Book1_Ke hoach 2012 (theo doi) 3 5" xfId="25110"/>
    <cellStyle name="1_BC 8 thang 2009 ve CT trong diem 5nam_Book1_Ke hoach 2012 (theo doi) 4" xfId="8440"/>
    <cellStyle name="1_BC 8 thang 2009 ve CT trong diem 5nam_Book1_Ke hoach 2012 (theo doi) 4 2" xfId="25114"/>
    <cellStyle name="1_BC 8 thang 2009 ve CT trong diem 5nam_Book1_Ke hoach 2012 (theo doi) 5" xfId="8441"/>
    <cellStyle name="1_BC 8 thang 2009 ve CT trong diem 5nam_Book1_Ke hoach 2012 (theo doi) 5 2" xfId="25115"/>
    <cellStyle name="1_BC 8 thang 2009 ve CT trong diem 5nam_Book1_Ke hoach 2012 (theo doi) 6" xfId="8442"/>
    <cellStyle name="1_BC 8 thang 2009 ve CT trong diem 5nam_Book1_Ke hoach 2012 (theo doi) 6 2" xfId="25116"/>
    <cellStyle name="1_BC 8 thang 2009 ve CT trong diem 5nam_Book1_Ke hoach 2012 (theo doi) 7" xfId="25105"/>
    <cellStyle name="1_BC 8 thang 2009 ve CT trong diem 5nam_Book1_Ke hoach 2012 theo doi (giai ngan 30.6.12)" xfId="8443"/>
    <cellStyle name="1_BC 8 thang 2009 ve CT trong diem 5nam_Book1_Ke hoach 2012 theo doi (giai ngan 30.6.12) 2" xfId="8444"/>
    <cellStyle name="1_BC 8 thang 2009 ve CT trong diem 5nam_Book1_Ke hoach 2012 theo doi (giai ngan 30.6.12) 2 2" xfId="8445"/>
    <cellStyle name="1_BC 8 thang 2009 ve CT trong diem 5nam_Book1_Ke hoach 2012 theo doi (giai ngan 30.6.12) 2 2 2" xfId="25119"/>
    <cellStyle name="1_BC 8 thang 2009 ve CT trong diem 5nam_Book1_Ke hoach 2012 theo doi (giai ngan 30.6.12) 2 3" xfId="8446"/>
    <cellStyle name="1_BC 8 thang 2009 ve CT trong diem 5nam_Book1_Ke hoach 2012 theo doi (giai ngan 30.6.12) 2 3 2" xfId="25120"/>
    <cellStyle name="1_BC 8 thang 2009 ve CT trong diem 5nam_Book1_Ke hoach 2012 theo doi (giai ngan 30.6.12) 2 4" xfId="8447"/>
    <cellStyle name="1_BC 8 thang 2009 ve CT trong diem 5nam_Book1_Ke hoach 2012 theo doi (giai ngan 30.6.12) 2 4 2" xfId="25121"/>
    <cellStyle name="1_BC 8 thang 2009 ve CT trong diem 5nam_Book1_Ke hoach 2012 theo doi (giai ngan 30.6.12) 2 5" xfId="25118"/>
    <cellStyle name="1_BC 8 thang 2009 ve CT trong diem 5nam_Book1_Ke hoach 2012 theo doi (giai ngan 30.6.12) 3" xfId="8448"/>
    <cellStyle name="1_BC 8 thang 2009 ve CT trong diem 5nam_Book1_Ke hoach 2012 theo doi (giai ngan 30.6.12) 3 2" xfId="8449"/>
    <cellStyle name="1_BC 8 thang 2009 ve CT trong diem 5nam_Book1_Ke hoach 2012 theo doi (giai ngan 30.6.12) 3 2 2" xfId="25123"/>
    <cellStyle name="1_BC 8 thang 2009 ve CT trong diem 5nam_Book1_Ke hoach 2012 theo doi (giai ngan 30.6.12) 3 3" xfId="8450"/>
    <cellStyle name="1_BC 8 thang 2009 ve CT trong diem 5nam_Book1_Ke hoach 2012 theo doi (giai ngan 30.6.12) 3 3 2" xfId="25124"/>
    <cellStyle name="1_BC 8 thang 2009 ve CT trong diem 5nam_Book1_Ke hoach 2012 theo doi (giai ngan 30.6.12) 3 4" xfId="8451"/>
    <cellStyle name="1_BC 8 thang 2009 ve CT trong diem 5nam_Book1_Ke hoach 2012 theo doi (giai ngan 30.6.12) 3 4 2" xfId="25125"/>
    <cellStyle name="1_BC 8 thang 2009 ve CT trong diem 5nam_Book1_Ke hoach 2012 theo doi (giai ngan 30.6.12) 3 5" xfId="25122"/>
    <cellStyle name="1_BC 8 thang 2009 ve CT trong diem 5nam_Book1_Ke hoach 2012 theo doi (giai ngan 30.6.12) 4" xfId="8452"/>
    <cellStyle name="1_BC 8 thang 2009 ve CT trong diem 5nam_Book1_Ke hoach 2012 theo doi (giai ngan 30.6.12) 4 2" xfId="25126"/>
    <cellStyle name="1_BC 8 thang 2009 ve CT trong diem 5nam_Book1_Ke hoach 2012 theo doi (giai ngan 30.6.12) 5" xfId="8453"/>
    <cellStyle name="1_BC 8 thang 2009 ve CT trong diem 5nam_Book1_Ke hoach 2012 theo doi (giai ngan 30.6.12) 5 2" xfId="25127"/>
    <cellStyle name="1_BC 8 thang 2009 ve CT trong diem 5nam_Book1_Ke hoach 2012 theo doi (giai ngan 30.6.12) 6" xfId="8454"/>
    <cellStyle name="1_BC 8 thang 2009 ve CT trong diem 5nam_Book1_Ke hoach 2012 theo doi (giai ngan 30.6.12) 6 2" xfId="25128"/>
    <cellStyle name="1_BC 8 thang 2009 ve CT trong diem 5nam_Book1_Ke hoach 2012 theo doi (giai ngan 30.6.12) 7" xfId="25117"/>
    <cellStyle name="1_BC 8 thang 2009 ve CT trong diem 5nam_Dang ky phan khai von ODA (gui Bo)" xfId="8455"/>
    <cellStyle name="1_BC 8 thang 2009 ve CT trong diem 5nam_Dang ky phan khai von ODA (gui Bo) 2" xfId="8456"/>
    <cellStyle name="1_BC 8 thang 2009 ve CT trong diem 5nam_Dang ky phan khai von ODA (gui Bo) 2 2" xfId="8457"/>
    <cellStyle name="1_BC 8 thang 2009 ve CT trong diem 5nam_Dang ky phan khai von ODA (gui Bo) 2 2 2" xfId="25131"/>
    <cellStyle name="1_BC 8 thang 2009 ve CT trong diem 5nam_Dang ky phan khai von ODA (gui Bo) 2 3" xfId="8458"/>
    <cellStyle name="1_BC 8 thang 2009 ve CT trong diem 5nam_Dang ky phan khai von ODA (gui Bo) 2 3 2" xfId="25132"/>
    <cellStyle name="1_BC 8 thang 2009 ve CT trong diem 5nam_Dang ky phan khai von ODA (gui Bo) 2 4" xfId="8459"/>
    <cellStyle name="1_BC 8 thang 2009 ve CT trong diem 5nam_Dang ky phan khai von ODA (gui Bo) 2 4 2" xfId="25133"/>
    <cellStyle name="1_BC 8 thang 2009 ve CT trong diem 5nam_Dang ky phan khai von ODA (gui Bo) 2 5" xfId="25130"/>
    <cellStyle name="1_BC 8 thang 2009 ve CT trong diem 5nam_Dang ky phan khai von ODA (gui Bo) 3" xfId="8460"/>
    <cellStyle name="1_BC 8 thang 2009 ve CT trong diem 5nam_Dang ky phan khai von ODA (gui Bo) 3 2" xfId="25134"/>
    <cellStyle name="1_BC 8 thang 2009 ve CT trong diem 5nam_Dang ky phan khai von ODA (gui Bo) 4" xfId="8461"/>
    <cellStyle name="1_BC 8 thang 2009 ve CT trong diem 5nam_Dang ky phan khai von ODA (gui Bo) 4 2" xfId="25135"/>
    <cellStyle name="1_BC 8 thang 2009 ve CT trong diem 5nam_Dang ky phan khai von ODA (gui Bo) 5" xfId="8462"/>
    <cellStyle name="1_BC 8 thang 2009 ve CT trong diem 5nam_Dang ky phan khai von ODA (gui Bo) 5 2" xfId="25136"/>
    <cellStyle name="1_BC 8 thang 2009 ve CT trong diem 5nam_Dang ky phan khai von ODA (gui Bo) 6" xfId="25129"/>
    <cellStyle name="1_BC 8 thang 2009 ve CT trong diem 5nam_Dang ky phan khai von ODA (gui Bo)_BC von DTPT 6 thang 2012" xfId="8463"/>
    <cellStyle name="1_BC 8 thang 2009 ve CT trong diem 5nam_Dang ky phan khai von ODA (gui Bo)_BC von DTPT 6 thang 2012 2" xfId="8464"/>
    <cellStyle name="1_BC 8 thang 2009 ve CT trong diem 5nam_Dang ky phan khai von ODA (gui Bo)_BC von DTPT 6 thang 2012 2 2" xfId="8465"/>
    <cellStyle name="1_BC 8 thang 2009 ve CT trong diem 5nam_Dang ky phan khai von ODA (gui Bo)_BC von DTPT 6 thang 2012 2 2 2" xfId="25139"/>
    <cellStyle name="1_BC 8 thang 2009 ve CT trong diem 5nam_Dang ky phan khai von ODA (gui Bo)_BC von DTPT 6 thang 2012 2 3" xfId="8466"/>
    <cellStyle name="1_BC 8 thang 2009 ve CT trong diem 5nam_Dang ky phan khai von ODA (gui Bo)_BC von DTPT 6 thang 2012 2 3 2" xfId="25140"/>
    <cellStyle name="1_BC 8 thang 2009 ve CT trong diem 5nam_Dang ky phan khai von ODA (gui Bo)_BC von DTPT 6 thang 2012 2 4" xfId="8467"/>
    <cellStyle name="1_BC 8 thang 2009 ve CT trong diem 5nam_Dang ky phan khai von ODA (gui Bo)_BC von DTPT 6 thang 2012 2 4 2" xfId="25141"/>
    <cellStyle name="1_BC 8 thang 2009 ve CT trong diem 5nam_Dang ky phan khai von ODA (gui Bo)_BC von DTPT 6 thang 2012 2 5" xfId="25138"/>
    <cellStyle name="1_BC 8 thang 2009 ve CT trong diem 5nam_Dang ky phan khai von ODA (gui Bo)_BC von DTPT 6 thang 2012 3" xfId="8468"/>
    <cellStyle name="1_BC 8 thang 2009 ve CT trong diem 5nam_Dang ky phan khai von ODA (gui Bo)_BC von DTPT 6 thang 2012 3 2" xfId="25142"/>
    <cellStyle name="1_BC 8 thang 2009 ve CT trong diem 5nam_Dang ky phan khai von ODA (gui Bo)_BC von DTPT 6 thang 2012 4" xfId="8469"/>
    <cellStyle name="1_BC 8 thang 2009 ve CT trong diem 5nam_Dang ky phan khai von ODA (gui Bo)_BC von DTPT 6 thang 2012 4 2" xfId="25143"/>
    <cellStyle name="1_BC 8 thang 2009 ve CT trong diem 5nam_Dang ky phan khai von ODA (gui Bo)_BC von DTPT 6 thang 2012 5" xfId="8470"/>
    <cellStyle name="1_BC 8 thang 2009 ve CT trong diem 5nam_Dang ky phan khai von ODA (gui Bo)_BC von DTPT 6 thang 2012 5 2" xfId="25144"/>
    <cellStyle name="1_BC 8 thang 2009 ve CT trong diem 5nam_Dang ky phan khai von ODA (gui Bo)_BC von DTPT 6 thang 2012 6" xfId="25137"/>
    <cellStyle name="1_BC 8 thang 2009 ve CT trong diem 5nam_Dang ky phan khai von ODA (gui Bo)_Bieu du thao QD von ho tro co MT" xfId="8471"/>
    <cellStyle name="1_BC 8 thang 2009 ve CT trong diem 5nam_Dang ky phan khai von ODA (gui Bo)_Bieu du thao QD von ho tro co MT 2" xfId="8472"/>
    <cellStyle name="1_BC 8 thang 2009 ve CT trong diem 5nam_Dang ky phan khai von ODA (gui Bo)_Bieu du thao QD von ho tro co MT 2 2" xfId="8473"/>
    <cellStyle name="1_BC 8 thang 2009 ve CT trong diem 5nam_Dang ky phan khai von ODA (gui Bo)_Bieu du thao QD von ho tro co MT 2 2 2" xfId="25147"/>
    <cellStyle name="1_BC 8 thang 2009 ve CT trong diem 5nam_Dang ky phan khai von ODA (gui Bo)_Bieu du thao QD von ho tro co MT 2 3" xfId="8474"/>
    <cellStyle name="1_BC 8 thang 2009 ve CT trong diem 5nam_Dang ky phan khai von ODA (gui Bo)_Bieu du thao QD von ho tro co MT 2 3 2" xfId="25148"/>
    <cellStyle name="1_BC 8 thang 2009 ve CT trong diem 5nam_Dang ky phan khai von ODA (gui Bo)_Bieu du thao QD von ho tro co MT 2 4" xfId="8475"/>
    <cellStyle name="1_BC 8 thang 2009 ve CT trong diem 5nam_Dang ky phan khai von ODA (gui Bo)_Bieu du thao QD von ho tro co MT 2 4 2" xfId="25149"/>
    <cellStyle name="1_BC 8 thang 2009 ve CT trong diem 5nam_Dang ky phan khai von ODA (gui Bo)_Bieu du thao QD von ho tro co MT 2 5" xfId="25146"/>
    <cellStyle name="1_BC 8 thang 2009 ve CT trong diem 5nam_Dang ky phan khai von ODA (gui Bo)_Bieu du thao QD von ho tro co MT 3" xfId="8476"/>
    <cellStyle name="1_BC 8 thang 2009 ve CT trong diem 5nam_Dang ky phan khai von ODA (gui Bo)_Bieu du thao QD von ho tro co MT 3 2" xfId="25150"/>
    <cellStyle name="1_BC 8 thang 2009 ve CT trong diem 5nam_Dang ky phan khai von ODA (gui Bo)_Bieu du thao QD von ho tro co MT 4" xfId="8477"/>
    <cellStyle name="1_BC 8 thang 2009 ve CT trong diem 5nam_Dang ky phan khai von ODA (gui Bo)_Bieu du thao QD von ho tro co MT 4 2" xfId="25151"/>
    <cellStyle name="1_BC 8 thang 2009 ve CT trong diem 5nam_Dang ky phan khai von ODA (gui Bo)_Bieu du thao QD von ho tro co MT 5" xfId="8478"/>
    <cellStyle name="1_BC 8 thang 2009 ve CT trong diem 5nam_Dang ky phan khai von ODA (gui Bo)_Bieu du thao QD von ho tro co MT 5 2" xfId="25152"/>
    <cellStyle name="1_BC 8 thang 2009 ve CT trong diem 5nam_Dang ky phan khai von ODA (gui Bo)_Bieu du thao QD von ho tro co MT 6" xfId="25145"/>
    <cellStyle name="1_BC 8 thang 2009 ve CT trong diem 5nam_Dang ky phan khai von ODA (gui Bo)_Ke hoach 2012 theo doi (giai ngan 30.6.12)" xfId="8479"/>
    <cellStyle name="1_BC 8 thang 2009 ve CT trong diem 5nam_Dang ky phan khai von ODA (gui Bo)_Ke hoach 2012 theo doi (giai ngan 30.6.12) 2" xfId="8480"/>
    <cellStyle name="1_BC 8 thang 2009 ve CT trong diem 5nam_Dang ky phan khai von ODA (gui Bo)_Ke hoach 2012 theo doi (giai ngan 30.6.12) 2 2" xfId="8481"/>
    <cellStyle name="1_BC 8 thang 2009 ve CT trong diem 5nam_Dang ky phan khai von ODA (gui Bo)_Ke hoach 2012 theo doi (giai ngan 30.6.12) 2 2 2" xfId="25155"/>
    <cellStyle name="1_BC 8 thang 2009 ve CT trong diem 5nam_Dang ky phan khai von ODA (gui Bo)_Ke hoach 2012 theo doi (giai ngan 30.6.12) 2 3" xfId="8482"/>
    <cellStyle name="1_BC 8 thang 2009 ve CT trong diem 5nam_Dang ky phan khai von ODA (gui Bo)_Ke hoach 2012 theo doi (giai ngan 30.6.12) 2 3 2" xfId="25156"/>
    <cellStyle name="1_BC 8 thang 2009 ve CT trong diem 5nam_Dang ky phan khai von ODA (gui Bo)_Ke hoach 2012 theo doi (giai ngan 30.6.12) 2 4" xfId="8483"/>
    <cellStyle name="1_BC 8 thang 2009 ve CT trong diem 5nam_Dang ky phan khai von ODA (gui Bo)_Ke hoach 2012 theo doi (giai ngan 30.6.12) 2 4 2" xfId="25157"/>
    <cellStyle name="1_BC 8 thang 2009 ve CT trong diem 5nam_Dang ky phan khai von ODA (gui Bo)_Ke hoach 2012 theo doi (giai ngan 30.6.12) 2 5" xfId="25154"/>
    <cellStyle name="1_BC 8 thang 2009 ve CT trong diem 5nam_Dang ky phan khai von ODA (gui Bo)_Ke hoach 2012 theo doi (giai ngan 30.6.12) 3" xfId="8484"/>
    <cellStyle name="1_BC 8 thang 2009 ve CT trong diem 5nam_Dang ky phan khai von ODA (gui Bo)_Ke hoach 2012 theo doi (giai ngan 30.6.12) 3 2" xfId="25158"/>
    <cellStyle name="1_BC 8 thang 2009 ve CT trong diem 5nam_Dang ky phan khai von ODA (gui Bo)_Ke hoach 2012 theo doi (giai ngan 30.6.12) 4" xfId="8485"/>
    <cellStyle name="1_BC 8 thang 2009 ve CT trong diem 5nam_Dang ky phan khai von ODA (gui Bo)_Ke hoach 2012 theo doi (giai ngan 30.6.12) 4 2" xfId="25159"/>
    <cellStyle name="1_BC 8 thang 2009 ve CT trong diem 5nam_Dang ky phan khai von ODA (gui Bo)_Ke hoach 2012 theo doi (giai ngan 30.6.12) 5" xfId="8486"/>
    <cellStyle name="1_BC 8 thang 2009 ve CT trong diem 5nam_Dang ky phan khai von ODA (gui Bo)_Ke hoach 2012 theo doi (giai ngan 30.6.12) 5 2" xfId="25160"/>
    <cellStyle name="1_BC 8 thang 2009 ve CT trong diem 5nam_Dang ky phan khai von ODA (gui Bo)_Ke hoach 2012 theo doi (giai ngan 30.6.12) 6" xfId="25153"/>
    <cellStyle name="1_BC 8 thang 2009 ve CT trong diem 5nam_Ke hoach 2010 (theo doi)" xfId="8487"/>
    <cellStyle name="1_BC 8 thang 2009 ve CT trong diem 5nam_Ke hoach 2010 (theo doi) 2" xfId="8488"/>
    <cellStyle name="1_BC 8 thang 2009 ve CT trong diem 5nam_Ke hoach 2010 (theo doi) 2 2" xfId="8489"/>
    <cellStyle name="1_BC 8 thang 2009 ve CT trong diem 5nam_Ke hoach 2010 (theo doi) 2 2 2" xfId="25163"/>
    <cellStyle name="1_BC 8 thang 2009 ve CT trong diem 5nam_Ke hoach 2010 (theo doi) 2 3" xfId="8490"/>
    <cellStyle name="1_BC 8 thang 2009 ve CT trong diem 5nam_Ke hoach 2010 (theo doi) 2 3 2" xfId="25164"/>
    <cellStyle name="1_BC 8 thang 2009 ve CT trong diem 5nam_Ke hoach 2010 (theo doi) 2 4" xfId="8491"/>
    <cellStyle name="1_BC 8 thang 2009 ve CT trong diem 5nam_Ke hoach 2010 (theo doi) 2 4 2" xfId="25165"/>
    <cellStyle name="1_BC 8 thang 2009 ve CT trong diem 5nam_Ke hoach 2010 (theo doi) 2 5" xfId="25162"/>
    <cellStyle name="1_BC 8 thang 2009 ve CT trong diem 5nam_Ke hoach 2010 (theo doi) 3" xfId="8492"/>
    <cellStyle name="1_BC 8 thang 2009 ve CT trong diem 5nam_Ke hoach 2010 (theo doi) 3 2" xfId="25166"/>
    <cellStyle name="1_BC 8 thang 2009 ve CT trong diem 5nam_Ke hoach 2010 (theo doi) 4" xfId="8493"/>
    <cellStyle name="1_BC 8 thang 2009 ve CT trong diem 5nam_Ke hoach 2010 (theo doi) 4 2" xfId="25167"/>
    <cellStyle name="1_BC 8 thang 2009 ve CT trong diem 5nam_Ke hoach 2010 (theo doi) 5" xfId="8494"/>
    <cellStyle name="1_BC 8 thang 2009 ve CT trong diem 5nam_Ke hoach 2010 (theo doi) 5 2" xfId="25168"/>
    <cellStyle name="1_BC 8 thang 2009 ve CT trong diem 5nam_Ke hoach 2010 (theo doi) 6" xfId="25161"/>
    <cellStyle name="1_BC 8 thang 2009 ve CT trong diem 5nam_Ke hoach 2010 (theo doi)_BC von DTPT 6 thang 2012" xfId="8495"/>
    <cellStyle name="1_BC 8 thang 2009 ve CT trong diem 5nam_Ke hoach 2010 (theo doi)_BC von DTPT 6 thang 2012 2" xfId="8496"/>
    <cellStyle name="1_BC 8 thang 2009 ve CT trong diem 5nam_Ke hoach 2010 (theo doi)_BC von DTPT 6 thang 2012 2 2" xfId="8497"/>
    <cellStyle name="1_BC 8 thang 2009 ve CT trong diem 5nam_Ke hoach 2010 (theo doi)_BC von DTPT 6 thang 2012 2 2 2" xfId="25171"/>
    <cellStyle name="1_BC 8 thang 2009 ve CT trong diem 5nam_Ke hoach 2010 (theo doi)_BC von DTPT 6 thang 2012 2 3" xfId="8498"/>
    <cellStyle name="1_BC 8 thang 2009 ve CT trong diem 5nam_Ke hoach 2010 (theo doi)_BC von DTPT 6 thang 2012 2 3 2" xfId="25172"/>
    <cellStyle name="1_BC 8 thang 2009 ve CT trong diem 5nam_Ke hoach 2010 (theo doi)_BC von DTPT 6 thang 2012 2 4" xfId="8499"/>
    <cellStyle name="1_BC 8 thang 2009 ve CT trong diem 5nam_Ke hoach 2010 (theo doi)_BC von DTPT 6 thang 2012 2 4 2" xfId="25173"/>
    <cellStyle name="1_BC 8 thang 2009 ve CT trong diem 5nam_Ke hoach 2010 (theo doi)_BC von DTPT 6 thang 2012 2 5" xfId="25170"/>
    <cellStyle name="1_BC 8 thang 2009 ve CT trong diem 5nam_Ke hoach 2010 (theo doi)_BC von DTPT 6 thang 2012 3" xfId="8500"/>
    <cellStyle name="1_BC 8 thang 2009 ve CT trong diem 5nam_Ke hoach 2010 (theo doi)_BC von DTPT 6 thang 2012 3 2" xfId="25174"/>
    <cellStyle name="1_BC 8 thang 2009 ve CT trong diem 5nam_Ke hoach 2010 (theo doi)_BC von DTPT 6 thang 2012 4" xfId="8501"/>
    <cellStyle name="1_BC 8 thang 2009 ve CT trong diem 5nam_Ke hoach 2010 (theo doi)_BC von DTPT 6 thang 2012 4 2" xfId="25175"/>
    <cellStyle name="1_BC 8 thang 2009 ve CT trong diem 5nam_Ke hoach 2010 (theo doi)_BC von DTPT 6 thang 2012 5" xfId="8502"/>
    <cellStyle name="1_BC 8 thang 2009 ve CT trong diem 5nam_Ke hoach 2010 (theo doi)_BC von DTPT 6 thang 2012 5 2" xfId="25176"/>
    <cellStyle name="1_BC 8 thang 2009 ve CT trong diem 5nam_Ke hoach 2010 (theo doi)_BC von DTPT 6 thang 2012 6" xfId="25169"/>
    <cellStyle name="1_BC 8 thang 2009 ve CT trong diem 5nam_Ke hoach 2010 (theo doi)_Bieu du thao QD von ho tro co MT" xfId="8503"/>
    <cellStyle name="1_BC 8 thang 2009 ve CT trong diem 5nam_Ke hoach 2010 (theo doi)_Bieu du thao QD von ho tro co MT 2" xfId="8504"/>
    <cellStyle name="1_BC 8 thang 2009 ve CT trong diem 5nam_Ke hoach 2010 (theo doi)_Bieu du thao QD von ho tro co MT 2 2" xfId="8505"/>
    <cellStyle name="1_BC 8 thang 2009 ve CT trong diem 5nam_Ke hoach 2010 (theo doi)_Bieu du thao QD von ho tro co MT 2 2 2" xfId="25179"/>
    <cellStyle name="1_BC 8 thang 2009 ve CT trong diem 5nam_Ke hoach 2010 (theo doi)_Bieu du thao QD von ho tro co MT 2 3" xfId="8506"/>
    <cellStyle name="1_BC 8 thang 2009 ve CT trong diem 5nam_Ke hoach 2010 (theo doi)_Bieu du thao QD von ho tro co MT 2 3 2" xfId="25180"/>
    <cellStyle name="1_BC 8 thang 2009 ve CT trong diem 5nam_Ke hoach 2010 (theo doi)_Bieu du thao QD von ho tro co MT 2 4" xfId="8507"/>
    <cellStyle name="1_BC 8 thang 2009 ve CT trong diem 5nam_Ke hoach 2010 (theo doi)_Bieu du thao QD von ho tro co MT 2 4 2" xfId="25181"/>
    <cellStyle name="1_BC 8 thang 2009 ve CT trong diem 5nam_Ke hoach 2010 (theo doi)_Bieu du thao QD von ho tro co MT 2 5" xfId="25178"/>
    <cellStyle name="1_BC 8 thang 2009 ve CT trong diem 5nam_Ke hoach 2010 (theo doi)_Bieu du thao QD von ho tro co MT 3" xfId="8508"/>
    <cellStyle name="1_BC 8 thang 2009 ve CT trong diem 5nam_Ke hoach 2010 (theo doi)_Bieu du thao QD von ho tro co MT 3 2" xfId="25182"/>
    <cellStyle name="1_BC 8 thang 2009 ve CT trong diem 5nam_Ke hoach 2010 (theo doi)_Bieu du thao QD von ho tro co MT 4" xfId="8509"/>
    <cellStyle name="1_BC 8 thang 2009 ve CT trong diem 5nam_Ke hoach 2010 (theo doi)_Bieu du thao QD von ho tro co MT 4 2" xfId="25183"/>
    <cellStyle name="1_BC 8 thang 2009 ve CT trong diem 5nam_Ke hoach 2010 (theo doi)_Bieu du thao QD von ho tro co MT 5" xfId="8510"/>
    <cellStyle name="1_BC 8 thang 2009 ve CT trong diem 5nam_Ke hoach 2010 (theo doi)_Bieu du thao QD von ho tro co MT 5 2" xfId="25184"/>
    <cellStyle name="1_BC 8 thang 2009 ve CT trong diem 5nam_Ke hoach 2010 (theo doi)_Bieu du thao QD von ho tro co MT 6" xfId="25177"/>
    <cellStyle name="1_BC 8 thang 2009 ve CT trong diem 5nam_Ke hoach 2010 (theo doi)_Ke hoach 2012 (theo doi)" xfId="8511"/>
    <cellStyle name="1_BC 8 thang 2009 ve CT trong diem 5nam_Ke hoach 2010 (theo doi)_Ke hoach 2012 (theo doi) 2" xfId="8512"/>
    <cellStyle name="1_BC 8 thang 2009 ve CT trong diem 5nam_Ke hoach 2010 (theo doi)_Ke hoach 2012 (theo doi) 2 2" xfId="8513"/>
    <cellStyle name="1_BC 8 thang 2009 ve CT trong diem 5nam_Ke hoach 2010 (theo doi)_Ke hoach 2012 (theo doi) 2 2 2" xfId="25187"/>
    <cellStyle name="1_BC 8 thang 2009 ve CT trong diem 5nam_Ke hoach 2010 (theo doi)_Ke hoach 2012 (theo doi) 2 3" xfId="8514"/>
    <cellStyle name="1_BC 8 thang 2009 ve CT trong diem 5nam_Ke hoach 2010 (theo doi)_Ke hoach 2012 (theo doi) 2 3 2" xfId="25188"/>
    <cellStyle name="1_BC 8 thang 2009 ve CT trong diem 5nam_Ke hoach 2010 (theo doi)_Ke hoach 2012 (theo doi) 2 4" xfId="8515"/>
    <cellStyle name="1_BC 8 thang 2009 ve CT trong diem 5nam_Ke hoach 2010 (theo doi)_Ke hoach 2012 (theo doi) 2 4 2" xfId="25189"/>
    <cellStyle name="1_BC 8 thang 2009 ve CT trong diem 5nam_Ke hoach 2010 (theo doi)_Ke hoach 2012 (theo doi) 2 5" xfId="25186"/>
    <cellStyle name="1_BC 8 thang 2009 ve CT trong diem 5nam_Ke hoach 2010 (theo doi)_Ke hoach 2012 (theo doi) 3" xfId="8516"/>
    <cellStyle name="1_BC 8 thang 2009 ve CT trong diem 5nam_Ke hoach 2010 (theo doi)_Ke hoach 2012 (theo doi) 3 2" xfId="25190"/>
    <cellStyle name="1_BC 8 thang 2009 ve CT trong diem 5nam_Ke hoach 2010 (theo doi)_Ke hoach 2012 (theo doi) 4" xfId="8517"/>
    <cellStyle name="1_BC 8 thang 2009 ve CT trong diem 5nam_Ke hoach 2010 (theo doi)_Ke hoach 2012 (theo doi) 4 2" xfId="25191"/>
    <cellStyle name="1_BC 8 thang 2009 ve CT trong diem 5nam_Ke hoach 2010 (theo doi)_Ke hoach 2012 (theo doi) 5" xfId="8518"/>
    <cellStyle name="1_BC 8 thang 2009 ve CT trong diem 5nam_Ke hoach 2010 (theo doi)_Ke hoach 2012 (theo doi) 5 2" xfId="25192"/>
    <cellStyle name="1_BC 8 thang 2009 ve CT trong diem 5nam_Ke hoach 2010 (theo doi)_Ke hoach 2012 (theo doi) 6" xfId="25185"/>
    <cellStyle name="1_BC 8 thang 2009 ve CT trong diem 5nam_Ke hoach 2010 (theo doi)_Ke hoach 2012 theo doi (giai ngan 30.6.12)" xfId="8519"/>
    <cellStyle name="1_BC 8 thang 2009 ve CT trong diem 5nam_Ke hoach 2010 (theo doi)_Ke hoach 2012 theo doi (giai ngan 30.6.12) 2" xfId="8520"/>
    <cellStyle name="1_BC 8 thang 2009 ve CT trong diem 5nam_Ke hoach 2010 (theo doi)_Ke hoach 2012 theo doi (giai ngan 30.6.12) 2 2" xfId="8521"/>
    <cellStyle name="1_BC 8 thang 2009 ve CT trong diem 5nam_Ke hoach 2010 (theo doi)_Ke hoach 2012 theo doi (giai ngan 30.6.12) 2 2 2" xfId="25195"/>
    <cellStyle name="1_BC 8 thang 2009 ve CT trong diem 5nam_Ke hoach 2010 (theo doi)_Ke hoach 2012 theo doi (giai ngan 30.6.12) 2 3" xfId="8522"/>
    <cellStyle name="1_BC 8 thang 2009 ve CT trong diem 5nam_Ke hoach 2010 (theo doi)_Ke hoach 2012 theo doi (giai ngan 30.6.12) 2 3 2" xfId="25196"/>
    <cellStyle name="1_BC 8 thang 2009 ve CT trong diem 5nam_Ke hoach 2010 (theo doi)_Ke hoach 2012 theo doi (giai ngan 30.6.12) 2 4" xfId="8523"/>
    <cellStyle name="1_BC 8 thang 2009 ve CT trong diem 5nam_Ke hoach 2010 (theo doi)_Ke hoach 2012 theo doi (giai ngan 30.6.12) 2 4 2" xfId="25197"/>
    <cellStyle name="1_BC 8 thang 2009 ve CT trong diem 5nam_Ke hoach 2010 (theo doi)_Ke hoach 2012 theo doi (giai ngan 30.6.12) 2 5" xfId="25194"/>
    <cellStyle name="1_BC 8 thang 2009 ve CT trong diem 5nam_Ke hoach 2010 (theo doi)_Ke hoach 2012 theo doi (giai ngan 30.6.12) 3" xfId="8524"/>
    <cellStyle name="1_BC 8 thang 2009 ve CT trong diem 5nam_Ke hoach 2010 (theo doi)_Ke hoach 2012 theo doi (giai ngan 30.6.12) 3 2" xfId="25198"/>
    <cellStyle name="1_BC 8 thang 2009 ve CT trong diem 5nam_Ke hoach 2010 (theo doi)_Ke hoach 2012 theo doi (giai ngan 30.6.12) 4" xfId="8525"/>
    <cellStyle name="1_BC 8 thang 2009 ve CT trong diem 5nam_Ke hoach 2010 (theo doi)_Ke hoach 2012 theo doi (giai ngan 30.6.12) 4 2" xfId="25199"/>
    <cellStyle name="1_BC 8 thang 2009 ve CT trong diem 5nam_Ke hoach 2010 (theo doi)_Ke hoach 2012 theo doi (giai ngan 30.6.12) 5" xfId="8526"/>
    <cellStyle name="1_BC 8 thang 2009 ve CT trong diem 5nam_Ke hoach 2010 (theo doi)_Ke hoach 2012 theo doi (giai ngan 30.6.12) 5 2" xfId="25200"/>
    <cellStyle name="1_BC 8 thang 2009 ve CT trong diem 5nam_Ke hoach 2010 (theo doi)_Ke hoach 2012 theo doi (giai ngan 30.6.12) 6" xfId="25193"/>
    <cellStyle name="1_BC 8 thang 2009 ve CT trong diem 5nam_Ke hoach 2012 (theo doi)" xfId="8527"/>
    <cellStyle name="1_BC 8 thang 2009 ve CT trong diem 5nam_Ke hoach 2012 (theo doi) 2" xfId="8528"/>
    <cellStyle name="1_BC 8 thang 2009 ve CT trong diem 5nam_Ke hoach 2012 (theo doi) 2 2" xfId="8529"/>
    <cellStyle name="1_BC 8 thang 2009 ve CT trong diem 5nam_Ke hoach 2012 (theo doi) 2 2 2" xfId="25203"/>
    <cellStyle name="1_BC 8 thang 2009 ve CT trong diem 5nam_Ke hoach 2012 (theo doi) 2 3" xfId="8530"/>
    <cellStyle name="1_BC 8 thang 2009 ve CT trong diem 5nam_Ke hoach 2012 (theo doi) 2 3 2" xfId="25204"/>
    <cellStyle name="1_BC 8 thang 2009 ve CT trong diem 5nam_Ke hoach 2012 (theo doi) 2 4" xfId="8531"/>
    <cellStyle name="1_BC 8 thang 2009 ve CT trong diem 5nam_Ke hoach 2012 (theo doi) 2 4 2" xfId="25205"/>
    <cellStyle name="1_BC 8 thang 2009 ve CT trong diem 5nam_Ke hoach 2012 (theo doi) 2 5" xfId="25202"/>
    <cellStyle name="1_BC 8 thang 2009 ve CT trong diem 5nam_Ke hoach 2012 (theo doi) 3" xfId="8532"/>
    <cellStyle name="1_BC 8 thang 2009 ve CT trong diem 5nam_Ke hoach 2012 (theo doi) 3 2" xfId="25206"/>
    <cellStyle name="1_BC 8 thang 2009 ve CT trong diem 5nam_Ke hoach 2012 (theo doi) 4" xfId="8533"/>
    <cellStyle name="1_BC 8 thang 2009 ve CT trong diem 5nam_Ke hoach 2012 (theo doi) 4 2" xfId="25207"/>
    <cellStyle name="1_BC 8 thang 2009 ve CT trong diem 5nam_Ke hoach 2012 (theo doi) 5" xfId="8534"/>
    <cellStyle name="1_BC 8 thang 2009 ve CT trong diem 5nam_Ke hoach 2012 (theo doi) 5 2" xfId="25208"/>
    <cellStyle name="1_BC 8 thang 2009 ve CT trong diem 5nam_Ke hoach 2012 (theo doi) 6" xfId="25201"/>
    <cellStyle name="1_BC 8 thang 2009 ve CT trong diem 5nam_Ke hoach 2012 theo doi (giai ngan 30.6.12)" xfId="8535"/>
    <cellStyle name="1_BC 8 thang 2009 ve CT trong diem 5nam_Ke hoach 2012 theo doi (giai ngan 30.6.12) 2" xfId="8536"/>
    <cellStyle name="1_BC 8 thang 2009 ve CT trong diem 5nam_Ke hoach 2012 theo doi (giai ngan 30.6.12) 2 2" xfId="8537"/>
    <cellStyle name="1_BC 8 thang 2009 ve CT trong diem 5nam_Ke hoach 2012 theo doi (giai ngan 30.6.12) 2 2 2" xfId="25211"/>
    <cellStyle name="1_BC 8 thang 2009 ve CT trong diem 5nam_Ke hoach 2012 theo doi (giai ngan 30.6.12) 2 3" xfId="8538"/>
    <cellStyle name="1_BC 8 thang 2009 ve CT trong diem 5nam_Ke hoach 2012 theo doi (giai ngan 30.6.12) 2 3 2" xfId="25212"/>
    <cellStyle name="1_BC 8 thang 2009 ve CT trong diem 5nam_Ke hoach 2012 theo doi (giai ngan 30.6.12) 2 4" xfId="8539"/>
    <cellStyle name="1_BC 8 thang 2009 ve CT trong diem 5nam_Ke hoach 2012 theo doi (giai ngan 30.6.12) 2 4 2" xfId="25213"/>
    <cellStyle name="1_BC 8 thang 2009 ve CT trong diem 5nam_Ke hoach 2012 theo doi (giai ngan 30.6.12) 2 5" xfId="25210"/>
    <cellStyle name="1_BC 8 thang 2009 ve CT trong diem 5nam_Ke hoach 2012 theo doi (giai ngan 30.6.12) 3" xfId="8540"/>
    <cellStyle name="1_BC 8 thang 2009 ve CT trong diem 5nam_Ke hoach 2012 theo doi (giai ngan 30.6.12) 3 2" xfId="25214"/>
    <cellStyle name="1_BC 8 thang 2009 ve CT trong diem 5nam_Ke hoach 2012 theo doi (giai ngan 30.6.12) 4" xfId="8541"/>
    <cellStyle name="1_BC 8 thang 2009 ve CT trong diem 5nam_Ke hoach 2012 theo doi (giai ngan 30.6.12) 4 2" xfId="25215"/>
    <cellStyle name="1_BC 8 thang 2009 ve CT trong diem 5nam_Ke hoach 2012 theo doi (giai ngan 30.6.12) 5" xfId="8542"/>
    <cellStyle name="1_BC 8 thang 2009 ve CT trong diem 5nam_Ke hoach 2012 theo doi (giai ngan 30.6.12) 5 2" xfId="25216"/>
    <cellStyle name="1_BC 8 thang 2009 ve CT trong diem 5nam_Ke hoach 2012 theo doi (giai ngan 30.6.12) 6" xfId="25209"/>
    <cellStyle name="1_BC 8 thang 2009 ve CT trong diem 5nam_Ke hoach nam 2013 nguon MT(theo doi) den 31-5-13" xfId="8543"/>
    <cellStyle name="1_BC 8 thang 2009 ve CT trong diem 5nam_Ke hoach nam 2013 nguon MT(theo doi) den 31-5-13 2" xfId="8544"/>
    <cellStyle name="1_BC 8 thang 2009 ve CT trong diem 5nam_Ke hoach nam 2013 nguon MT(theo doi) den 31-5-13 2 2" xfId="8545"/>
    <cellStyle name="1_BC 8 thang 2009 ve CT trong diem 5nam_Ke hoach nam 2013 nguon MT(theo doi) den 31-5-13 2 2 2" xfId="25219"/>
    <cellStyle name="1_BC 8 thang 2009 ve CT trong diem 5nam_Ke hoach nam 2013 nguon MT(theo doi) den 31-5-13 2 3" xfId="8546"/>
    <cellStyle name="1_BC 8 thang 2009 ve CT trong diem 5nam_Ke hoach nam 2013 nguon MT(theo doi) den 31-5-13 2 3 2" xfId="25220"/>
    <cellStyle name="1_BC 8 thang 2009 ve CT trong diem 5nam_Ke hoach nam 2013 nguon MT(theo doi) den 31-5-13 2 4" xfId="8547"/>
    <cellStyle name="1_BC 8 thang 2009 ve CT trong diem 5nam_Ke hoach nam 2013 nguon MT(theo doi) den 31-5-13 2 4 2" xfId="25221"/>
    <cellStyle name="1_BC 8 thang 2009 ve CT trong diem 5nam_Ke hoach nam 2013 nguon MT(theo doi) den 31-5-13 2 5" xfId="25218"/>
    <cellStyle name="1_BC 8 thang 2009 ve CT trong diem 5nam_Ke hoach nam 2013 nguon MT(theo doi) den 31-5-13 3" xfId="8548"/>
    <cellStyle name="1_BC 8 thang 2009 ve CT trong diem 5nam_Ke hoach nam 2013 nguon MT(theo doi) den 31-5-13 3 2" xfId="25222"/>
    <cellStyle name="1_BC 8 thang 2009 ve CT trong diem 5nam_Ke hoach nam 2013 nguon MT(theo doi) den 31-5-13 4" xfId="8549"/>
    <cellStyle name="1_BC 8 thang 2009 ve CT trong diem 5nam_Ke hoach nam 2013 nguon MT(theo doi) den 31-5-13 4 2" xfId="25223"/>
    <cellStyle name="1_BC 8 thang 2009 ve CT trong diem 5nam_Ke hoach nam 2013 nguon MT(theo doi) den 31-5-13 5" xfId="8550"/>
    <cellStyle name="1_BC 8 thang 2009 ve CT trong diem 5nam_Ke hoach nam 2013 nguon MT(theo doi) den 31-5-13 5 2" xfId="25224"/>
    <cellStyle name="1_BC 8 thang 2009 ve CT trong diem 5nam_Ke hoach nam 2013 nguon MT(theo doi) den 31-5-13 6" xfId="25217"/>
    <cellStyle name="1_BC 8 thang 2009 ve CT trong diem 5nam_Phu vuc LV bo" xfId="8551"/>
    <cellStyle name="1_BC 8 thang 2009 ve CT trong diem 5nam_Phu vuc LV bo 2" xfId="8552"/>
    <cellStyle name="1_BC 8 thang 2009 ve CT trong diem 5nam_Phu vuc LV bo 2 2" xfId="8553"/>
    <cellStyle name="1_BC 8 thang 2009 ve CT trong diem 5nam_Phu vuc LV bo 2 2 2" xfId="25227"/>
    <cellStyle name="1_BC 8 thang 2009 ve CT trong diem 5nam_Phu vuc LV bo 2 3" xfId="8554"/>
    <cellStyle name="1_BC 8 thang 2009 ve CT trong diem 5nam_Phu vuc LV bo 2 3 2" xfId="25228"/>
    <cellStyle name="1_BC 8 thang 2009 ve CT trong diem 5nam_Phu vuc LV bo 2 4" xfId="8555"/>
    <cellStyle name="1_BC 8 thang 2009 ve CT trong diem 5nam_Phu vuc LV bo 2 4 2" xfId="25229"/>
    <cellStyle name="1_BC 8 thang 2009 ve CT trong diem 5nam_Phu vuc LV bo 2 5" xfId="25226"/>
    <cellStyle name="1_BC 8 thang 2009 ve CT trong diem 5nam_Phu vuc LV bo 3" xfId="8556"/>
    <cellStyle name="1_BC 8 thang 2009 ve CT trong diem 5nam_Phu vuc LV bo 3 2" xfId="25230"/>
    <cellStyle name="1_BC 8 thang 2009 ve CT trong diem 5nam_Phu vuc LV bo 4" xfId="8557"/>
    <cellStyle name="1_BC 8 thang 2009 ve CT trong diem 5nam_Phu vuc LV bo 4 2" xfId="25231"/>
    <cellStyle name="1_BC 8 thang 2009 ve CT trong diem 5nam_Phu vuc LV bo 5" xfId="8558"/>
    <cellStyle name="1_BC 8 thang 2009 ve CT trong diem 5nam_Phu vuc LV bo 5 2" xfId="25232"/>
    <cellStyle name="1_BC 8 thang 2009 ve CT trong diem 5nam_Phu vuc LV bo 6" xfId="25225"/>
    <cellStyle name="1_BC 8 thang 2009 ve CT trong diem 5nam_Phu vuc LV bo_BC cong trinh trong diem" xfId="8559"/>
    <cellStyle name="1_BC 8 thang 2009 ve CT trong diem 5nam_Phu vuc LV bo_BC cong trinh trong diem 2" xfId="8560"/>
    <cellStyle name="1_BC 8 thang 2009 ve CT trong diem 5nam_Phu vuc LV bo_BC cong trinh trong diem 2 2" xfId="8561"/>
    <cellStyle name="1_BC 8 thang 2009 ve CT trong diem 5nam_Phu vuc LV bo_BC cong trinh trong diem 2 2 2" xfId="25235"/>
    <cellStyle name="1_BC 8 thang 2009 ve CT trong diem 5nam_Phu vuc LV bo_BC cong trinh trong diem 2 3" xfId="8562"/>
    <cellStyle name="1_BC 8 thang 2009 ve CT trong diem 5nam_Phu vuc LV bo_BC cong trinh trong diem 2 3 2" xfId="25236"/>
    <cellStyle name="1_BC 8 thang 2009 ve CT trong diem 5nam_Phu vuc LV bo_BC cong trinh trong diem 2 4" xfId="8563"/>
    <cellStyle name="1_BC 8 thang 2009 ve CT trong diem 5nam_Phu vuc LV bo_BC cong trinh trong diem 2 4 2" xfId="25237"/>
    <cellStyle name="1_BC 8 thang 2009 ve CT trong diem 5nam_Phu vuc LV bo_BC cong trinh trong diem 2 5" xfId="25234"/>
    <cellStyle name="1_BC 8 thang 2009 ve CT trong diem 5nam_Phu vuc LV bo_BC cong trinh trong diem 3" xfId="8564"/>
    <cellStyle name="1_BC 8 thang 2009 ve CT trong diem 5nam_Phu vuc LV bo_BC cong trinh trong diem 3 2" xfId="25238"/>
    <cellStyle name="1_BC 8 thang 2009 ve CT trong diem 5nam_Phu vuc LV bo_BC cong trinh trong diem 4" xfId="8565"/>
    <cellStyle name="1_BC 8 thang 2009 ve CT trong diem 5nam_Phu vuc LV bo_BC cong trinh trong diem 4 2" xfId="25239"/>
    <cellStyle name="1_BC 8 thang 2009 ve CT trong diem 5nam_Phu vuc LV bo_BC cong trinh trong diem 5" xfId="8566"/>
    <cellStyle name="1_BC 8 thang 2009 ve CT trong diem 5nam_Phu vuc LV bo_BC cong trinh trong diem 5 2" xfId="25240"/>
    <cellStyle name="1_BC 8 thang 2009 ve CT trong diem 5nam_Phu vuc LV bo_BC cong trinh trong diem 6" xfId="25233"/>
    <cellStyle name="1_BC 8 thang 2009 ve CT trong diem 5nam_Phu vuc LV bo_BC cong trinh trong diem_BC von DTPT 6 thang 2012" xfId="8567"/>
    <cellStyle name="1_BC 8 thang 2009 ve CT trong diem 5nam_Phu vuc LV bo_BC cong trinh trong diem_BC von DTPT 6 thang 2012 2" xfId="8568"/>
    <cellStyle name="1_BC 8 thang 2009 ve CT trong diem 5nam_Phu vuc LV bo_BC cong trinh trong diem_BC von DTPT 6 thang 2012 2 2" xfId="8569"/>
    <cellStyle name="1_BC 8 thang 2009 ve CT trong diem 5nam_Phu vuc LV bo_BC cong trinh trong diem_BC von DTPT 6 thang 2012 2 2 2" xfId="25243"/>
    <cellStyle name="1_BC 8 thang 2009 ve CT trong diem 5nam_Phu vuc LV bo_BC cong trinh trong diem_BC von DTPT 6 thang 2012 2 3" xfId="8570"/>
    <cellStyle name="1_BC 8 thang 2009 ve CT trong diem 5nam_Phu vuc LV bo_BC cong trinh trong diem_BC von DTPT 6 thang 2012 2 3 2" xfId="25244"/>
    <cellStyle name="1_BC 8 thang 2009 ve CT trong diem 5nam_Phu vuc LV bo_BC cong trinh trong diem_BC von DTPT 6 thang 2012 2 4" xfId="8571"/>
    <cellStyle name="1_BC 8 thang 2009 ve CT trong diem 5nam_Phu vuc LV bo_BC cong trinh trong diem_BC von DTPT 6 thang 2012 2 4 2" xfId="25245"/>
    <cellStyle name="1_BC 8 thang 2009 ve CT trong diem 5nam_Phu vuc LV bo_BC cong trinh trong diem_BC von DTPT 6 thang 2012 2 5" xfId="25242"/>
    <cellStyle name="1_BC 8 thang 2009 ve CT trong diem 5nam_Phu vuc LV bo_BC cong trinh trong diem_BC von DTPT 6 thang 2012 3" xfId="8572"/>
    <cellStyle name="1_BC 8 thang 2009 ve CT trong diem 5nam_Phu vuc LV bo_BC cong trinh trong diem_BC von DTPT 6 thang 2012 3 2" xfId="25246"/>
    <cellStyle name="1_BC 8 thang 2009 ve CT trong diem 5nam_Phu vuc LV bo_BC cong trinh trong diem_BC von DTPT 6 thang 2012 4" xfId="8573"/>
    <cellStyle name="1_BC 8 thang 2009 ve CT trong diem 5nam_Phu vuc LV bo_BC cong trinh trong diem_BC von DTPT 6 thang 2012 4 2" xfId="25247"/>
    <cellStyle name="1_BC 8 thang 2009 ve CT trong diem 5nam_Phu vuc LV bo_BC cong trinh trong diem_BC von DTPT 6 thang 2012 5" xfId="8574"/>
    <cellStyle name="1_BC 8 thang 2009 ve CT trong diem 5nam_Phu vuc LV bo_BC cong trinh trong diem_BC von DTPT 6 thang 2012 5 2" xfId="25248"/>
    <cellStyle name="1_BC 8 thang 2009 ve CT trong diem 5nam_Phu vuc LV bo_BC cong trinh trong diem_BC von DTPT 6 thang 2012 6" xfId="25241"/>
    <cellStyle name="1_BC 8 thang 2009 ve CT trong diem 5nam_Phu vuc LV bo_BC cong trinh trong diem_Bieu du thao QD von ho tro co MT" xfId="8575"/>
    <cellStyle name="1_BC 8 thang 2009 ve CT trong diem 5nam_Phu vuc LV bo_BC cong trinh trong diem_Bieu du thao QD von ho tro co MT 2" xfId="8576"/>
    <cellStyle name="1_BC 8 thang 2009 ve CT trong diem 5nam_Phu vuc LV bo_BC cong trinh trong diem_Bieu du thao QD von ho tro co MT 2 2" xfId="8577"/>
    <cellStyle name="1_BC 8 thang 2009 ve CT trong diem 5nam_Phu vuc LV bo_BC cong trinh trong diem_Bieu du thao QD von ho tro co MT 2 2 2" xfId="25251"/>
    <cellStyle name="1_BC 8 thang 2009 ve CT trong diem 5nam_Phu vuc LV bo_BC cong trinh trong diem_Bieu du thao QD von ho tro co MT 2 3" xfId="8578"/>
    <cellStyle name="1_BC 8 thang 2009 ve CT trong diem 5nam_Phu vuc LV bo_BC cong trinh trong diem_Bieu du thao QD von ho tro co MT 2 3 2" xfId="25252"/>
    <cellStyle name="1_BC 8 thang 2009 ve CT trong diem 5nam_Phu vuc LV bo_BC cong trinh trong diem_Bieu du thao QD von ho tro co MT 2 4" xfId="8579"/>
    <cellStyle name="1_BC 8 thang 2009 ve CT trong diem 5nam_Phu vuc LV bo_BC cong trinh trong diem_Bieu du thao QD von ho tro co MT 2 4 2" xfId="25253"/>
    <cellStyle name="1_BC 8 thang 2009 ve CT trong diem 5nam_Phu vuc LV bo_BC cong trinh trong diem_Bieu du thao QD von ho tro co MT 2 5" xfId="25250"/>
    <cellStyle name="1_BC 8 thang 2009 ve CT trong diem 5nam_Phu vuc LV bo_BC cong trinh trong diem_Bieu du thao QD von ho tro co MT 3" xfId="8580"/>
    <cellStyle name="1_BC 8 thang 2009 ve CT trong diem 5nam_Phu vuc LV bo_BC cong trinh trong diem_Bieu du thao QD von ho tro co MT 3 2" xfId="25254"/>
    <cellStyle name="1_BC 8 thang 2009 ve CT trong diem 5nam_Phu vuc LV bo_BC cong trinh trong diem_Bieu du thao QD von ho tro co MT 4" xfId="8581"/>
    <cellStyle name="1_BC 8 thang 2009 ve CT trong diem 5nam_Phu vuc LV bo_BC cong trinh trong diem_Bieu du thao QD von ho tro co MT 4 2" xfId="25255"/>
    <cellStyle name="1_BC 8 thang 2009 ve CT trong diem 5nam_Phu vuc LV bo_BC cong trinh trong diem_Bieu du thao QD von ho tro co MT 5" xfId="8582"/>
    <cellStyle name="1_BC 8 thang 2009 ve CT trong diem 5nam_Phu vuc LV bo_BC cong trinh trong diem_Bieu du thao QD von ho tro co MT 5 2" xfId="25256"/>
    <cellStyle name="1_BC 8 thang 2009 ve CT trong diem 5nam_Phu vuc LV bo_BC cong trinh trong diem_Bieu du thao QD von ho tro co MT 6" xfId="25249"/>
    <cellStyle name="1_BC 8 thang 2009 ve CT trong diem 5nam_Phu vuc LV bo_BC cong trinh trong diem_Ke hoach 2012 (theo doi)" xfId="8583"/>
    <cellStyle name="1_BC 8 thang 2009 ve CT trong diem 5nam_Phu vuc LV bo_BC cong trinh trong diem_Ke hoach 2012 (theo doi) 2" xfId="8584"/>
    <cellStyle name="1_BC 8 thang 2009 ve CT trong diem 5nam_Phu vuc LV bo_BC cong trinh trong diem_Ke hoach 2012 (theo doi) 2 2" xfId="8585"/>
    <cellStyle name="1_BC 8 thang 2009 ve CT trong diem 5nam_Phu vuc LV bo_BC cong trinh trong diem_Ke hoach 2012 (theo doi) 2 2 2" xfId="25259"/>
    <cellStyle name="1_BC 8 thang 2009 ve CT trong diem 5nam_Phu vuc LV bo_BC cong trinh trong diem_Ke hoach 2012 (theo doi) 2 3" xfId="8586"/>
    <cellStyle name="1_BC 8 thang 2009 ve CT trong diem 5nam_Phu vuc LV bo_BC cong trinh trong diem_Ke hoach 2012 (theo doi) 2 3 2" xfId="25260"/>
    <cellStyle name="1_BC 8 thang 2009 ve CT trong diem 5nam_Phu vuc LV bo_BC cong trinh trong diem_Ke hoach 2012 (theo doi) 2 4" xfId="8587"/>
    <cellStyle name="1_BC 8 thang 2009 ve CT trong diem 5nam_Phu vuc LV bo_BC cong trinh trong diem_Ke hoach 2012 (theo doi) 2 4 2" xfId="25261"/>
    <cellStyle name="1_BC 8 thang 2009 ve CT trong diem 5nam_Phu vuc LV bo_BC cong trinh trong diem_Ke hoach 2012 (theo doi) 2 5" xfId="25258"/>
    <cellStyle name="1_BC 8 thang 2009 ve CT trong diem 5nam_Phu vuc LV bo_BC cong trinh trong diem_Ke hoach 2012 (theo doi) 3" xfId="8588"/>
    <cellStyle name="1_BC 8 thang 2009 ve CT trong diem 5nam_Phu vuc LV bo_BC cong trinh trong diem_Ke hoach 2012 (theo doi) 3 2" xfId="25262"/>
    <cellStyle name="1_BC 8 thang 2009 ve CT trong diem 5nam_Phu vuc LV bo_BC cong trinh trong diem_Ke hoach 2012 (theo doi) 4" xfId="8589"/>
    <cellStyle name="1_BC 8 thang 2009 ve CT trong diem 5nam_Phu vuc LV bo_BC cong trinh trong diem_Ke hoach 2012 (theo doi) 4 2" xfId="25263"/>
    <cellStyle name="1_BC 8 thang 2009 ve CT trong diem 5nam_Phu vuc LV bo_BC cong trinh trong diem_Ke hoach 2012 (theo doi) 5" xfId="8590"/>
    <cellStyle name="1_BC 8 thang 2009 ve CT trong diem 5nam_Phu vuc LV bo_BC cong trinh trong diem_Ke hoach 2012 (theo doi) 5 2" xfId="25264"/>
    <cellStyle name="1_BC 8 thang 2009 ve CT trong diem 5nam_Phu vuc LV bo_BC cong trinh trong diem_Ke hoach 2012 (theo doi) 6" xfId="25257"/>
    <cellStyle name="1_BC 8 thang 2009 ve CT trong diem 5nam_Phu vuc LV bo_BC cong trinh trong diem_Ke hoach 2012 theo doi (giai ngan 30.6.12)" xfId="8591"/>
    <cellStyle name="1_BC 8 thang 2009 ve CT trong diem 5nam_Phu vuc LV bo_BC cong trinh trong diem_Ke hoach 2012 theo doi (giai ngan 30.6.12) 2" xfId="8592"/>
    <cellStyle name="1_BC 8 thang 2009 ve CT trong diem 5nam_Phu vuc LV bo_BC cong trinh trong diem_Ke hoach 2012 theo doi (giai ngan 30.6.12) 2 2" xfId="8593"/>
    <cellStyle name="1_BC 8 thang 2009 ve CT trong diem 5nam_Phu vuc LV bo_BC cong trinh trong diem_Ke hoach 2012 theo doi (giai ngan 30.6.12) 2 2 2" xfId="25267"/>
    <cellStyle name="1_BC 8 thang 2009 ve CT trong diem 5nam_Phu vuc LV bo_BC cong trinh trong diem_Ke hoach 2012 theo doi (giai ngan 30.6.12) 2 3" xfId="8594"/>
    <cellStyle name="1_BC 8 thang 2009 ve CT trong diem 5nam_Phu vuc LV bo_BC cong trinh trong diem_Ke hoach 2012 theo doi (giai ngan 30.6.12) 2 3 2" xfId="25268"/>
    <cellStyle name="1_BC 8 thang 2009 ve CT trong diem 5nam_Phu vuc LV bo_BC cong trinh trong diem_Ke hoach 2012 theo doi (giai ngan 30.6.12) 2 4" xfId="8595"/>
    <cellStyle name="1_BC 8 thang 2009 ve CT trong diem 5nam_Phu vuc LV bo_BC cong trinh trong diem_Ke hoach 2012 theo doi (giai ngan 30.6.12) 2 4 2" xfId="25269"/>
    <cellStyle name="1_BC 8 thang 2009 ve CT trong diem 5nam_Phu vuc LV bo_BC cong trinh trong diem_Ke hoach 2012 theo doi (giai ngan 30.6.12) 2 5" xfId="25266"/>
    <cellStyle name="1_BC 8 thang 2009 ve CT trong diem 5nam_Phu vuc LV bo_BC cong trinh trong diem_Ke hoach 2012 theo doi (giai ngan 30.6.12) 3" xfId="8596"/>
    <cellStyle name="1_BC 8 thang 2009 ve CT trong diem 5nam_Phu vuc LV bo_BC cong trinh trong diem_Ke hoach 2012 theo doi (giai ngan 30.6.12) 3 2" xfId="25270"/>
    <cellStyle name="1_BC 8 thang 2009 ve CT trong diem 5nam_Phu vuc LV bo_BC cong trinh trong diem_Ke hoach 2012 theo doi (giai ngan 30.6.12) 4" xfId="8597"/>
    <cellStyle name="1_BC 8 thang 2009 ve CT trong diem 5nam_Phu vuc LV bo_BC cong trinh trong diem_Ke hoach 2012 theo doi (giai ngan 30.6.12) 4 2" xfId="25271"/>
    <cellStyle name="1_BC 8 thang 2009 ve CT trong diem 5nam_Phu vuc LV bo_BC cong trinh trong diem_Ke hoach 2012 theo doi (giai ngan 30.6.12) 5" xfId="8598"/>
    <cellStyle name="1_BC 8 thang 2009 ve CT trong diem 5nam_Phu vuc LV bo_BC cong trinh trong diem_Ke hoach 2012 theo doi (giai ngan 30.6.12) 5 2" xfId="25272"/>
    <cellStyle name="1_BC 8 thang 2009 ve CT trong diem 5nam_Phu vuc LV bo_BC cong trinh trong diem_Ke hoach 2012 theo doi (giai ngan 30.6.12) 6" xfId="25265"/>
    <cellStyle name="1_BC 8 thang 2009 ve CT trong diem 5nam_Phu vuc LV bo_BC von DTPT 6 thang 2012" xfId="8599"/>
    <cellStyle name="1_BC 8 thang 2009 ve CT trong diem 5nam_Phu vuc LV bo_BC von DTPT 6 thang 2012 2" xfId="8600"/>
    <cellStyle name="1_BC 8 thang 2009 ve CT trong diem 5nam_Phu vuc LV bo_BC von DTPT 6 thang 2012 2 2" xfId="8601"/>
    <cellStyle name="1_BC 8 thang 2009 ve CT trong diem 5nam_Phu vuc LV bo_BC von DTPT 6 thang 2012 2 2 2" xfId="25275"/>
    <cellStyle name="1_BC 8 thang 2009 ve CT trong diem 5nam_Phu vuc LV bo_BC von DTPT 6 thang 2012 2 3" xfId="8602"/>
    <cellStyle name="1_BC 8 thang 2009 ve CT trong diem 5nam_Phu vuc LV bo_BC von DTPT 6 thang 2012 2 3 2" xfId="25276"/>
    <cellStyle name="1_BC 8 thang 2009 ve CT trong diem 5nam_Phu vuc LV bo_BC von DTPT 6 thang 2012 2 4" xfId="8603"/>
    <cellStyle name="1_BC 8 thang 2009 ve CT trong diem 5nam_Phu vuc LV bo_BC von DTPT 6 thang 2012 2 4 2" xfId="25277"/>
    <cellStyle name="1_BC 8 thang 2009 ve CT trong diem 5nam_Phu vuc LV bo_BC von DTPT 6 thang 2012 2 5" xfId="25274"/>
    <cellStyle name="1_BC 8 thang 2009 ve CT trong diem 5nam_Phu vuc LV bo_BC von DTPT 6 thang 2012 3" xfId="8604"/>
    <cellStyle name="1_BC 8 thang 2009 ve CT trong diem 5nam_Phu vuc LV bo_BC von DTPT 6 thang 2012 3 2" xfId="25278"/>
    <cellStyle name="1_BC 8 thang 2009 ve CT trong diem 5nam_Phu vuc LV bo_BC von DTPT 6 thang 2012 4" xfId="8605"/>
    <cellStyle name="1_BC 8 thang 2009 ve CT trong diem 5nam_Phu vuc LV bo_BC von DTPT 6 thang 2012 4 2" xfId="25279"/>
    <cellStyle name="1_BC 8 thang 2009 ve CT trong diem 5nam_Phu vuc LV bo_BC von DTPT 6 thang 2012 5" xfId="8606"/>
    <cellStyle name="1_BC 8 thang 2009 ve CT trong diem 5nam_Phu vuc LV bo_BC von DTPT 6 thang 2012 5 2" xfId="25280"/>
    <cellStyle name="1_BC 8 thang 2009 ve CT trong diem 5nam_Phu vuc LV bo_BC von DTPT 6 thang 2012 6" xfId="25273"/>
    <cellStyle name="1_BC 8 thang 2009 ve CT trong diem 5nam_Phu vuc LV bo_Bieu du thao QD von ho tro co MT" xfId="8607"/>
    <cellStyle name="1_BC 8 thang 2009 ve CT trong diem 5nam_Phu vuc LV bo_Bieu du thao QD von ho tro co MT 2" xfId="8608"/>
    <cellStyle name="1_BC 8 thang 2009 ve CT trong diem 5nam_Phu vuc LV bo_Bieu du thao QD von ho tro co MT 2 2" xfId="8609"/>
    <cellStyle name="1_BC 8 thang 2009 ve CT trong diem 5nam_Phu vuc LV bo_Bieu du thao QD von ho tro co MT 2 2 2" xfId="25283"/>
    <cellStyle name="1_BC 8 thang 2009 ve CT trong diem 5nam_Phu vuc LV bo_Bieu du thao QD von ho tro co MT 2 3" xfId="8610"/>
    <cellStyle name="1_BC 8 thang 2009 ve CT trong diem 5nam_Phu vuc LV bo_Bieu du thao QD von ho tro co MT 2 3 2" xfId="25284"/>
    <cellStyle name="1_BC 8 thang 2009 ve CT trong diem 5nam_Phu vuc LV bo_Bieu du thao QD von ho tro co MT 2 4" xfId="8611"/>
    <cellStyle name="1_BC 8 thang 2009 ve CT trong diem 5nam_Phu vuc LV bo_Bieu du thao QD von ho tro co MT 2 4 2" xfId="25285"/>
    <cellStyle name="1_BC 8 thang 2009 ve CT trong diem 5nam_Phu vuc LV bo_Bieu du thao QD von ho tro co MT 2 5" xfId="25282"/>
    <cellStyle name="1_BC 8 thang 2009 ve CT trong diem 5nam_Phu vuc LV bo_Bieu du thao QD von ho tro co MT 3" xfId="8612"/>
    <cellStyle name="1_BC 8 thang 2009 ve CT trong diem 5nam_Phu vuc LV bo_Bieu du thao QD von ho tro co MT 3 2" xfId="25286"/>
    <cellStyle name="1_BC 8 thang 2009 ve CT trong diem 5nam_Phu vuc LV bo_Bieu du thao QD von ho tro co MT 4" xfId="8613"/>
    <cellStyle name="1_BC 8 thang 2009 ve CT trong diem 5nam_Phu vuc LV bo_Bieu du thao QD von ho tro co MT 4 2" xfId="25287"/>
    <cellStyle name="1_BC 8 thang 2009 ve CT trong diem 5nam_Phu vuc LV bo_Bieu du thao QD von ho tro co MT 5" xfId="8614"/>
    <cellStyle name="1_BC 8 thang 2009 ve CT trong diem 5nam_Phu vuc LV bo_Bieu du thao QD von ho tro co MT 5 2" xfId="25288"/>
    <cellStyle name="1_BC 8 thang 2009 ve CT trong diem 5nam_Phu vuc LV bo_Bieu du thao QD von ho tro co MT 6" xfId="25281"/>
    <cellStyle name="1_BC 8 thang 2009 ve CT trong diem 5nam_Phu vuc LV bo_Ke hoach 2012 (theo doi)" xfId="8615"/>
    <cellStyle name="1_BC 8 thang 2009 ve CT trong diem 5nam_Phu vuc LV bo_Ke hoach 2012 (theo doi) 2" xfId="8616"/>
    <cellStyle name="1_BC 8 thang 2009 ve CT trong diem 5nam_Phu vuc LV bo_Ke hoach 2012 (theo doi) 2 2" xfId="8617"/>
    <cellStyle name="1_BC 8 thang 2009 ve CT trong diem 5nam_Phu vuc LV bo_Ke hoach 2012 (theo doi) 2 2 2" xfId="25291"/>
    <cellStyle name="1_BC 8 thang 2009 ve CT trong diem 5nam_Phu vuc LV bo_Ke hoach 2012 (theo doi) 2 3" xfId="8618"/>
    <cellStyle name="1_BC 8 thang 2009 ve CT trong diem 5nam_Phu vuc LV bo_Ke hoach 2012 (theo doi) 2 3 2" xfId="25292"/>
    <cellStyle name="1_BC 8 thang 2009 ve CT trong diem 5nam_Phu vuc LV bo_Ke hoach 2012 (theo doi) 2 4" xfId="8619"/>
    <cellStyle name="1_BC 8 thang 2009 ve CT trong diem 5nam_Phu vuc LV bo_Ke hoach 2012 (theo doi) 2 4 2" xfId="25293"/>
    <cellStyle name="1_BC 8 thang 2009 ve CT trong diem 5nam_Phu vuc LV bo_Ke hoach 2012 (theo doi) 2 5" xfId="25290"/>
    <cellStyle name="1_BC 8 thang 2009 ve CT trong diem 5nam_Phu vuc LV bo_Ke hoach 2012 (theo doi) 3" xfId="8620"/>
    <cellStyle name="1_BC 8 thang 2009 ve CT trong diem 5nam_Phu vuc LV bo_Ke hoach 2012 (theo doi) 3 2" xfId="25294"/>
    <cellStyle name="1_BC 8 thang 2009 ve CT trong diem 5nam_Phu vuc LV bo_Ke hoach 2012 (theo doi) 4" xfId="8621"/>
    <cellStyle name="1_BC 8 thang 2009 ve CT trong diem 5nam_Phu vuc LV bo_Ke hoach 2012 (theo doi) 4 2" xfId="25295"/>
    <cellStyle name="1_BC 8 thang 2009 ve CT trong diem 5nam_Phu vuc LV bo_Ke hoach 2012 (theo doi) 5" xfId="8622"/>
    <cellStyle name="1_BC 8 thang 2009 ve CT trong diem 5nam_Phu vuc LV bo_Ke hoach 2012 (theo doi) 5 2" xfId="25296"/>
    <cellStyle name="1_BC 8 thang 2009 ve CT trong diem 5nam_Phu vuc LV bo_Ke hoach 2012 (theo doi) 6" xfId="25289"/>
    <cellStyle name="1_BC 8 thang 2009 ve CT trong diem 5nam_Phu vuc LV bo_Ke hoach 2012 theo doi (giai ngan 30.6.12)" xfId="8623"/>
    <cellStyle name="1_BC 8 thang 2009 ve CT trong diem 5nam_Phu vuc LV bo_Ke hoach 2012 theo doi (giai ngan 30.6.12) 2" xfId="8624"/>
    <cellStyle name="1_BC 8 thang 2009 ve CT trong diem 5nam_Phu vuc LV bo_Ke hoach 2012 theo doi (giai ngan 30.6.12) 2 2" xfId="8625"/>
    <cellStyle name="1_BC 8 thang 2009 ve CT trong diem 5nam_Phu vuc LV bo_Ke hoach 2012 theo doi (giai ngan 30.6.12) 2 2 2" xfId="25299"/>
    <cellStyle name="1_BC 8 thang 2009 ve CT trong diem 5nam_Phu vuc LV bo_Ke hoach 2012 theo doi (giai ngan 30.6.12) 2 3" xfId="8626"/>
    <cellStyle name="1_BC 8 thang 2009 ve CT trong diem 5nam_Phu vuc LV bo_Ke hoach 2012 theo doi (giai ngan 30.6.12) 2 3 2" xfId="25300"/>
    <cellStyle name="1_BC 8 thang 2009 ve CT trong diem 5nam_Phu vuc LV bo_Ke hoach 2012 theo doi (giai ngan 30.6.12) 2 4" xfId="8627"/>
    <cellStyle name="1_BC 8 thang 2009 ve CT trong diem 5nam_Phu vuc LV bo_Ke hoach 2012 theo doi (giai ngan 30.6.12) 2 4 2" xfId="25301"/>
    <cellStyle name="1_BC 8 thang 2009 ve CT trong diem 5nam_Phu vuc LV bo_Ke hoach 2012 theo doi (giai ngan 30.6.12) 2 5" xfId="25298"/>
    <cellStyle name="1_BC 8 thang 2009 ve CT trong diem 5nam_Phu vuc LV bo_Ke hoach 2012 theo doi (giai ngan 30.6.12) 3" xfId="8628"/>
    <cellStyle name="1_BC 8 thang 2009 ve CT trong diem 5nam_Phu vuc LV bo_Ke hoach 2012 theo doi (giai ngan 30.6.12) 3 2" xfId="25302"/>
    <cellStyle name="1_BC 8 thang 2009 ve CT trong diem 5nam_Phu vuc LV bo_Ke hoach 2012 theo doi (giai ngan 30.6.12) 4" xfId="8629"/>
    <cellStyle name="1_BC 8 thang 2009 ve CT trong diem 5nam_Phu vuc LV bo_Ke hoach 2012 theo doi (giai ngan 30.6.12) 4 2" xfId="25303"/>
    <cellStyle name="1_BC 8 thang 2009 ve CT trong diem 5nam_Phu vuc LV bo_Ke hoach 2012 theo doi (giai ngan 30.6.12) 5" xfId="8630"/>
    <cellStyle name="1_BC 8 thang 2009 ve CT trong diem 5nam_Phu vuc LV bo_Ke hoach 2012 theo doi (giai ngan 30.6.12) 5 2" xfId="25304"/>
    <cellStyle name="1_BC 8 thang 2009 ve CT trong diem 5nam_Phu vuc LV bo_Ke hoach 2012 theo doi (giai ngan 30.6.12) 6" xfId="25297"/>
    <cellStyle name="1_BC 8 thang 2009 ve CT trong diem 5nam_Phu vuc LV bo_pvhung.skhdt 20117113152041 Danh muc cong trinh trong diem" xfId="8631"/>
    <cellStyle name="1_BC 8 thang 2009 ve CT trong diem 5nam_Phu vuc LV bo_pvhung.skhdt 20117113152041 Danh muc cong trinh trong diem 2" xfId="8632"/>
    <cellStyle name="1_BC 8 thang 2009 ve CT trong diem 5nam_Phu vuc LV bo_pvhung.skhdt 20117113152041 Danh muc cong trinh trong diem 2 2" xfId="8633"/>
    <cellStyle name="1_BC 8 thang 2009 ve CT trong diem 5nam_Phu vuc LV bo_pvhung.skhdt 20117113152041 Danh muc cong trinh trong diem 2 2 2" xfId="25307"/>
    <cellStyle name="1_BC 8 thang 2009 ve CT trong diem 5nam_Phu vuc LV bo_pvhung.skhdt 20117113152041 Danh muc cong trinh trong diem 2 3" xfId="8634"/>
    <cellStyle name="1_BC 8 thang 2009 ve CT trong diem 5nam_Phu vuc LV bo_pvhung.skhdt 20117113152041 Danh muc cong trinh trong diem 2 3 2" xfId="25308"/>
    <cellStyle name="1_BC 8 thang 2009 ve CT trong diem 5nam_Phu vuc LV bo_pvhung.skhdt 20117113152041 Danh muc cong trinh trong diem 2 4" xfId="8635"/>
    <cellStyle name="1_BC 8 thang 2009 ve CT trong diem 5nam_Phu vuc LV bo_pvhung.skhdt 20117113152041 Danh muc cong trinh trong diem 2 4 2" xfId="25309"/>
    <cellStyle name="1_BC 8 thang 2009 ve CT trong diem 5nam_Phu vuc LV bo_pvhung.skhdt 20117113152041 Danh muc cong trinh trong diem 2 5" xfId="25306"/>
    <cellStyle name="1_BC 8 thang 2009 ve CT trong diem 5nam_Phu vuc LV bo_pvhung.skhdt 20117113152041 Danh muc cong trinh trong diem 3" xfId="8636"/>
    <cellStyle name="1_BC 8 thang 2009 ve CT trong diem 5nam_Phu vuc LV bo_pvhung.skhdt 20117113152041 Danh muc cong trinh trong diem 3 2" xfId="25310"/>
    <cellStyle name="1_BC 8 thang 2009 ve CT trong diem 5nam_Phu vuc LV bo_pvhung.skhdt 20117113152041 Danh muc cong trinh trong diem 4" xfId="8637"/>
    <cellStyle name="1_BC 8 thang 2009 ve CT trong diem 5nam_Phu vuc LV bo_pvhung.skhdt 20117113152041 Danh muc cong trinh trong diem 4 2" xfId="25311"/>
    <cellStyle name="1_BC 8 thang 2009 ve CT trong diem 5nam_Phu vuc LV bo_pvhung.skhdt 20117113152041 Danh muc cong trinh trong diem 5" xfId="8638"/>
    <cellStyle name="1_BC 8 thang 2009 ve CT trong diem 5nam_Phu vuc LV bo_pvhung.skhdt 20117113152041 Danh muc cong trinh trong diem 5 2" xfId="25312"/>
    <cellStyle name="1_BC 8 thang 2009 ve CT trong diem 5nam_Phu vuc LV bo_pvhung.skhdt 20117113152041 Danh muc cong trinh trong diem 6" xfId="25305"/>
    <cellStyle name="1_BC 8 thang 2009 ve CT trong diem 5nam_Phu vuc LV bo_pvhung.skhdt 20117113152041 Danh muc cong trinh trong diem_BC von DTPT 6 thang 2012" xfId="8639"/>
    <cellStyle name="1_BC 8 thang 2009 ve CT trong diem 5nam_Phu vuc LV bo_pvhung.skhdt 20117113152041 Danh muc cong trinh trong diem_BC von DTPT 6 thang 2012 2" xfId="8640"/>
    <cellStyle name="1_BC 8 thang 2009 ve CT trong diem 5nam_Phu vuc LV bo_pvhung.skhdt 20117113152041 Danh muc cong trinh trong diem_BC von DTPT 6 thang 2012 2 2" xfId="8641"/>
    <cellStyle name="1_BC 8 thang 2009 ve CT trong diem 5nam_Phu vuc LV bo_pvhung.skhdt 20117113152041 Danh muc cong trinh trong diem_BC von DTPT 6 thang 2012 2 2 2" xfId="25315"/>
    <cellStyle name="1_BC 8 thang 2009 ve CT trong diem 5nam_Phu vuc LV bo_pvhung.skhdt 20117113152041 Danh muc cong trinh trong diem_BC von DTPT 6 thang 2012 2 3" xfId="8642"/>
    <cellStyle name="1_BC 8 thang 2009 ve CT trong diem 5nam_Phu vuc LV bo_pvhung.skhdt 20117113152041 Danh muc cong trinh trong diem_BC von DTPT 6 thang 2012 2 3 2" xfId="25316"/>
    <cellStyle name="1_BC 8 thang 2009 ve CT trong diem 5nam_Phu vuc LV bo_pvhung.skhdt 20117113152041 Danh muc cong trinh trong diem_BC von DTPT 6 thang 2012 2 4" xfId="8643"/>
    <cellStyle name="1_BC 8 thang 2009 ve CT trong diem 5nam_Phu vuc LV bo_pvhung.skhdt 20117113152041 Danh muc cong trinh trong diem_BC von DTPT 6 thang 2012 2 4 2" xfId="25317"/>
    <cellStyle name="1_BC 8 thang 2009 ve CT trong diem 5nam_Phu vuc LV bo_pvhung.skhdt 20117113152041 Danh muc cong trinh trong diem_BC von DTPT 6 thang 2012 2 5" xfId="25314"/>
    <cellStyle name="1_BC 8 thang 2009 ve CT trong diem 5nam_Phu vuc LV bo_pvhung.skhdt 20117113152041 Danh muc cong trinh trong diem_BC von DTPT 6 thang 2012 3" xfId="8644"/>
    <cellStyle name="1_BC 8 thang 2009 ve CT trong diem 5nam_Phu vuc LV bo_pvhung.skhdt 20117113152041 Danh muc cong trinh trong diem_BC von DTPT 6 thang 2012 3 2" xfId="25318"/>
    <cellStyle name="1_BC 8 thang 2009 ve CT trong diem 5nam_Phu vuc LV bo_pvhung.skhdt 20117113152041 Danh muc cong trinh trong diem_BC von DTPT 6 thang 2012 4" xfId="8645"/>
    <cellStyle name="1_BC 8 thang 2009 ve CT trong diem 5nam_Phu vuc LV bo_pvhung.skhdt 20117113152041 Danh muc cong trinh trong diem_BC von DTPT 6 thang 2012 4 2" xfId="25319"/>
    <cellStyle name="1_BC 8 thang 2009 ve CT trong diem 5nam_Phu vuc LV bo_pvhung.skhdt 20117113152041 Danh muc cong trinh trong diem_BC von DTPT 6 thang 2012 5" xfId="8646"/>
    <cellStyle name="1_BC 8 thang 2009 ve CT trong diem 5nam_Phu vuc LV bo_pvhung.skhdt 20117113152041 Danh muc cong trinh trong diem_BC von DTPT 6 thang 2012 5 2" xfId="25320"/>
    <cellStyle name="1_BC 8 thang 2009 ve CT trong diem 5nam_Phu vuc LV bo_pvhung.skhdt 20117113152041 Danh muc cong trinh trong diem_BC von DTPT 6 thang 2012 6" xfId="25313"/>
    <cellStyle name="1_BC 8 thang 2009 ve CT trong diem 5nam_Phu vuc LV bo_pvhung.skhdt 20117113152041 Danh muc cong trinh trong diem_Bieu du thao QD von ho tro co MT" xfId="8647"/>
    <cellStyle name="1_BC 8 thang 2009 ve CT trong diem 5nam_Phu vuc LV bo_pvhung.skhdt 20117113152041 Danh muc cong trinh trong diem_Bieu du thao QD von ho tro co MT 2" xfId="8648"/>
    <cellStyle name="1_BC 8 thang 2009 ve CT trong diem 5nam_Phu vuc LV bo_pvhung.skhdt 20117113152041 Danh muc cong trinh trong diem_Bieu du thao QD von ho tro co MT 2 2" xfId="8649"/>
    <cellStyle name="1_BC 8 thang 2009 ve CT trong diem 5nam_Phu vuc LV bo_pvhung.skhdt 20117113152041 Danh muc cong trinh trong diem_Bieu du thao QD von ho tro co MT 2 2 2" xfId="25323"/>
    <cellStyle name="1_BC 8 thang 2009 ve CT trong diem 5nam_Phu vuc LV bo_pvhung.skhdt 20117113152041 Danh muc cong trinh trong diem_Bieu du thao QD von ho tro co MT 2 3" xfId="8650"/>
    <cellStyle name="1_BC 8 thang 2009 ve CT trong diem 5nam_Phu vuc LV bo_pvhung.skhdt 20117113152041 Danh muc cong trinh trong diem_Bieu du thao QD von ho tro co MT 2 3 2" xfId="25324"/>
    <cellStyle name="1_BC 8 thang 2009 ve CT trong diem 5nam_Phu vuc LV bo_pvhung.skhdt 20117113152041 Danh muc cong trinh trong diem_Bieu du thao QD von ho tro co MT 2 4" xfId="8651"/>
    <cellStyle name="1_BC 8 thang 2009 ve CT trong diem 5nam_Phu vuc LV bo_pvhung.skhdt 20117113152041 Danh muc cong trinh trong diem_Bieu du thao QD von ho tro co MT 2 4 2" xfId="25325"/>
    <cellStyle name="1_BC 8 thang 2009 ve CT trong diem 5nam_Phu vuc LV bo_pvhung.skhdt 20117113152041 Danh muc cong trinh trong diem_Bieu du thao QD von ho tro co MT 2 5" xfId="25322"/>
    <cellStyle name="1_BC 8 thang 2009 ve CT trong diem 5nam_Phu vuc LV bo_pvhung.skhdt 20117113152041 Danh muc cong trinh trong diem_Bieu du thao QD von ho tro co MT 3" xfId="8652"/>
    <cellStyle name="1_BC 8 thang 2009 ve CT trong diem 5nam_Phu vuc LV bo_pvhung.skhdt 20117113152041 Danh muc cong trinh trong diem_Bieu du thao QD von ho tro co MT 3 2" xfId="25326"/>
    <cellStyle name="1_BC 8 thang 2009 ve CT trong diem 5nam_Phu vuc LV bo_pvhung.skhdt 20117113152041 Danh muc cong trinh trong diem_Bieu du thao QD von ho tro co MT 4" xfId="8653"/>
    <cellStyle name="1_BC 8 thang 2009 ve CT trong diem 5nam_Phu vuc LV bo_pvhung.skhdt 20117113152041 Danh muc cong trinh trong diem_Bieu du thao QD von ho tro co MT 4 2" xfId="25327"/>
    <cellStyle name="1_BC 8 thang 2009 ve CT trong diem 5nam_Phu vuc LV bo_pvhung.skhdt 20117113152041 Danh muc cong trinh trong diem_Bieu du thao QD von ho tro co MT 5" xfId="8654"/>
    <cellStyle name="1_BC 8 thang 2009 ve CT trong diem 5nam_Phu vuc LV bo_pvhung.skhdt 20117113152041 Danh muc cong trinh trong diem_Bieu du thao QD von ho tro co MT 5 2" xfId="25328"/>
    <cellStyle name="1_BC 8 thang 2009 ve CT trong diem 5nam_Phu vuc LV bo_pvhung.skhdt 20117113152041 Danh muc cong trinh trong diem_Bieu du thao QD von ho tro co MT 6" xfId="25321"/>
    <cellStyle name="1_BC 8 thang 2009 ve CT trong diem 5nam_Phu vuc LV bo_pvhung.skhdt 20117113152041 Danh muc cong trinh trong diem_Ke hoach 2012 (theo doi)" xfId="8655"/>
    <cellStyle name="1_BC 8 thang 2009 ve CT trong diem 5nam_Phu vuc LV bo_pvhung.skhdt 20117113152041 Danh muc cong trinh trong diem_Ke hoach 2012 (theo doi) 2" xfId="8656"/>
    <cellStyle name="1_BC 8 thang 2009 ve CT trong diem 5nam_Phu vuc LV bo_pvhung.skhdt 20117113152041 Danh muc cong trinh trong diem_Ke hoach 2012 (theo doi) 2 2" xfId="8657"/>
    <cellStyle name="1_BC 8 thang 2009 ve CT trong diem 5nam_Phu vuc LV bo_pvhung.skhdt 20117113152041 Danh muc cong trinh trong diem_Ke hoach 2012 (theo doi) 2 2 2" xfId="25331"/>
    <cellStyle name="1_BC 8 thang 2009 ve CT trong diem 5nam_Phu vuc LV bo_pvhung.skhdt 20117113152041 Danh muc cong trinh trong diem_Ke hoach 2012 (theo doi) 2 3" xfId="8658"/>
    <cellStyle name="1_BC 8 thang 2009 ve CT trong diem 5nam_Phu vuc LV bo_pvhung.skhdt 20117113152041 Danh muc cong trinh trong diem_Ke hoach 2012 (theo doi) 2 3 2" xfId="25332"/>
    <cellStyle name="1_BC 8 thang 2009 ve CT trong diem 5nam_Phu vuc LV bo_pvhung.skhdt 20117113152041 Danh muc cong trinh trong diem_Ke hoach 2012 (theo doi) 2 4" xfId="8659"/>
    <cellStyle name="1_BC 8 thang 2009 ve CT trong diem 5nam_Phu vuc LV bo_pvhung.skhdt 20117113152041 Danh muc cong trinh trong diem_Ke hoach 2012 (theo doi) 2 4 2" xfId="25333"/>
    <cellStyle name="1_BC 8 thang 2009 ve CT trong diem 5nam_Phu vuc LV bo_pvhung.skhdt 20117113152041 Danh muc cong trinh trong diem_Ke hoach 2012 (theo doi) 2 5" xfId="25330"/>
    <cellStyle name="1_BC 8 thang 2009 ve CT trong diem 5nam_Phu vuc LV bo_pvhung.skhdt 20117113152041 Danh muc cong trinh trong diem_Ke hoach 2012 (theo doi) 3" xfId="8660"/>
    <cellStyle name="1_BC 8 thang 2009 ve CT trong diem 5nam_Phu vuc LV bo_pvhung.skhdt 20117113152041 Danh muc cong trinh trong diem_Ke hoach 2012 (theo doi) 3 2" xfId="25334"/>
    <cellStyle name="1_BC 8 thang 2009 ve CT trong diem 5nam_Phu vuc LV bo_pvhung.skhdt 20117113152041 Danh muc cong trinh trong diem_Ke hoach 2012 (theo doi) 4" xfId="8661"/>
    <cellStyle name="1_BC 8 thang 2009 ve CT trong diem 5nam_Phu vuc LV bo_pvhung.skhdt 20117113152041 Danh muc cong trinh trong diem_Ke hoach 2012 (theo doi) 4 2" xfId="25335"/>
    <cellStyle name="1_BC 8 thang 2009 ve CT trong diem 5nam_Phu vuc LV bo_pvhung.skhdt 20117113152041 Danh muc cong trinh trong diem_Ke hoach 2012 (theo doi) 5" xfId="8662"/>
    <cellStyle name="1_BC 8 thang 2009 ve CT trong diem 5nam_Phu vuc LV bo_pvhung.skhdt 20117113152041 Danh muc cong trinh trong diem_Ke hoach 2012 (theo doi) 5 2" xfId="25336"/>
    <cellStyle name="1_BC 8 thang 2009 ve CT trong diem 5nam_Phu vuc LV bo_pvhung.skhdt 20117113152041 Danh muc cong trinh trong diem_Ke hoach 2012 (theo doi) 6" xfId="25329"/>
    <cellStyle name="1_BC 8 thang 2009 ve CT trong diem 5nam_Phu vuc LV bo_pvhung.skhdt 20117113152041 Danh muc cong trinh trong diem_Ke hoach 2012 theo doi (giai ngan 30.6.12)" xfId="8663"/>
    <cellStyle name="1_BC 8 thang 2009 ve CT trong diem 5nam_Phu vuc LV bo_pvhung.skhdt 20117113152041 Danh muc cong trinh trong diem_Ke hoach 2012 theo doi (giai ngan 30.6.12) 2" xfId="8664"/>
    <cellStyle name="1_BC 8 thang 2009 ve CT trong diem 5nam_Phu vuc LV bo_pvhung.skhdt 20117113152041 Danh muc cong trinh trong diem_Ke hoach 2012 theo doi (giai ngan 30.6.12) 2 2" xfId="8665"/>
    <cellStyle name="1_BC 8 thang 2009 ve CT trong diem 5nam_Phu vuc LV bo_pvhung.skhdt 20117113152041 Danh muc cong trinh trong diem_Ke hoach 2012 theo doi (giai ngan 30.6.12) 2 2 2" xfId="25339"/>
    <cellStyle name="1_BC 8 thang 2009 ve CT trong diem 5nam_Phu vuc LV bo_pvhung.skhdt 20117113152041 Danh muc cong trinh trong diem_Ke hoach 2012 theo doi (giai ngan 30.6.12) 2 3" xfId="8666"/>
    <cellStyle name="1_BC 8 thang 2009 ve CT trong diem 5nam_Phu vuc LV bo_pvhung.skhdt 20117113152041 Danh muc cong trinh trong diem_Ke hoach 2012 theo doi (giai ngan 30.6.12) 2 3 2" xfId="25340"/>
    <cellStyle name="1_BC 8 thang 2009 ve CT trong diem 5nam_Phu vuc LV bo_pvhung.skhdt 20117113152041 Danh muc cong trinh trong diem_Ke hoach 2012 theo doi (giai ngan 30.6.12) 2 4" xfId="8667"/>
    <cellStyle name="1_BC 8 thang 2009 ve CT trong diem 5nam_Phu vuc LV bo_pvhung.skhdt 20117113152041 Danh muc cong trinh trong diem_Ke hoach 2012 theo doi (giai ngan 30.6.12) 2 4 2" xfId="25341"/>
    <cellStyle name="1_BC 8 thang 2009 ve CT trong diem 5nam_Phu vuc LV bo_pvhung.skhdt 20117113152041 Danh muc cong trinh trong diem_Ke hoach 2012 theo doi (giai ngan 30.6.12) 2 5" xfId="25338"/>
    <cellStyle name="1_BC 8 thang 2009 ve CT trong diem 5nam_Phu vuc LV bo_pvhung.skhdt 20117113152041 Danh muc cong trinh trong diem_Ke hoach 2012 theo doi (giai ngan 30.6.12) 3" xfId="8668"/>
    <cellStyle name="1_BC 8 thang 2009 ve CT trong diem 5nam_Phu vuc LV bo_pvhung.skhdt 20117113152041 Danh muc cong trinh trong diem_Ke hoach 2012 theo doi (giai ngan 30.6.12) 3 2" xfId="25342"/>
    <cellStyle name="1_BC 8 thang 2009 ve CT trong diem 5nam_Phu vuc LV bo_pvhung.skhdt 20117113152041 Danh muc cong trinh trong diem_Ke hoach 2012 theo doi (giai ngan 30.6.12) 4" xfId="8669"/>
    <cellStyle name="1_BC 8 thang 2009 ve CT trong diem 5nam_Phu vuc LV bo_pvhung.skhdt 20117113152041 Danh muc cong trinh trong diem_Ke hoach 2012 theo doi (giai ngan 30.6.12) 4 2" xfId="25343"/>
    <cellStyle name="1_BC 8 thang 2009 ve CT trong diem 5nam_Phu vuc LV bo_pvhung.skhdt 20117113152041 Danh muc cong trinh trong diem_Ke hoach 2012 theo doi (giai ngan 30.6.12) 5" xfId="8670"/>
    <cellStyle name="1_BC 8 thang 2009 ve CT trong diem 5nam_Phu vuc LV bo_pvhung.skhdt 20117113152041 Danh muc cong trinh trong diem_Ke hoach 2012 theo doi (giai ngan 30.6.12) 5 2" xfId="25344"/>
    <cellStyle name="1_BC 8 thang 2009 ve CT trong diem 5nam_Phu vuc LV bo_pvhung.skhdt 20117113152041 Danh muc cong trinh trong diem_Ke hoach 2012 theo doi (giai ngan 30.6.12) 6" xfId="25337"/>
    <cellStyle name="1_BC 8 thang 2009 ve CT trong diem 5nam_pvhung.skhdt 20117113152041 Danh muc cong trinh trong diem" xfId="8671"/>
    <cellStyle name="1_BC 8 thang 2009 ve CT trong diem 5nam_pvhung.skhdt 20117113152041 Danh muc cong trinh trong diem 2" xfId="8672"/>
    <cellStyle name="1_BC 8 thang 2009 ve CT trong diem 5nam_pvhung.skhdt 20117113152041 Danh muc cong trinh trong diem 2 2" xfId="8673"/>
    <cellStyle name="1_BC 8 thang 2009 ve CT trong diem 5nam_pvhung.skhdt 20117113152041 Danh muc cong trinh trong diem 2 2 2" xfId="8674"/>
    <cellStyle name="1_BC 8 thang 2009 ve CT trong diem 5nam_pvhung.skhdt 20117113152041 Danh muc cong trinh trong diem 2 2 2 2" xfId="25348"/>
    <cellStyle name="1_BC 8 thang 2009 ve CT trong diem 5nam_pvhung.skhdt 20117113152041 Danh muc cong trinh trong diem 2 2 3" xfId="8675"/>
    <cellStyle name="1_BC 8 thang 2009 ve CT trong diem 5nam_pvhung.skhdt 20117113152041 Danh muc cong trinh trong diem 2 2 3 2" xfId="25349"/>
    <cellStyle name="1_BC 8 thang 2009 ve CT trong diem 5nam_pvhung.skhdt 20117113152041 Danh muc cong trinh trong diem 2 2 4" xfId="8676"/>
    <cellStyle name="1_BC 8 thang 2009 ve CT trong diem 5nam_pvhung.skhdt 20117113152041 Danh muc cong trinh trong diem 2 2 4 2" xfId="25350"/>
    <cellStyle name="1_BC 8 thang 2009 ve CT trong diem 5nam_pvhung.skhdt 20117113152041 Danh muc cong trinh trong diem 2 2 5" xfId="25347"/>
    <cellStyle name="1_BC 8 thang 2009 ve CT trong diem 5nam_pvhung.skhdt 20117113152041 Danh muc cong trinh trong diem 2 3" xfId="8677"/>
    <cellStyle name="1_BC 8 thang 2009 ve CT trong diem 5nam_pvhung.skhdt 20117113152041 Danh muc cong trinh trong diem 2 3 2" xfId="25351"/>
    <cellStyle name="1_BC 8 thang 2009 ve CT trong diem 5nam_pvhung.skhdt 20117113152041 Danh muc cong trinh trong diem 2 4" xfId="8678"/>
    <cellStyle name="1_BC 8 thang 2009 ve CT trong diem 5nam_pvhung.skhdt 20117113152041 Danh muc cong trinh trong diem 2 4 2" xfId="25352"/>
    <cellStyle name="1_BC 8 thang 2009 ve CT trong diem 5nam_pvhung.skhdt 20117113152041 Danh muc cong trinh trong diem 2 5" xfId="8679"/>
    <cellStyle name="1_BC 8 thang 2009 ve CT trong diem 5nam_pvhung.skhdt 20117113152041 Danh muc cong trinh trong diem 2 5 2" xfId="25353"/>
    <cellStyle name="1_BC 8 thang 2009 ve CT trong diem 5nam_pvhung.skhdt 20117113152041 Danh muc cong trinh trong diem 2 6" xfId="25346"/>
    <cellStyle name="1_BC 8 thang 2009 ve CT trong diem 5nam_pvhung.skhdt 20117113152041 Danh muc cong trinh trong diem 3" xfId="8680"/>
    <cellStyle name="1_BC 8 thang 2009 ve CT trong diem 5nam_pvhung.skhdt 20117113152041 Danh muc cong trinh trong diem 3 2" xfId="8681"/>
    <cellStyle name="1_BC 8 thang 2009 ve CT trong diem 5nam_pvhung.skhdt 20117113152041 Danh muc cong trinh trong diem 3 2 2" xfId="25355"/>
    <cellStyle name="1_BC 8 thang 2009 ve CT trong diem 5nam_pvhung.skhdt 20117113152041 Danh muc cong trinh trong diem 3 3" xfId="8682"/>
    <cellStyle name="1_BC 8 thang 2009 ve CT trong diem 5nam_pvhung.skhdt 20117113152041 Danh muc cong trinh trong diem 3 3 2" xfId="25356"/>
    <cellStyle name="1_BC 8 thang 2009 ve CT trong diem 5nam_pvhung.skhdt 20117113152041 Danh muc cong trinh trong diem 3 4" xfId="8683"/>
    <cellStyle name="1_BC 8 thang 2009 ve CT trong diem 5nam_pvhung.skhdt 20117113152041 Danh muc cong trinh trong diem 3 4 2" xfId="25357"/>
    <cellStyle name="1_BC 8 thang 2009 ve CT trong diem 5nam_pvhung.skhdt 20117113152041 Danh muc cong trinh trong diem 3 5" xfId="25354"/>
    <cellStyle name="1_BC 8 thang 2009 ve CT trong diem 5nam_pvhung.skhdt 20117113152041 Danh muc cong trinh trong diem 4" xfId="8684"/>
    <cellStyle name="1_BC 8 thang 2009 ve CT trong diem 5nam_pvhung.skhdt 20117113152041 Danh muc cong trinh trong diem 4 2" xfId="25358"/>
    <cellStyle name="1_BC 8 thang 2009 ve CT trong diem 5nam_pvhung.skhdt 20117113152041 Danh muc cong trinh trong diem 5" xfId="8685"/>
    <cellStyle name="1_BC 8 thang 2009 ve CT trong diem 5nam_pvhung.skhdt 20117113152041 Danh muc cong trinh trong diem 5 2" xfId="25359"/>
    <cellStyle name="1_BC 8 thang 2009 ve CT trong diem 5nam_pvhung.skhdt 20117113152041 Danh muc cong trinh trong diem 6" xfId="8686"/>
    <cellStyle name="1_BC 8 thang 2009 ve CT trong diem 5nam_pvhung.skhdt 20117113152041 Danh muc cong trinh trong diem 6 2" xfId="25360"/>
    <cellStyle name="1_BC 8 thang 2009 ve CT trong diem 5nam_pvhung.skhdt 20117113152041 Danh muc cong trinh trong diem 7" xfId="25345"/>
    <cellStyle name="1_BC 8 thang 2009 ve CT trong diem 5nam_pvhung.skhdt 20117113152041 Danh muc cong trinh trong diem_BC von DTPT 6 thang 2012" xfId="8687"/>
    <cellStyle name="1_BC 8 thang 2009 ve CT trong diem 5nam_pvhung.skhdt 20117113152041 Danh muc cong trinh trong diem_BC von DTPT 6 thang 2012 2" xfId="8688"/>
    <cellStyle name="1_BC 8 thang 2009 ve CT trong diem 5nam_pvhung.skhdt 20117113152041 Danh muc cong trinh trong diem_BC von DTPT 6 thang 2012 2 2" xfId="8689"/>
    <cellStyle name="1_BC 8 thang 2009 ve CT trong diem 5nam_pvhung.skhdt 20117113152041 Danh muc cong trinh trong diem_BC von DTPT 6 thang 2012 2 2 2" xfId="8690"/>
    <cellStyle name="1_BC 8 thang 2009 ve CT trong diem 5nam_pvhung.skhdt 20117113152041 Danh muc cong trinh trong diem_BC von DTPT 6 thang 2012 2 2 2 2" xfId="25364"/>
    <cellStyle name="1_BC 8 thang 2009 ve CT trong diem 5nam_pvhung.skhdt 20117113152041 Danh muc cong trinh trong diem_BC von DTPT 6 thang 2012 2 2 3" xfId="8691"/>
    <cellStyle name="1_BC 8 thang 2009 ve CT trong diem 5nam_pvhung.skhdt 20117113152041 Danh muc cong trinh trong diem_BC von DTPT 6 thang 2012 2 2 3 2" xfId="25365"/>
    <cellStyle name="1_BC 8 thang 2009 ve CT trong diem 5nam_pvhung.skhdt 20117113152041 Danh muc cong trinh trong diem_BC von DTPT 6 thang 2012 2 2 4" xfId="8692"/>
    <cellStyle name="1_BC 8 thang 2009 ve CT trong diem 5nam_pvhung.skhdt 20117113152041 Danh muc cong trinh trong diem_BC von DTPT 6 thang 2012 2 2 4 2" xfId="25366"/>
    <cellStyle name="1_BC 8 thang 2009 ve CT trong diem 5nam_pvhung.skhdt 20117113152041 Danh muc cong trinh trong diem_BC von DTPT 6 thang 2012 2 2 5" xfId="25363"/>
    <cellStyle name="1_BC 8 thang 2009 ve CT trong diem 5nam_pvhung.skhdt 20117113152041 Danh muc cong trinh trong diem_BC von DTPT 6 thang 2012 2 3" xfId="8693"/>
    <cellStyle name="1_BC 8 thang 2009 ve CT trong diem 5nam_pvhung.skhdt 20117113152041 Danh muc cong trinh trong diem_BC von DTPT 6 thang 2012 2 3 2" xfId="25367"/>
    <cellStyle name="1_BC 8 thang 2009 ve CT trong diem 5nam_pvhung.skhdt 20117113152041 Danh muc cong trinh trong diem_BC von DTPT 6 thang 2012 2 4" xfId="8694"/>
    <cellStyle name="1_BC 8 thang 2009 ve CT trong diem 5nam_pvhung.skhdt 20117113152041 Danh muc cong trinh trong diem_BC von DTPT 6 thang 2012 2 4 2" xfId="25368"/>
    <cellStyle name="1_BC 8 thang 2009 ve CT trong diem 5nam_pvhung.skhdt 20117113152041 Danh muc cong trinh trong diem_BC von DTPT 6 thang 2012 2 5" xfId="8695"/>
    <cellStyle name="1_BC 8 thang 2009 ve CT trong diem 5nam_pvhung.skhdt 20117113152041 Danh muc cong trinh trong diem_BC von DTPT 6 thang 2012 2 5 2" xfId="25369"/>
    <cellStyle name="1_BC 8 thang 2009 ve CT trong diem 5nam_pvhung.skhdt 20117113152041 Danh muc cong trinh trong diem_BC von DTPT 6 thang 2012 2 6" xfId="25362"/>
    <cellStyle name="1_BC 8 thang 2009 ve CT trong diem 5nam_pvhung.skhdt 20117113152041 Danh muc cong trinh trong diem_BC von DTPT 6 thang 2012 3" xfId="8696"/>
    <cellStyle name="1_BC 8 thang 2009 ve CT trong diem 5nam_pvhung.skhdt 20117113152041 Danh muc cong trinh trong diem_BC von DTPT 6 thang 2012 3 2" xfId="8697"/>
    <cellStyle name="1_BC 8 thang 2009 ve CT trong diem 5nam_pvhung.skhdt 20117113152041 Danh muc cong trinh trong diem_BC von DTPT 6 thang 2012 3 2 2" xfId="25371"/>
    <cellStyle name="1_BC 8 thang 2009 ve CT trong diem 5nam_pvhung.skhdt 20117113152041 Danh muc cong trinh trong diem_BC von DTPT 6 thang 2012 3 3" xfId="8698"/>
    <cellStyle name="1_BC 8 thang 2009 ve CT trong diem 5nam_pvhung.skhdt 20117113152041 Danh muc cong trinh trong diem_BC von DTPT 6 thang 2012 3 3 2" xfId="25372"/>
    <cellStyle name="1_BC 8 thang 2009 ve CT trong diem 5nam_pvhung.skhdt 20117113152041 Danh muc cong trinh trong diem_BC von DTPT 6 thang 2012 3 4" xfId="8699"/>
    <cellStyle name="1_BC 8 thang 2009 ve CT trong diem 5nam_pvhung.skhdt 20117113152041 Danh muc cong trinh trong diem_BC von DTPT 6 thang 2012 3 4 2" xfId="25373"/>
    <cellStyle name="1_BC 8 thang 2009 ve CT trong diem 5nam_pvhung.skhdt 20117113152041 Danh muc cong trinh trong diem_BC von DTPT 6 thang 2012 3 5" xfId="25370"/>
    <cellStyle name="1_BC 8 thang 2009 ve CT trong diem 5nam_pvhung.skhdt 20117113152041 Danh muc cong trinh trong diem_BC von DTPT 6 thang 2012 4" xfId="8700"/>
    <cellStyle name="1_BC 8 thang 2009 ve CT trong diem 5nam_pvhung.skhdt 20117113152041 Danh muc cong trinh trong diem_BC von DTPT 6 thang 2012 4 2" xfId="25374"/>
    <cellStyle name="1_BC 8 thang 2009 ve CT trong diem 5nam_pvhung.skhdt 20117113152041 Danh muc cong trinh trong diem_BC von DTPT 6 thang 2012 5" xfId="8701"/>
    <cellStyle name="1_BC 8 thang 2009 ve CT trong diem 5nam_pvhung.skhdt 20117113152041 Danh muc cong trinh trong diem_BC von DTPT 6 thang 2012 5 2" xfId="25375"/>
    <cellStyle name="1_BC 8 thang 2009 ve CT trong diem 5nam_pvhung.skhdt 20117113152041 Danh muc cong trinh trong diem_BC von DTPT 6 thang 2012 6" xfId="8702"/>
    <cellStyle name="1_BC 8 thang 2009 ve CT trong diem 5nam_pvhung.skhdt 20117113152041 Danh muc cong trinh trong diem_BC von DTPT 6 thang 2012 6 2" xfId="25376"/>
    <cellStyle name="1_BC 8 thang 2009 ve CT trong diem 5nam_pvhung.skhdt 20117113152041 Danh muc cong trinh trong diem_BC von DTPT 6 thang 2012 7" xfId="25361"/>
    <cellStyle name="1_BC 8 thang 2009 ve CT trong diem 5nam_pvhung.skhdt 20117113152041 Danh muc cong trinh trong diem_Bieu du thao QD von ho tro co MT" xfId="8703"/>
    <cellStyle name="1_BC 8 thang 2009 ve CT trong diem 5nam_pvhung.skhdt 20117113152041 Danh muc cong trinh trong diem_Bieu du thao QD von ho tro co MT 2" xfId="8704"/>
    <cellStyle name="1_BC 8 thang 2009 ve CT trong diem 5nam_pvhung.skhdt 20117113152041 Danh muc cong trinh trong diem_Bieu du thao QD von ho tro co MT 2 2" xfId="8705"/>
    <cellStyle name="1_BC 8 thang 2009 ve CT trong diem 5nam_pvhung.skhdt 20117113152041 Danh muc cong trinh trong diem_Bieu du thao QD von ho tro co MT 2 2 2" xfId="8706"/>
    <cellStyle name="1_BC 8 thang 2009 ve CT trong diem 5nam_pvhung.skhdt 20117113152041 Danh muc cong trinh trong diem_Bieu du thao QD von ho tro co MT 2 2 2 2" xfId="25380"/>
    <cellStyle name="1_BC 8 thang 2009 ve CT trong diem 5nam_pvhung.skhdt 20117113152041 Danh muc cong trinh trong diem_Bieu du thao QD von ho tro co MT 2 2 3" xfId="8707"/>
    <cellStyle name="1_BC 8 thang 2009 ve CT trong diem 5nam_pvhung.skhdt 20117113152041 Danh muc cong trinh trong diem_Bieu du thao QD von ho tro co MT 2 2 3 2" xfId="25381"/>
    <cellStyle name="1_BC 8 thang 2009 ve CT trong diem 5nam_pvhung.skhdt 20117113152041 Danh muc cong trinh trong diem_Bieu du thao QD von ho tro co MT 2 2 4" xfId="8708"/>
    <cellStyle name="1_BC 8 thang 2009 ve CT trong diem 5nam_pvhung.skhdt 20117113152041 Danh muc cong trinh trong diem_Bieu du thao QD von ho tro co MT 2 2 4 2" xfId="25382"/>
    <cellStyle name="1_BC 8 thang 2009 ve CT trong diem 5nam_pvhung.skhdt 20117113152041 Danh muc cong trinh trong diem_Bieu du thao QD von ho tro co MT 2 2 5" xfId="25379"/>
    <cellStyle name="1_BC 8 thang 2009 ve CT trong diem 5nam_pvhung.skhdt 20117113152041 Danh muc cong trinh trong diem_Bieu du thao QD von ho tro co MT 2 3" xfId="8709"/>
    <cellStyle name="1_BC 8 thang 2009 ve CT trong diem 5nam_pvhung.skhdt 20117113152041 Danh muc cong trinh trong diem_Bieu du thao QD von ho tro co MT 2 3 2" xfId="25383"/>
    <cellStyle name="1_BC 8 thang 2009 ve CT trong diem 5nam_pvhung.skhdt 20117113152041 Danh muc cong trinh trong diem_Bieu du thao QD von ho tro co MT 2 4" xfId="8710"/>
    <cellStyle name="1_BC 8 thang 2009 ve CT trong diem 5nam_pvhung.skhdt 20117113152041 Danh muc cong trinh trong diem_Bieu du thao QD von ho tro co MT 2 4 2" xfId="25384"/>
    <cellStyle name="1_BC 8 thang 2009 ve CT trong diem 5nam_pvhung.skhdt 20117113152041 Danh muc cong trinh trong diem_Bieu du thao QD von ho tro co MT 2 5" xfId="8711"/>
    <cellStyle name="1_BC 8 thang 2009 ve CT trong diem 5nam_pvhung.skhdt 20117113152041 Danh muc cong trinh trong diem_Bieu du thao QD von ho tro co MT 2 5 2" xfId="25385"/>
    <cellStyle name="1_BC 8 thang 2009 ve CT trong diem 5nam_pvhung.skhdt 20117113152041 Danh muc cong trinh trong diem_Bieu du thao QD von ho tro co MT 2 6" xfId="25378"/>
    <cellStyle name="1_BC 8 thang 2009 ve CT trong diem 5nam_pvhung.skhdt 20117113152041 Danh muc cong trinh trong diem_Bieu du thao QD von ho tro co MT 3" xfId="8712"/>
    <cellStyle name="1_BC 8 thang 2009 ve CT trong diem 5nam_pvhung.skhdt 20117113152041 Danh muc cong trinh trong diem_Bieu du thao QD von ho tro co MT 3 2" xfId="8713"/>
    <cellStyle name="1_BC 8 thang 2009 ve CT trong diem 5nam_pvhung.skhdt 20117113152041 Danh muc cong trinh trong diem_Bieu du thao QD von ho tro co MT 3 2 2" xfId="25387"/>
    <cellStyle name="1_BC 8 thang 2009 ve CT trong diem 5nam_pvhung.skhdt 20117113152041 Danh muc cong trinh trong diem_Bieu du thao QD von ho tro co MT 3 3" xfId="8714"/>
    <cellStyle name="1_BC 8 thang 2009 ve CT trong diem 5nam_pvhung.skhdt 20117113152041 Danh muc cong trinh trong diem_Bieu du thao QD von ho tro co MT 3 3 2" xfId="25388"/>
    <cellStyle name="1_BC 8 thang 2009 ve CT trong diem 5nam_pvhung.skhdt 20117113152041 Danh muc cong trinh trong diem_Bieu du thao QD von ho tro co MT 3 4" xfId="8715"/>
    <cellStyle name="1_BC 8 thang 2009 ve CT trong diem 5nam_pvhung.skhdt 20117113152041 Danh muc cong trinh trong diem_Bieu du thao QD von ho tro co MT 3 4 2" xfId="25389"/>
    <cellStyle name="1_BC 8 thang 2009 ve CT trong diem 5nam_pvhung.skhdt 20117113152041 Danh muc cong trinh trong diem_Bieu du thao QD von ho tro co MT 3 5" xfId="25386"/>
    <cellStyle name="1_BC 8 thang 2009 ve CT trong diem 5nam_pvhung.skhdt 20117113152041 Danh muc cong trinh trong diem_Bieu du thao QD von ho tro co MT 4" xfId="8716"/>
    <cellStyle name="1_BC 8 thang 2009 ve CT trong diem 5nam_pvhung.skhdt 20117113152041 Danh muc cong trinh trong diem_Bieu du thao QD von ho tro co MT 4 2" xfId="25390"/>
    <cellStyle name="1_BC 8 thang 2009 ve CT trong diem 5nam_pvhung.skhdt 20117113152041 Danh muc cong trinh trong diem_Bieu du thao QD von ho tro co MT 5" xfId="8717"/>
    <cellStyle name="1_BC 8 thang 2009 ve CT trong diem 5nam_pvhung.skhdt 20117113152041 Danh muc cong trinh trong diem_Bieu du thao QD von ho tro co MT 5 2" xfId="25391"/>
    <cellStyle name="1_BC 8 thang 2009 ve CT trong diem 5nam_pvhung.skhdt 20117113152041 Danh muc cong trinh trong diem_Bieu du thao QD von ho tro co MT 6" xfId="8718"/>
    <cellStyle name="1_BC 8 thang 2009 ve CT trong diem 5nam_pvhung.skhdt 20117113152041 Danh muc cong trinh trong diem_Bieu du thao QD von ho tro co MT 6 2" xfId="25392"/>
    <cellStyle name="1_BC 8 thang 2009 ve CT trong diem 5nam_pvhung.skhdt 20117113152041 Danh muc cong trinh trong diem_Bieu du thao QD von ho tro co MT 7" xfId="25377"/>
    <cellStyle name="1_BC 8 thang 2009 ve CT trong diem 5nam_pvhung.skhdt 20117113152041 Danh muc cong trinh trong diem_Ke hoach 2012 (theo doi)" xfId="8719"/>
    <cellStyle name="1_BC 8 thang 2009 ve CT trong diem 5nam_pvhung.skhdt 20117113152041 Danh muc cong trinh trong diem_Ke hoach 2012 (theo doi) 2" xfId="8720"/>
    <cellStyle name="1_BC 8 thang 2009 ve CT trong diem 5nam_pvhung.skhdt 20117113152041 Danh muc cong trinh trong diem_Ke hoach 2012 (theo doi) 2 2" xfId="8721"/>
    <cellStyle name="1_BC 8 thang 2009 ve CT trong diem 5nam_pvhung.skhdt 20117113152041 Danh muc cong trinh trong diem_Ke hoach 2012 (theo doi) 2 2 2" xfId="8722"/>
    <cellStyle name="1_BC 8 thang 2009 ve CT trong diem 5nam_pvhung.skhdt 20117113152041 Danh muc cong trinh trong diem_Ke hoach 2012 (theo doi) 2 2 2 2" xfId="25396"/>
    <cellStyle name="1_BC 8 thang 2009 ve CT trong diem 5nam_pvhung.skhdt 20117113152041 Danh muc cong trinh trong diem_Ke hoach 2012 (theo doi) 2 2 3" xfId="8723"/>
    <cellStyle name="1_BC 8 thang 2009 ve CT trong diem 5nam_pvhung.skhdt 20117113152041 Danh muc cong trinh trong diem_Ke hoach 2012 (theo doi) 2 2 3 2" xfId="25397"/>
    <cellStyle name="1_BC 8 thang 2009 ve CT trong diem 5nam_pvhung.skhdt 20117113152041 Danh muc cong trinh trong diem_Ke hoach 2012 (theo doi) 2 2 4" xfId="8724"/>
    <cellStyle name="1_BC 8 thang 2009 ve CT trong diem 5nam_pvhung.skhdt 20117113152041 Danh muc cong trinh trong diem_Ke hoach 2012 (theo doi) 2 2 4 2" xfId="25398"/>
    <cellStyle name="1_BC 8 thang 2009 ve CT trong diem 5nam_pvhung.skhdt 20117113152041 Danh muc cong trinh trong diem_Ke hoach 2012 (theo doi) 2 2 5" xfId="25395"/>
    <cellStyle name="1_BC 8 thang 2009 ve CT trong diem 5nam_pvhung.skhdt 20117113152041 Danh muc cong trinh trong diem_Ke hoach 2012 (theo doi) 2 3" xfId="8725"/>
    <cellStyle name="1_BC 8 thang 2009 ve CT trong diem 5nam_pvhung.skhdt 20117113152041 Danh muc cong trinh trong diem_Ke hoach 2012 (theo doi) 2 3 2" xfId="25399"/>
    <cellStyle name="1_BC 8 thang 2009 ve CT trong diem 5nam_pvhung.skhdt 20117113152041 Danh muc cong trinh trong diem_Ke hoach 2012 (theo doi) 2 4" xfId="8726"/>
    <cellStyle name="1_BC 8 thang 2009 ve CT trong diem 5nam_pvhung.skhdt 20117113152041 Danh muc cong trinh trong diem_Ke hoach 2012 (theo doi) 2 4 2" xfId="25400"/>
    <cellStyle name="1_BC 8 thang 2009 ve CT trong diem 5nam_pvhung.skhdt 20117113152041 Danh muc cong trinh trong diem_Ke hoach 2012 (theo doi) 2 5" xfId="8727"/>
    <cellStyle name="1_BC 8 thang 2009 ve CT trong diem 5nam_pvhung.skhdt 20117113152041 Danh muc cong trinh trong diem_Ke hoach 2012 (theo doi) 2 5 2" xfId="25401"/>
    <cellStyle name="1_BC 8 thang 2009 ve CT trong diem 5nam_pvhung.skhdt 20117113152041 Danh muc cong trinh trong diem_Ke hoach 2012 (theo doi) 2 6" xfId="25394"/>
    <cellStyle name="1_BC 8 thang 2009 ve CT trong diem 5nam_pvhung.skhdt 20117113152041 Danh muc cong trinh trong diem_Ke hoach 2012 (theo doi) 3" xfId="8728"/>
    <cellStyle name="1_BC 8 thang 2009 ve CT trong diem 5nam_pvhung.skhdt 20117113152041 Danh muc cong trinh trong diem_Ke hoach 2012 (theo doi) 3 2" xfId="8729"/>
    <cellStyle name="1_BC 8 thang 2009 ve CT trong diem 5nam_pvhung.skhdt 20117113152041 Danh muc cong trinh trong diem_Ke hoach 2012 (theo doi) 3 2 2" xfId="25403"/>
    <cellStyle name="1_BC 8 thang 2009 ve CT trong diem 5nam_pvhung.skhdt 20117113152041 Danh muc cong trinh trong diem_Ke hoach 2012 (theo doi) 3 3" xfId="8730"/>
    <cellStyle name="1_BC 8 thang 2009 ve CT trong diem 5nam_pvhung.skhdt 20117113152041 Danh muc cong trinh trong diem_Ke hoach 2012 (theo doi) 3 3 2" xfId="25404"/>
    <cellStyle name="1_BC 8 thang 2009 ve CT trong diem 5nam_pvhung.skhdt 20117113152041 Danh muc cong trinh trong diem_Ke hoach 2012 (theo doi) 3 4" xfId="8731"/>
    <cellStyle name="1_BC 8 thang 2009 ve CT trong diem 5nam_pvhung.skhdt 20117113152041 Danh muc cong trinh trong diem_Ke hoach 2012 (theo doi) 3 4 2" xfId="25405"/>
    <cellStyle name="1_BC 8 thang 2009 ve CT trong diem 5nam_pvhung.skhdt 20117113152041 Danh muc cong trinh trong diem_Ke hoach 2012 (theo doi) 3 5" xfId="25402"/>
    <cellStyle name="1_BC 8 thang 2009 ve CT trong diem 5nam_pvhung.skhdt 20117113152041 Danh muc cong trinh trong diem_Ke hoach 2012 (theo doi) 4" xfId="8732"/>
    <cellStyle name="1_BC 8 thang 2009 ve CT trong diem 5nam_pvhung.skhdt 20117113152041 Danh muc cong trinh trong diem_Ke hoach 2012 (theo doi) 4 2" xfId="25406"/>
    <cellStyle name="1_BC 8 thang 2009 ve CT trong diem 5nam_pvhung.skhdt 20117113152041 Danh muc cong trinh trong diem_Ke hoach 2012 (theo doi) 5" xfId="8733"/>
    <cellStyle name="1_BC 8 thang 2009 ve CT trong diem 5nam_pvhung.skhdt 20117113152041 Danh muc cong trinh trong diem_Ke hoach 2012 (theo doi) 5 2" xfId="25407"/>
    <cellStyle name="1_BC 8 thang 2009 ve CT trong diem 5nam_pvhung.skhdt 20117113152041 Danh muc cong trinh trong diem_Ke hoach 2012 (theo doi) 6" xfId="8734"/>
    <cellStyle name="1_BC 8 thang 2009 ve CT trong diem 5nam_pvhung.skhdt 20117113152041 Danh muc cong trinh trong diem_Ke hoach 2012 (theo doi) 6 2" xfId="25408"/>
    <cellStyle name="1_BC 8 thang 2009 ve CT trong diem 5nam_pvhung.skhdt 20117113152041 Danh muc cong trinh trong diem_Ke hoach 2012 (theo doi) 7" xfId="25393"/>
    <cellStyle name="1_BC 8 thang 2009 ve CT trong diem 5nam_pvhung.skhdt 20117113152041 Danh muc cong trinh trong diem_Ke hoach 2012 theo doi (giai ngan 30.6.12)" xfId="8735"/>
    <cellStyle name="1_BC 8 thang 2009 ve CT trong diem 5nam_pvhung.skhdt 20117113152041 Danh muc cong trinh trong diem_Ke hoach 2012 theo doi (giai ngan 30.6.12) 2" xfId="8736"/>
    <cellStyle name="1_BC 8 thang 2009 ve CT trong diem 5nam_pvhung.skhdt 20117113152041 Danh muc cong trinh trong diem_Ke hoach 2012 theo doi (giai ngan 30.6.12) 2 2" xfId="8737"/>
    <cellStyle name="1_BC 8 thang 2009 ve CT trong diem 5nam_pvhung.skhdt 20117113152041 Danh muc cong trinh trong diem_Ke hoach 2012 theo doi (giai ngan 30.6.12) 2 2 2" xfId="8738"/>
    <cellStyle name="1_BC 8 thang 2009 ve CT trong diem 5nam_pvhung.skhdt 20117113152041 Danh muc cong trinh trong diem_Ke hoach 2012 theo doi (giai ngan 30.6.12) 2 2 2 2" xfId="25412"/>
    <cellStyle name="1_BC 8 thang 2009 ve CT trong diem 5nam_pvhung.skhdt 20117113152041 Danh muc cong trinh trong diem_Ke hoach 2012 theo doi (giai ngan 30.6.12) 2 2 3" xfId="8739"/>
    <cellStyle name="1_BC 8 thang 2009 ve CT trong diem 5nam_pvhung.skhdt 20117113152041 Danh muc cong trinh trong diem_Ke hoach 2012 theo doi (giai ngan 30.6.12) 2 2 3 2" xfId="25413"/>
    <cellStyle name="1_BC 8 thang 2009 ve CT trong diem 5nam_pvhung.skhdt 20117113152041 Danh muc cong trinh trong diem_Ke hoach 2012 theo doi (giai ngan 30.6.12) 2 2 4" xfId="8740"/>
    <cellStyle name="1_BC 8 thang 2009 ve CT trong diem 5nam_pvhung.skhdt 20117113152041 Danh muc cong trinh trong diem_Ke hoach 2012 theo doi (giai ngan 30.6.12) 2 2 4 2" xfId="25414"/>
    <cellStyle name="1_BC 8 thang 2009 ve CT trong diem 5nam_pvhung.skhdt 20117113152041 Danh muc cong trinh trong diem_Ke hoach 2012 theo doi (giai ngan 30.6.12) 2 2 5" xfId="25411"/>
    <cellStyle name="1_BC 8 thang 2009 ve CT trong diem 5nam_pvhung.skhdt 20117113152041 Danh muc cong trinh trong diem_Ke hoach 2012 theo doi (giai ngan 30.6.12) 2 3" xfId="8741"/>
    <cellStyle name="1_BC 8 thang 2009 ve CT trong diem 5nam_pvhung.skhdt 20117113152041 Danh muc cong trinh trong diem_Ke hoach 2012 theo doi (giai ngan 30.6.12) 2 3 2" xfId="25415"/>
    <cellStyle name="1_BC 8 thang 2009 ve CT trong diem 5nam_pvhung.skhdt 20117113152041 Danh muc cong trinh trong diem_Ke hoach 2012 theo doi (giai ngan 30.6.12) 2 4" xfId="8742"/>
    <cellStyle name="1_BC 8 thang 2009 ve CT trong diem 5nam_pvhung.skhdt 20117113152041 Danh muc cong trinh trong diem_Ke hoach 2012 theo doi (giai ngan 30.6.12) 2 4 2" xfId="25416"/>
    <cellStyle name="1_BC 8 thang 2009 ve CT trong diem 5nam_pvhung.skhdt 20117113152041 Danh muc cong trinh trong diem_Ke hoach 2012 theo doi (giai ngan 30.6.12) 2 5" xfId="8743"/>
    <cellStyle name="1_BC 8 thang 2009 ve CT trong diem 5nam_pvhung.skhdt 20117113152041 Danh muc cong trinh trong diem_Ke hoach 2012 theo doi (giai ngan 30.6.12) 2 5 2" xfId="25417"/>
    <cellStyle name="1_BC 8 thang 2009 ve CT trong diem 5nam_pvhung.skhdt 20117113152041 Danh muc cong trinh trong diem_Ke hoach 2012 theo doi (giai ngan 30.6.12) 2 6" xfId="25410"/>
    <cellStyle name="1_BC 8 thang 2009 ve CT trong diem 5nam_pvhung.skhdt 20117113152041 Danh muc cong trinh trong diem_Ke hoach 2012 theo doi (giai ngan 30.6.12) 3" xfId="8744"/>
    <cellStyle name="1_BC 8 thang 2009 ve CT trong diem 5nam_pvhung.skhdt 20117113152041 Danh muc cong trinh trong diem_Ke hoach 2012 theo doi (giai ngan 30.6.12) 3 2" xfId="8745"/>
    <cellStyle name="1_BC 8 thang 2009 ve CT trong diem 5nam_pvhung.skhdt 20117113152041 Danh muc cong trinh trong diem_Ke hoach 2012 theo doi (giai ngan 30.6.12) 3 2 2" xfId="25419"/>
    <cellStyle name="1_BC 8 thang 2009 ve CT trong diem 5nam_pvhung.skhdt 20117113152041 Danh muc cong trinh trong diem_Ke hoach 2012 theo doi (giai ngan 30.6.12) 3 3" xfId="8746"/>
    <cellStyle name="1_BC 8 thang 2009 ve CT trong diem 5nam_pvhung.skhdt 20117113152041 Danh muc cong trinh trong diem_Ke hoach 2012 theo doi (giai ngan 30.6.12) 3 3 2" xfId="25420"/>
    <cellStyle name="1_BC 8 thang 2009 ve CT trong diem 5nam_pvhung.skhdt 20117113152041 Danh muc cong trinh trong diem_Ke hoach 2012 theo doi (giai ngan 30.6.12) 3 4" xfId="8747"/>
    <cellStyle name="1_BC 8 thang 2009 ve CT trong diem 5nam_pvhung.skhdt 20117113152041 Danh muc cong trinh trong diem_Ke hoach 2012 theo doi (giai ngan 30.6.12) 3 4 2" xfId="25421"/>
    <cellStyle name="1_BC 8 thang 2009 ve CT trong diem 5nam_pvhung.skhdt 20117113152041 Danh muc cong trinh trong diem_Ke hoach 2012 theo doi (giai ngan 30.6.12) 3 5" xfId="25418"/>
    <cellStyle name="1_BC 8 thang 2009 ve CT trong diem 5nam_pvhung.skhdt 20117113152041 Danh muc cong trinh trong diem_Ke hoach 2012 theo doi (giai ngan 30.6.12) 4" xfId="8748"/>
    <cellStyle name="1_BC 8 thang 2009 ve CT trong diem 5nam_pvhung.skhdt 20117113152041 Danh muc cong trinh trong diem_Ke hoach 2012 theo doi (giai ngan 30.6.12) 4 2" xfId="25422"/>
    <cellStyle name="1_BC 8 thang 2009 ve CT trong diem 5nam_pvhung.skhdt 20117113152041 Danh muc cong trinh trong diem_Ke hoach 2012 theo doi (giai ngan 30.6.12) 5" xfId="8749"/>
    <cellStyle name="1_BC 8 thang 2009 ve CT trong diem 5nam_pvhung.skhdt 20117113152041 Danh muc cong trinh trong diem_Ke hoach 2012 theo doi (giai ngan 30.6.12) 5 2" xfId="25423"/>
    <cellStyle name="1_BC 8 thang 2009 ve CT trong diem 5nam_pvhung.skhdt 20117113152041 Danh muc cong trinh trong diem_Ke hoach 2012 theo doi (giai ngan 30.6.12) 6" xfId="8750"/>
    <cellStyle name="1_BC 8 thang 2009 ve CT trong diem 5nam_pvhung.skhdt 20117113152041 Danh muc cong trinh trong diem_Ke hoach 2012 theo doi (giai ngan 30.6.12) 6 2" xfId="25424"/>
    <cellStyle name="1_BC 8 thang 2009 ve CT trong diem 5nam_pvhung.skhdt 20117113152041 Danh muc cong trinh trong diem_Ke hoach 2012 theo doi (giai ngan 30.6.12) 7" xfId="25409"/>
    <cellStyle name="1_BC 8 thang 2009 ve CT trong diem 5nam_Tong hop so lieu" xfId="8751"/>
    <cellStyle name="1_BC 8 thang 2009 ve CT trong diem 5nam_Tong hop so lieu 2" xfId="8752"/>
    <cellStyle name="1_BC 8 thang 2009 ve CT trong diem 5nam_Tong hop so lieu 2 2" xfId="8753"/>
    <cellStyle name="1_BC 8 thang 2009 ve CT trong diem 5nam_Tong hop so lieu 2 2 2" xfId="25427"/>
    <cellStyle name="1_BC 8 thang 2009 ve CT trong diem 5nam_Tong hop so lieu 2 3" xfId="8754"/>
    <cellStyle name="1_BC 8 thang 2009 ve CT trong diem 5nam_Tong hop so lieu 2 3 2" xfId="25428"/>
    <cellStyle name="1_BC 8 thang 2009 ve CT trong diem 5nam_Tong hop so lieu 2 4" xfId="8755"/>
    <cellStyle name="1_BC 8 thang 2009 ve CT trong diem 5nam_Tong hop so lieu 2 4 2" xfId="25429"/>
    <cellStyle name="1_BC 8 thang 2009 ve CT trong diem 5nam_Tong hop so lieu 2 5" xfId="25426"/>
    <cellStyle name="1_BC 8 thang 2009 ve CT trong diem 5nam_Tong hop so lieu 3" xfId="8756"/>
    <cellStyle name="1_BC 8 thang 2009 ve CT trong diem 5nam_Tong hop so lieu 3 2" xfId="25430"/>
    <cellStyle name="1_BC 8 thang 2009 ve CT trong diem 5nam_Tong hop so lieu 4" xfId="8757"/>
    <cellStyle name="1_BC 8 thang 2009 ve CT trong diem 5nam_Tong hop so lieu 4 2" xfId="25431"/>
    <cellStyle name="1_BC 8 thang 2009 ve CT trong diem 5nam_Tong hop so lieu 5" xfId="8758"/>
    <cellStyle name="1_BC 8 thang 2009 ve CT trong diem 5nam_Tong hop so lieu 5 2" xfId="25432"/>
    <cellStyle name="1_BC 8 thang 2009 ve CT trong diem 5nam_Tong hop so lieu 6" xfId="25425"/>
    <cellStyle name="1_BC 8 thang 2009 ve CT trong diem 5nam_Tong hop so lieu_BC cong trinh trong diem" xfId="8759"/>
    <cellStyle name="1_BC 8 thang 2009 ve CT trong diem 5nam_Tong hop so lieu_BC cong trinh trong diem 2" xfId="8760"/>
    <cellStyle name="1_BC 8 thang 2009 ve CT trong diem 5nam_Tong hop so lieu_BC cong trinh trong diem 2 2" xfId="8761"/>
    <cellStyle name="1_BC 8 thang 2009 ve CT trong diem 5nam_Tong hop so lieu_BC cong trinh trong diem 2 2 2" xfId="25435"/>
    <cellStyle name="1_BC 8 thang 2009 ve CT trong diem 5nam_Tong hop so lieu_BC cong trinh trong diem 2 3" xfId="8762"/>
    <cellStyle name="1_BC 8 thang 2009 ve CT trong diem 5nam_Tong hop so lieu_BC cong trinh trong diem 2 3 2" xfId="25436"/>
    <cellStyle name="1_BC 8 thang 2009 ve CT trong diem 5nam_Tong hop so lieu_BC cong trinh trong diem 2 4" xfId="8763"/>
    <cellStyle name="1_BC 8 thang 2009 ve CT trong diem 5nam_Tong hop so lieu_BC cong trinh trong diem 2 4 2" xfId="25437"/>
    <cellStyle name="1_BC 8 thang 2009 ve CT trong diem 5nam_Tong hop so lieu_BC cong trinh trong diem 2 5" xfId="25434"/>
    <cellStyle name="1_BC 8 thang 2009 ve CT trong diem 5nam_Tong hop so lieu_BC cong trinh trong diem 3" xfId="8764"/>
    <cellStyle name="1_BC 8 thang 2009 ve CT trong diem 5nam_Tong hop so lieu_BC cong trinh trong diem 3 2" xfId="25438"/>
    <cellStyle name="1_BC 8 thang 2009 ve CT trong diem 5nam_Tong hop so lieu_BC cong trinh trong diem 4" xfId="8765"/>
    <cellStyle name="1_BC 8 thang 2009 ve CT trong diem 5nam_Tong hop so lieu_BC cong trinh trong diem 4 2" xfId="25439"/>
    <cellStyle name="1_BC 8 thang 2009 ve CT trong diem 5nam_Tong hop so lieu_BC cong trinh trong diem 5" xfId="8766"/>
    <cellStyle name="1_BC 8 thang 2009 ve CT trong diem 5nam_Tong hop so lieu_BC cong trinh trong diem 5 2" xfId="25440"/>
    <cellStyle name="1_BC 8 thang 2009 ve CT trong diem 5nam_Tong hop so lieu_BC cong trinh trong diem 6" xfId="25433"/>
    <cellStyle name="1_BC 8 thang 2009 ve CT trong diem 5nam_Tong hop so lieu_BC cong trinh trong diem_BC von DTPT 6 thang 2012" xfId="8767"/>
    <cellStyle name="1_BC 8 thang 2009 ve CT trong diem 5nam_Tong hop so lieu_BC cong trinh trong diem_BC von DTPT 6 thang 2012 2" xfId="8768"/>
    <cellStyle name="1_BC 8 thang 2009 ve CT trong diem 5nam_Tong hop so lieu_BC cong trinh trong diem_BC von DTPT 6 thang 2012 2 2" xfId="8769"/>
    <cellStyle name="1_BC 8 thang 2009 ve CT trong diem 5nam_Tong hop so lieu_BC cong trinh trong diem_BC von DTPT 6 thang 2012 2 2 2" xfId="25443"/>
    <cellStyle name="1_BC 8 thang 2009 ve CT trong diem 5nam_Tong hop so lieu_BC cong trinh trong diem_BC von DTPT 6 thang 2012 2 3" xfId="8770"/>
    <cellStyle name="1_BC 8 thang 2009 ve CT trong diem 5nam_Tong hop so lieu_BC cong trinh trong diem_BC von DTPT 6 thang 2012 2 3 2" xfId="25444"/>
    <cellStyle name="1_BC 8 thang 2009 ve CT trong diem 5nam_Tong hop so lieu_BC cong trinh trong diem_BC von DTPT 6 thang 2012 2 4" xfId="8771"/>
    <cellStyle name="1_BC 8 thang 2009 ve CT trong diem 5nam_Tong hop so lieu_BC cong trinh trong diem_BC von DTPT 6 thang 2012 2 4 2" xfId="25445"/>
    <cellStyle name="1_BC 8 thang 2009 ve CT trong diem 5nam_Tong hop so lieu_BC cong trinh trong diem_BC von DTPT 6 thang 2012 2 5" xfId="25442"/>
    <cellStyle name="1_BC 8 thang 2009 ve CT trong diem 5nam_Tong hop so lieu_BC cong trinh trong diem_BC von DTPT 6 thang 2012 3" xfId="8772"/>
    <cellStyle name="1_BC 8 thang 2009 ve CT trong diem 5nam_Tong hop so lieu_BC cong trinh trong diem_BC von DTPT 6 thang 2012 3 2" xfId="25446"/>
    <cellStyle name="1_BC 8 thang 2009 ve CT trong diem 5nam_Tong hop so lieu_BC cong trinh trong diem_BC von DTPT 6 thang 2012 4" xfId="8773"/>
    <cellStyle name="1_BC 8 thang 2009 ve CT trong diem 5nam_Tong hop so lieu_BC cong trinh trong diem_BC von DTPT 6 thang 2012 4 2" xfId="25447"/>
    <cellStyle name="1_BC 8 thang 2009 ve CT trong diem 5nam_Tong hop so lieu_BC cong trinh trong diem_BC von DTPT 6 thang 2012 5" xfId="8774"/>
    <cellStyle name="1_BC 8 thang 2009 ve CT trong diem 5nam_Tong hop so lieu_BC cong trinh trong diem_BC von DTPT 6 thang 2012 5 2" xfId="25448"/>
    <cellStyle name="1_BC 8 thang 2009 ve CT trong diem 5nam_Tong hop so lieu_BC cong trinh trong diem_BC von DTPT 6 thang 2012 6" xfId="25441"/>
    <cellStyle name="1_BC 8 thang 2009 ve CT trong diem 5nam_Tong hop so lieu_BC cong trinh trong diem_Bieu du thao QD von ho tro co MT" xfId="8775"/>
    <cellStyle name="1_BC 8 thang 2009 ve CT trong diem 5nam_Tong hop so lieu_BC cong trinh trong diem_Bieu du thao QD von ho tro co MT 2" xfId="8776"/>
    <cellStyle name="1_BC 8 thang 2009 ve CT trong diem 5nam_Tong hop so lieu_BC cong trinh trong diem_Bieu du thao QD von ho tro co MT 2 2" xfId="8777"/>
    <cellStyle name="1_BC 8 thang 2009 ve CT trong diem 5nam_Tong hop so lieu_BC cong trinh trong diem_Bieu du thao QD von ho tro co MT 2 2 2" xfId="25451"/>
    <cellStyle name="1_BC 8 thang 2009 ve CT trong diem 5nam_Tong hop so lieu_BC cong trinh trong diem_Bieu du thao QD von ho tro co MT 2 3" xfId="8778"/>
    <cellStyle name="1_BC 8 thang 2009 ve CT trong diem 5nam_Tong hop so lieu_BC cong trinh trong diem_Bieu du thao QD von ho tro co MT 2 3 2" xfId="25452"/>
    <cellStyle name="1_BC 8 thang 2009 ve CT trong diem 5nam_Tong hop so lieu_BC cong trinh trong diem_Bieu du thao QD von ho tro co MT 2 4" xfId="8779"/>
    <cellStyle name="1_BC 8 thang 2009 ve CT trong diem 5nam_Tong hop so lieu_BC cong trinh trong diem_Bieu du thao QD von ho tro co MT 2 4 2" xfId="25453"/>
    <cellStyle name="1_BC 8 thang 2009 ve CT trong diem 5nam_Tong hop so lieu_BC cong trinh trong diem_Bieu du thao QD von ho tro co MT 2 5" xfId="25450"/>
    <cellStyle name="1_BC 8 thang 2009 ve CT trong diem 5nam_Tong hop so lieu_BC cong trinh trong diem_Bieu du thao QD von ho tro co MT 3" xfId="8780"/>
    <cellStyle name="1_BC 8 thang 2009 ve CT trong diem 5nam_Tong hop so lieu_BC cong trinh trong diem_Bieu du thao QD von ho tro co MT 3 2" xfId="25454"/>
    <cellStyle name="1_BC 8 thang 2009 ve CT trong diem 5nam_Tong hop so lieu_BC cong trinh trong diem_Bieu du thao QD von ho tro co MT 4" xfId="8781"/>
    <cellStyle name="1_BC 8 thang 2009 ve CT trong diem 5nam_Tong hop so lieu_BC cong trinh trong diem_Bieu du thao QD von ho tro co MT 4 2" xfId="25455"/>
    <cellStyle name="1_BC 8 thang 2009 ve CT trong diem 5nam_Tong hop so lieu_BC cong trinh trong diem_Bieu du thao QD von ho tro co MT 5" xfId="8782"/>
    <cellStyle name="1_BC 8 thang 2009 ve CT trong diem 5nam_Tong hop so lieu_BC cong trinh trong diem_Bieu du thao QD von ho tro co MT 5 2" xfId="25456"/>
    <cellStyle name="1_BC 8 thang 2009 ve CT trong diem 5nam_Tong hop so lieu_BC cong trinh trong diem_Bieu du thao QD von ho tro co MT 6" xfId="25449"/>
    <cellStyle name="1_BC 8 thang 2009 ve CT trong diem 5nam_Tong hop so lieu_BC cong trinh trong diem_Ke hoach 2012 (theo doi)" xfId="8783"/>
    <cellStyle name="1_BC 8 thang 2009 ve CT trong diem 5nam_Tong hop so lieu_BC cong trinh trong diem_Ke hoach 2012 (theo doi) 2" xfId="8784"/>
    <cellStyle name="1_BC 8 thang 2009 ve CT trong diem 5nam_Tong hop so lieu_BC cong trinh trong diem_Ke hoach 2012 (theo doi) 2 2" xfId="8785"/>
    <cellStyle name="1_BC 8 thang 2009 ve CT trong diem 5nam_Tong hop so lieu_BC cong trinh trong diem_Ke hoach 2012 (theo doi) 2 2 2" xfId="25459"/>
    <cellStyle name="1_BC 8 thang 2009 ve CT trong diem 5nam_Tong hop so lieu_BC cong trinh trong diem_Ke hoach 2012 (theo doi) 2 3" xfId="8786"/>
    <cellStyle name="1_BC 8 thang 2009 ve CT trong diem 5nam_Tong hop so lieu_BC cong trinh trong diem_Ke hoach 2012 (theo doi) 2 3 2" xfId="25460"/>
    <cellStyle name="1_BC 8 thang 2009 ve CT trong diem 5nam_Tong hop so lieu_BC cong trinh trong diem_Ke hoach 2012 (theo doi) 2 4" xfId="8787"/>
    <cellStyle name="1_BC 8 thang 2009 ve CT trong diem 5nam_Tong hop so lieu_BC cong trinh trong diem_Ke hoach 2012 (theo doi) 2 4 2" xfId="25461"/>
    <cellStyle name="1_BC 8 thang 2009 ve CT trong diem 5nam_Tong hop so lieu_BC cong trinh trong diem_Ke hoach 2012 (theo doi) 2 5" xfId="25458"/>
    <cellStyle name="1_BC 8 thang 2009 ve CT trong diem 5nam_Tong hop so lieu_BC cong trinh trong diem_Ke hoach 2012 (theo doi) 3" xfId="8788"/>
    <cellStyle name="1_BC 8 thang 2009 ve CT trong diem 5nam_Tong hop so lieu_BC cong trinh trong diem_Ke hoach 2012 (theo doi) 3 2" xfId="25462"/>
    <cellStyle name="1_BC 8 thang 2009 ve CT trong diem 5nam_Tong hop so lieu_BC cong trinh trong diem_Ke hoach 2012 (theo doi) 4" xfId="8789"/>
    <cellStyle name="1_BC 8 thang 2009 ve CT trong diem 5nam_Tong hop so lieu_BC cong trinh trong diem_Ke hoach 2012 (theo doi) 4 2" xfId="25463"/>
    <cellStyle name="1_BC 8 thang 2009 ve CT trong diem 5nam_Tong hop so lieu_BC cong trinh trong diem_Ke hoach 2012 (theo doi) 5" xfId="8790"/>
    <cellStyle name="1_BC 8 thang 2009 ve CT trong diem 5nam_Tong hop so lieu_BC cong trinh trong diem_Ke hoach 2012 (theo doi) 5 2" xfId="25464"/>
    <cellStyle name="1_BC 8 thang 2009 ve CT trong diem 5nam_Tong hop so lieu_BC cong trinh trong diem_Ke hoach 2012 (theo doi) 6" xfId="25457"/>
    <cellStyle name="1_BC 8 thang 2009 ve CT trong diem 5nam_Tong hop so lieu_BC cong trinh trong diem_Ke hoach 2012 theo doi (giai ngan 30.6.12)" xfId="8791"/>
    <cellStyle name="1_BC 8 thang 2009 ve CT trong diem 5nam_Tong hop so lieu_BC cong trinh trong diem_Ke hoach 2012 theo doi (giai ngan 30.6.12) 2" xfId="8792"/>
    <cellStyle name="1_BC 8 thang 2009 ve CT trong diem 5nam_Tong hop so lieu_BC cong trinh trong diem_Ke hoach 2012 theo doi (giai ngan 30.6.12) 2 2" xfId="8793"/>
    <cellStyle name="1_BC 8 thang 2009 ve CT trong diem 5nam_Tong hop so lieu_BC cong trinh trong diem_Ke hoach 2012 theo doi (giai ngan 30.6.12) 2 2 2" xfId="25467"/>
    <cellStyle name="1_BC 8 thang 2009 ve CT trong diem 5nam_Tong hop so lieu_BC cong trinh trong diem_Ke hoach 2012 theo doi (giai ngan 30.6.12) 2 3" xfId="8794"/>
    <cellStyle name="1_BC 8 thang 2009 ve CT trong diem 5nam_Tong hop so lieu_BC cong trinh trong diem_Ke hoach 2012 theo doi (giai ngan 30.6.12) 2 3 2" xfId="25468"/>
    <cellStyle name="1_BC 8 thang 2009 ve CT trong diem 5nam_Tong hop so lieu_BC cong trinh trong diem_Ke hoach 2012 theo doi (giai ngan 30.6.12) 2 4" xfId="8795"/>
    <cellStyle name="1_BC 8 thang 2009 ve CT trong diem 5nam_Tong hop so lieu_BC cong trinh trong diem_Ke hoach 2012 theo doi (giai ngan 30.6.12) 2 4 2" xfId="25469"/>
    <cellStyle name="1_BC 8 thang 2009 ve CT trong diem 5nam_Tong hop so lieu_BC cong trinh trong diem_Ke hoach 2012 theo doi (giai ngan 30.6.12) 2 5" xfId="25466"/>
    <cellStyle name="1_BC 8 thang 2009 ve CT trong diem 5nam_Tong hop so lieu_BC cong trinh trong diem_Ke hoach 2012 theo doi (giai ngan 30.6.12) 3" xfId="8796"/>
    <cellStyle name="1_BC 8 thang 2009 ve CT trong diem 5nam_Tong hop so lieu_BC cong trinh trong diem_Ke hoach 2012 theo doi (giai ngan 30.6.12) 3 2" xfId="25470"/>
    <cellStyle name="1_BC 8 thang 2009 ve CT trong diem 5nam_Tong hop so lieu_BC cong trinh trong diem_Ke hoach 2012 theo doi (giai ngan 30.6.12) 4" xfId="8797"/>
    <cellStyle name="1_BC 8 thang 2009 ve CT trong diem 5nam_Tong hop so lieu_BC cong trinh trong diem_Ke hoach 2012 theo doi (giai ngan 30.6.12) 4 2" xfId="25471"/>
    <cellStyle name="1_BC 8 thang 2009 ve CT trong diem 5nam_Tong hop so lieu_BC cong trinh trong diem_Ke hoach 2012 theo doi (giai ngan 30.6.12) 5" xfId="8798"/>
    <cellStyle name="1_BC 8 thang 2009 ve CT trong diem 5nam_Tong hop so lieu_BC cong trinh trong diem_Ke hoach 2012 theo doi (giai ngan 30.6.12) 5 2" xfId="25472"/>
    <cellStyle name="1_BC 8 thang 2009 ve CT trong diem 5nam_Tong hop so lieu_BC cong trinh trong diem_Ke hoach 2012 theo doi (giai ngan 30.6.12) 6" xfId="25465"/>
    <cellStyle name="1_BC 8 thang 2009 ve CT trong diem 5nam_Tong hop so lieu_BC von DTPT 6 thang 2012" xfId="8799"/>
    <cellStyle name="1_BC 8 thang 2009 ve CT trong diem 5nam_Tong hop so lieu_BC von DTPT 6 thang 2012 2" xfId="8800"/>
    <cellStyle name="1_BC 8 thang 2009 ve CT trong diem 5nam_Tong hop so lieu_BC von DTPT 6 thang 2012 2 2" xfId="8801"/>
    <cellStyle name="1_BC 8 thang 2009 ve CT trong diem 5nam_Tong hop so lieu_BC von DTPT 6 thang 2012 2 2 2" xfId="25475"/>
    <cellStyle name="1_BC 8 thang 2009 ve CT trong diem 5nam_Tong hop so lieu_BC von DTPT 6 thang 2012 2 3" xfId="8802"/>
    <cellStyle name="1_BC 8 thang 2009 ve CT trong diem 5nam_Tong hop so lieu_BC von DTPT 6 thang 2012 2 3 2" xfId="25476"/>
    <cellStyle name="1_BC 8 thang 2009 ve CT trong diem 5nam_Tong hop so lieu_BC von DTPT 6 thang 2012 2 4" xfId="8803"/>
    <cellStyle name="1_BC 8 thang 2009 ve CT trong diem 5nam_Tong hop so lieu_BC von DTPT 6 thang 2012 2 4 2" xfId="25477"/>
    <cellStyle name="1_BC 8 thang 2009 ve CT trong diem 5nam_Tong hop so lieu_BC von DTPT 6 thang 2012 2 5" xfId="25474"/>
    <cellStyle name="1_BC 8 thang 2009 ve CT trong diem 5nam_Tong hop so lieu_BC von DTPT 6 thang 2012 3" xfId="8804"/>
    <cellStyle name="1_BC 8 thang 2009 ve CT trong diem 5nam_Tong hop so lieu_BC von DTPT 6 thang 2012 3 2" xfId="25478"/>
    <cellStyle name="1_BC 8 thang 2009 ve CT trong diem 5nam_Tong hop so lieu_BC von DTPT 6 thang 2012 4" xfId="8805"/>
    <cellStyle name="1_BC 8 thang 2009 ve CT trong diem 5nam_Tong hop so lieu_BC von DTPT 6 thang 2012 4 2" xfId="25479"/>
    <cellStyle name="1_BC 8 thang 2009 ve CT trong diem 5nam_Tong hop so lieu_BC von DTPT 6 thang 2012 5" xfId="8806"/>
    <cellStyle name="1_BC 8 thang 2009 ve CT trong diem 5nam_Tong hop so lieu_BC von DTPT 6 thang 2012 5 2" xfId="25480"/>
    <cellStyle name="1_BC 8 thang 2009 ve CT trong diem 5nam_Tong hop so lieu_BC von DTPT 6 thang 2012 6" xfId="25473"/>
    <cellStyle name="1_BC 8 thang 2009 ve CT trong diem 5nam_Tong hop so lieu_Bieu du thao QD von ho tro co MT" xfId="8807"/>
    <cellStyle name="1_BC 8 thang 2009 ve CT trong diem 5nam_Tong hop so lieu_Bieu du thao QD von ho tro co MT 2" xfId="8808"/>
    <cellStyle name="1_BC 8 thang 2009 ve CT trong diem 5nam_Tong hop so lieu_Bieu du thao QD von ho tro co MT 2 2" xfId="8809"/>
    <cellStyle name="1_BC 8 thang 2009 ve CT trong diem 5nam_Tong hop so lieu_Bieu du thao QD von ho tro co MT 2 2 2" xfId="25483"/>
    <cellStyle name="1_BC 8 thang 2009 ve CT trong diem 5nam_Tong hop so lieu_Bieu du thao QD von ho tro co MT 2 3" xfId="8810"/>
    <cellStyle name="1_BC 8 thang 2009 ve CT trong diem 5nam_Tong hop so lieu_Bieu du thao QD von ho tro co MT 2 3 2" xfId="25484"/>
    <cellStyle name="1_BC 8 thang 2009 ve CT trong diem 5nam_Tong hop so lieu_Bieu du thao QD von ho tro co MT 2 4" xfId="8811"/>
    <cellStyle name="1_BC 8 thang 2009 ve CT trong diem 5nam_Tong hop so lieu_Bieu du thao QD von ho tro co MT 2 4 2" xfId="25485"/>
    <cellStyle name="1_BC 8 thang 2009 ve CT trong diem 5nam_Tong hop so lieu_Bieu du thao QD von ho tro co MT 2 5" xfId="25482"/>
    <cellStyle name="1_BC 8 thang 2009 ve CT trong diem 5nam_Tong hop so lieu_Bieu du thao QD von ho tro co MT 3" xfId="8812"/>
    <cellStyle name="1_BC 8 thang 2009 ve CT trong diem 5nam_Tong hop so lieu_Bieu du thao QD von ho tro co MT 3 2" xfId="25486"/>
    <cellStyle name="1_BC 8 thang 2009 ve CT trong diem 5nam_Tong hop so lieu_Bieu du thao QD von ho tro co MT 4" xfId="8813"/>
    <cellStyle name="1_BC 8 thang 2009 ve CT trong diem 5nam_Tong hop so lieu_Bieu du thao QD von ho tro co MT 4 2" xfId="25487"/>
    <cellStyle name="1_BC 8 thang 2009 ve CT trong diem 5nam_Tong hop so lieu_Bieu du thao QD von ho tro co MT 5" xfId="8814"/>
    <cellStyle name="1_BC 8 thang 2009 ve CT trong diem 5nam_Tong hop so lieu_Bieu du thao QD von ho tro co MT 5 2" xfId="25488"/>
    <cellStyle name="1_BC 8 thang 2009 ve CT trong diem 5nam_Tong hop so lieu_Bieu du thao QD von ho tro co MT 6" xfId="25481"/>
    <cellStyle name="1_BC 8 thang 2009 ve CT trong diem 5nam_Tong hop so lieu_Ke hoach 2012 (theo doi)" xfId="8815"/>
    <cellStyle name="1_BC 8 thang 2009 ve CT trong diem 5nam_Tong hop so lieu_Ke hoach 2012 (theo doi) 2" xfId="8816"/>
    <cellStyle name="1_BC 8 thang 2009 ve CT trong diem 5nam_Tong hop so lieu_Ke hoach 2012 (theo doi) 2 2" xfId="8817"/>
    <cellStyle name="1_BC 8 thang 2009 ve CT trong diem 5nam_Tong hop so lieu_Ke hoach 2012 (theo doi) 2 2 2" xfId="25491"/>
    <cellStyle name="1_BC 8 thang 2009 ve CT trong diem 5nam_Tong hop so lieu_Ke hoach 2012 (theo doi) 2 3" xfId="8818"/>
    <cellStyle name="1_BC 8 thang 2009 ve CT trong diem 5nam_Tong hop so lieu_Ke hoach 2012 (theo doi) 2 3 2" xfId="25492"/>
    <cellStyle name="1_BC 8 thang 2009 ve CT trong diem 5nam_Tong hop so lieu_Ke hoach 2012 (theo doi) 2 4" xfId="8819"/>
    <cellStyle name="1_BC 8 thang 2009 ve CT trong diem 5nam_Tong hop so lieu_Ke hoach 2012 (theo doi) 2 4 2" xfId="25493"/>
    <cellStyle name="1_BC 8 thang 2009 ve CT trong diem 5nam_Tong hop so lieu_Ke hoach 2012 (theo doi) 2 5" xfId="25490"/>
    <cellStyle name="1_BC 8 thang 2009 ve CT trong diem 5nam_Tong hop so lieu_Ke hoach 2012 (theo doi) 3" xfId="8820"/>
    <cellStyle name="1_BC 8 thang 2009 ve CT trong diem 5nam_Tong hop so lieu_Ke hoach 2012 (theo doi) 3 2" xfId="25494"/>
    <cellStyle name="1_BC 8 thang 2009 ve CT trong diem 5nam_Tong hop so lieu_Ke hoach 2012 (theo doi) 4" xfId="8821"/>
    <cellStyle name="1_BC 8 thang 2009 ve CT trong diem 5nam_Tong hop so lieu_Ke hoach 2012 (theo doi) 4 2" xfId="25495"/>
    <cellStyle name="1_BC 8 thang 2009 ve CT trong diem 5nam_Tong hop so lieu_Ke hoach 2012 (theo doi) 5" xfId="8822"/>
    <cellStyle name="1_BC 8 thang 2009 ve CT trong diem 5nam_Tong hop so lieu_Ke hoach 2012 (theo doi) 5 2" xfId="25496"/>
    <cellStyle name="1_BC 8 thang 2009 ve CT trong diem 5nam_Tong hop so lieu_Ke hoach 2012 (theo doi) 6" xfId="25489"/>
    <cellStyle name="1_BC 8 thang 2009 ve CT trong diem 5nam_Tong hop so lieu_Ke hoach 2012 theo doi (giai ngan 30.6.12)" xfId="8823"/>
    <cellStyle name="1_BC 8 thang 2009 ve CT trong diem 5nam_Tong hop so lieu_Ke hoach 2012 theo doi (giai ngan 30.6.12) 2" xfId="8824"/>
    <cellStyle name="1_BC 8 thang 2009 ve CT trong diem 5nam_Tong hop so lieu_Ke hoach 2012 theo doi (giai ngan 30.6.12) 2 2" xfId="8825"/>
    <cellStyle name="1_BC 8 thang 2009 ve CT trong diem 5nam_Tong hop so lieu_Ke hoach 2012 theo doi (giai ngan 30.6.12) 2 2 2" xfId="25499"/>
    <cellStyle name="1_BC 8 thang 2009 ve CT trong diem 5nam_Tong hop so lieu_Ke hoach 2012 theo doi (giai ngan 30.6.12) 2 3" xfId="8826"/>
    <cellStyle name="1_BC 8 thang 2009 ve CT trong diem 5nam_Tong hop so lieu_Ke hoach 2012 theo doi (giai ngan 30.6.12) 2 3 2" xfId="25500"/>
    <cellStyle name="1_BC 8 thang 2009 ve CT trong diem 5nam_Tong hop so lieu_Ke hoach 2012 theo doi (giai ngan 30.6.12) 2 4" xfId="8827"/>
    <cellStyle name="1_BC 8 thang 2009 ve CT trong diem 5nam_Tong hop so lieu_Ke hoach 2012 theo doi (giai ngan 30.6.12) 2 4 2" xfId="25501"/>
    <cellStyle name="1_BC 8 thang 2009 ve CT trong diem 5nam_Tong hop so lieu_Ke hoach 2012 theo doi (giai ngan 30.6.12) 2 5" xfId="25498"/>
    <cellStyle name="1_BC 8 thang 2009 ve CT trong diem 5nam_Tong hop so lieu_Ke hoach 2012 theo doi (giai ngan 30.6.12) 3" xfId="8828"/>
    <cellStyle name="1_BC 8 thang 2009 ve CT trong diem 5nam_Tong hop so lieu_Ke hoach 2012 theo doi (giai ngan 30.6.12) 3 2" xfId="25502"/>
    <cellStyle name="1_BC 8 thang 2009 ve CT trong diem 5nam_Tong hop so lieu_Ke hoach 2012 theo doi (giai ngan 30.6.12) 4" xfId="8829"/>
    <cellStyle name="1_BC 8 thang 2009 ve CT trong diem 5nam_Tong hop so lieu_Ke hoach 2012 theo doi (giai ngan 30.6.12) 4 2" xfId="25503"/>
    <cellStyle name="1_BC 8 thang 2009 ve CT trong diem 5nam_Tong hop so lieu_Ke hoach 2012 theo doi (giai ngan 30.6.12) 5" xfId="8830"/>
    <cellStyle name="1_BC 8 thang 2009 ve CT trong diem 5nam_Tong hop so lieu_Ke hoach 2012 theo doi (giai ngan 30.6.12) 5 2" xfId="25504"/>
    <cellStyle name="1_BC 8 thang 2009 ve CT trong diem 5nam_Tong hop so lieu_Ke hoach 2012 theo doi (giai ngan 30.6.12) 6" xfId="25497"/>
    <cellStyle name="1_BC 8 thang 2009 ve CT trong diem 5nam_Tong hop so lieu_pvhung.skhdt 20117113152041 Danh muc cong trinh trong diem" xfId="8831"/>
    <cellStyle name="1_BC 8 thang 2009 ve CT trong diem 5nam_Tong hop so lieu_pvhung.skhdt 20117113152041 Danh muc cong trinh trong diem 2" xfId="8832"/>
    <cellStyle name="1_BC 8 thang 2009 ve CT trong diem 5nam_Tong hop so lieu_pvhung.skhdt 20117113152041 Danh muc cong trinh trong diem 2 2" xfId="8833"/>
    <cellStyle name="1_BC 8 thang 2009 ve CT trong diem 5nam_Tong hop so lieu_pvhung.skhdt 20117113152041 Danh muc cong trinh trong diem 2 2 2" xfId="25507"/>
    <cellStyle name="1_BC 8 thang 2009 ve CT trong diem 5nam_Tong hop so lieu_pvhung.skhdt 20117113152041 Danh muc cong trinh trong diem 2 3" xfId="8834"/>
    <cellStyle name="1_BC 8 thang 2009 ve CT trong diem 5nam_Tong hop so lieu_pvhung.skhdt 20117113152041 Danh muc cong trinh trong diem 2 3 2" xfId="25508"/>
    <cellStyle name="1_BC 8 thang 2009 ve CT trong diem 5nam_Tong hop so lieu_pvhung.skhdt 20117113152041 Danh muc cong trinh trong diem 2 4" xfId="8835"/>
    <cellStyle name="1_BC 8 thang 2009 ve CT trong diem 5nam_Tong hop so lieu_pvhung.skhdt 20117113152041 Danh muc cong trinh trong diem 2 4 2" xfId="25509"/>
    <cellStyle name="1_BC 8 thang 2009 ve CT trong diem 5nam_Tong hop so lieu_pvhung.skhdt 20117113152041 Danh muc cong trinh trong diem 2 5" xfId="25506"/>
    <cellStyle name="1_BC 8 thang 2009 ve CT trong diem 5nam_Tong hop so lieu_pvhung.skhdt 20117113152041 Danh muc cong trinh trong diem 3" xfId="8836"/>
    <cellStyle name="1_BC 8 thang 2009 ve CT trong diem 5nam_Tong hop so lieu_pvhung.skhdt 20117113152041 Danh muc cong trinh trong diem 3 2" xfId="25510"/>
    <cellStyle name="1_BC 8 thang 2009 ve CT trong diem 5nam_Tong hop so lieu_pvhung.skhdt 20117113152041 Danh muc cong trinh trong diem 4" xfId="8837"/>
    <cellStyle name="1_BC 8 thang 2009 ve CT trong diem 5nam_Tong hop so lieu_pvhung.skhdt 20117113152041 Danh muc cong trinh trong diem 4 2" xfId="25511"/>
    <cellStyle name="1_BC 8 thang 2009 ve CT trong diem 5nam_Tong hop so lieu_pvhung.skhdt 20117113152041 Danh muc cong trinh trong diem 5" xfId="8838"/>
    <cellStyle name="1_BC 8 thang 2009 ve CT trong diem 5nam_Tong hop so lieu_pvhung.skhdt 20117113152041 Danh muc cong trinh trong diem 5 2" xfId="25512"/>
    <cellStyle name="1_BC 8 thang 2009 ve CT trong diem 5nam_Tong hop so lieu_pvhung.skhdt 20117113152041 Danh muc cong trinh trong diem 6" xfId="25505"/>
    <cellStyle name="1_BC 8 thang 2009 ve CT trong diem 5nam_Tong hop so lieu_pvhung.skhdt 20117113152041 Danh muc cong trinh trong diem_BC von DTPT 6 thang 2012" xfId="8839"/>
    <cellStyle name="1_BC 8 thang 2009 ve CT trong diem 5nam_Tong hop so lieu_pvhung.skhdt 20117113152041 Danh muc cong trinh trong diem_BC von DTPT 6 thang 2012 2" xfId="8840"/>
    <cellStyle name="1_BC 8 thang 2009 ve CT trong diem 5nam_Tong hop so lieu_pvhung.skhdt 20117113152041 Danh muc cong trinh trong diem_BC von DTPT 6 thang 2012 2 2" xfId="8841"/>
    <cellStyle name="1_BC 8 thang 2009 ve CT trong diem 5nam_Tong hop so lieu_pvhung.skhdt 20117113152041 Danh muc cong trinh trong diem_BC von DTPT 6 thang 2012 2 2 2" xfId="25515"/>
    <cellStyle name="1_BC 8 thang 2009 ve CT trong diem 5nam_Tong hop so lieu_pvhung.skhdt 20117113152041 Danh muc cong trinh trong diem_BC von DTPT 6 thang 2012 2 3" xfId="8842"/>
    <cellStyle name="1_BC 8 thang 2009 ve CT trong diem 5nam_Tong hop so lieu_pvhung.skhdt 20117113152041 Danh muc cong trinh trong diem_BC von DTPT 6 thang 2012 2 3 2" xfId="25516"/>
    <cellStyle name="1_BC 8 thang 2009 ve CT trong diem 5nam_Tong hop so lieu_pvhung.skhdt 20117113152041 Danh muc cong trinh trong diem_BC von DTPT 6 thang 2012 2 4" xfId="8843"/>
    <cellStyle name="1_BC 8 thang 2009 ve CT trong diem 5nam_Tong hop so lieu_pvhung.skhdt 20117113152041 Danh muc cong trinh trong diem_BC von DTPT 6 thang 2012 2 4 2" xfId="25517"/>
    <cellStyle name="1_BC 8 thang 2009 ve CT trong diem 5nam_Tong hop so lieu_pvhung.skhdt 20117113152041 Danh muc cong trinh trong diem_BC von DTPT 6 thang 2012 2 5" xfId="25514"/>
    <cellStyle name="1_BC 8 thang 2009 ve CT trong diem 5nam_Tong hop so lieu_pvhung.skhdt 20117113152041 Danh muc cong trinh trong diem_BC von DTPT 6 thang 2012 3" xfId="8844"/>
    <cellStyle name="1_BC 8 thang 2009 ve CT trong diem 5nam_Tong hop so lieu_pvhung.skhdt 20117113152041 Danh muc cong trinh trong diem_BC von DTPT 6 thang 2012 3 2" xfId="25518"/>
    <cellStyle name="1_BC 8 thang 2009 ve CT trong diem 5nam_Tong hop so lieu_pvhung.skhdt 20117113152041 Danh muc cong trinh trong diem_BC von DTPT 6 thang 2012 4" xfId="8845"/>
    <cellStyle name="1_BC 8 thang 2009 ve CT trong diem 5nam_Tong hop so lieu_pvhung.skhdt 20117113152041 Danh muc cong trinh trong diem_BC von DTPT 6 thang 2012 4 2" xfId="25519"/>
    <cellStyle name="1_BC 8 thang 2009 ve CT trong diem 5nam_Tong hop so lieu_pvhung.skhdt 20117113152041 Danh muc cong trinh trong diem_BC von DTPT 6 thang 2012 5" xfId="8846"/>
    <cellStyle name="1_BC 8 thang 2009 ve CT trong diem 5nam_Tong hop so lieu_pvhung.skhdt 20117113152041 Danh muc cong trinh trong diem_BC von DTPT 6 thang 2012 5 2" xfId="25520"/>
    <cellStyle name="1_BC 8 thang 2009 ve CT trong diem 5nam_Tong hop so lieu_pvhung.skhdt 20117113152041 Danh muc cong trinh trong diem_BC von DTPT 6 thang 2012 6" xfId="25513"/>
    <cellStyle name="1_BC 8 thang 2009 ve CT trong diem 5nam_Tong hop so lieu_pvhung.skhdt 20117113152041 Danh muc cong trinh trong diem_Bieu du thao QD von ho tro co MT" xfId="8847"/>
    <cellStyle name="1_BC 8 thang 2009 ve CT trong diem 5nam_Tong hop so lieu_pvhung.skhdt 20117113152041 Danh muc cong trinh trong diem_Bieu du thao QD von ho tro co MT 2" xfId="8848"/>
    <cellStyle name="1_BC 8 thang 2009 ve CT trong diem 5nam_Tong hop so lieu_pvhung.skhdt 20117113152041 Danh muc cong trinh trong diem_Bieu du thao QD von ho tro co MT 2 2" xfId="8849"/>
    <cellStyle name="1_BC 8 thang 2009 ve CT trong diem 5nam_Tong hop so lieu_pvhung.skhdt 20117113152041 Danh muc cong trinh trong diem_Bieu du thao QD von ho tro co MT 2 2 2" xfId="25523"/>
    <cellStyle name="1_BC 8 thang 2009 ve CT trong diem 5nam_Tong hop so lieu_pvhung.skhdt 20117113152041 Danh muc cong trinh trong diem_Bieu du thao QD von ho tro co MT 2 3" xfId="8850"/>
    <cellStyle name="1_BC 8 thang 2009 ve CT trong diem 5nam_Tong hop so lieu_pvhung.skhdt 20117113152041 Danh muc cong trinh trong diem_Bieu du thao QD von ho tro co MT 2 3 2" xfId="25524"/>
    <cellStyle name="1_BC 8 thang 2009 ve CT trong diem 5nam_Tong hop so lieu_pvhung.skhdt 20117113152041 Danh muc cong trinh trong diem_Bieu du thao QD von ho tro co MT 2 4" xfId="8851"/>
    <cellStyle name="1_BC 8 thang 2009 ve CT trong diem 5nam_Tong hop so lieu_pvhung.skhdt 20117113152041 Danh muc cong trinh trong diem_Bieu du thao QD von ho tro co MT 2 4 2" xfId="25525"/>
    <cellStyle name="1_BC 8 thang 2009 ve CT trong diem 5nam_Tong hop so lieu_pvhung.skhdt 20117113152041 Danh muc cong trinh trong diem_Bieu du thao QD von ho tro co MT 2 5" xfId="25522"/>
    <cellStyle name="1_BC 8 thang 2009 ve CT trong diem 5nam_Tong hop so lieu_pvhung.skhdt 20117113152041 Danh muc cong trinh trong diem_Bieu du thao QD von ho tro co MT 3" xfId="8852"/>
    <cellStyle name="1_BC 8 thang 2009 ve CT trong diem 5nam_Tong hop so lieu_pvhung.skhdt 20117113152041 Danh muc cong trinh trong diem_Bieu du thao QD von ho tro co MT 3 2" xfId="25526"/>
    <cellStyle name="1_BC 8 thang 2009 ve CT trong diem 5nam_Tong hop so lieu_pvhung.skhdt 20117113152041 Danh muc cong trinh trong diem_Bieu du thao QD von ho tro co MT 4" xfId="8853"/>
    <cellStyle name="1_BC 8 thang 2009 ve CT trong diem 5nam_Tong hop so lieu_pvhung.skhdt 20117113152041 Danh muc cong trinh trong diem_Bieu du thao QD von ho tro co MT 4 2" xfId="25527"/>
    <cellStyle name="1_BC 8 thang 2009 ve CT trong diem 5nam_Tong hop so lieu_pvhung.skhdt 20117113152041 Danh muc cong trinh trong diem_Bieu du thao QD von ho tro co MT 5" xfId="8854"/>
    <cellStyle name="1_BC 8 thang 2009 ve CT trong diem 5nam_Tong hop so lieu_pvhung.skhdt 20117113152041 Danh muc cong trinh trong diem_Bieu du thao QD von ho tro co MT 5 2" xfId="25528"/>
    <cellStyle name="1_BC 8 thang 2009 ve CT trong diem 5nam_Tong hop so lieu_pvhung.skhdt 20117113152041 Danh muc cong trinh trong diem_Bieu du thao QD von ho tro co MT 6" xfId="25521"/>
    <cellStyle name="1_BC 8 thang 2009 ve CT trong diem 5nam_Tong hop so lieu_pvhung.skhdt 20117113152041 Danh muc cong trinh trong diem_Ke hoach 2012 (theo doi)" xfId="8855"/>
    <cellStyle name="1_BC 8 thang 2009 ve CT trong diem 5nam_Tong hop so lieu_pvhung.skhdt 20117113152041 Danh muc cong trinh trong diem_Ke hoach 2012 (theo doi) 2" xfId="8856"/>
    <cellStyle name="1_BC 8 thang 2009 ve CT trong diem 5nam_Tong hop so lieu_pvhung.skhdt 20117113152041 Danh muc cong trinh trong diem_Ke hoach 2012 (theo doi) 2 2" xfId="8857"/>
    <cellStyle name="1_BC 8 thang 2009 ve CT trong diem 5nam_Tong hop so lieu_pvhung.skhdt 20117113152041 Danh muc cong trinh trong diem_Ke hoach 2012 (theo doi) 2 2 2" xfId="25531"/>
    <cellStyle name="1_BC 8 thang 2009 ve CT trong diem 5nam_Tong hop so lieu_pvhung.skhdt 20117113152041 Danh muc cong trinh trong diem_Ke hoach 2012 (theo doi) 2 3" xfId="8858"/>
    <cellStyle name="1_BC 8 thang 2009 ve CT trong diem 5nam_Tong hop so lieu_pvhung.skhdt 20117113152041 Danh muc cong trinh trong diem_Ke hoach 2012 (theo doi) 2 3 2" xfId="25532"/>
    <cellStyle name="1_BC 8 thang 2009 ve CT trong diem 5nam_Tong hop so lieu_pvhung.skhdt 20117113152041 Danh muc cong trinh trong diem_Ke hoach 2012 (theo doi) 2 4" xfId="8859"/>
    <cellStyle name="1_BC 8 thang 2009 ve CT trong diem 5nam_Tong hop so lieu_pvhung.skhdt 20117113152041 Danh muc cong trinh trong diem_Ke hoach 2012 (theo doi) 2 4 2" xfId="25533"/>
    <cellStyle name="1_BC 8 thang 2009 ve CT trong diem 5nam_Tong hop so lieu_pvhung.skhdt 20117113152041 Danh muc cong trinh trong diem_Ke hoach 2012 (theo doi) 2 5" xfId="25530"/>
    <cellStyle name="1_BC 8 thang 2009 ve CT trong diem 5nam_Tong hop so lieu_pvhung.skhdt 20117113152041 Danh muc cong trinh trong diem_Ke hoach 2012 (theo doi) 3" xfId="8860"/>
    <cellStyle name="1_BC 8 thang 2009 ve CT trong diem 5nam_Tong hop so lieu_pvhung.skhdt 20117113152041 Danh muc cong trinh trong diem_Ke hoach 2012 (theo doi) 3 2" xfId="25534"/>
    <cellStyle name="1_BC 8 thang 2009 ve CT trong diem 5nam_Tong hop so lieu_pvhung.skhdt 20117113152041 Danh muc cong trinh trong diem_Ke hoach 2012 (theo doi) 4" xfId="8861"/>
    <cellStyle name="1_BC 8 thang 2009 ve CT trong diem 5nam_Tong hop so lieu_pvhung.skhdt 20117113152041 Danh muc cong trinh trong diem_Ke hoach 2012 (theo doi) 4 2" xfId="25535"/>
    <cellStyle name="1_BC 8 thang 2009 ve CT trong diem 5nam_Tong hop so lieu_pvhung.skhdt 20117113152041 Danh muc cong trinh trong diem_Ke hoach 2012 (theo doi) 5" xfId="8862"/>
    <cellStyle name="1_BC 8 thang 2009 ve CT trong diem 5nam_Tong hop so lieu_pvhung.skhdt 20117113152041 Danh muc cong trinh trong diem_Ke hoach 2012 (theo doi) 5 2" xfId="25536"/>
    <cellStyle name="1_BC 8 thang 2009 ve CT trong diem 5nam_Tong hop so lieu_pvhung.skhdt 20117113152041 Danh muc cong trinh trong diem_Ke hoach 2012 (theo doi) 6" xfId="25529"/>
    <cellStyle name="1_BC 8 thang 2009 ve CT trong diem 5nam_Tong hop so lieu_pvhung.skhdt 20117113152041 Danh muc cong trinh trong diem_Ke hoach 2012 theo doi (giai ngan 30.6.12)" xfId="8863"/>
    <cellStyle name="1_BC 8 thang 2009 ve CT trong diem 5nam_Tong hop so lieu_pvhung.skhdt 20117113152041 Danh muc cong trinh trong diem_Ke hoach 2012 theo doi (giai ngan 30.6.12) 2" xfId="8864"/>
    <cellStyle name="1_BC 8 thang 2009 ve CT trong diem 5nam_Tong hop so lieu_pvhung.skhdt 20117113152041 Danh muc cong trinh trong diem_Ke hoach 2012 theo doi (giai ngan 30.6.12) 2 2" xfId="8865"/>
    <cellStyle name="1_BC 8 thang 2009 ve CT trong diem 5nam_Tong hop so lieu_pvhung.skhdt 20117113152041 Danh muc cong trinh trong diem_Ke hoach 2012 theo doi (giai ngan 30.6.12) 2 2 2" xfId="25539"/>
    <cellStyle name="1_BC 8 thang 2009 ve CT trong diem 5nam_Tong hop so lieu_pvhung.skhdt 20117113152041 Danh muc cong trinh trong diem_Ke hoach 2012 theo doi (giai ngan 30.6.12) 2 3" xfId="8866"/>
    <cellStyle name="1_BC 8 thang 2009 ve CT trong diem 5nam_Tong hop so lieu_pvhung.skhdt 20117113152041 Danh muc cong trinh trong diem_Ke hoach 2012 theo doi (giai ngan 30.6.12) 2 3 2" xfId="25540"/>
    <cellStyle name="1_BC 8 thang 2009 ve CT trong diem 5nam_Tong hop so lieu_pvhung.skhdt 20117113152041 Danh muc cong trinh trong diem_Ke hoach 2012 theo doi (giai ngan 30.6.12) 2 4" xfId="8867"/>
    <cellStyle name="1_BC 8 thang 2009 ve CT trong diem 5nam_Tong hop so lieu_pvhung.skhdt 20117113152041 Danh muc cong trinh trong diem_Ke hoach 2012 theo doi (giai ngan 30.6.12) 2 4 2" xfId="25541"/>
    <cellStyle name="1_BC 8 thang 2009 ve CT trong diem 5nam_Tong hop so lieu_pvhung.skhdt 20117113152041 Danh muc cong trinh trong diem_Ke hoach 2012 theo doi (giai ngan 30.6.12) 2 5" xfId="25538"/>
    <cellStyle name="1_BC 8 thang 2009 ve CT trong diem 5nam_Tong hop so lieu_pvhung.skhdt 20117113152041 Danh muc cong trinh trong diem_Ke hoach 2012 theo doi (giai ngan 30.6.12) 3" xfId="8868"/>
    <cellStyle name="1_BC 8 thang 2009 ve CT trong diem 5nam_Tong hop so lieu_pvhung.skhdt 20117113152041 Danh muc cong trinh trong diem_Ke hoach 2012 theo doi (giai ngan 30.6.12) 3 2" xfId="25542"/>
    <cellStyle name="1_BC 8 thang 2009 ve CT trong diem 5nam_Tong hop so lieu_pvhung.skhdt 20117113152041 Danh muc cong trinh trong diem_Ke hoach 2012 theo doi (giai ngan 30.6.12) 4" xfId="8869"/>
    <cellStyle name="1_BC 8 thang 2009 ve CT trong diem 5nam_Tong hop so lieu_pvhung.skhdt 20117113152041 Danh muc cong trinh trong diem_Ke hoach 2012 theo doi (giai ngan 30.6.12) 4 2" xfId="25543"/>
    <cellStyle name="1_BC 8 thang 2009 ve CT trong diem 5nam_Tong hop so lieu_pvhung.skhdt 20117113152041 Danh muc cong trinh trong diem_Ke hoach 2012 theo doi (giai ngan 30.6.12) 5" xfId="8870"/>
    <cellStyle name="1_BC 8 thang 2009 ve CT trong diem 5nam_Tong hop so lieu_pvhung.skhdt 20117113152041 Danh muc cong trinh trong diem_Ke hoach 2012 theo doi (giai ngan 30.6.12) 5 2" xfId="25544"/>
    <cellStyle name="1_BC 8 thang 2009 ve CT trong diem 5nam_Tong hop so lieu_pvhung.skhdt 20117113152041 Danh muc cong trinh trong diem_Ke hoach 2012 theo doi (giai ngan 30.6.12) 6" xfId="25537"/>
    <cellStyle name="1_BC 8 thang 2009 ve CT trong diem 5nam_Worksheet in D: My Documents Ke Hoach KH cac nam Nam 2014 Bao cao ve Ke hoach nam 2014 ( Hoan chinh sau TL voi Bo KH)" xfId="8871"/>
    <cellStyle name="1_BC 8 thang 2009 ve CT trong diem 5nam_Worksheet in D: My Documents Ke Hoach KH cac nam Nam 2014 Bao cao ve Ke hoach nam 2014 ( Hoan chinh sau TL voi Bo KH) 2" xfId="8872"/>
    <cellStyle name="1_BC 8 thang 2009 ve CT trong diem 5nam_Worksheet in D: My Documents Ke Hoach KH cac nam Nam 2014 Bao cao ve Ke hoach nam 2014 ( Hoan chinh sau TL voi Bo KH) 2 2" xfId="8873"/>
    <cellStyle name="1_BC 8 thang 2009 ve CT trong diem 5nam_Worksheet in D: My Documents Ke Hoach KH cac nam Nam 2014 Bao cao ve Ke hoach nam 2014 ( Hoan chinh sau TL voi Bo KH) 2 2 2" xfId="25547"/>
    <cellStyle name="1_BC 8 thang 2009 ve CT trong diem 5nam_Worksheet in D: My Documents Ke Hoach KH cac nam Nam 2014 Bao cao ve Ke hoach nam 2014 ( Hoan chinh sau TL voi Bo KH) 2 3" xfId="8874"/>
    <cellStyle name="1_BC 8 thang 2009 ve CT trong diem 5nam_Worksheet in D: My Documents Ke Hoach KH cac nam Nam 2014 Bao cao ve Ke hoach nam 2014 ( Hoan chinh sau TL voi Bo KH) 2 3 2" xfId="25548"/>
    <cellStyle name="1_BC 8 thang 2009 ve CT trong diem 5nam_Worksheet in D: My Documents Ke Hoach KH cac nam Nam 2014 Bao cao ve Ke hoach nam 2014 ( Hoan chinh sau TL voi Bo KH) 2 4" xfId="8875"/>
    <cellStyle name="1_BC 8 thang 2009 ve CT trong diem 5nam_Worksheet in D: My Documents Ke Hoach KH cac nam Nam 2014 Bao cao ve Ke hoach nam 2014 ( Hoan chinh sau TL voi Bo KH) 2 4 2" xfId="25549"/>
    <cellStyle name="1_BC 8 thang 2009 ve CT trong diem 5nam_Worksheet in D: My Documents Ke Hoach KH cac nam Nam 2014 Bao cao ve Ke hoach nam 2014 ( Hoan chinh sau TL voi Bo KH) 2 5" xfId="25546"/>
    <cellStyle name="1_BC 8 thang 2009 ve CT trong diem 5nam_Worksheet in D: My Documents Ke Hoach KH cac nam Nam 2014 Bao cao ve Ke hoach nam 2014 ( Hoan chinh sau TL voi Bo KH) 3" xfId="8876"/>
    <cellStyle name="1_BC 8 thang 2009 ve CT trong diem 5nam_Worksheet in D: My Documents Ke Hoach KH cac nam Nam 2014 Bao cao ve Ke hoach nam 2014 ( Hoan chinh sau TL voi Bo KH) 3 2" xfId="25550"/>
    <cellStyle name="1_BC 8 thang 2009 ve CT trong diem 5nam_Worksheet in D: My Documents Ke Hoach KH cac nam Nam 2014 Bao cao ve Ke hoach nam 2014 ( Hoan chinh sau TL voi Bo KH) 4" xfId="8877"/>
    <cellStyle name="1_BC 8 thang 2009 ve CT trong diem 5nam_Worksheet in D: My Documents Ke Hoach KH cac nam Nam 2014 Bao cao ve Ke hoach nam 2014 ( Hoan chinh sau TL voi Bo KH) 4 2" xfId="25551"/>
    <cellStyle name="1_BC 8 thang 2009 ve CT trong diem 5nam_Worksheet in D: My Documents Ke Hoach KH cac nam Nam 2014 Bao cao ve Ke hoach nam 2014 ( Hoan chinh sau TL voi Bo KH) 5" xfId="8878"/>
    <cellStyle name="1_BC 8 thang 2009 ve CT trong diem 5nam_Worksheet in D: My Documents Ke Hoach KH cac nam Nam 2014 Bao cao ve Ke hoach nam 2014 ( Hoan chinh sau TL voi Bo KH) 5 2" xfId="25552"/>
    <cellStyle name="1_BC 8 thang 2009 ve CT trong diem 5nam_Worksheet in D: My Documents Ke Hoach KH cac nam Nam 2014 Bao cao ve Ke hoach nam 2014 ( Hoan chinh sau TL voi Bo KH) 6" xfId="25545"/>
    <cellStyle name="1_BC cong trinh trong diem" xfId="8879"/>
    <cellStyle name="1_BC cong trinh trong diem 2" xfId="8880"/>
    <cellStyle name="1_BC cong trinh trong diem 2 2" xfId="8881"/>
    <cellStyle name="1_BC cong trinh trong diem 2 2 2" xfId="8882"/>
    <cellStyle name="1_BC cong trinh trong diem 2 2 2 2" xfId="25556"/>
    <cellStyle name="1_BC cong trinh trong diem 2 2 3" xfId="8883"/>
    <cellStyle name="1_BC cong trinh trong diem 2 2 3 2" xfId="25557"/>
    <cellStyle name="1_BC cong trinh trong diem 2 2 4" xfId="8884"/>
    <cellStyle name="1_BC cong trinh trong diem 2 2 4 2" xfId="25558"/>
    <cellStyle name="1_BC cong trinh trong diem 2 2 5" xfId="25555"/>
    <cellStyle name="1_BC cong trinh trong diem 2 3" xfId="8885"/>
    <cellStyle name="1_BC cong trinh trong diem 2 3 2" xfId="25559"/>
    <cellStyle name="1_BC cong trinh trong diem 2 4" xfId="8886"/>
    <cellStyle name="1_BC cong trinh trong diem 2 4 2" xfId="25560"/>
    <cellStyle name="1_BC cong trinh trong diem 2 5" xfId="8887"/>
    <cellStyle name="1_BC cong trinh trong diem 2 5 2" xfId="25561"/>
    <cellStyle name="1_BC cong trinh trong diem 2 6" xfId="25554"/>
    <cellStyle name="1_BC cong trinh trong diem 3" xfId="8888"/>
    <cellStyle name="1_BC cong trinh trong diem 3 2" xfId="8889"/>
    <cellStyle name="1_BC cong trinh trong diem 3 2 2" xfId="25563"/>
    <cellStyle name="1_BC cong trinh trong diem 3 3" xfId="8890"/>
    <cellStyle name="1_BC cong trinh trong diem 3 3 2" xfId="25564"/>
    <cellStyle name="1_BC cong trinh trong diem 3 4" xfId="8891"/>
    <cellStyle name="1_BC cong trinh trong diem 3 4 2" xfId="25565"/>
    <cellStyle name="1_BC cong trinh trong diem 3 5" xfId="25562"/>
    <cellStyle name="1_BC cong trinh trong diem 4" xfId="8892"/>
    <cellStyle name="1_BC cong trinh trong diem 4 2" xfId="25566"/>
    <cellStyle name="1_BC cong trinh trong diem 5" xfId="8893"/>
    <cellStyle name="1_BC cong trinh trong diem 5 2" xfId="25567"/>
    <cellStyle name="1_BC cong trinh trong diem 6" xfId="8894"/>
    <cellStyle name="1_BC cong trinh trong diem 6 2" xfId="25568"/>
    <cellStyle name="1_BC cong trinh trong diem 7" xfId="25553"/>
    <cellStyle name="1_BC cong trinh trong diem_BC von DTPT 6 thang 2012" xfId="8895"/>
    <cellStyle name="1_BC cong trinh trong diem_BC von DTPT 6 thang 2012 2" xfId="8896"/>
    <cellStyle name="1_BC cong trinh trong diem_BC von DTPT 6 thang 2012 2 2" xfId="8897"/>
    <cellStyle name="1_BC cong trinh trong diem_BC von DTPT 6 thang 2012 2 2 2" xfId="8898"/>
    <cellStyle name="1_BC cong trinh trong diem_BC von DTPT 6 thang 2012 2 2 2 2" xfId="25572"/>
    <cellStyle name="1_BC cong trinh trong diem_BC von DTPT 6 thang 2012 2 2 3" xfId="8899"/>
    <cellStyle name="1_BC cong trinh trong diem_BC von DTPT 6 thang 2012 2 2 3 2" xfId="25573"/>
    <cellStyle name="1_BC cong trinh trong diem_BC von DTPT 6 thang 2012 2 2 4" xfId="8900"/>
    <cellStyle name="1_BC cong trinh trong diem_BC von DTPT 6 thang 2012 2 2 4 2" xfId="25574"/>
    <cellStyle name="1_BC cong trinh trong diem_BC von DTPT 6 thang 2012 2 2 5" xfId="25571"/>
    <cellStyle name="1_BC cong trinh trong diem_BC von DTPT 6 thang 2012 2 3" xfId="8901"/>
    <cellStyle name="1_BC cong trinh trong diem_BC von DTPT 6 thang 2012 2 3 2" xfId="25575"/>
    <cellStyle name="1_BC cong trinh trong diem_BC von DTPT 6 thang 2012 2 4" xfId="8902"/>
    <cellStyle name="1_BC cong trinh trong diem_BC von DTPT 6 thang 2012 2 4 2" xfId="25576"/>
    <cellStyle name="1_BC cong trinh trong diem_BC von DTPT 6 thang 2012 2 5" xfId="8903"/>
    <cellStyle name="1_BC cong trinh trong diem_BC von DTPT 6 thang 2012 2 5 2" xfId="25577"/>
    <cellStyle name="1_BC cong trinh trong diem_BC von DTPT 6 thang 2012 2 6" xfId="25570"/>
    <cellStyle name="1_BC cong trinh trong diem_BC von DTPT 6 thang 2012 3" xfId="8904"/>
    <cellStyle name="1_BC cong trinh trong diem_BC von DTPT 6 thang 2012 3 2" xfId="8905"/>
    <cellStyle name="1_BC cong trinh trong diem_BC von DTPT 6 thang 2012 3 2 2" xfId="25579"/>
    <cellStyle name="1_BC cong trinh trong diem_BC von DTPT 6 thang 2012 3 3" xfId="8906"/>
    <cellStyle name="1_BC cong trinh trong diem_BC von DTPT 6 thang 2012 3 3 2" xfId="25580"/>
    <cellStyle name="1_BC cong trinh trong diem_BC von DTPT 6 thang 2012 3 4" xfId="8907"/>
    <cellStyle name="1_BC cong trinh trong diem_BC von DTPT 6 thang 2012 3 4 2" xfId="25581"/>
    <cellStyle name="1_BC cong trinh trong diem_BC von DTPT 6 thang 2012 3 5" xfId="25578"/>
    <cellStyle name="1_BC cong trinh trong diem_BC von DTPT 6 thang 2012 4" xfId="8908"/>
    <cellStyle name="1_BC cong trinh trong diem_BC von DTPT 6 thang 2012 4 2" xfId="25582"/>
    <cellStyle name="1_BC cong trinh trong diem_BC von DTPT 6 thang 2012 5" xfId="8909"/>
    <cellStyle name="1_BC cong trinh trong diem_BC von DTPT 6 thang 2012 5 2" xfId="25583"/>
    <cellStyle name="1_BC cong trinh trong diem_BC von DTPT 6 thang 2012 6" xfId="8910"/>
    <cellStyle name="1_BC cong trinh trong diem_BC von DTPT 6 thang 2012 6 2" xfId="25584"/>
    <cellStyle name="1_BC cong trinh trong diem_BC von DTPT 6 thang 2012 7" xfId="25569"/>
    <cellStyle name="1_BC cong trinh trong diem_Bieu du thao QD von ho tro co MT" xfId="8911"/>
    <cellStyle name="1_BC cong trinh trong diem_Bieu du thao QD von ho tro co MT 2" xfId="8912"/>
    <cellStyle name="1_BC cong trinh trong diem_Bieu du thao QD von ho tro co MT 2 2" xfId="8913"/>
    <cellStyle name="1_BC cong trinh trong diem_Bieu du thao QD von ho tro co MT 2 2 2" xfId="8914"/>
    <cellStyle name="1_BC cong trinh trong diem_Bieu du thao QD von ho tro co MT 2 2 2 2" xfId="25588"/>
    <cellStyle name="1_BC cong trinh trong diem_Bieu du thao QD von ho tro co MT 2 2 3" xfId="8915"/>
    <cellStyle name="1_BC cong trinh trong diem_Bieu du thao QD von ho tro co MT 2 2 3 2" xfId="25589"/>
    <cellStyle name="1_BC cong trinh trong diem_Bieu du thao QD von ho tro co MT 2 2 4" xfId="8916"/>
    <cellStyle name="1_BC cong trinh trong diem_Bieu du thao QD von ho tro co MT 2 2 4 2" xfId="25590"/>
    <cellStyle name="1_BC cong trinh trong diem_Bieu du thao QD von ho tro co MT 2 2 5" xfId="25587"/>
    <cellStyle name="1_BC cong trinh trong diem_Bieu du thao QD von ho tro co MT 2 3" xfId="8917"/>
    <cellStyle name="1_BC cong trinh trong diem_Bieu du thao QD von ho tro co MT 2 3 2" xfId="25591"/>
    <cellStyle name="1_BC cong trinh trong diem_Bieu du thao QD von ho tro co MT 2 4" xfId="8918"/>
    <cellStyle name="1_BC cong trinh trong diem_Bieu du thao QD von ho tro co MT 2 4 2" xfId="25592"/>
    <cellStyle name="1_BC cong trinh trong diem_Bieu du thao QD von ho tro co MT 2 5" xfId="8919"/>
    <cellStyle name="1_BC cong trinh trong diem_Bieu du thao QD von ho tro co MT 2 5 2" xfId="25593"/>
    <cellStyle name="1_BC cong trinh trong diem_Bieu du thao QD von ho tro co MT 2 6" xfId="25586"/>
    <cellStyle name="1_BC cong trinh trong diem_Bieu du thao QD von ho tro co MT 3" xfId="8920"/>
    <cellStyle name="1_BC cong trinh trong diem_Bieu du thao QD von ho tro co MT 3 2" xfId="8921"/>
    <cellStyle name="1_BC cong trinh trong diem_Bieu du thao QD von ho tro co MT 3 2 2" xfId="25595"/>
    <cellStyle name="1_BC cong trinh trong diem_Bieu du thao QD von ho tro co MT 3 3" xfId="8922"/>
    <cellStyle name="1_BC cong trinh trong diem_Bieu du thao QD von ho tro co MT 3 3 2" xfId="25596"/>
    <cellStyle name="1_BC cong trinh trong diem_Bieu du thao QD von ho tro co MT 3 4" xfId="8923"/>
    <cellStyle name="1_BC cong trinh trong diem_Bieu du thao QD von ho tro co MT 3 4 2" xfId="25597"/>
    <cellStyle name="1_BC cong trinh trong diem_Bieu du thao QD von ho tro co MT 3 5" xfId="25594"/>
    <cellStyle name="1_BC cong trinh trong diem_Bieu du thao QD von ho tro co MT 4" xfId="8924"/>
    <cellStyle name="1_BC cong trinh trong diem_Bieu du thao QD von ho tro co MT 4 2" xfId="25598"/>
    <cellStyle name="1_BC cong trinh trong diem_Bieu du thao QD von ho tro co MT 5" xfId="8925"/>
    <cellStyle name="1_BC cong trinh trong diem_Bieu du thao QD von ho tro co MT 5 2" xfId="25599"/>
    <cellStyle name="1_BC cong trinh trong diem_Bieu du thao QD von ho tro co MT 6" xfId="8926"/>
    <cellStyle name="1_BC cong trinh trong diem_Bieu du thao QD von ho tro co MT 6 2" xfId="25600"/>
    <cellStyle name="1_BC cong trinh trong diem_Bieu du thao QD von ho tro co MT 7" xfId="25585"/>
    <cellStyle name="1_BC cong trinh trong diem_Ke hoach 2012 (theo doi)" xfId="8927"/>
    <cellStyle name="1_BC cong trinh trong diem_Ke hoach 2012 (theo doi) 2" xfId="8928"/>
    <cellStyle name="1_BC cong trinh trong diem_Ke hoach 2012 (theo doi) 2 2" xfId="8929"/>
    <cellStyle name="1_BC cong trinh trong diem_Ke hoach 2012 (theo doi) 2 2 2" xfId="8930"/>
    <cellStyle name="1_BC cong trinh trong diem_Ke hoach 2012 (theo doi) 2 2 2 2" xfId="25604"/>
    <cellStyle name="1_BC cong trinh trong diem_Ke hoach 2012 (theo doi) 2 2 3" xfId="8931"/>
    <cellStyle name="1_BC cong trinh trong diem_Ke hoach 2012 (theo doi) 2 2 3 2" xfId="25605"/>
    <cellStyle name="1_BC cong trinh trong diem_Ke hoach 2012 (theo doi) 2 2 4" xfId="8932"/>
    <cellStyle name="1_BC cong trinh trong diem_Ke hoach 2012 (theo doi) 2 2 4 2" xfId="25606"/>
    <cellStyle name="1_BC cong trinh trong diem_Ke hoach 2012 (theo doi) 2 2 5" xfId="25603"/>
    <cellStyle name="1_BC cong trinh trong diem_Ke hoach 2012 (theo doi) 2 3" xfId="8933"/>
    <cellStyle name="1_BC cong trinh trong diem_Ke hoach 2012 (theo doi) 2 3 2" xfId="25607"/>
    <cellStyle name="1_BC cong trinh trong diem_Ke hoach 2012 (theo doi) 2 4" xfId="8934"/>
    <cellStyle name="1_BC cong trinh trong diem_Ke hoach 2012 (theo doi) 2 4 2" xfId="25608"/>
    <cellStyle name="1_BC cong trinh trong diem_Ke hoach 2012 (theo doi) 2 5" xfId="8935"/>
    <cellStyle name="1_BC cong trinh trong diem_Ke hoach 2012 (theo doi) 2 5 2" xfId="25609"/>
    <cellStyle name="1_BC cong trinh trong diem_Ke hoach 2012 (theo doi) 2 6" xfId="25602"/>
    <cellStyle name="1_BC cong trinh trong diem_Ke hoach 2012 (theo doi) 3" xfId="8936"/>
    <cellStyle name="1_BC cong trinh trong diem_Ke hoach 2012 (theo doi) 3 2" xfId="8937"/>
    <cellStyle name="1_BC cong trinh trong diem_Ke hoach 2012 (theo doi) 3 2 2" xfId="25611"/>
    <cellStyle name="1_BC cong trinh trong diem_Ke hoach 2012 (theo doi) 3 3" xfId="8938"/>
    <cellStyle name="1_BC cong trinh trong diem_Ke hoach 2012 (theo doi) 3 3 2" xfId="25612"/>
    <cellStyle name="1_BC cong trinh trong diem_Ke hoach 2012 (theo doi) 3 4" xfId="8939"/>
    <cellStyle name="1_BC cong trinh trong diem_Ke hoach 2012 (theo doi) 3 4 2" xfId="25613"/>
    <cellStyle name="1_BC cong trinh trong diem_Ke hoach 2012 (theo doi) 3 5" xfId="25610"/>
    <cellStyle name="1_BC cong trinh trong diem_Ke hoach 2012 (theo doi) 4" xfId="8940"/>
    <cellStyle name="1_BC cong trinh trong diem_Ke hoach 2012 (theo doi) 4 2" xfId="25614"/>
    <cellStyle name="1_BC cong trinh trong diem_Ke hoach 2012 (theo doi) 5" xfId="8941"/>
    <cellStyle name="1_BC cong trinh trong diem_Ke hoach 2012 (theo doi) 5 2" xfId="25615"/>
    <cellStyle name="1_BC cong trinh trong diem_Ke hoach 2012 (theo doi) 6" xfId="8942"/>
    <cellStyle name="1_BC cong trinh trong diem_Ke hoach 2012 (theo doi) 6 2" xfId="25616"/>
    <cellStyle name="1_BC cong trinh trong diem_Ke hoach 2012 (theo doi) 7" xfId="25601"/>
    <cellStyle name="1_BC cong trinh trong diem_Ke hoach 2012 theo doi (giai ngan 30.6.12)" xfId="8943"/>
    <cellStyle name="1_BC cong trinh trong diem_Ke hoach 2012 theo doi (giai ngan 30.6.12) 2" xfId="8944"/>
    <cellStyle name="1_BC cong trinh trong diem_Ke hoach 2012 theo doi (giai ngan 30.6.12) 2 2" xfId="8945"/>
    <cellStyle name="1_BC cong trinh trong diem_Ke hoach 2012 theo doi (giai ngan 30.6.12) 2 2 2" xfId="8946"/>
    <cellStyle name="1_BC cong trinh trong diem_Ke hoach 2012 theo doi (giai ngan 30.6.12) 2 2 2 2" xfId="25620"/>
    <cellStyle name="1_BC cong trinh trong diem_Ke hoach 2012 theo doi (giai ngan 30.6.12) 2 2 3" xfId="8947"/>
    <cellStyle name="1_BC cong trinh trong diem_Ke hoach 2012 theo doi (giai ngan 30.6.12) 2 2 3 2" xfId="25621"/>
    <cellStyle name="1_BC cong trinh trong diem_Ke hoach 2012 theo doi (giai ngan 30.6.12) 2 2 4" xfId="8948"/>
    <cellStyle name="1_BC cong trinh trong diem_Ke hoach 2012 theo doi (giai ngan 30.6.12) 2 2 4 2" xfId="25622"/>
    <cellStyle name="1_BC cong trinh trong diem_Ke hoach 2012 theo doi (giai ngan 30.6.12) 2 2 5" xfId="25619"/>
    <cellStyle name="1_BC cong trinh trong diem_Ke hoach 2012 theo doi (giai ngan 30.6.12) 2 3" xfId="8949"/>
    <cellStyle name="1_BC cong trinh trong diem_Ke hoach 2012 theo doi (giai ngan 30.6.12) 2 3 2" xfId="25623"/>
    <cellStyle name="1_BC cong trinh trong diem_Ke hoach 2012 theo doi (giai ngan 30.6.12) 2 4" xfId="8950"/>
    <cellStyle name="1_BC cong trinh trong diem_Ke hoach 2012 theo doi (giai ngan 30.6.12) 2 4 2" xfId="25624"/>
    <cellStyle name="1_BC cong trinh trong diem_Ke hoach 2012 theo doi (giai ngan 30.6.12) 2 5" xfId="8951"/>
    <cellStyle name="1_BC cong trinh trong diem_Ke hoach 2012 theo doi (giai ngan 30.6.12) 2 5 2" xfId="25625"/>
    <cellStyle name="1_BC cong trinh trong diem_Ke hoach 2012 theo doi (giai ngan 30.6.12) 2 6" xfId="25618"/>
    <cellStyle name="1_BC cong trinh trong diem_Ke hoach 2012 theo doi (giai ngan 30.6.12) 3" xfId="8952"/>
    <cellStyle name="1_BC cong trinh trong diem_Ke hoach 2012 theo doi (giai ngan 30.6.12) 3 2" xfId="8953"/>
    <cellStyle name="1_BC cong trinh trong diem_Ke hoach 2012 theo doi (giai ngan 30.6.12) 3 2 2" xfId="25627"/>
    <cellStyle name="1_BC cong trinh trong diem_Ke hoach 2012 theo doi (giai ngan 30.6.12) 3 3" xfId="8954"/>
    <cellStyle name="1_BC cong trinh trong diem_Ke hoach 2012 theo doi (giai ngan 30.6.12) 3 3 2" xfId="25628"/>
    <cellStyle name="1_BC cong trinh trong diem_Ke hoach 2012 theo doi (giai ngan 30.6.12) 3 4" xfId="8955"/>
    <cellStyle name="1_BC cong trinh trong diem_Ke hoach 2012 theo doi (giai ngan 30.6.12) 3 4 2" xfId="25629"/>
    <cellStyle name="1_BC cong trinh trong diem_Ke hoach 2012 theo doi (giai ngan 30.6.12) 3 5" xfId="25626"/>
    <cellStyle name="1_BC cong trinh trong diem_Ke hoach 2012 theo doi (giai ngan 30.6.12) 4" xfId="8956"/>
    <cellStyle name="1_BC cong trinh trong diem_Ke hoach 2012 theo doi (giai ngan 30.6.12) 4 2" xfId="25630"/>
    <cellStyle name="1_BC cong trinh trong diem_Ke hoach 2012 theo doi (giai ngan 30.6.12) 5" xfId="8957"/>
    <cellStyle name="1_BC cong trinh trong diem_Ke hoach 2012 theo doi (giai ngan 30.6.12) 5 2" xfId="25631"/>
    <cellStyle name="1_BC cong trinh trong diem_Ke hoach 2012 theo doi (giai ngan 30.6.12) 6" xfId="8958"/>
    <cellStyle name="1_BC cong trinh trong diem_Ke hoach 2012 theo doi (giai ngan 30.6.12) 6 2" xfId="25632"/>
    <cellStyle name="1_BC cong trinh trong diem_Ke hoach 2012 theo doi (giai ngan 30.6.12) 7" xfId="25617"/>
    <cellStyle name="1_BC nam 2007 (UB)" xfId="8959"/>
    <cellStyle name="1_BC nam 2007 (UB) 2" xfId="8960"/>
    <cellStyle name="1_BC nam 2007 (UB) 2 2" xfId="8961"/>
    <cellStyle name="1_BC nam 2007 (UB) 2 2 2" xfId="25635"/>
    <cellStyle name="1_BC nam 2007 (UB) 2 3" xfId="8962"/>
    <cellStyle name="1_BC nam 2007 (UB) 2 3 2" xfId="25636"/>
    <cellStyle name="1_BC nam 2007 (UB) 2 4" xfId="8963"/>
    <cellStyle name="1_BC nam 2007 (UB) 2 4 2" xfId="25637"/>
    <cellStyle name="1_BC nam 2007 (UB) 2 5" xfId="25634"/>
    <cellStyle name="1_BC nam 2007 (UB) 3" xfId="8964"/>
    <cellStyle name="1_BC nam 2007 (UB) 3 2" xfId="25638"/>
    <cellStyle name="1_BC nam 2007 (UB) 4" xfId="8965"/>
    <cellStyle name="1_BC nam 2007 (UB) 4 2" xfId="25639"/>
    <cellStyle name="1_BC nam 2007 (UB) 5" xfId="8966"/>
    <cellStyle name="1_BC nam 2007 (UB) 5 2" xfId="25640"/>
    <cellStyle name="1_BC nam 2007 (UB) 6" xfId="25633"/>
    <cellStyle name="1_BC nam 2007 (UB)_1 Bieu 6 thang nam 2011" xfId="8967"/>
    <cellStyle name="1_BC nam 2007 (UB)_1 Bieu 6 thang nam 2011 2" xfId="8968"/>
    <cellStyle name="1_BC nam 2007 (UB)_1 Bieu 6 thang nam 2011 2 2" xfId="8969"/>
    <cellStyle name="1_BC nam 2007 (UB)_1 Bieu 6 thang nam 2011 2 2 2" xfId="8970"/>
    <cellStyle name="1_BC nam 2007 (UB)_1 Bieu 6 thang nam 2011 2 2 2 2" xfId="25644"/>
    <cellStyle name="1_BC nam 2007 (UB)_1 Bieu 6 thang nam 2011 2 2 3" xfId="8971"/>
    <cellStyle name="1_BC nam 2007 (UB)_1 Bieu 6 thang nam 2011 2 2 3 2" xfId="25645"/>
    <cellStyle name="1_BC nam 2007 (UB)_1 Bieu 6 thang nam 2011 2 2 4" xfId="8972"/>
    <cellStyle name="1_BC nam 2007 (UB)_1 Bieu 6 thang nam 2011 2 2 4 2" xfId="25646"/>
    <cellStyle name="1_BC nam 2007 (UB)_1 Bieu 6 thang nam 2011 2 2 5" xfId="25643"/>
    <cellStyle name="1_BC nam 2007 (UB)_1 Bieu 6 thang nam 2011 2 3" xfId="8973"/>
    <cellStyle name="1_BC nam 2007 (UB)_1 Bieu 6 thang nam 2011 2 3 2" xfId="25647"/>
    <cellStyle name="1_BC nam 2007 (UB)_1 Bieu 6 thang nam 2011 2 4" xfId="8974"/>
    <cellStyle name="1_BC nam 2007 (UB)_1 Bieu 6 thang nam 2011 2 4 2" xfId="25648"/>
    <cellStyle name="1_BC nam 2007 (UB)_1 Bieu 6 thang nam 2011 2 5" xfId="8975"/>
    <cellStyle name="1_BC nam 2007 (UB)_1 Bieu 6 thang nam 2011 2 5 2" xfId="25649"/>
    <cellStyle name="1_BC nam 2007 (UB)_1 Bieu 6 thang nam 2011 2 6" xfId="25642"/>
    <cellStyle name="1_BC nam 2007 (UB)_1 Bieu 6 thang nam 2011 3" xfId="8976"/>
    <cellStyle name="1_BC nam 2007 (UB)_1 Bieu 6 thang nam 2011 3 2" xfId="8977"/>
    <cellStyle name="1_BC nam 2007 (UB)_1 Bieu 6 thang nam 2011 3 2 2" xfId="25651"/>
    <cellStyle name="1_BC nam 2007 (UB)_1 Bieu 6 thang nam 2011 3 3" xfId="8978"/>
    <cellStyle name="1_BC nam 2007 (UB)_1 Bieu 6 thang nam 2011 3 3 2" xfId="25652"/>
    <cellStyle name="1_BC nam 2007 (UB)_1 Bieu 6 thang nam 2011 3 4" xfId="8979"/>
    <cellStyle name="1_BC nam 2007 (UB)_1 Bieu 6 thang nam 2011 3 4 2" xfId="25653"/>
    <cellStyle name="1_BC nam 2007 (UB)_1 Bieu 6 thang nam 2011 3 5" xfId="25650"/>
    <cellStyle name="1_BC nam 2007 (UB)_1 Bieu 6 thang nam 2011 4" xfId="8980"/>
    <cellStyle name="1_BC nam 2007 (UB)_1 Bieu 6 thang nam 2011 4 2" xfId="25654"/>
    <cellStyle name="1_BC nam 2007 (UB)_1 Bieu 6 thang nam 2011 5" xfId="8981"/>
    <cellStyle name="1_BC nam 2007 (UB)_1 Bieu 6 thang nam 2011 5 2" xfId="25655"/>
    <cellStyle name="1_BC nam 2007 (UB)_1 Bieu 6 thang nam 2011 6" xfId="8982"/>
    <cellStyle name="1_BC nam 2007 (UB)_1 Bieu 6 thang nam 2011 6 2" xfId="25656"/>
    <cellStyle name="1_BC nam 2007 (UB)_1 Bieu 6 thang nam 2011 7" xfId="25641"/>
    <cellStyle name="1_BC nam 2007 (UB)_1 Bieu 6 thang nam 2011_BC von DTPT 6 thang 2012" xfId="8983"/>
    <cellStyle name="1_BC nam 2007 (UB)_1 Bieu 6 thang nam 2011_BC von DTPT 6 thang 2012 2" xfId="8984"/>
    <cellStyle name="1_BC nam 2007 (UB)_1 Bieu 6 thang nam 2011_BC von DTPT 6 thang 2012 2 2" xfId="8985"/>
    <cellStyle name="1_BC nam 2007 (UB)_1 Bieu 6 thang nam 2011_BC von DTPT 6 thang 2012 2 2 2" xfId="8986"/>
    <cellStyle name="1_BC nam 2007 (UB)_1 Bieu 6 thang nam 2011_BC von DTPT 6 thang 2012 2 2 2 2" xfId="25660"/>
    <cellStyle name="1_BC nam 2007 (UB)_1 Bieu 6 thang nam 2011_BC von DTPT 6 thang 2012 2 2 3" xfId="8987"/>
    <cellStyle name="1_BC nam 2007 (UB)_1 Bieu 6 thang nam 2011_BC von DTPT 6 thang 2012 2 2 3 2" xfId="25661"/>
    <cellStyle name="1_BC nam 2007 (UB)_1 Bieu 6 thang nam 2011_BC von DTPT 6 thang 2012 2 2 4" xfId="8988"/>
    <cellStyle name="1_BC nam 2007 (UB)_1 Bieu 6 thang nam 2011_BC von DTPT 6 thang 2012 2 2 4 2" xfId="25662"/>
    <cellStyle name="1_BC nam 2007 (UB)_1 Bieu 6 thang nam 2011_BC von DTPT 6 thang 2012 2 2 5" xfId="25659"/>
    <cellStyle name="1_BC nam 2007 (UB)_1 Bieu 6 thang nam 2011_BC von DTPT 6 thang 2012 2 3" xfId="8989"/>
    <cellStyle name="1_BC nam 2007 (UB)_1 Bieu 6 thang nam 2011_BC von DTPT 6 thang 2012 2 3 2" xfId="25663"/>
    <cellStyle name="1_BC nam 2007 (UB)_1 Bieu 6 thang nam 2011_BC von DTPT 6 thang 2012 2 4" xfId="8990"/>
    <cellStyle name="1_BC nam 2007 (UB)_1 Bieu 6 thang nam 2011_BC von DTPT 6 thang 2012 2 4 2" xfId="25664"/>
    <cellStyle name="1_BC nam 2007 (UB)_1 Bieu 6 thang nam 2011_BC von DTPT 6 thang 2012 2 5" xfId="8991"/>
    <cellStyle name="1_BC nam 2007 (UB)_1 Bieu 6 thang nam 2011_BC von DTPT 6 thang 2012 2 5 2" xfId="25665"/>
    <cellStyle name="1_BC nam 2007 (UB)_1 Bieu 6 thang nam 2011_BC von DTPT 6 thang 2012 2 6" xfId="25658"/>
    <cellStyle name="1_BC nam 2007 (UB)_1 Bieu 6 thang nam 2011_BC von DTPT 6 thang 2012 3" xfId="8992"/>
    <cellStyle name="1_BC nam 2007 (UB)_1 Bieu 6 thang nam 2011_BC von DTPT 6 thang 2012 3 2" xfId="8993"/>
    <cellStyle name="1_BC nam 2007 (UB)_1 Bieu 6 thang nam 2011_BC von DTPT 6 thang 2012 3 2 2" xfId="25667"/>
    <cellStyle name="1_BC nam 2007 (UB)_1 Bieu 6 thang nam 2011_BC von DTPT 6 thang 2012 3 3" xfId="8994"/>
    <cellStyle name="1_BC nam 2007 (UB)_1 Bieu 6 thang nam 2011_BC von DTPT 6 thang 2012 3 3 2" xfId="25668"/>
    <cellStyle name="1_BC nam 2007 (UB)_1 Bieu 6 thang nam 2011_BC von DTPT 6 thang 2012 3 4" xfId="8995"/>
    <cellStyle name="1_BC nam 2007 (UB)_1 Bieu 6 thang nam 2011_BC von DTPT 6 thang 2012 3 4 2" xfId="25669"/>
    <cellStyle name="1_BC nam 2007 (UB)_1 Bieu 6 thang nam 2011_BC von DTPT 6 thang 2012 3 5" xfId="25666"/>
    <cellStyle name="1_BC nam 2007 (UB)_1 Bieu 6 thang nam 2011_BC von DTPT 6 thang 2012 4" xfId="8996"/>
    <cellStyle name="1_BC nam 2007 (UB)_1 Bieu 6 thang nam 2011_BC von DTPT 6 thang 2012 4 2" xfId="25670"/>
    <cellStyle name="1_BC nam 2007 (UB)_1 Bieu 6 thang nam 2011_BC von DTPT 6 thang 2012 5" xfId="8997"/>
    <cellStyle name="1_BC nam 2007 (UB)_1 Bieu 6 thang nam 2011_BC von DTPT 6 thang 2012 5 2" xfId="25671"/>
    <cellStyle name="1_BC nam 2007 (UB)_1 Bieu 6 thang nam 2011_BC von DTPT 6 thang 2012 6" xfId="8998"/>
    <cellStyle name="1_BC nam 2007 (UB)_1 Bieu 6 thang nam 2011_BC von DTPT 6 thang 2012 6 2" xfId="25672"/>
    <cellStyle name="1_BC nam 2007 (UB)_1 Bieu 6 thang nam 2011_BC von DTPT 6 thang 2012 7" xfId="25657"/>
    <cellStyle name="1_BC nam 2007 (UB)_1 Bieu 6 thang nam 2011_Bieu du thao QD von ho tro co MT" xfId="8999"/>
    <cellStyle name="1_BC nam 2007 (UB)_1 Bieu 6 thang nam 2011_Bieu du thao QD von ho tro co MT 2" xfId="9000"/>
    <cellStyle name="1_BC nam 2007 (UB)_1 Bieu 6 thang nam 2011_Bieu du thao QD von ho tro co MT 2 2" xfId="9001"/>
    <cellStyle name="1_BC nam 2007 (UB)_1 Bieu 6 thang nam 2011_Bieu du thao QD von ho tro co MT 2 2 2" xfId="9002"/>
    <cellStyle name="1_BC nam 2007 (UB)_1 Bieu 6 thang nam 2011_Bieu du thao QD von ho tro co MT 2 2 2 2" xfId="25676"/>
    <cellStyle name="1_BC nam 2007 (UB)_1 Bieu 6 thang nam 2011_Bieu du thao QD von ho tro co MT 2 2 3" xfId="9003"/>
    <cellStyle name="1_BC nam 2007 (UB)_1 Bieu 6 thang nam 2011_Bieu du thao QD von ho tro co MT 2 2 3 2" xfId="25677"/>
    <cellStyle name="1_BC nam 2007 (UB)_1 Bieu 6 thang nam 2011_Bieu du thao QD von ho tro co MT 2 2 4" xfId="9004"/>
    <cellStyle name="1_BC nam 2007 (UB)_1 Bieu 6 thang nam 2011_Bieu du thao QD von ho tro co MT 2 2 4 2" xfId="25678"/>
    <cellStyle name="1_BC nam 2007 (UB)_1 Bieu 6 thang nam 2011_Bieu du thao QD von ho tro co MT 2 2 5" xfId="25675"/>
    <cellStyle name="1_BC nam 2007 (UB)_1 Bieu 6 thang nam 2011_Bieu du thao QD von ho tro co MT 2 3" xfId="9005"/>
    <cellStyle name="1_BC nam 2007 (UB)_1 Bieu 6 thang nam 2011_Bieu du thao QD von ho tro co MT 2 3 2" xfId="25679"/>
    <cellStyle name="1_BC nam 2007 (UB)_1 Bieu 6 thang nam 2011_Bieu du thao QD von ho tro co MT 2 4" xfId="9006"/>
    <cellStyle name="1_BC nam 2007 (UB)_1 Bieu 6 thang nam 2011_Bieu du thao QD von ho tro co MT 2 4 2" xfId="25680"/>
    <cellStyle name="1_BC nam 2007 (UB)_1 Bieu 6 thang nam 2011_Bieu du thao QD von ho tro co MT 2 5" xfId="9007"/>
    <cellStyle name="1_BC nam 2007 (UB)_1 Bieu 6 thang nam 2011_Bieu du thao QD von ho tro co MT 2 5 2" xfId="25681"/>
    <cellStyle name="1_BC nam 2007 (UB)_1 Bieu 6 thang nam 2011_Bieu du thao QD von ho tro co MT 2 6" xfId="25674"/>
    <cellStyle name="1_BC nam 2007 (UB)_1 Bieu 6 thang nam 2011_Bieu du thao QD von ho tro co MT 3" xfId="9008"/>
    <cellStyle name="1_BC nam 2007 (UB)_1 Bieu 6 thang nam 2011_Bieu du thao QD von ho tro co MT 3 2" xfId="9009"/>
    <cellStyle name="1_BC nam 2007 (UB)_1 Bieu 6 thang nam 2011_Bieu du thao QD von ho tro co MT 3 2 2" xfId="25683"/>
    <cellStyle name="1_BC nam 2007 (UB)_1 Bieu 6 thang nam 2011_Bieu du thao QD von ho tro co MT 3 3" xfId="9010"/>
    <cellStyle name="1_BC nam 2007 (UB)_1 Bieu 6 thang nam 2011_Bieu du thao QD von ho tro co MT 3 3 2" xfId="25684"/>
    <cellStyle name="1_BC nam 2007 (UB)_1 Bieu 6 thang nam 2011_Bieu du thao QD von ho tro co MT 3 4" xfId="9011"/>
    <cellStyle name="1_BC nam 2007 (UB)_1 Bieu 6 thang nam 2011_Bieu du thao QD von ho tro co MT 3 4 2" xfId="25685"/>
    <cellStyle name="1_BC nam 2007 (UB)_1 Bieu 6 thang nam 2011_Bieu du thao QD von ho tro co MT 3 5" xfId="25682"/>
    <cellStyle name="1_BC nam 2007 (UB)_1 Bieu 6 thang nam 2011_Bieu du thao QD von ho tro co MT 4" xfId="9012"/>
    <cellStyle name="1_BC nam 2007 (UB)_1 Bieu 6 thang nam 2011_Bieu du thao QD von ho tro co MT 4 2" xfId="25686"/>
    <cellStyle name="1_BC nam 2007 (UB)_1 Bieu 6 thang nam 2011_Bieu du thao QD von ho tro co MT 5" xfId="9013"/>
    <cellStyle name="1_BC nam 2007 (UB)_1 Bieu 6 thang nam 2011_Bieu du thao QD von ho tro co MT 5 2" xfId="25687"/>
    <cellStyle name="1_BC nam 2007 (UB)_1 Bieu 6 thang nam 2011_Bieu du thao QD von ho tro co MT 6" xfId="9014"/>
    <cellStyle name="1_BC nam 2007 (UB)_1 Bieu 6 thang nam 2011_Bieu du thao QD von ho tro co MT 6 2" xfId="25688"/>
    <cellStyle name="1_BC nam 2007 (UB)_1 Bieu 6 thang nam 2011_Bieu du thao QD von ho tro co MT 7" xfId="25673"/>
    <cellStyle name="1_BC nam 2007 (UB)_1 Bieu 6 thang nam 2011_Ke hoach 2012 (theo doi)" xfId="9015"/>
    <cellStyle name="1_BC nam 2007 (UB)_1 Bieu 6 thang nam 2011_Ke hoach 2012 (theo doi) 2" xfId="9016"/>
    <cellStyle name="1_BC nam 2007 (UB)_1 Bieu 6 thang nam 2011_Ke hoach 2012 (theo doi) 2 2" xfId="9017"/>
    <cellStyle name="1_BC nam 2007 (UB)_1 Bieu 6 thang nam 2011_Ke hoach 2012 (theo doi) 2 2 2" xfId="9018"/>
    <cellStyle name="1_BC nam 2007 (UB)_1 Bieu 6 thang nam 2011_Ke hoach 2012 (theo doi) 2 2 2 2" xfId="25692"/>
    <cellStyle name="1_BC nam 2007 (UB)_1 Bieu 6 thang nam 2011_Ke hoach 2012 (theo doi) 2 2 3" xfId="9019"/>
    <cellStyle name="1_BC nam 2007 (UB)_1 Bieu 6 thang nam 2011_Ke hoach 2012 (theo doi) 2 2 3 2" xfId="25693"/>
    <cellStyle name="1_BC nam 2007 (UB)_1 Bieu 6 thang nam 2011_Ke hoach 2012 (theo doi) 2 2 4" xfId="9020"/>
    <cellStyle name="1_BC nam 2007 (UB)_1 Bieu 6 thang nam 2011_Ke hoach 2012 (theo doi) 2 2 4 2" xfId="25694"/>
    <cellStyle name="1_BC nam 2007 (UB)_1 Bieu 6 thang nam 2011_Ke hoach 2012 (theo doi) 2 2 5" xfId="25691"/>
    <cellStyle name="1_BC nam 2007 (UB)_1 Bieu 6 thang nam 2011_Ke hoach 2012 (theo doi) 2 3" xfId="9021"/>
    <cellStyle name="1_BC nam 2007 (UB)_1 Bieu 6 thang nam 2011_Ke hoach 2012 (theo doi) 2 3 2" xfId="25695"/>
    <cellStyle name="1_BC nam 2007 (UB)_1 Bieu 6 thang nam 2011_Ke hoach 2012 (theo doi) 2 4" xfId="9022"/>
    <cellStyle name="1_BC nam 2007 (UB)_1 Bieu 6 thang nam 2011_Ke hoach 2012 (theo doi) 2 4 2" xfId="25696"/>
    <cellStyle name="1_BC nam 2007 (UB)_1 Bieu 6 thang nam 2011_Ke hoach 2012 (theo doi) 2 5" xfId="9023"/>
    <cellStyle name="1_BC nam 2007 (UB)_1 Bieu 6 thang nam 2011_Ke hoach 2012 (theo doi) 2 5 2" xfId="25697"/>
    <cellStyle name="1_BC nam 2007 (UB)_1 Bieu 6 thang nam 2011_Ke hoach 2012 (theo doi) 2 6" xfId="25690"/>
    <cellStyle name="1_BC nam 2007 (UB)_1 Bieu 6 thang nam 2011_Ke hoach 2012 (theo doi) 3" xfId="9024"/>
    <cellStyle name="1_BC nam 2007 (UB)_1 Bieu 6 thang nam 2011_Ke hoach 2012 (theo doi) 3 2" xfId="9025"/>
    <cellStyle name="1_BC nam 2007 (UB)_1 Bieu 6 thang nam 2011_Ke hoach 2012 (theo doi) 3 2 2" xfId="25699"/>
    <cellStyle name="1_BC nam 2007 (UB)_1 Bieu 6 thang nam 2011_Ke hoach 2012 (theo doi) 3 3" xfId="9026"/>
    <cellStyle name="1_BC nam 2007 (UB)_1 Bieu 6 thang nam 2011_Ke hoach 2012 (theo doi) 3 3 2" xfId="25700"/>
    <cellStyle name="1_BC nam 2007 (UB)_1 Bieu 6 thang nam 2011_Ke hoach 2012 (theo doi) 3 4" xfId="9027"/>
    <cellStyle name="1_BC nam 2007 (UB)_1 Bieu 6 thang nam 2011_Ke hoach 2012 (theo doi) 3 4 2" xfId="25701"/>
    <cellStyle name="1_BC nam 2007 (UB)_1 Bieu 6 thang nam 2011_Ke hoach 2012 (theo doi) 3 5" xfId="25698"/>
    <cellStyle name="1_BC nam 2007 (UB)_1 Bieu 6 thang nam 2011_Ke hoach 2012 (theo doi) 4" xfId="9028"/>
    <cellStyle name="1_BC nam 2007 (UB)_1 Bieu 6 thang nam 2011_Ke hoach 2012 (theo doi) 4 2" xfId="25702"/>
    <cellStyle name="1_BC nam 2007 (UB)_1 Bieu 6 thang nam 2011_Ke hoach 2012 (theo doi) 5" xfId="9029"/>
    <cellStyle name="1_BC nam 2007 (UB)_1 Bieu 6 thang nam 2011_Ke hoach 2012 (theo doi) 5 2" xfId="25703"/>
    <cellStyle name="1_BC nam 2007 (UB)_1 Bieu 6 thang nam 2011_Ke hoach 2012 (theo doi) 6" xfId="9030"/>
    <cellStyle name="1_BC nam 2007 (UB)_1 Bieu 6 thang nam 2011_Ke hoach 2012 (theo doi) 6 2" xfId="25704"/>
    <cellStyle name="1_BC nam 2007 (UB)_1 Bieu 6 thang nam 2011_Ke hoach 2012 (theo doi) 7" xfId="25689"/>
    <cellStyle name="1_BC nam 2007 (UB)_1 Bieu 6 thang nam 2011_Ke hoach 2012 theo doi (giai ngan 30.6.12)" xfId="9031"/>
    <cellStyle name="1_BC nam 2007 (UB)_1 Bieu 6 thang nam 2011_Ke hoach 2012 theo doi (giai ngan 30.6.12) 2" xfId="9032"/>
    <cellStyle name="1_BC nam 2007 (UB)_1 Bieu 6 thang nam 2011_Ke hoach 2012 theo doi (giai ngan 30.6.12) 2 2" xfId="9033"/>
    <cellStyle name="1_BC nam 2007 (UB)_1 Bieu 6 thang nam 2011_Ke hoach 2012 theo doi (giai ngan 30.6.12) 2 2 2" xfId="9034"/>
    <cellStyle name="1_BC nam 2007 (UB)_1 Bieu 6 thang nam 2011_Ke hoach 2012 theo doi (giai ngan 30.6.12) 2 2 2 2" xfId="25708"/>
    <cellStyle name="1_BC nam 2007 (UB)_1 Bieu 6 thang nam 2011_Ke hoach 2012 theo doi (giai ngan 30.6.12) 2 2 3" xfId="9035"/>
    <cellStyle name="1_BC nam 2007 (UB)_1 Bieu 6 thang nam 2011_Ke hoach 2012 theo doi (giai ngan 30.6.12) 2 2 3 2" xfId="25709"/>
    <cellStyle name="1_BC nam 2007 (UB)_1 Bieu 6 thang nam 2011_Ke hoach 2012 theo doi (giai ngan 30.6.12) 2 2 4" xfId="9036"/>
    <cellStyle name="1_BC nam 2007 (UB)_1 Bieu 6 thang nam 2011_Ke hoach 2012 theo doi (giai ngan 30.6.12) 2 2 4 2" xfId="25710"/>
    <cellStyle name="1_BC nam 2007 (UB)_1 Bieu 6 thang nam 2011_Ke hoach 2012 theo doi (giai ngan 30.6.12) 2 2 5" xfId="25707"/>
    <cellStyle name="1_BC nam 2007 (UB)_1 Bieu 6 thang nam 2011_Ke hoach 2012 theo doi (giai ngan 30.6.12) 2 3" xfId="9037"/>
    <cellStyle name="1_BC nam 2007 (UB)_1 Bieu 6 thang nam 2011_Ke hoach 2012 theo doi (giai ngan 30.6.12) 2 3 2" xfId="25711"/>
    <cellStyle name="1_BC nam 2007 (UB)_1 Bieu 6 thang nam 2011_Ke hoach 2012 theo doi (giai ngan 30.6.12) 2 4" xfId="9038"/>
    <cellStyle name="1_BC nam 2007 (UB)_1 Bieu 6 thang nam 2011_Ke hoach 2012 theo doi (giai ngan 30.6.12) 2 4 2" xfId="25712"/>
    <cellStyle name="1_BC nam 2007 (UB)_1 Bieu 6 thang nam 2011_Ke hoach 2012 theo doi (giai ngan 30.6.12) 2 5" xfId="9039"/>
    <cellStyle name="1_BC nam 2007 (UB)_1 Bieu 6 thang nam 2011_Ke hoach 2012 theo doi (giai ngan 30.6.12) 2 5 2" xfId="25713"/>
    <cellStyle name="1_BC nam 2007 (UB)_1 Bieu 6 thang nam 2011_Ke hoach 2012 theo doi (giai ngan 30.6.12) 2 6" xfId="25706"/>
    <cellStyle name="1_BC nam 2007 (UB)_1 Bieu 6 thang nam 2011_Ke hoach 2012 theo doi (giai ngan 30.6.12) 3" xfId="9040"/>
    <cellStyle name="1_BC nam 2007 (UB)_1 Bieu 6 thang nam 2011_Ke hoach 2012 theo doi (giai ngan 30.6.12) 3 2" xfId="9041"/>
    <cellStyle name="1_BC nam 2007 (UB)_1 Bieu 6 thang nam 2011_Ke hoach 2012 theo doi (giai ngan 30.6.12) 3 2 2" xfId="25715"/>
    <cellStyle name="1_BC nam 2007 (UB)_1 Bieu 6 thang nam 2011_Ke hoach 2012 theo doi (giai ngan 30.6.12) 3 3" xfId="9042"/>
    <cellStyle name="1_BC nam 2007 (UB)_1 Bieu 6 thang nam 2011_Ke hoach 2012 theo doi (giai ngan 30.6.12) 3 3 2" xfId="25716"/>
    <cellStyle name="1_BC nam 2007 (UB)_1 Bieu 6 thang nam 2011_Ke hoach 2012 theo doi (giai ngan 30.6.12) 3 4" xfId="9043"/>
    <cellStyle name="1_BC nam 2007 (UB)_1 Bieu 6 thang nam 2011_Ke hoach 2012 theo doi (giai ngan 30.6.12) 3 4 2" xfId="25717"/>
    <cellStyle name="1_BC nam 2007 (UB)_1 Bieu 6 thang nam 2011_Ke hoach 2012 theo doi (giai ngan 30.6.12) 3 5" xfId="25714"/>
    <cellStyle name="1_BC nam 2007 (UB)_1 Bieu 6 thang nam 2011_Ke hoach 2012 theo doi (giai ngan 30.6.12) 4" xfId="9044"/>
    <cellStyle name="1_BC nam 2007 (UB)_1 Bieu 6 thang nam 2011_Ke hoach 2012 theo doi (giai ngan 30.6.12) 4 2" xfId="25718"/>
    <cellStyle name="1_BC nam 2007 (UB)_1 Bieu 6 thang nam 2011_Ke hoach 2012 theo doi (giai ngan 30.6.12) 5" xfId="9045"/>
    <cellStyle name="1_BC nam 2007 (UB)_1 Bieu 6 thang nam 2011_Ke hoach 2012 theo doi (giai ngan 30.6.12) 5 2" xfId="25719"/>
    <cellStyle name="1_BC nam 2007 (UB)_1 Bieu 6 thang nam 2011_Ke hoach 2012 theo doi (giai ngan 30.6.12) 6" xfId="9046"/>
    <cellStyle name="1_BC nam 2007 (UB)_1 Bieu 6 thang nam 2011_Ke hoach 2012 theo doi (giai ngan 30.6.12) 6 2" xfId="25720"/>
    <cellStyle name="1_BC nam 2007 (UB)_1 Bieu 6 thang nam 2011_Ke hoach 2012 theo doi (giai ngan 30.6.12) 7" xfId="25705"/>
    <cellStyle name="1_BC nam 2007 (UB)_Bao cao doan cong tac cua Bo thang 4-2010" xfId="9047"/>
    <cellStyle name="1_BC nam 2007 (UB)_Bao cao doan cong tac cua Bo thang 4-2010 2" xfId="9048"/>
    <cellStyle name="1_BC nam 2007 (UB)_Bao cao doan cong tac cua Bo thang 4-2010 2 2" xfId="9049"/>
    <cellStyle name="1_BC nam 2007 (UB)_Bao cao doan cong tac cua Bo thang 4-2010 2 2 2" xfId="25723"/>
    <cellStyle name="1_BC nam 2007 (UB)_Bao cao doan cong tac cua Bo thang 4-2010 2 3" xfId="9050"/>
    <cellStyle name="1_BC nam 2007 (UB)_Bao cao doan cong tac cua Bo thang 4-2010 2 3 2" xfId="25724"/>
    <cellStyle name="1_BC nam 2007 (UB)_Bao cao doan cong tac cua Bo thang 4-2010 2 4" xfId="9051"/>
    <cellStyle name="1_BC nam 2007 (UB)_Bao cao doan cong tac cua Bo thang 4-2010 2 4 2" xfId="25725"/>
    <cellStyle name="1_BC nam 2007 (UB)_Bao cao doan cong tac cua Bo thang 4-2010 2 5" xfId="25722"/>
    <cellStyle name="1_BC nam 2007 (UB)_Bao cao doan cong tac cua Bo thang 4-2010 3" xfId="9052"/>
    <cellStyle name="1_BC nam 2007 (UB)_Bao cao doan cong tac cua Bo thang 4-2010 3 2" xfId="25726"/>
    <cellStyle name="1_BC nam 2007 (UB)_Bao cao doan cong tac cua Bo thang 4-2010 4" xfId="9053"/>
    <cellStyle name="1_BC nam 2007 (UB)_Bao cao doan cong tac cua Bo thang 4-2010 4 2" xfId="25727"/>
    <cellStyle name="1_BC nam 2007 (UB)_Bao cao doan cong tac cua Bo thang 4-2010 5" xfId="9054"/>
    <cellStyle name="1_BC nam 2007 (UB)_Bao cao doan cong tac cua Bo thang 4-2010 5 2" xfId="25728"/>
    <cellStyle name="1_BC nam 2007 (UB)_Bao cao doan cong tac cua Bo thang 4-2010 6" xfId="25721"/>
    <cellStyle name="1_BC nam 2007 (UB)_Bao cao doan cong tac cua Bo thang 4-2010_BC von DTPT 6 thang 2012" xfId="9055"/>
    <cellStyle name="1_BC nam 2007 (UB)_Bao cao doan cong tac cua Bo thang 4-2010_BC von DTPT 6 thang 2012 2" xfId="9056"/>
    <cellStyle name="1_BC nam 2007 (UB)_Bao cao doan cong tac cua Bo thang 4-2010_BC von DTPT 6 thang 2012 2 2" xfId="9057"/>
    <cellStyle name="1_BC nam 2007 (UB)_Bao cao doan cong tac cua Bo thang 4-2010_BC von DTPT 6 thang 2012 2 2 2" xfId="25731"/>
    <cellStyle name="1_BC nam 2007 (UB)_Bao cao doan cong tac cua Bo thang 4-2010_BC von DTPT 6 thang 2012 2 3" xfId="9058"/>
    <cellStyle name="1_BC nam 2007 (UB)_Bao cao doan cong tac cua Bo thang 4-2010_BC von DTPT 6 thang 2012 2 3 2" xfId="25732"/>
    <cellStyle name="1_BC nam 2007 (UB)_Bao cao doan cong tac cua Bo thang 4-2010_BC von DTPT 6 thang 2012 2 4" xfId="9059"/>
    <cellStyle name="1_BC nam 2007 (UB)_Bao cao doan cong tac cua Bo thang 4-2010_BC von DTPT 6 thang 2012 2 4 2" xfId="25733"/>
    <cellStyle name="1_BC nam 2007 (UB)_Bao cao doan cong tac cua Bo thang 4-2010_BC von DTPT 6 thang 2012 2 5" xfId="25730"/>
    <cellStyle name="1_BC nam 2007 (UB)_Bao cao doan cong tac cua Bo thang 4-2010_BC von DTPT 6 thang 2012 3" xfId="9060"/>
    <cellStyle name="1_BC nam 2007 (UB)_Bao cao doan cong tac cua Bo thang 4-2010_BC von DTPT 6 thang 2012 3 2" xfId="25734"/>
    <cellStyle name="1_BC nam 2007 (UB)_Bao cao doan cong tac cua Bo thang 4-2010_BC von DTPT 6 thang 2012 4" xfId="9061"/>
    <cellStyle name="1_BC nam 2007 (UB)_Bao cao doan cong tac cua Bo thang 4-2010_BC von DTPT 6 thang 2012 4 2" xfId="25735"/>
    <cellStyle name="1_BC nam 2007 (UB)_Bao cao doan cong tac cua Bo thang 4-2010_BC von DTPT 6 thang 2012 5" xfId="9062"/>
    <cellStyle name="1_BC nam 2007 (UB)_Bao cao doan cong tac cua Bo thang 4-2010_BC von DTPT 6 thang 2012 5 2" xfId="25736"/>
    <cellStyle name="1_BC nam 2007 (UB)_Bao cao doan cong tac cua Bo thang 4-2010_BC von DTPT 6 thang 2012 6" xfId="25729"/>
    <cellStyle name="1_BC nam 2007 (UB)_Bao cao doan cong tac cua Bo thang 4-2010_Bieu du thao QD von ho tro co MT" xfId="9063"/>
    <cellStyle name="1_BC nam 2007 (UB)_Bao cao doan cong tac cua Bo thang 4-2010_Bieu du thao QD von ho tro co MT 2" xfId="9064"/>
    <cellStyle name="1_BC nam 2007 (UB)_Bao cao doan cong tac cua Bo thang 4-2010_Bieu du thao QD von ho tro co MT 2 2" xfId="9065"/>
    <cellStyle name="1_BC nam 2007 (UB)_Bao cao doan cong tac cua Bo thang 4-2010_Bieu du thao QD von ho tro co MT 2 2 2" xfId="25739"/>
    <cellStyle name="1_BC nam 2007 (UB)_Bao cao doan cong tac cua Bo thang 4-2010_Bieu du thao QD von ho tro co MT 2 3" xfId="9066"/>
    <cellStyle name="1_BC nam 2007 (UB)_Bao cao doan cong tac cua Bo thang 4-2010_Bieu du thao QD von ho tro co MT 2 3 2" xfId="25740"/>
    <cellStyle name="1_BC nam 2007 (UB)_Bao cao doan cong tac cua Bo thang 4-2010_Bieu du thao QD von ho tro co MT 2 4" xfId="9067"/>
    <cellStyle name="1_BC nam 2007 (UB)_Bao cao doan cong tac cua Bo thang 4-2010_Bieu du thao QD von ho tro co MT 2 4 2" xfId="25741"/>
    <cellStyle name="1_BC nam 2007 (UB)_Bao cao doan cong tac cua Bo thang 4-2010_Bieu du thao QD von ho tro co MT 2 5" xfId="25738"/>
    <cellStyle name="1_BC nam 2007 (UB)_Bao cao doan cong tac cua Bo thang 4-2010_Bieu du thao QD von ho tro co MT 3" xfId="9068"/>
    <cellStyle name="1_BC nam 2007 (UB)_Bao cao doan cong tac cua Bo thang 4-2010_Bieu du thao QD von ho tro co MT 3 2" xfId="25742"/>
    <cellStyle name="1_BC nam 2007 (UB)_Bao cao doan cong tac cua Bo thang 4-2010_Bieu du thao QD von ho tro co MT 4" xfId="9069"/>
    <cellStyle name="1_BC nam 2007 (UB)_Bao cao doan cong tac cua Bo thang 4-2010_Bieu du thao QD von ho tro co MT 4 2" xfId="25743"/>
    <cellStyle name="1_BC nam 2007 (UB)_Bao cao doan cong tac cua Bo thang 4-2010_Bieu du thao QD von ho tro co MT 5" xfId="9070"/>
    <cellStyle name="1_BC nam 2007 (UB)_Bao cao doan cong tac cua Bo thang 4-2010_Bieu du thao QD von ho tro co MT 5 2" xfId="25744"/>
    <cellStyle name="1_BC nam 2007 (UB)_Bao cao doan cong tac cua Bo thang 4-2010_Bieu du thao QD von ho tro co MT 6" xfId="25737"/>
    <cellStyle name="1_BC nam 2007 (UB)_Bao cao doan cong tac cua Bo thang 4-2010_Dang ky phan khai von ODA (gui Bo)" xfId="9071"/>
    <cellStyle name="1_BC nam 2007 (UB)_Bao cao doan cong tac cua Bo thang 4-2010_Dang ky phan khai von ODA (gui Bo) 2" xfId="9072"/>
    <cellStyle name="1_BC nam 2007 (UB)_Bao cao doan cong tac cua Bo thang 4-2010_Dang ky phan khai von ODA (gui Bo) 2 2" xfId="9073"/>
    <cellStyle name="1_BC nam 2007 (UB)_Bao cao doan cong tac cua Bo thang 4-2010_Dang ky phan khai von ODA (gui Bo) 2 2 2" xfId="25747"/>
    <cellStyle name="1_BC nam 2007 (UB)_Bao cao doan cong tac cua Bo thang 4-2010_Dang ky phan khai von ODA (gui Bo) 2 3" xfId="9074"/>
    <cellStyle name="1_BC nam 2007 (UB)_Bao cao doan cong tac cua Bo thang 4-2010_Dang ky phan khai von ODA (gui Bo) 2 3 2" xfId="25748"/>
    <cellStyle name="1_BC nam 2007 (UB)_Bao cao doan cong tac cua Bo thang 4-2010_Dang ky phan khai von ODA (gui Bo) 2 4" xfId="9075"/>
    <cellStyle name="1_BC nam 2007 (UB)_Bao cao doan cong tac cua Bo thang 4-2010_Dang ky phan khai von ODA (gui Bo) 2 4 2" xfId="25749"/>
    <cellStyle name="1_BC nam 2007 (UB)_Bao cao doan cong tac cua Bo thang 4-2010_Dang ky phan khai von ODA (gui Bo) 2 5" xfId="25746"/>
    <cellStyle name="1_BC nam 2007 (UB)_Bao cao doan cong tac cua Bo thang 4-2010_Dang ky phan khai von ODA (gui Bo) 3" xfId="9076"/>
    <cellStyle name="1_BC nam 2007 (UB)_Bao cao doan cong tac cua Bo thang 4-2010_Dang ky phan khai von ODA (gui Bo) 3 2" xfId="25750"/>
    <cellStyle name="1_BC nam 2007 (UB)_Bao cao doan cong tac cua Bo thang 4-2010_Dang ky phan khai von ODA (gui Bo) 4" xfId="9077"/>
    <cellStyle name="1_BC nam 2007 (UB)_Bao cao doan cong tac cua Bo thang 4-2010_Dang ky phan khai von ODA (gui Bo) 4 2" xfId="25751"/>
    <cellStyle name="1_BC nam 2007 (UB)_Bao cao doan cong tac cua Bo thang 4-2010_Dang ky phan khai von ODA (gui Bo) 5" xfId="9078"/>
    <cellStyle name="1_BC nam 2007 (UB)_Bao cao doan cong tac cua Bo thang 4-2010_Dang ky phan khai von ODA (gui Bo) 5 2" xfId="25752"/>
    <cellStyle name="1_BC nam 2007 (UB)_Bao cao doan cong tac cua Bo thang 4-2010_Dang ky phan khai von ODA (gui Bo) 6" xfId="25745"/>
    <cellStyle name="1_BC nam 2007 (UB)_Bao cao doan cong tac cua Bo thang 4-2010_Dang ky phan khai von ODA (gui Bo)_BC von DTPT 6 thang 2012" xfId="9079"/>
    <cellStyle name="1_BC nam 2007 (UB)_Bao cao doan cong tac cua Bo thang 4-2010_Dang ky phan khai von ODA (gui Bo)_BC von DTPT 6 thang 2012 2" xfId="9080"/>
    <cellStyle name="1_BC nam 2007 (UB)_Bao cao doan cong tac cua Bo thang 4-2010_Dang ky phan khai von ODA (gui Bo)_BC von DTPT 6 thang 2012 2 2" xfId="9081"/>
    <cellStyle name="1_BC nam 2007 (UB)_Bao cao doan cong tac cua Bo thang 4-2010_Dang ky phan khai von ODA (gui Bo)_BC von DTPT 6 thang 2012 2 2 2" xfId="25755"/>
    <cellStyle name="1_BC nam 2007 (UB)_Bao cao doan cong tac cua Bo thang 4-2010_Dang ky phan khai von ODA (gui Bo)_BC von DTPT 6 thang 2012 2 3" xfId="9082"/>
    <cellStyle name="1_BC nam 2007 (UB)_Bao cao doan cong tac cua Bo thang 4-2010_Dang ky phan khai von ODA (gui Bo)_BC von DTPT 6 thang 2012 2 3 2" xfId="25756"/>
    <cellStyle name="1_BC nam 2007 (UB)_Bao cao doan cong tac cua Bo thang 4-2010_Dang ky phan khai von ODA (gui Bo)_BC von DTPT 6 thang 2012 2 4" xfId="9083"/>
    <cellStyle name="1_BC nam 2007 (UB)_Bao cao doan cong tac cua Bo thang 4-2010_Dang ky phan khai von ODA (gui Bo)_BC von DTPT 6 thang 2012 2 4 2" xfId="25757"/>
    <cellStyle name="1_BC nam 2007 (UB)_Bao cao doan cong tac cua Bo thang 4-2010_Dang ky phan khai von ODA (gui Bo)_BC von DTPT 6 thang 2012 2 5" xfId="25754"/>
    <cellStyle name="1_BC nam 2007 (UB)_Bao cao doan cong tac cua Bo thang 4-2010_Dang ky phan khai von ODA (gui Bo)_BC von DTPT 6 thang 2012 3" xfId="9084"/>
    <cellStyle name="1_BC nam 2007 (UB)_Bao cao doan cong tac cua Bo thang 4-2010_Dang ky phan khai von ODA (gui Bo)_BC von DTPT 6 thang 2012 3 2" xfId="25758"/>
    <cellStyle name="1_BC nam 2007 (UB)_Bao cao doan cong tac cua Bo thang 4-2010_Dang ky phan khai von ODA (gui Bo)_BC von DTPT 6 thang 2012 4" xfId="9085"/>
    <cellStyle name="1_BC nam 2007 (UB)_Bao cao doan cong tac cua Bo thang 4-2010_Dang ky phan khai von ODA (gui Bo)_BC von DTPT 6 thang 2012 4 2" xfId="25759"/>
    <cellStyle name="1_BC nam 2007 (UB)_Bao cao doan cong tac cua Bo thang 4-2010_Dang ky phan khai von ODA (gui Bo)_BC von DTPT 6 thang 2012 5" xfId="9086"/>
    <cellStyle name="1_BC nam 2007 (UB)_Bao cao doan cong tac cua Bo thang 4-2010_Dang ky phan khai von ODA (gui Bo)_BC von DTPT 6 thang 2012 5 2" xfId="25760"/>
    <cellStyle name="1_BC nam 2007 (UB)_Bao cao doan cong tac cua Bo thang 4-2010_Dang ky phan khai von ODA (gui Bo)_BC von DTPT 6 thang 2012 6" xfId="25753"/>
    <cellStyle name="1_BC nam 2007 (UB)_Bao cao doan cong tac cua Bo thang 4-2010_Dang ky phan khai von ODA (gui Bo)_Bieu du thao QD von ho tro co MT" xfId="9087"/>
    <cellStyle name="1_BC nam 2007 (UB)_Bao cao doan cong tac cua Bo thang 4-2010_Dang ky phan khai von ODA (gui Bo)_Bieu du thao QD von ho tro co MT 2" xfId="9088"/>
    <cellStyle name="1_BC nam 2007 (UB)_Bao cao doan cong tac cua Bo thang 4-2010_Dang ky phan khai von ODA (gui Bo)_Bieu du thao QD von ho tro co MT 2 2" xfId="9089"/>
    <cellStyle name="1_BC nam 2007 (UB)_Bao cao doan cong tac cua Bo thang 4-2010_Dang ky phan khai von ODA (gui Bo)_Bieu du thao QD von ho tro co MT 2 2 2" xfId="25763"/>
    <cellStyle name="1_BC nam 2007 (UB)_Bao cao doan cong tac cua Bo thang 4-2010_Dang ky phan khai von ODA (gui Bo)_Bieu du thao QD von ho tro co MT 2 3" xfId="9090"/>
    <cellStyle name="1_BC nam 2007 (UB)_Bao cao doan cong tac cua Bo thang 4-2010_Dang ky phan khai von ODA (gui Bo)_Bieu du thao QD von ho tro co MT 2 3 2" xfId="25764"/>
    <cellStyle name="1_BC nam 2007 (UB)_Bao cao doan cong tac cua Bo thang 4-2010_Dang ky phan khai von ODA (gui Bo)_Bieu du thao QD von ho tro co MT 2 4" xfId="9091"/>
    <cellStyle name="1_BC nam 2007 (UB)_Bao cao doan cong tac cua Bo thang 4-2010_Dang ky phan khai von ODA (gui Bo)_Bieu du thao QD von ho tro co MT 2 4 2" xfId="25765"/>
    <cellStyle name="1_BC nam 2007 (UB)_Bao cao doan cong tac cua Bo thang 4-2010_Dang ky phan khai von ODA (gui Bo)_Bieu du thao QD von ho tro co MT 2 5" xfId="25762"/>
    <cellStyle name="1_BC nam 2007 (UB)_Bao cao doan cong tac cua Bo thang 4-2010_Dang ky phan khai von ODA (gui Bo)_Bieu du thao QD von ho tro co MT 3" xfId="9092"/>
    <cellStyle name="1_BC nam 2007 (UB)_Bao cao doan cong tac cua Bo thang 4-2010_Dang ky phan khai von ODA (gui Bo)_Bieu du thao QD von ho tro co MT 3 2" xfId="25766"/>
    <cellStyle name="1_BC nam 2007 (UB)_Bao cao doan cong tac cua Bo thang 4-2010_Dang ky phan khai von ODA (gui Bo)_Bieu du thao QD von ho tro co MT 4" xfId="9093"/>
    <cellStyle name="1_BC nam 2007 (UB)_Bao cao doan cong tac cua Bo thang 4-2010_Dang ky phan khai von ODA (gui Bo)_Bieu du thao QD von ho tro co MT 4 2" xfId="25767"/>
    <cellStyle name="1_BC nam 2007 (UB)_Bao cao doan cong tac cua Bo thang 4-2010_Dang ky phan khai von ODA (gui Bo)_Bieu du thao QD von ho tro co MT 5" xfId="9094"/>
    <cellStyle name="1_BC nam 2007 (UB)_Bao cao doan cong tac cua Bo thang 4-2010_Dang ky phan khai von ODA (gui Bo)_Bieu du thao QD von ho tro co MT 5 2" xfId="25768"/>
    <cellStyle name="1_BC nam 2007 (UB)_Bao cao doan cong tac cua Bo thang 4-2010_Dang ky phan khai von ODA (gui Bo)_Bieu du thao QD von ho tro co MT 6" xfId="25761"/>
    <cellStyle name="1_BC nam 2007 (UB)_Bao cao doan cong tac cua Bo thang 4-2010_Dang ky phan khai von ODA (gui Bo)_Ke hoach 2012 theo doi (giai ngan 30.6.12)" xfId="9095"/>
    <cellStyle name="1_BC nam 2007 (UB)_Bao cao doan cong tac cua Bo thang 4-2010_Dang ky phan khai von ODA (gui Bo)_Ke hoach 2012 theo doi (giai ngan 30.6.12) 2" xfId="9096"/>
    <cellStyle name="1_BC nam 2007 (UB)_Bao cao doan cong tac cua Bo thang 4-2010_Dang ky phan khai von ODA (gui Bo)_Ke hoach 2012 theo doi (giai ngan 30.6.12) 2 2" xfId="9097"/>
    <cellStyle name="1_BC nam 2007 (UB)_Bao cao doan cong tac cua Bo thang 4-2010_Dang ky phan khai von ODA (gui Bo)_Ke hoach 2012 theo doi (giai ngan 30.6.12) 2 2 2" xfId="25771"/>
    <cellStyle name="1_BC nam 2007 (UB)_Bao cao doan cong tac cua Bo thang 4-2010_Dang ky phan khai von ODA (gui Bo)_Ke hoach 2012 theo doi (giai ngan 30.6.12) 2 3" xfId="9098"/>
    <cellStyle name="1_BC nam 2007 (UB)_Bao cao doan cong tac cua Bo thang 4-2010_Dang ky phan khai von ODA (gui Bo)_Ke hoach 2012 theo doi (giai ngan 30.6.12) 2 3 2" xfId="25772"/>
    <cellStyle name="1_BC nam 2007 (UB)_Bao cao doan cong tac cua Bo thang 4-2010_Dang ky phan khai von ODA (gui Bo)_Ke hoach 2012 theo doi (giai ngan 30.6.12) 2 4" xfId="9099"/>
    <cellStyle name="1_BC nam 2007 (UB)_Bao cao doan cong tac cua Bo thang 4-2010_Dang ky phan khai von ODA (gui Bo)_Ke hoach 2012 theo doi (giai ngan 30.6.12) 2 4 2" xfId="25773"/>
    <cellStyle name="1_BC nam 2007 (UB)_Bao cao doan cong tac cua Bo thang 4-2010_Dang ky phan khai von ODA (gui Bo)_Ke hoach 2012 theo doi (giai ngan 30.6.12) 2 5" xfId="25770"/>
    <cellStyle name="1_BC nam 2007 (UB)_Bao cao doan cong tac cua Bo thang 4-2010_Dang ky phan khai von ODA (gui Bo)_Ke hoach 2012 theo doi (giai ngan 30.6.12) 3" xfId="9100"/>
    <cellStyle name="1_BC nam 2007 (UB)_Bao cao doan cong tac cua Bo thang 4-2010_Dang ky phan khai von ODA (gui Bo)_Ke hoach 2012 theo doi (giai ngan 30.6.12) 3 2" xfId="25774"/>
    <cellStyle name="1_BC nam 2007 (UB)_Bao cao doan cong tac cua Bo thang 4-2010_Dang ky phan khai von ODA (gui Bo)_Ke hoach 2012 theo doi (giai ngan 30.6.12) 4" xfId="9101"/>
    <cellStyle name="1_BC nam 2007 (UB)_Bao cao doan cong tac cua Bo thang 4-2010_Dang ky phan khai von ODA (gui Bo)_Ke hoach 2012 theo doi (giai ngan 30.6.12) 4 2" xfId="25775"/>
    <cellStyle name="1_BC nam 2007 (UB)_Bao cao doan cong tac cua Bo thang 4-2010_Dang ky phan khai von ODA (gui Bo)_Ke hoach 2012 theo doi (giai ngan 30.6.12) 5" xfId="9102"/>
    <cellStyle name="1_BC nam 2007 (UB)_Bao cao doan cong tac cua Bo thang 4-2010_Dang ky phan khai von ODA (gui Bo)_Ke hoach 2012 theo doi (giai ngan 30.6.12) 5 2" xfId="25776"/>
    <cellStyle name="1_BC nam 2007 (UB)_Bao cao doan cong tac cua Bo thang 4-2010_Dang ky phan khai von ODA (gui Bo)_Ke hoach 2012 theo doi (giai ngan 30.6.12) 6" xfId="25769"/>
    <cellStyle name="1_BC nam 2007 (UB)_Bao cao doan cong tac cua Bo thang 4-2010_Ke hoach 2012 (theo doi)" xfId="9103"/>
    <cellStyle name="1_BC nam 2007 (UB)_Bao cao doan cong tac cua Bo thang 4-2010_Ke hoach 2012 (theo doi) 2" xfId="9104"/>
    <cellStyle name="1_BC nam 2007 (UB)_Bao cao doan cong tac cua Bo thang 4-2010_Ke hoach 2012 (theo doi) 2 2" xfId="9105"/>
    <cellStyle name="1_BC nam 2007 (UB)_Bao cao doan cong tac cua Bo thang 4-2010_Ke hoach 2012 (theo doi) 2 2 2" xfId="25779"/>
    <cellStyle name="1_BC nam 2007 (UB)_Bao cao doan cong tac cua Bo thang 4-2010_Ke hoach 2012 (theo doi) 2 3" xfId="9106"/>
    <cellStyle name="1_BC nam 2007 (UB)_Bao cao doan cong tac cua Bo thang 4-2010_Ke hoach 2012 (theo doi) 2 3 2" xfId="25780"/>
    <cellStyle name="1_BC nam 2007 (UB)_Bao cao doan cong tac cua Bo thang 4-2010_Ke hoach 2012 (theo doi) 2 4" xfId="9107"/>
    <cellStyle name="1_BC nam 2007 (UB)_Bao cao doan cong tac cua Bo thang 4-2010_Ke hoach 2012 (theo doi) 2 4 2" xfId="25781"/>
    <cellStyle name="1_BC nam 2007 (UB)_Bao cao doan cong tac cua Bo thang 4-2010_Ke hoach 2012 (theo doi) 2 5" xfId="25778"/>
    <cellStyle name="1_BC nam 2007 (UB)_Bao cao doan cong tac cua Bo thang 4-2010_Ke hoach 2012 (theo doi) 3" xfId="9108"/>
    <cellStyle name="1_BC nam 2007 (UB)_Bao cao doan cong tac cua Bo thang 4-2010_Ke hoach 2012 (theo doi) 3 2" xfId="25782"/>
    <cellStyle name="1_BC nam 2007 (UB)_Bao cao doan cong tac cua Bo thang 4-2010_Ke hoach 2012 (theo doi) 4" xfId="9109"/>
    <cellStyle name="1_BC nam 2007 (UB)_Bao cao doan cong tac cua Bo thang 4-2010_Ke hoach 2012 (theo doi) 4 2" xfId="25783"/>
    <cellStyle name="1_BC nam 2007 (UB)_Bao cao doan cong tac cua Bo thang 4-2010_Ke hoach 2012 (theo doi) 5" xfId="9110"/>
    <cellStyle name="1_BC nam 2007 (UB)_Bao cao doan cong tac cua Bo thang 4-2010_Ke hoach 2012 (theo doi) 5 2" xfId="25784"/>
    <cellStyle name="1_BC nam 2007 (UB)_Bao cao doan cong tac cua Bo thang 4-2010_Ke hoach 2012 (theo doi) 6" xfId="25777"/>
    <cellStyle name="1_BC nam 2007 (UB)_Bao cao doan cong tac cua Bo thang 4-2010_Ke hoach 2012 theo doi (giai ngan 30.6.12)" xfId="9111"/>
    <cellStyle name="1_BC nam 2007 (UB)_Bao cao doan cong tac cua Bo thang 4-2010_Ke hoach 2012 theo doi (giai ngan 30.6.12) 2" xfId="9112"/>
    <cellStyle name="1_BC nam 2007 (UB)_Bao cao doan cong tac cua Bo thang 4-2010_Ke hoach 2012 theo doi (giai ngan 30.6.12) 2 2" xfId="9113"/>
    <cellStyle name="1_BC nam 2007 (UB)_Bao cao doan cong tac cua Bo thang 4-2010_Ke hoach 2012 theo doi (giai ngan 30.6.12) 2 2 2" xfId="25787"/>
    <cellStyle name="1_BC nam 2007 (UB)_Bao cao doan cong tac cua Bo thang 4-2010_Ke hoach 2012 theo doi (giai ngan 30.6.12) 2 3" xfId="9114"/>
    <cellStyle name="1_BC nam 2007 (UB)_Bao cao doan cong tac cua Bo thang 4-2010_Ke hoach 2012 theo doi (giai ngan 30.6.12) 2 3 2" xfId="25788"/>
    <cellStyle name="1_BC nam 2007 (UB)_Bao cao doan cong tac cua Bo thang 4-2010_Ke hoach 2012 theo doi (giai ngan 30.6.12) 2 4" xfId="9115"/>
    <cellStyle name="1_BC nam 2007 (UB)_Bao cao doan cong tac cua Bo thang 4-2010_Ke hoach 2012 theo doi (giai ngan 30.6.12) 2 4 2" xfId="25789"/>
    <cellStyle name="1_BC nam 2007 (UB)_Bao cao doan cong tac cua Bo thang 4-2010_Ke hoach 2012 theo doi (giai ngan 30.6.12) 2 5" xfId="25786"/>
    <cellStyle name="1_BC nam 2007 (UB)_Bao cao doan cong tac cua Bo thang 4-2010_Ke hoach 2012 theo doi (giai ngan 30.6.12) 3" xfId="9116"/>
    <cellStyle name="1_BC nam 2007 (UB)_Bao cao doan cong tac cua Bo thang 4-2010_Ke hoach 2012 theo doi (giai ngan 30.6.12) 3 2" xfId="25790"/>
    <cellStyle name="1_BC nam 2007 (UB)_Bao cao doan cong tac cua Bo thang 4-2010_Ke hoach 2012 theo doi (giai ngan 30.6.12) 4" xfId="9117"/>
    <cellStyle name="1_BC nam 2007 (UB)_Bao cao doan cong tac cua Bo thang 4-2010_Ke hoach 2012 theo doi (giai ngan 30.6.12) 4 2" xfId="25791"/>
    <cellStyle name="1_BC nam 2007 (UB)_Bao cao doan cong tac cua Bo thang 4-2010_Ke hoach 2012 theo doi (giai ngan 30.6.12) 5" xfId="9118"/>
    <cellStyle name="1_BC nam 2007 (UB)_Bao cao doan cong tac cua Bo thang 4-2010_Ke hoach 2012 theo doi (giai ngan 30.6.12) 5 2" xfId="25792"/>
    <cellStyle name="1_BC nam 2007 (UB)_Bao cao doan cong tac cua Bo thang 4-2010_Ke hoach 2012 theo doi (giai ngan 30.6.12) 6" xfId="25785"/>
    <cellStyle name="1_BC nam 2007 (UB)_Bao cao tinh hinh thuc hien KH 2009 den 31-01-10" xfId="9119"/>
    <cellStyle name="1_BC nam 2007 (UB)_Bao cao tinh hinh thuc hien KH 2009 den 31-01-10 2" xfId="9120"/>
    <cellStyle name="1_BC nam 2007 (UB)_Bao cao tinh hinh thuc hien KH 2009 den 31-01-10 2 2" xfId="9121"/>
    <cellStyle name="1_BC nam 2007 (UB)_Bao cao tinh hinh thuc hien KH 2009 den 31-01-10 2 2 2" xfId="9122"/>
    <cellStyle name="1_BC nam 2007 (UB)_Bao cao tinh hinh thuc hien KH 2009 den 31-01-10 2 2 2 2" xfId="25796"/>
    <cellStyle name="1_BC nam 2007 (UB)_Bao cao tinh hinh thuc hien KH 2009 den 31-01-10 2 2 3" xfId="9123"/>
    <cellStyle name="1_BC nam 2007 (UB)_Bao cao tinh hinh thuc hien KH 2009 den 31-01-10 2 2 3 2" xfId="25797"/>
    <cellStyle name="1_BC nam 2007 (UB)_Bao cao tinh hinh thuc hien KH 2009 den 31-01-10 2 2 4" xfId="9124"/>
    <cellStyle name="1_BC nam 2007 (UB)_Bao cao tinh hinh thuc hien KH 2009 den 31-01-10 2 2 4 2" xfId="25798"/>
    <cellStyle name="1_BC nam 2007 (UB)_Bao cao tinh hinh thuc hien KH 2009 den 31-01-10 2 2 5" xfId="25795"/>
    <cellStyle name="1_BC nam 2007 (UB)_Bao cao tinh hinh thuc hien KH 2009 den 31-01-10 2 3" xfId="9125"/>
    <cellStyle name="1_BC nam 2007 (UB)_Bao cao tinh hinh thuc hien KH 2009 den 31-01-10 2 3 2" xfId="25799"/>
    <cellStyle name="1_BC nam 2007 (UB)_Bao cao tinh hinh thuc hien KH 2009 den 31-01-10 2 4" xfId="9126"/>
    <cellStyle name="1_BC nam 2007 (UB)_Bao cao tinh hinh thuc hien KH 2009 den 31-01-10 2 4 2" xfId="25800"/>
    <cellStyle name="1_BC nam 2007 (UB)_Bao cao tinh hinh thuc hien KH 2009 den 31-01-10 2 5" xfId="9127"/>
    <cellStyle name="1_BC nam 2007 (UB)_Bao cao tinh hinh thuc hien KH 2009 den 31-01-10 2 5 2" xfId="25801"/>
    <cellStyle name="1_BC nam 2007 (UB)_Bao cao tinh hinh thuc hien KH 2009 den 31-01-10 2 6" xfId="25794"/>
    <cellStyle name="1_BC nam 2007 (UB)_Bao cao tinh hinh thuc hien KH 2009 den 31-01-10 3" xfId="9128"/>
    <cellStyle name="1_BC nam 2007 (UB)_Bao cao tinh hinh thuc hien KH 2009 den 31-01-10 3 2" xfId="9129"/>
    <cellStyle name="1_BC nam 2007 (UB)_Bao cao tinh hinh thuc hien KH 2009 den 31-01-10 3 2 2" xfId="25803"/>
    <cellStyle name="1_BC nam 2007 (UB)_Bao cao tinh hinh thuc hien KH 2009 den 31-01-10 3 3" xfId="9130"/>
    <cellStyle name="1_BC nam 2007 (UB)_Bao cao tinh hinh thuc hien KH 2009 den 31-01-10 3 3 2" xfId="25804"/>
    <cellStyle name="1_BC nam 2007 (UB)_Bao cao tinh hinh thuc hien KH 2009 den 31-01-10 3 4" xfId="9131"/>
    <cellStyle name="1_BC nam 2007 (UB)_Bao cao tinh hinh thuc hien KH 2009 den 31-01-10 3 4 2" xfId="25805"/>
    <cellStyle name="1_BC nam 2007 (UB)_Bao cao tinh hinh thuc hien KH 2009 den 31-01-10 3 5" xfId="25802"/>
    <cellStyle name="1_BC nam 2007 (UB)_Bao cao tinh hinh thuc hien KH 2009 den 31-01-10 4" xfId="9132"/>
    <cellStyle name="1_BC nam 2007 (UB)_Bao cao tinh hinh thuc hien KH 2009 den 31-01-10 4 2" xfId="25806"/>
    <cellStyle name="1_BC nam 2007 (UB)_Bao cao tinh hinh thuc hien KH 2009 den 31-01-10 5" xfId="9133"/>
    <cellStyle name="1_BC nam 2007 (UB)_Bao cao tinh hinh thuc hien KH 2009 den 31-01-10 5 2" xfId="25807"/>
    <cellStyle name="1_BC nam 2007 (UB)_Bao cao tinh hinh thuc hien KH 2009 den 31-01-10 6" xfId="9134"/>
    <cellStyle name="1_BC nam 2007 (UB)_Bao cao tinh hinh thuc hien KH 2009 den 31-01-10 6 2" xfId="25808"/>
    <cellStyle name="1_BC nam 2007 (UB)_Bao cao tinh hinh thuc hien KH 2009 den 31-01-10 7" xfId="25793"/>
    <cellStyle name="1_BC nam 2007 (UB)_Bao cao tinh hinh thuc hien KH 2009 den 31-01-10_BC von DTPT 6 thang 2012" xfId="9135"/>
    <cellStyle name="1_BC nam 2007 (UB)_Bao cao tinh hinh thuc hien KH 2009 den 31-01-10_BC von DTPT 6 thang 2012 2" xfId="9136"/>
    <cellStyle name="1_BC nam 2007 (UB)_Bao cao tinh hinh thuc hien KH 2009 den 31-01-10_BC von DTPT 6 thang 2012 2 2" xfId="9137"/>
    <cellStyle name="1_BC nam 2007 (UB)_Bao cao tinh hinh thuc hien KH 2009 den 31-01-10_BC von DTPT 6 thang 2012 2 2 2" xfId="9138"/>
    <cellStyle name="1_BC nam 2007 (UB)_Bao cao tinh hinh thuc hien KH 2009 den 31-01-10_BC von DTPT 6 thang 2012 2 2 2 2" xfId="25812"/>
    <cellStyle name="1_BC nam 2007 (UB)_Bao cao tinh hinh thuc hien KH 2009 den 31-01-10_BC von DTPT 6 thang 2012 2 2 3" xfId="9139"/>
    <cellStyle name="1_BC nam 2007 (UB)_Bao cao tinh hinh thuc hien KH 2009 den 31-01-10_BC von DTPT 6 thang 2012 2 2 3 2" xfId="25813"/>
    <cellStyle name="1_BC nam 2007 (UB)_Bao cao tinh hinh thuc hien KH 2009 den 31-01-10_BC von DTPT 6 thang 2012 2 2 4" xfId="9140"/>
    <cellStyle name="1_BC nam 2007 (UB)_Bao cao tinh hinh thuc hien KH 2009 den 31-01-10_BC von DTPT 6 thang 2012 2 2 4 2" xfId="25814"/>
    <cellStyle name="1_BC nam 2007 (UB)_Bao cao tinh hinh thuc hien KH 2009 den 31-01-10_BC von DTPT 6 thang 2012 2 2 5" xfId="25811"/>
    <cellStyle name="1_BC nam 2007 (UB)_Bao cao tinh hinh thuc hien KH 2009 den 31-01-10_BC von DTPT 6 thang 2012 2 3" xfId="9141"/>
    <cellStyle name="1_BC nam 2007 (UB)_Bao cao tinh hinh thuc hien KH 2009 den 31-01-10_BC von DTPT 6 thang 2012 2 3 2" xfId="25815"/>
    <cellStyle name="1_BC nam 2007 (UB)_Bao cao tinh hinh thuc hien KH 2009 den 31-01-10_BC von DTPT 6 thang 2012 2 4" xfId="9142"/>
    <cellStyle name="1_BC nam 2007 (UB)_Bao cao tinh hinh thuc hien KH 2009 den 31-01-10_BC von DTPT 6 thang 2012 2 4 2" xfId="25816"/>
    <cellStyle name="1_BC nam 2007 (UB)_Bao cao tinh hinh thuc hien KH 2009 den 31-01-10_BC von DTPT 6 thang 2012 2 5" xfId="9143"/>
    <cellStyle name="1_BC nam 2007 (UB)_Bao cao tinh hinh thuc hien KH 2009 den 31-01-10_BC von DTPT 6 thang 2012 2 5 2" xfId="25817"/>
    <cellStyle name="1_BC nam 2007 (UB)_Bao cao tinh hinh thuc hien KH 2009 den 31-01-10_BC von DTPT 6 thang 2012 2 6" xfId="25810"/>
    <cellStyle name="1_BC nam 2007 (UB)_Bao cao tinh hinh thuc hien KH 2009 den 31-01-10_BC von DTPT 6 thang 2012 3" xfId="9144"/>
    <cellStyle name="1_BC nam 2007 (UB)_Bao cao tinh hinh thuc hien KH 2009 den 31-01-10_BC von DTPT 6 thang 2012 3 2" xfId="9145"/>
    <cellStyle name="1_BC nam 2007 (UB)_Bao cao tinh hinh thuc hien KH 2009 den 31-01-10_BC von DTPT 6 thang 2012 3 2 2" xfId="25819"/>
    <cellStyle name="1_BC nam 2007 (UB)_Bao cao tinh hinh thuc hien KH 2009 den 31-01-10_BC von DTPT 6 thang 2012 3 3" xfId="9146"/>
    <cellStyle name="1_BC nam 2007 (UB)_Bao cao tinh hinh thuc hien KH 2009 den 31-01-10_BC von DTPT 6 thang 2012 3 3 2" xfId="25820"/>
    <cellStyle name="1_BC nam 2007 (UB)_Bao cao tinh hinh thuc hien KH 2009 den 31-01-10_BC von DTPT 6 thang 2012 3 4" xfId="9147"/>
    <cellStyle name="1_BC nam 2007 (UB)_Bao cao tinh hinh thuc hien KH 2009 den 31-01-10_BC von DTPT 6 thang 2012 3 4 2" xfId="25821"/>
    <cellStyle name="1_BC nam 2007 (UB)_Bao cao tinh hinh thuc hien KH 2009 den 31-01-10_BC von DTPT 6 thang 2012 3 5" xfId="25818"/>
    <cellStyle name="1_BC nam 2007 (UB)_Bao cao tinh hinh thuc hien KH 2009 den 31-01-10_BC von DTPT 6 thang 2012 4" xfId="9148"/>
    <cellStyle name="1_BC nam 2007 (UB)_Bao cao tinh hinh thuc hien KH 2009 den 31-01-10_BC von DTPT 6 thang 2012 4 2" xfId="25822"/>
    <cellStyle name="1_BC nam 2007 (UB)_Bao cao tinh hinh thuc hien KH 2009 den 31-01-10_BC von DTPT 6 thang 2012 5" xfId="9149"/>
    <cellStyle name="1_BC nam 2007 (UB)_Bao cao tinh hinh thuc hien KH 2009 den 31-01-10_BC von DTPT 6 thang 2012 5 2" xfId="25823"/>
    <cellStyle name="1_BC nam 2007 (UB)_Bao cao tinh hinh thuc hien KH 2009 den 31-01-10_BC von DTPT 6 thang 2012 6" xfId="9150"/>
    <cellStyle name="1_BC nam 2007 (UB)_Bao cao tinh hinh thuc hien KH 2009 den 31-01-10_BC von DTPT 6 thang 2012 6 2" xfId="25824"/>
    <cellStyle name="1_BC nam 2007 (UB)_Bao cao tinh hinh thuc hien KH 2009 den 31-01-10_BC von DTPT 6 thang 2012 7" xfId="25809"/>
    <cellStyle name="1_BC nam 2007 (UB)_Bao cao tinh hinh thuc hien KH 2009 den 31-01-10_Bieu du thao QD von ho tro co MT" xfId="9151"/>
    <cellStyle name="1_BC nam 2007 (UB)_Bao cao tinh hinh thuc hien KH 2009 den 31-01-10_Bieu du thao QD von ho tro co MT 2" xfId="9152"/>
    <cellStyle name="1_BC nam 2007 (UB)_Bao cao tinh hinh thuc hien KH 2009 den 31-01-10_Bieu du thao QD von ho tro co MT 2 2" xfId="9153"/>
    <cellStyle name="1_BC nam 2007 (UB)_Bao cao tinh hinh thuc hien KH 2009 den 31-01-10_Bieu du thao QD von ho tro co MT 2 2 2" xfId="9154"/>
    <cellStyle name="1_BC nam 2007 (UB)_Bao cao tinh hinh thuc hien KH 2009 den 31-01-10_Bieu du thao QD von ho tro co MT 2 2 2 2" xfId="25828"/>
    <cellStyle name="1_BC nam 2007 (UB)_Bao cao tinh hinh thuc hien KH 2009 den 31-01-10_Bieu du thao QD von ho tro co MT 2 2 3" xfId="9155"/>
    <cellStyle name="1_BC nam 2007 (UB)_Bao cao tinh hinh thuc hien KH 2009 den 31-01-10_Bieu du thao QD von ho tro co MT 2 2 3 2" xfId="25829"/>
    <cellStyle name="1_BC nam 2007 (UB)_Bao cao tinh hinh thuc hien KH 2009 den 31-01-10_Bieu du thao QD von ho tro co MT 2 2 4" xfId="9156"/>
    <cellStyle name="1_BC nam 2007 (UB)_Bao cao tinh hinh thuc hien KH 2009 den 31-01-10_Bieu du thao QD von ho tro co MT 2 2 4 2" xfId="25830"/>
    <cellStyle name="1_BC nam 2007 (UB)_Bao cao tinh hinh thuc hien KH 2009 den 31-01-10_Bieu du thao QD von ho tro co MT 2 2 5" xfId="25827"/>
    <cellStyle name="1_BC nam 2007 (UB)_Bao cao tinh hinh thuc hien KH 2009 den 31-01-10_Bieu du thao QD von ho tro co MT 2 3" xfId="9157"/>
    <cellStyle name="1_BC nam 2007 (UB)_Bao cao tinh hinh thuc hien KH 2009 den 31-01-10_Bieu du thao QD von ho tro co MT 2 3 2" xfId="25831"/>
    <cellStyle name="1_BC nam 2007 (UB)_Bao cao tinh hinh thuc hien KH 2009 den 31-01-10_Bieu du thao QD von ho tro co MT 2 4" xfId="9158"/>
    <cellStyle name="1_BC nam 2007 (UB)_Bao cao tinh hinh thuc hien KH 2009 den 31-01-10_Bieu du thao QD von ho tro co MT 2 4 2" xfId="25832"/>
    <cellStyle name="1_BC nam 2007 (UB)_Bao cao tinh hinh thuc hien KH 2009 den 31-01-10_Bieu du thao QD von ho tro co MT 2 5" xfId="9159"/>
    <cellStyle name="1_BC nam 2007 (UB)_Bao cao tinh hinh thuc hien KH 2009 den 31-01-10_Bieu du thao QD von ho tro co MT 2 5 2" xfId="25833"/>
    <cellStyle name="1_BC nam 2007 (UB)_Bao cao tinh hinh thuc hien KH 2009 den 31-01-10_Bieu du thao QD von ho tro co MT 2 6" xfId="25826"/>
    <cellStyle name="1_BC nam 2007 (UB)_Bao cao tinh hinh thuc hien KH 2009 den 31-01-10_Bieu du thao QD von ho tro co MT 3" xfId="9160"/>
    <cellStyle name="1_BC nam 2007 (UB)_Bao cao tinh hinh thuc hien KH 2009 den 31-01-10_Bieu du thao QD von ho tro co MT 3 2" xfId="9161"/>
    <cellStyle name="1_BC nam 2007 (UB)_Bao cao tinh hinh thuc hien KH 2009 den 31-01-10_Bieu du thao QD von ho tro co MT 3 2 2" xfId="25835"/>
    <cellStyle name="1_BC nam 2007 (UB)_Bao cao tinh hinh thuc hien KH 2009 den 31-01-10_Bieu du thao QD von ho tro co MT 3 3" xfId="9162"/>
    <cellStyle name="1_BC nam 2007 (UB)_Bao cao tinh hinh thuc hien KH 2009 den 31-01-10_Bieu du thao QD von ho tro co MT 3 3 2" xfId="25836"/>
    <cellStyle name="1_BC nam 2007 (UB)_Bao cao tinh hinh thuc hien KH 2009 den 31-01-10_Bieu du thao QD von ho tro co MT 3 4" xfId="9163"/>
    <cellStyle name="1_BC nam 2007 (UB)_Bao cao tinh hinh thuc hien KH 2009 den 31-01-10_Bieu du thao QD von ho tro co MT 3 4 2" xfId="25837"/>
    <cellStyle name="1_BC nam 2007 (UB)_Bao cao tinh hinh thuc hien KH 2009 den 31-01-10_Bieu du thao QD von ho tro co MT 3 5" xfId="25834"/>
    <cellStyle name="1_BC nam 2007 (UB)_Bao cao tinh hinh thuc hien KH 2009 den 31-01-10_Bieu du thao QD von ho tro co MT 4" xfId="9164"/>
    <cellStyle name="1_BC nam 2007 (UB)_Bao cao tinh hinh thuc hien KH 2009 den 31-01-10_Bieu du thao QD von ho tro co MT 4 2" xfId="25838"/>
    <cellStyle name="1_BC nam 2007 (UB)_Bao cao tinh hinh thuc hien KH 2009 den 31-01-10_Bieu du thao QD von ho tro co MT 5" xfId="9165"/>
    <cellStyle name="1_BC nam 2007 (UB)_Bao cao tinh hinh thuc hien KH 2009 den 31-01-10_Bieu du thao QD von ho tro co MT 5 2" xfId="25839"/>
    <cellStyle name="1_BC nam 2007 (UB)_Bao cao tinh hinh thuc hien KH 2009 den 31-01-10_Bieu du thao QD von ho tro co MT 6" xfId="9166"/>
    <cellStyle name="1_BC nam 2007 (UB)_Bao cao tinh hinh thuc hien KH 2009 den 31-01-10_Bieu du thao QD von ho tro co MT 6 2" xfId="25840"/>
    <cellStyle name="1_BC nam 2007 (UB)_Bao cao tinh hinh thuc hien KH 2009 den 31-01-10_Bieu du thao QD von ho tro co MT 7" xfId="25825"/>
    <cellStyle name="1_BC nam 2007 (UB)_Bao cao tinh hinh thuc hien KH 2009 den 31-01-10_Ke hoach 2012 (theo doi)" xfId="9167"/>
    <cellStyle name="1_BC nam 2007 (UB)_Bao cao tinh hinh thuc hien KH 2009 den 31-01-10_Ke hoach 2012 (theo doi) 2" xfId="9168"/>
    <cellStyle name="1_BC nam 2007 (UB)_Bao cao tinh hinh thuc hien KH 2009 den 31-01-10_Ke hoach 2012 (theo doi) 2 2" xfId="9169"/>
    <cellStyle name="1_BC nam 2007 (UB)_Bao cao tinh hinh thuc hien KH 2009 den 31-01-10_Ke hoach 2012 (theo doi) 2 2 2" xfId="9170"/>
    <cellStyle name="1_BC nam 2007 (UB)_Bao cao tinh hinh thuc hien KH 2009 den 31-01-10_Ke hoach 2012 (theo doi) 2 2 2 2" xfId="25844"/>
    <cellStyle name="1_BC nam 2007 (UB)_Bao cao tinh hinh thuc hien KH 2009 den 31-01-10_Ke hoach 2012 (theo doi) 2 2 3" xfId="9171"/>
    <cellStyle name="1_BC nam 2007 (UB)_Bao cao tinh hinh thuc hien KH 2009 den 31-01-10_Ke hoach 2012 (theo doi) 2 2 3 2" xfId="25845"/>
    <cellStyle name="1_BC nam 2007 (UB)_Bao cao tinh hinh thuc hien KH 2009 den 31-01-10_Ke hoach 2012 (theo doi) 2 2 4" xfId="9172"/>
    <cellStyle name="1_BC nam 2007 (UB)_Bao cao tinh hinh thuc hien KH 2009 den 31-01-10_Ke hoach 2012 (theo doi) 2 2 4 2" xfId="25846"/>
    <cellStyle name="1_BC nam 2007 (UB)_Bao cao tinh hinh thuc hien KH 2009 den 31-01-10_Ke hoach 2012 (theo doi) 2 2 5" xfId="25843"/>
    <cellStyle name="1_BC nam 2007 (UB)_Bao cao tinh hinh thuc hien KH 2009 den 31-01-10_Ke hoach 2012 (theo doi) 2 3" xfId="9173"/>
    <cellStyle name="1_BC nam 2007 (UB)_Bao cao tinh hinh thuc hien KH 2009 den 31-01-10_Ke hoach 2012 (theo doi) 2 3 2" xfId="25847"/>
    <cellStyle name="1_BC nam 2007 (UB)_Bao cao tinh hinh thuc hien KH 2009 den 31-01-10_Ke hoach 2012 (theo doi) 2 4" xfId="9174"/>
    <cellStyle name="1_BC nam 2007 (UB)_Bao cao tinh hinh thuc hien KH 2009 den 31-01-10_Ke hoach 2012 (theo doi) 2 4 2" xfId="25848"/>
    <cellStyle name="1_BC nam 2007 (UB)_Bao cao tinh hinh thuc hien KH 2009 den 31-01-10_Ke hoach 2012 (theo doi) 2 5" xfId="9175"/>
    <cellStyle name="1_BC nam 2007 (UB)_Bao cao tinh hinh thuc hien KH 2009 den 31-01-10_Ke hoach 2012 (theo doi) 2 5 2" xfId="25849"/>
    <cellStyle name="1_BC nam 2007 (UB)_Bao cao tinh hinh thuc hien KH 2009 den 31-01-10_Ke hoach 2012 (theo doi) 2 6" xfId="25842"/>
    <cellStyle name="1_BC nam 2007 (UB)_Bao cao tinh hinh thuc hien KH 2009 den 31-01-10_Ke hoach 2012 (theo doi) 3" xfId="9176"/>
    <cellStyle name="1_BC nam 2007 (UB)_Bao cao tinh hinh thuc hien KH 2009 den 31-01-10_Ke hoach 2012 (theo doi) 3 2" xfId="9177"/>
    <cellStyle name="1_BC nam 2007 (UB)_Bao cao tinh hinh thuc hien KH 2009 den 31-01-10_Ke hoach 2012 (theo doi) 3 2 2" xfId="25851"/>
    <cellStyle name="1_BC nam 2007 (UB)_Bao cao tinh hinh thuc hien KH 2009 den 31-01-10_Ke hoach 2012 (theo doi) 3 3" xfId="9178"/>
    <cellStyle name="1_BC nam 2007 (UB)_Bao cao tinh hinh thuc hien KH 2009 den 31-01-10_Ke hoach 2012 (theo doi) 3 3 2" xfId="25852"/>
    <cellStyle name="1_BC nam 2007 (UB)_Bao cao tinh hinh thuc hien KH 2009 den 31-01-10_Ke hoach 2012 (theo doi) 3 4" xfId="9179"/>
    <cellStyle name="1_BC nam 2007 (UB)_Bao cao tinh hinh thuc hien KH 2009 den 31-01-10_Ke hoach 2012 (theo doi) 3 4 2" xfId="25853"/>
    <cellStyle name="1_BC nam 2007 (UB)_Bao cao tinh hinh thuc hien KH 2009 den 31-01-10_Ke hoach 2012 (theo doi) 3 5" xfId="25850"/>
    <cellStyle name="1_BC nam 2007 (UB)_Bao cao tinh hinh thuc hien KH 2009 den 31-01-10_Ke hoach 2012 (theo doi) 4" xfId="9180"/>
    <cellStyle name="1_BC nam 2007 (UB)_Bao cao tinh hinh thuc hien KH 2009 den 31-01-10_Ke hoach 2012 (theo doi) 4 2" xfId="25854"/>
    <cellStyle name="1_BC nam 2007 (UB)_Bao cao tinh hinh thuc hien KH 2009 den 31-01-10_Ke hoach 2012 (theo doi) 5" xfId="9181"/>
    <cellStyle name="1_BC nam 2007 (UB)_Bao cao tinh hinh thuc hien KH 2009 den 31-01-10_Ke hoach 2012 (theo doi) 5 2" xfId="25855"/>
    <cellStyle name="1_BC nam 2007 (UB)_Bao cao tinh hinh thuc hien KH 2009 den 31-01-10_Ke hoach 2012 (theo doi) 6" xfId="9182"/>
    <cellStyle name="1_BC nam 2007 (UB)_Bao cao tinh hinh thuc hien KH 2009 den 31-01-10_Ke hoach 2012 (theo doi) 6 2" xfId="25856"/>
    <cellStyle name="1_BC nam 2007 (UB)_Bao cao tinh hinh thuc hien KH 2009 den 31-01-10_Ke hoach 2012 (theo doi) 7" xfId="25841"/>
    <cellStyle name="1_BC nam 2007 (UB)_Bao cao tinh hinh thuc hien KH 2009 den 31-01-10_Ke hoach 2012 theo doi (giai ngan 30.6.12)" xfId="9183"/>
    <cellStyle name="1_BC nam 2007 (UB)_Bao cao tinh hinh thuc hien KH 2009 den 31-01-10_Ke hoach 2012 theo doi (giai ngan 30.6.12) 2" xfId="9184"/>
    <cellStyle name="1_BC nam 2007 (UB)_Bao cao tinh hinh thuc hien KH 2009 den 31-01-10_Ke hoach 2012 theo doi (giai ngan 30.6.12) 2 2" xfId="9185"/>
    <cellStyle name="1_BC nam 2007 (UB)_Bao cao tinh hinh thuc hien KH 2009 den 31-01-10_Ke hoach 2012 theo doi (giai ngan 30.6.12) 2 2 2" xfId="9186"/>
    <cellStyle name="1_BC nam 2007 (UB)_Bao cao tinh hinh thuc hien KH 2009 den 31-01-10_Ke hoach 2012 theo doi (giai ngan 30.6.12) 2 2 2 2" xfId="25860"/>
    <cellStyle name="1_BC nam 2007 (UB)_Bao cao tinh hinh thuc hien KH 2009 den 31-01-10_Ke hoach 2012 theo doi (giai ngan 30.6.12) 2 2 3" xfId="9187"/>
    <cellStyle name="1_BC nam 2007 (UB)_Bao cao tinh hinh thuc hien KH 2009 den 31-01-10_Ke hoach 2012 theo doi (giai ngan 30.6.12) 2 2 3 2" xfId="25861"/>
    <cellStyle name="1_BC nam 2007 (UB)_Bao cao tinh hinh thuc hien KH 2009 den 31-01-10_Ke hoach 2012 theo doi (giai ngan 30.6.12) 2 2 4" xfId="9188"/>
    <cellStyle name="1_BC nam 2007 (UB)_Bao cao tinh hinh thuc hien KH 2009 den 31-01-10_Ke hoach 2012 theo doi (giai ngan 30.6.12) 2 2 4 2" xfId="25862"/>
    <cellStyle name="1_BC nam 2007 (UB)_Bao cao tinh hinh thuc hien KH 2009 den 31-01-10_Ke hoach 2012 theo doi (giai ngan 30.6.12) 2 2 5" xfId="25859"/>
    <cellStyle name="1_BC nam 2007 (UB)_Bao cao tinh hinh thuc hien KH 2009 den 31-01-10_Ke hoach 2012 theo doi (giai ngan 30.6.12) 2 3" xfId="9189"/>
    <cellStyle name="1_BC nam 2007 (UB)_Bao cao tinh hinh thuc hien KH 2009 den 31-01-10_Ke hoach 2012 theo doi (giai ngan 30.6.12) 2 3 2" xfId="25863"/>
    <cellStyle name="1_BC nam 2007 (UB)_Bao cao tinh hinh thuc hien KH 2009 den 31-01-10_Ke hoach 2012 theo doi (giai ngan 30.6.12) 2 4" xfId="9190"/>
    <cellStyle name="1_BC nam 2007 (UB)_Bao cao tinh hinh thuc hien KH 2009 den 31-01-10_Ke hoach 2012 theo doi (giai ngan 30.6.12) 2 4 2" xfId="25864"/>
    <cellStyle name="1_BC nam 2007 (UB)_Bao cao tinh hinh thuc hien KH 2009 den 31-01-10_Ke hoach 2012 theo doi (giai ngan 30.6.12) 2 5" xfId="9191"/>
    <cellStyle name="1_BC nam 2007 (UB)_Bao cao tinh hinh thuc hien KH 2009 den 31-01-10_Ke hoach 2012 theo doi (giai ngan 30.6.12) 2 5 2" xfId="25865"/>
    <cellStyle name="1_BC nam 2007 (UB)_Bao cao tinh hinh thuc hien KH 2009 den 31-01-10_Ke hoach 2012 theo doi (giai ngan 30.6.12) 2 6" xfId="25858"/>
    <cellStyle name="1_BC nam 2007 (UB)_Bao cao tinh hinh thuc hien KH 2009 den 31-01-10_Ke hoach 2012 theo doi (giai ngan 30.6.12) 3" xfId="9192"/>
    <cellStyle name="1_BC nam 2007 (UB)_Bao cao tinh hinh thuc hien KH 2009 den 31-01-10_Ke hoach 2012 theo doi (giai ngan 30.6.12) 3 2" xfId="9193"/>
    <cellStyle name="1_BC nam 2007 (UB)_Bao cao tinh hinh thuc hien KH 2009 den 31-01-10_Ke hoach 2012 theo doi (giai ngan 30.6.12) 3 2 2" xfId="25867"/>
    <cellStyle name="1_BC nam 2007 (UB)_Bao cao tinh hinh thuc hien KH 2009 den 31-01-10_Ke hoach 2012 theo doi (giai ngan 30.6.12) 3 3" xfId="9194"/>
    <cellStyle name="1_BC nam 2007 (UB)_Bao cao tinh hinh thuc hien KH 2009 den 31-01-10_Ke hoach 2012 theo doi (giai ngan 30.6.12) 3 3 2" xfId="25868"/>
    <cellStyle name="1_BC nam 2007 (UB)_Bao cao tinh hinh thuc hien KH 2009 den 31-01-10_Ke hoach 2012 theo doi (giai ngan 30.6.12) 3 4" xfId="9195"/>
    <cellStyle name="1_BC nam 2007 (UB)_Bao cao tinh hinh thuc hien KH 2009 den 31-01-10_Ke hoach 2012 theo doi (giai ngan 30.6.12) 3 4 2" xfId="25869"/>
    <cellStyle name="1_BC nam 2007 (UB)_Bao cao tinh hinh thuc hien KH 2009 den 31-01-10_Ke hoach 2012 theo doi (giai ngan 30.6.12) 3 5" xfId="25866"/>
    <cellStyle name="1_BC nam 2007 (UB)_Bao cao tinh hinh thuc hien KH 2009 den 31-01-10_Ke hoach 2012 theo doi (giai ngan 30.6.12) 4" xfId="9196"/>
    <cellStyle name="1_BC nam 2007 (UB)_Bao cao tinh hinh thuc hien KH 2009 den 31-01-10_Ke hoach 2012 theo doi (giai ngan 30.6.12) 4 2" xfId="25870"/>
    <cellStyle name="1_BC nam 2007 (UB)_Bao cao tinh hinh thuc hien KH 2009 den 31-01-10_Ke hoach 2012 theo doi (giai ngan 30.6.12) 5" xfId="9197"/>
    <cellStyle name="1_BC nam 2007 (UB)_Bao cao tinh hinh thuc hien KH 2009 den 31-01-10_Ke hoach 2012 theo doi (giai ngan 30.6.12) 5 2" xfId="25871"/>
    <cellStyle name="1_BC nam 2007 (UB)_Bao cao tinh hinh thuc hien KH 2009 den 31-01-10_Ke hoach 2012 theo doi (giai ngan 30.6.12) 6" xfId="9198"/>
    <cellStyle name="1_BC nam 2007 (UB)_Bao cao tinh hinh thuc hien KH 2009 den 31-01-10_Ke hoach 2012 theo doi (giai ngan 30.6.12) 6 2" xfId="25872"/>
    <cellStyle name="1_BC nam 2007 (UB)_Bao cao tinh hinh thuc hien KH 2009 den 31-01-10_Ke hoach 2012 theo doi (giai ngan 30.6.12) 7" xfId="25857"/>
    <cellStyle name="1_BC nam 2007 (UB)_BC cong trinh trong diem" xfId="9199"/>
    <cellStyle name="1_BC nam 2007 (UB)_BC cong trinh trong diem 2" xfId="9200"/>
    <cellStyle name="1_BC nam 2007 (UB)_BC cong trinh trong diem 2 2" xfId="9201"/>
    <cellStyle name="1_BC nam 2007 (UB)_BC cong trinh trong diem 2 2 2" xfId="9202"/>
    <cellStyle name="1_BC nam 2007 (UB)_BC cong trinh trong diem 2 2 2 2" xfId="25876"/>
    <cellStyle name="1_BC nam 2007 (UB)_BC cong trinh trong diem 2 2 3" xfId="9203"/>
    <cellStyle name="1_BC nam 2007 (UB)_BC cong trinh trong diem 2 2 3 2" xfId="25877"/>
    <cellStyle name="1_BC nam 2007 (UB)_BC cong trinh trong diem 2 2 4" xfId="9204"/>
    <cellStyle name="1_BC nam 2007 (UB)_BC cong trinh trong diem 2 2 4 2" xfId="25878"/>
    <cellStyle name="1_BC nam 2007 (UB)_BC cong trinh trong diem 2 2 5" xfId="25875"/>
    <cellStyle name="1_BC nam 2007 (UB)_BC cong trinh trong diem 2 3" xfId="9205"/>
    <cellStyle name="1_BC nam 2007 (UB)_BC cong trinh trong diem 2 3 2" xfId="25879"/>
    <cellStyle name="1_BC nam 2007 (UB)_BC cong trinh trong diem 2 4" xfId="9206"/>
    <cellStyle name="1_BC nam 2007 (UB)_BC cong trinh trong diem 2 4 2" xfId="25880"/>
    <cellStyle name="1_BC nam 2007 (UB)_BC cong trinh trong diem 2 5" xfId="9207"/>
    <cellStyle name="1_BC nam 2007 (UB)_BC cong trinh trong diem 2 5 2" xfId="25881"/>
    <cellStyle name="1_BC nam 2007 (UB)_BC cong trinh trong diem 2 6" xfId="25874"/>
    <cellStyle name="1_BC nam 2007 (UB)_BC cong trinh trong diem 3" xfId="9208"/>
    <cellStyle name="1_BC nam 2007 (UB)_BC cong trinh trong diem 3 2" xfId="9209"/>
    <cellStyle name="1_BC nam 2007 (UB)_BC cong trinh trong diem 3 2 2" xfId="25883"/>
    <cellStyle name="1_BC nam 2007 (UB)_BC cong trinh trong diem 3 3" xfId="9210"/>
    <cellStyle name="1_BC nam 2007 (UB)_BC cong trinh trong diem 3 3 2" xfId="25884"/>
    <cellStyle name="1_BC nam 2007 (UB)_BC cong trinh trong diem 3 4" xfId="9211"/>
    <cellStyle name="1_BC nam 2007 (UB)_BC cong trinh trong diem 3 4 2" xfId="25885"/>
    <cellStyle name="1_BC nam 2007 (UB)_BC cong trinh trong diem 3 5" xfId="25882"/>
    <cellStyle name="1_BC nam 2007 (UB)_BC cong trinh trong diem 4" xfId="9212"/>
    <cellStyle name="1_BC nam 2007 (UB)_BC cong trinh trong diem 4 2" xfId="25886"/>
    <cellStyle name="1_BC nam 2007 (UB)_BC cong trinh trong diem 5" xfId="9213"/>
    <cellStyle name="1_BC nam 2007 (UB)_BC cong trinh trong diem 5 2" xfId="25887"/>
    <cellStyle name="1_BC nam 2007 (UB)_BC cong trinh trong diem 6" xfId="9214"/>
    <cellStyle name="1_BC nam 2007 (UB)_BC cong trinh trong diem 6 2" xfId="25888"/>
    <cellStyle name="1_BC nam 2007 (UB)_BC cong trinh trong diem 7" xfId="25873"/>
    <cellStyle name="1_BC nam 2007 (UB)_BC cong trinh trong diem_BC von DTPT 6 thang 2012" xfId="9215"/>
    <cellStyle name="1_BC nam 2007 (UB)_BC cong trinh trong diem_BC von DTPT 6 thang 2012 2" xfId="9216"/>
    <cellStyle name="1_BC nam 2007 (UB)_BC cong trinh trong diem_BC von DTPT 6 thang 2012 2 2" xfId="9217"/>
    <cellStyle name="1_BC nam 2007 (UB)_BC cong trinh trong diem_BC von DTPT 6 thang 2012 2 2 2" xfId="9218"/>
    <cellStyle name="1_BC nam 2007 (UB)_BC cong trinh trong diem_BC von DTPT 6 thang 2012 2 2 2 2" xfId="25892"/>
    <cellStyle name="1_BC nam 2007 (UB)_BC cong trinh trong diem_BC von DTPT 6 thang 2012 2 2 3" xfId="9219"/>
    <cellStyle name="1_BC nam 2007 (UB)_BC cong trinh trong diem_BC von DTPT 6 thang 2012 2 2 3 2" xfId="25893"/>
    <cellStyle name="1_BC nam 2007 (UB)_BC cong trinh trong diem_BC von DTPT 6 thang 2012 2 2 4" xfId="9220"/>
    <cellStyle name="1_BC nam 2007 (UB)_BC cong trinh trong diem_BC von DTPT 6 thang 2012 2 2 4 2" xfId="25894"/>
    <cellStyle name="1_BC nam 2007 (UB)_BC cong trinh trong diem_BC von DTPT 6 thang 2012 2 2 5" xfId="25891"/>
    <cellStyle name="1_BC nam 2007 (UB)_BC cong trinh trong diem_BC von DTPT 6 thang 2012 2 3" xfId="9221"/>
    <cellStyle name="1_BC nam 2007 (UB)_BC cong trinh trong diem_BC von DTPT 6 thang 2012 2 3 2" xfId="25895"/>
    <cellStyle name="1_BC nam 2007 (UB)_BC cong trinh trong diem_BC von DTPT 6 thang 2012 2 4" xfId="9222"/>
    <cellStyle name="1_BC nam 2007 (UB)_BC cong trinh trong diem_BC von DTPT 6 thang 2012 2 4 2" xfId="25896"/>
    <cellStyle name="1_BC nam 2007 (UB)_BC cong trinh trong diem_BC von DTPT 6 thang 2012 2 5" xfId="9223"/>
    <cellStyle name="1_BC nam 2007 (UB)_BC cong trinh trong diem_BC von DTPT 6 thang 2012 2 5 2" xfId="25897"/>
    <cellStyle name="1_BC nam 2007 (UB)_BC cong trinh trong diem_BC von DTPT 6 thang 2012 2 6" xfId="25890"/>
    <cellStyle name="1_BC nam 2007 (UB)_BC cong trinh trong diem_BC von DTPT 6 thang 2012 3" xfId="9224"/>
    <cellStyle name="1_BC nam 2007 (UB)_BC cong trinh trong diem_BC von DTPT 6 thang 2012 3 2" xfId="9225"/>
    <cellStyle name="1_BC nam 2007 (UB)_BC cong trinh trong diem_BC von DTPT 6 thang 2012 3 2 2" xfId="25899"/>
    <cellStyle name="1_BC nam 2007 (UB)_BC cong trinh trong diem_BC von DTPT 6 thang 2012 3 3" xfId="9226"/>
    <cellStyle name="1_BC nam 2007 (UB)_BC cong trinh trong diem_BC von DTPT 6 thang 2012 3 3 2" xfId="25900"/>
    <cellStyle name="1_BC nam 2007 (UB)_BC cong trinh trong diem_BC von DTPT 6 thang 2012 3 4" xfId="9227"/>
    <cellStyle name="1_BC nam 2007 (UB)_BC cong trinh trong diem_BC von DTPT 6 thang 2012 3 4 2" xfId="25901"/>
    <cellStyle name="1_BC nam 2007 (UB)_BC cong trinh trong diem_BC von DTPT 6 thang 2012 3 5" xfId="25898"/>
    <cellStyle name="1_BC nam 2007 (UB)_BC cong trinh trong diem_BC von DTPT 6 thang 2012 4" xfId="9228"/>
    <cellStyle name="1_BC nam 2007 (UB)_BC cong trinh trong diem_BC von DTPT 6 thang 2012 4 2" xfId="25902"/>
    <cellStyle name="1_BC nam 2007 (UB)_BC cong trinh trong diem_BC von DTPT 6 thang 2012 5" xfId="9229"/>
    <cellStyle name="1_BC nam 2007 (UB)_BC cong trinh trong diem_BC von DTPT 6 thang 2012 5 2" xfId="25903"/>
    <cellStyle name="1_BC nam 2007 (UB)_BC cong trinh trong diem_BC von DTPT 6 thang 2012 6" xfId="9230"/>
    <cellStyle name="1_BC nam 2007 (UB)_BC cong trinh trong diem_BC von DTPT 6 thang 2012 6 2" xfId="25904"/>
    <cellStyle name="1_BC nam 2007 (UB)_BC cong trinh trong diem_BC von DTPT 6 thang 2012 7" xfId="25889"/>
    <cellStyle name="1_BC nam 2007 (UB)_BC cong trinh trong diem_Bieu du thao QD von ho tro co MT" xfId="9231"/>
    <cellStyle name="1_BC nam 2007 (UB)_BC cong trinh trong diem_Bieu du thao QD von ho tro co MT 2" xfId="9232"/>
    <cellStyle name="1_BC nam 2007 (UB)_BC cong trinh trong diem_Bieu du thao QD von ho tro co MT 2 2" xfId="9233"/>
    <cellStyle name="1_BC nam 2007 (UB)_BC cong trinh trong diem_Bieu du thao QD von ho tro co MT 2 2 2" xfId="9234"/>
    <cellStyle name="1_BC nam 2007 (UB)_BC cong trinh trong diem_Bieu du thao QD von ho tro co MT 2 2 2 2" xfId="25908"/>
    <cellStyle name="1_BC nam 2007 (UB)_BC cong trinh trong diem_Bieu du thao QD von ho tro co MT 2 2 3" xfId="9235"/>
    <cellStyle name="1_BC nam 2007 (UB)_BC cong trinh trong diem_Bieu du thao QD von ho tro co MT 2 2 3 2" xfId="25909"/>
    <cellStyle name="1_BC nam 2007 (UB)_BC cong trinh trong diem_Bieu du thao QD von ho tro co MT 2 2 4" xfId="9236"/>
    <cellStyle name="1_BC nam 2007 (UB)_BC cong trinh trong diem_Bieu du thao QD von ho tro co MT 2 2 4 2" xfId="25910"/>
    <cellStyle name="1_BC nam 2007 (UB)_BC cong trinh trong diem_Bieu du thao QD von ho tro co MT 2 2 5" xfId="25907"/>
    <cellStyle name="1_BC nam 2007 (UB)_BC cong trinh trong diem_Bieu du thao QD von ho tro co MT 2 3" xfId="9237"/>
    <cellStyle name="1_BC nam 2007 (UB)_BC cong trinh trong diem_Bieu du thao QD von ho tro co MT 2 3 2" xfId="25911"/>
    <cellStyle name="1_BC nam 2007 (UB)_BC cong trinh trong diem_Bieu du thao QD von ho tro co MT 2 4" xfId="9238"/>
    <cellStyle name="1_BC nam 2007 (UB)_BC cong trinh trong diem_Bieu du thao QD von ho tro co MT 2 4 2" xfId="25912"/>
    <cellStyle name="1_BC nam 2007 (UB)_BC cong trinh trong diem_Bieu du thao QD von ho tro co MT 2 5" xfId="9239"/>
    <cellStyle name="1_BC nam 2007 (UB)_BC cong trinh trong diem_Bieu du thao QD von ho tro co MT 2 5 2" xfId="25913"/>
    <cellStyle name="1_BC nam 2007 (UB)_BC cong trinh trong diem_Bieu du thao QD von ho tro co MT 2 6" xfId="25906"/>
    <cellStyle name="1_BC nam 2007 (UB)_BC cong trinh trong diem_Bieu du thao QD von ho tro co MT 3" xfId="9240"/>
    <cellStyle name="1_BC nam 2007 (UB)_BC cong trinh trong diem_Bieu du thao QD von ho tro co MT 3 2" xfId="9241"/>
    <cellStyle name="1_BC nam 2007 (UB)_BC cong trinh trong diem_Bieu du thao QD von ho tro co MT 3 2 2" xfId="25915"/>
    <cellStyle name="1_BC nam 2007 (UB)_BC cong trinh trong diem_Bieu du thao QD von ho tro co MT 3 3" xfId="9242"/>
    <cellStyle name="1_BC nam 2007 (UB)_BC cong trinh trong diem_Bieu du thao QD von ho tro co MT 3 3 2" xfId="25916"/>
    <cellStyle name="1_BC nam 2007 (UB)_BC cong trinh trong diem_Bieu du thao QD von ho tro co MT 3 4" xfId="9243"/>
    <cellStyle name="1_BC nam 2007 (UB)_BC cong trinh trong diem_Bieu du thao QD von ho tro co MT 3 4 2" xfId="25917"/>
    <cellStyle name="1_BC nam 2007 (UB)_BC cong trinh trong diem_Bieu du thao QD von ho tro co MT 3 5" xfId="25914"/>
    <cellStyle name="1_BC nam 2007 (UB)_BC cong trinh trong diem_Bieu du thao QD von ho tro co MT 4" xfId="9244"/>
    <cellStyle name="1_BC nam 2007 (UB)_BC cong trinh trong diem_Bieu du thao QD von ho tro co MT 4 2" xfId="25918"/>
    <cellStyle name="1_BC nam 2007 (UB)_BC cong trinh trong diem_Bieu du thao QD von ho tro co MT 5" xfId="9245"/>
    <cellStyle name="1_BC nam 2007 (UB)_BC cong trinh trong diem_Bieu du thao QD von ho tro co MT 5 2" xfId="25919"/>
    <cellStyle name="1_BC nam 2007 (UB)_BC cong trinh trong diem_Bieu du thao QD von ho tro co MT 6" xfId="9246"/>
    <cellStyle name="1_BC nam 2007 (UB)_BC cong trinh trong diem_Bieu du thao QD von ho tro co MT 6 2" xfId="25920"/>
    <cellStyle name="1_BC nam 2007 (UB)_BC cong trinh trong diem_Bieu du thao QD von ho tro co MT 7" xfId="25905"/>
    <cellStyle name="1_BC nam 2007 (UB)_BC cong trinh trong diem_Ke hoach 2012 (theo doi)" xfId="9247"/>
    <cellStyle name="1_BC nam 2007 (UB)_BC cong trinh trong diem_Ke hoach 2012 (theo doi) 2" xfId="9248"/>
    <cellStyle name="1_BC nam 2007 (UB)_BC cong trinh trong diem_Ke hoach 2012 (theo doi) 2 2" xfId="9249"/>
    <cellStyle name="1_BC nam 2007 (UB)_BC cong trinh trong diem_Ke hoach 2012 (theo doi) 2 2 2" xfId="9250"/>
    <cellStyle name="1_BC nam 2007 (UB)_BC cong trinh trong diem_Ke hoach 2012 (theo doi) 2 2 2 2" xfId="25924"/>
    <cellStyle name="1_BC nam 2007 (UB)_BC cong trinh trong diem_Ke hoach 2012 (theo doi) 2 2 3" xfId="9251"/>
    <cellStyle name="1_BC nam 2007 (UB)_BC cong trinh trong diem_Ke hoach 2012 (theo doi) 2 2 3 2" xfId="25925"/>
    <cellStyle name="1_BC nam 2007 (UB)_BC cong trinh trong diem_Ke hoach 2012 (theo doi) 2 2 4" xfId="9252"/>
    <cellStyle name="1_BC nam 2007 (UB)_BC cong trinh trong diem_Ke hoach 2012 (theo doi) 2 2 4 2" xfId="25926"/>
    <cellStyle name="1_BC nam 2007 (UB)_BC cong trinh trong diem_Ke hoach 2012 (theo doi) 2 2 5" xfId="25923"/>
    <cellStyle name="1_BC nam 2007 (UB)_BC cong trinh trong diem_Ke hoach 2012 (theo doi) 2 3" xfId="9253"/>
    <cellStyle name="1_BC nam 2007 (UB)_BC cong trinh trong diem_Ke hoach 2012 (theo doi) 2 3 2" xfId="25927"/>
    <cellStyle name="1_BC nam 2007 (UB)_BC cong trinh trong diem_Ke hoach 2012 (theo doi) 2 4" xfId="9254"/>
    <cellStyle name="1_BC nam 2007 (UB)_BC cong trinh trong diem_Ke hoach 2012 (theo doi) 2 4 2" xfId="25928"/>
    <cellStyle name="1_BC nam 2007 (UB)_BC cong trinh trong diem_Ke hoach 2012 (theo doi) 2 5" xfId="9255"/>
    <cellStyle name="1_BC nam 2007 (UB)_BC cong trinh trong diem_Ke hoach 2012 (theo doi) 2 5 2" xfId="25929"/>
    <cellStyle name="1_BC nam 2007 (UB)_BC cong trinh trong diem_Ke hoach 2012 (theo doi) 2 6" xfId="25922"/>
    <cellStyle name="1_BC nam 2007 (UB)_BC cong trinh trong diem_Ke hoach 2012 (theo doi) 3" xfId="9256"/>
    <cellStyle name="1_BC nam 2007 (UB)_BC cong trinh trong diem_Ke hoach 2012 (theo doi) 3 2" xfId="9257"/>
    <cellStyle name="1_BC nam 2007 (UB)_BC cong trinh trong diem_Ke hoach 2012 (theo doi) 3 2 2" xfId="25931"/>
    <cellStyle name="1_BC nam 2007 (UB)_BC cong trinh trong diem_Ke hoach 2012 (theo doi) 3 3" xfId="9258"/>
    <cellStyle name="1_BC nam 2007 (UB)_BC cong trinh trong diem_Ke hoach 2012 (theo doi) 3 3 2" xfId="25932"/>
    <cellStyle name="1_BC nam 2007 (UB)_BC cong trinh trong diem_Ke hoach 2012 (theo doi) 3 4" xfId="9259"/>
    <cellStyle name="1_BC nam 2007 (UB)_BC cong trinh trong diem_Ke hoach 2012 (theo doi) 3 4 2" xfId="25933"/>
    <cellStyle name="1_BC nam 2007 (UB)_BC cong trinh trong diem_Ke hoach 2012 (theo doi) 3 5" xfId="25930"/>
    <cellStyle name="1_BC nam 2007 (UB)_BC cong trinh trong diem_Ke hoach 2012 (theo doi) 4" xfId="9260"/>
    <cellStyle name="1_BC nam 2007 (UB)_BC cong trinh trong diem_Ke hoach 2012 (theo doi) 4 2" xfId="25934"/>
    <cellStyle name="1_BC nam 2007 (UB)_BC cong trinh trong diem_Ke hoach 2012 (theo doi) 5" xfId="9261"/>
    <cellStyle name="1_BC nam 2007 (UB)_BC cong trinh trong diem_Ke hoach 2012 (theo doi) 5 2" xfId="25935"/>
    <cellStyle name="1_BC nam 2007 (UB)_BC cong trinh trong diem_Ke hoach 2012 (theo doi) 6" xfId="9262"/>
    <cellStyle name="1_BC nam 2007 (UB)_BC cong trinh trong diem_Ke hoach 2012 (theo doi) 6 2" xfId="25936"/>
    <cellStyle name="1_BC nam 2007 (UB)_BC cong trinh trong diem_Ke hoach 2012 (theo doi) 7" xfId="25921"/>
    <cellStyle name="1_BC nam 2007 (UB)_BC cong trinh trong diem_Ke hoach 2012 theo doi (giai ngan 30.6.12)" xfId="9263"/>
    <cellStyle name="1_BC nam 2007 (UB)_BC cong trinh trong diem_Ke hoach 2012 theo doi (giai ngan 30.6.12) 2" xfId="9264"/>
    <cellStyle name="1_BC nam 2007 (UB)_BC cong trinh trong diem_Ke hoach 2012 theo doi (giai ngan 30.6.12) 2 2" xfId="9265"/>
    <cellStyle name="1_BC nam 2007 (UB)_BC cong trinh trong diem_Ke hoach 2012 theo doi (giai ngan 30.6.12) 2 2 2" xfId="9266"/>
    <cellStyle name="1_BC nam 2007 (UB)_BC cong trinh trong diem_Ke hoach 2012 theo doi (giai ngan 30.6.12) 2 2 2 2" xfId="25940"/>
    <cellStyle name="1_BC nam 2007 (UB)_BC cong trinh trong diem_Ke hoach 2012 theo doi (giai ngan 30.6.12) 2 2 3" xfId="9267"/>
    <cellStyle name="1_BC nam 2007 (UB)_BC cong trinh trong diem_Ke hoach 2012 theo doi (giai ngan 30.6.12) 2 2 3 2" xfId="25941"/>
    <cellStyle name="1_BC nam 2007 (UB)_BC cong trinh trong diem_Ke hoach 2012 theo doi (giai ngan 30.6.12) 2 2 4" xfId="9268"/>
    <cellStyle name="1_BC nam 2007 (UB)_BC cong trinh trong diem_Ke hoach 2012 theo doi (giai ngan 30.6.12) 2 2 4 2" xfId="25942"/>
    <cellStyle name="1_BC nam 2007 (UB)_BC cong trinh trong diem_Ke hoach 2012 theo doi (giai ngan 30.6.12) 2 2 5" xfId="25939"/>
    <cellStyle name="1_BC nam 2007 (UB)_BC cong trinh trong diem_Ke hoach 2012 theo doi (giai ngan 30.6.12) 2 3" xfId="9269"/>
    <cellStyle name="1_BC nam 2007 (UB)_BC cong trinh trong diem_Ke hoach 2012 theo doi (giai ngan 30.6.12) 2 3 2" xfId="25943"/>
    <cellStyle name="1_BC nam 2007 (UB)_BC cong trinh trong diem_Ke hoach 2012 theo doi (giai ngan 30.6.12) 2 4" xfId="9270"/>
    <cellStyle name="1_BC nam 2007 (UB)_BC cong trinh trong diem_Ke hoach 2012 theo doi (giai ngan 30.6.12) 2 4 2" xfId="25944"/>
    <cellStyle name="1_BC nam 2007 (UB)_BC cong trinh trong diem_Ke hoach 2012 theo doi (giai ngan 30.6.12) 2 5" xfId="9271"/>
    <cellStyle name="1_BC nam 2007 (UB)_BC cong trinh trong diem_Ke hoach 2012 theo doi (giai ngan 30.6.12) 2 5 2" xfId="25945"/>
    <cellStyle name="1_BC nam 2007 (UB)_BC cong trinh trong diem_Ke hoach 2012 theo doi (giai ngan 30.6.12) 2 6" xfId="25938"/>
    <cellStyle name="1_BC nam 2007 (UB)_BC cong trinh trong diem_Ke hoach 2012 theo doi (giai ngan 30.6.12) 3" xfId="9272"/>
    <cellStyle name="1_BC nam 2007 (UB)_BC cong trinh trong diem_Ke hoach 2012 theo doi (giai ngan 30.6.12) 3 2" xfId="9273"/>
    <cellStyle name="1_BC nam 2007 (UB)_BC cong trinh trong diem_Ke hoach 2012 theo doi (giai ngan 30.6.12) 3 2 2" xfId="25947"/>
    <cellStyle name="1_BC nam 2007 (UB)_BC cong trinh trong diem_Ke hoach 2012 theo doi (giai ngan 30.6.12) 3 3" xfId="9274"/>
    <cellStyle name="1_BC nam 2007 (UB)_BC cong trinh trong diem_Ke hoach 2012 theo doi (giai ngan 30.6.12) 3 3 2" xfId="25948"/>
    <cellStyle name="1_BC nam 2007 (UB)_BC cong trinh trong diem_Ke hoach 2012 theo doi (giai ngan 30.6.12) 3 4" xfId="9275"/>
    <cellStyle name="1_BC nam 2007 (UB)_BC cong trinh trong diem_Ke hoach 2012 theo doi (giai ngan 30.6.12) 3 4 2" xfId="25949"/>
    <cellStyle name="1_BC nam 2007 (UB)_BC cong trinh trong diem_Ke hoach 2012 theo doi (giai ngan 30.6.12) 3 5" xfId="25946"/>
    <cellStyle name="1_BC nam 2007 (UB)_BC cong trinh trong diem_Ke hoach 2012 theo doi (giai ngan 30.6.12) 4" xfId="9276"/>
    <cellStyle name="1_BC nam 2007 (UB)_BC cong trinh trong diem_Ke hoach 2012 theo doi (giai ngan 30.6.12) 4 2" xfId="25950"/>
    <cellStyle name="1_BC nam 2007 (UB)_BC cong trinh trong diem_Ke hoach 2012 theo doi (giai ngan 30.6.12) 5" xfId="9277"/>
    <cellStyle name="1_BC nam 2007 (UB)_BC cong trinh trong diem_Ke hoach 2012 theo doi (giai ngan 30.6.12) 5 2" xfId="25951"/>
    <cellStyle name="1_BC nam 2007 (UB)_BC cong trinh trong diem_Ke hoach 2012 theo doi (giai ngan 30.6.12) 6" xfId="9278"/>
    <cellStyle name="1_BC nam 2007 (UB)_BC cong trinh trong diem_Ke hoach 2012 theo doi (giai ngan 30.6.12) 6 2" xfId="25952"/>
    <cellStyle name="1_BC nam 2007 (UB)_BC cong trinh trong diem_Ke hoach 2012 theo doi (giai ngan 30.6.12) 7" xfId="25937"/>
    <cellStyle name="1_BC nam 2007 (UB)_BC von DTPT 6 thang 2012" xfId="9279"/>
    <cellStyle name="1_BC nam 2007 (UB)_BC von DTPT 6 thang 2012 2" xfId="9280"/>
    <cellStyle name="1_BC nam 2007 (UB)_BC von DTPT 6 thang 2012 2 2" xfId="9281"/>
    <cellStyle name="1_BC nam 2007 (UB)_BC von DTPT 6 thang 2012 2 2 2" xfId="25955"/>
    <cellStyle name="1_BC nam 2007 (UB)_BC von DTPT 6 thang 2012 2 3" xfId="9282"/>
    <cellStyle name="1_BC nam 2007 (UB)_BC von DTPT 6 thang 2012 2 3 2" xfId="25956"/>
    <cellStyle name="1_BC nam 2007 (UB)_BC von DTPT 6 thang 2012 2 4" xfId="9283"/>
    <cellStyle name="1_BC nam 2007 (UB)_BC von DTPT 6 thang 2012 2 4 2" xfId="25957"/>
    <cellStyle name="1_BC nam 2007 (UB)_BC von DTPT 6 thang 2012 2 5" xfId="25954"/>
    <cellStyle name="1_BC nam 2007 (UB)_BC von DTPT 6 thang 2012 3" xfId="9284"/>
    <cellStyle name="1_BC nam 2007 (UB)_BC von DTPT 6 thang 2012 3 2" xfId="25958"/>
    <cellStyle name="1_BC nam 2007 (UB)_BC von DTPT 6 thang 2012 4" xfId="9285"/>
    <cellStyle name="1_BC nam 2007 (UB)_BC von DTPT 6 thang 2012 4 2" xfId="25959"/>
    <cellStyle name="1_BC nam 2007 (UB)_BC von DTPT 6 thang 2012 5" xfId="9286"/>
    <cellStyle name="1_BC nam 2007 (UB)_BC von DTPT 6 thang 2012 5 2" xfId="25960"/>
    <cellStyle name="1_BC nam 2007 (UB)_BC von DTPT 6 thang 2012 6" xfId="25953"/>
    <cellStyle name="1_BC nam 2007 (UB)_Bieu 01 UB(hung)" xfId="9287"/>
    <cellStyle name="1_BC nam 2007 (UB)_Bieu 01 UB(hung) 2" xfId="9288"/>
    <cellStyle name="1_BC nam 2007 (UB)_Bieu 01 UB(hung) 2 2" xfId="9289"/>
    <cellStyle name="1_BC nam 2007 (UB)_Bieu 01 UB(hung) 2 2 2" xfId="9290"/>
    <cellStyle name="1_BC nam 2007 (UB)_Bieu 01 UB(hung) 2 2 2 2" xfId="25964"/>
    <cellStyle name="1_BC nam 2007 (UB)_Bieu 01 UB(hung) 2 2 3" xfId="9291"/>
    <cellStyle name="1_BC nam 2007 (UB)_Bieu 01 UB(hung) 2 2 3 2" xfId="25965"/>
    <cellStyle name="1_BC nam 2007 (UB)_Bieu 01 UB(hung) 2 2 4" xfId="9292"/>
    <cellStyle name="1_BC nam 2007 (UB)_Bieu 01 UB(hung) 2 2 4 2" xfId="25966"/>
    <cellStyle name="1_BC nam 2007 (UB)_Bieu 01 UB(hung) 2 2 5" xfId="25963"/>
    <cellStyle name="1_BC nam 2007 (UB)_Bieu 01 UB(hung) 2 3" xfId="9293"/>
    <cellStyle name="1_BC nam 2007 (UB)_Bieu 01 UB(hung) 2 3 2" xfId="25967"/>
    <cellStyle name="1_BC nam 2007 (UB)_Bieu 01 UB(hung) 2 4" xfId="9294"/>
    <cellStyle name="1_BC nam 2007 (UB)_Bieu 01 UB(hung) 2 4 2" xfId="25968"/>
    <cellStyle name="1_BC nam 2007 (UB)_Bieu 01 UB(hung) 2 5" xfId="9295"/>
    <cellStyle name="1_BC nam 2007 (UB)_Bieu 01 UB(hung) 2 5 2" xfId="25969"/>
    <cellStyle name="1_BC nam 2007 (UB)_Bieu 01 UB(hung) 2 6" xfId="25962"/>
    <cellStyle name="1_BC nam 2007 (UB)_Bieu 01 UB(hung) 3" xfId="9296"/>
    <cellStyle name="1_BC nam 2007 (UB)_Bieu 01 UB(hung) 3 2" xfId="9297"/>
    <cellStyle name="1_BC nam 2007 (UB)_Bieu 01 UB(hung) 3 2 2" xfId="25971"/>
    <cellStyle name="1_BC nam 2007 (UB)_Bieu 01 UB(hung) 3 3" xfId="9298"/>
    <cellStyle name="1_BC nam 2007 (UB)_Bieu 01 UB(hung) 3 3 2" xfId="25972"/>
    <cellStyle name="1_BC nam 2007 (UB)_Bieu 01 UB(hung) 3 4" xfId="9299"/>
    <cellStyle name="1_BC nam 2007 (UB)_Bieu 01 UB(hung) 3 4 2" xfId="25973"/>
    <cellStyle name="1_BC nam 2007 (UB)_Bieu 01 UB(hung) 3 5" xfId="25970"/>
    <cellStyle name="1_BC nam 2007 (UB)_Bieu 01 UB(hung) 4" xfId="9300"/>
    <cellStyle name="1_BC nam 2007 (UB)_Bieu 01 UB(hung) 4 2" xfId="25974"/>
    <cellStyle name="1_BC nam 2007 (UB)_Bieu 01 UB(hung) 5" xfId="9301"/>
    <cellStyle name="1_BC nam 2007 (UB)_Bieu 01 UB(hung) 5 2" xfId="25975"/>
    <cellStyle name="1_BC nam 2007 (UB)_Bieu 01 UB(hung) 6" xfId="9302"/>
    <cellStyle name="1_BC nam 2007 (UB)_Bieu 01 UB(hung) 6 2" xfId="25976"/>
    <cellStyle name="1_BC nam 2007 (UB)_Bieu 01 UB(hung) 7" xfId="25961"/>
    <cellStyle name="1_BC nam 2007 (UB)_Bieu du thao QD von ho tro co MT" xfId="9303"/>
    <cellStyle name="1_BC nam 2007 (UB)_Bieu du thao QD von ho tro co MT 2" xfId="9304"/>
    <cellStyle name="1_BC nam 2007 (UB)_Bieu du thao QD von ho tro co MT 2 2" xfId="9305"/>
    <cellStyle name="1_BC nam 2007 (UB)_Bieu du thao QD von ho tro co MT 2 2 2" xfId="25979"/>
    <cellStyle name="1_BC nam 2007 (UB)_Bieu du thao QD von ho tro co MT 2 3" xfId="9306"/>
    <cellStyle name="1_BC nam 2007 (UB)_Bieu du thao QD von ho tro co MT 2 3 2" xfId="25980"/>
    <cellStyle name="1_BC nam 2007 (UB)_Bieu du thao QD von ho tro co MT 2 4" xfId="9307"/>
    <cellStyle name="1_BC nam 2007 (UB)_Bieu du thao QD von ho tro co MT 2 4 2" xfId="25981"/>
    <cellStyle name="1_BC nam 2007 (UB)_Bieu du thao QD von ho tro co MT 2 5" xfId="25978"/>
    <cellStyle name="1_BC nam 2007 (UB)_Bieu du thao QD von ho tro co MT 3" xfId="9308"/>
    <cellStyle name="1_BC nam 2007 (UB)_Bieu du thao QD von ho tro co MT 3 2" xfId="25982"/>
    <cellStyle name="1_BC nam 2007 (UB)_Bieu du thao QD von ho tro co MT 4" xfId="9309"/>
    <cellStyle name="1_BC nam 2007 (UB)_Bieu du thao QD von ho tro co MT 4 2" xfId="25983"/>
    <cellStyle name="1_BC nam 2007 (UB)_Bieu du thao QD von ho tro co MT 5" xfId="9310"/>
    <cellStyle name="1_BC nam 2007 (UB)_Bieu du thao QD von ho tro co MT 5 2" xfId="25984"/>
    <cellStyle name="1_BC nam 2007 (UB)_Bieu du thao QD von ho tro co MT 6" xfId="25977"/>
    <cellStyle name="1_BC nam 2007 (UB)_Book1" xfId="9311"/>
    <cellStyle name="1_BC nam 2007 (UB)_Book1 2" xfId="9312"/>
    <cellStyle name="1_BC nam 2007 (UB)_Book1 2 2" xfId="9313"/>
    <cellStyle name="1_BC nam 2007 (UB)_Book1 2 2 2" xfId="25987"/>
    <cellStyle name="1_BC nam 2007 (UB)_Book1 2 3" xfId="9314"/>
    <cellStyle name="1_BC nam 2007 (UB)_Book1 2 3 2" xfId="25988"/>
    <cellStyle name="1_BC nam 2007 (UB)_Book1 2 4" xfId="9315"/>
    <cellStyle name="1_BC nam 2007 (UB)_Book1 2 4 2" xfId="25989"/>
    <cellStyle name="1_BC nam 2007 (UB)_Book1 2 5" xfId="25986"/>
    <cellStyle name="1_BC nam 2007 (UB)_Book1 3" xfId="9316"/>
    <cellStyle name="1_BC nam 2007 (UB)_Book1 3 2" xfId="9317"/>
    <cellStyle name="1_BC nam 2007 (UB)_Book1 3 2 2" xfId="25991"/>
    <cellStyle name="1_BC nam 2007 (UB)_Book1 3 3" xfId="9318"/>
    <cellStyle name="1_BC nam 2007 (UB)_Book1 3 3 2" xfId="25992"/>
    <cellStyle name="1_BC nam 2007 (UB)_Book1 3 4" xfId="9319"/>
    <cellStyle name="1_BC nam 2007 (UB)_Book1 3 4 2" xfId="25993"/>
    <cellStyle name="1_BC nam 2007 (UB)_Book1 3 5" xfId="25990"/>
    <cellStyle name="1_BC nam 2007 (UB)_Book1 4" xfId="9320"/>
    <cellStyle name="1_BC nam 2007 (UB)_Book1 4 2" xfId="25994"/>
    <cellStyle name="1_BC nam 2007 (UB)_Book1 5" xfId="9321"/>
    <cellStyle name="1_BC nam 2007 (UB)_Book1 5 2" xfId="25995"/>
    <cellStyle name="1_BC nam 2007 (UB)_Book1 6" xfId="9322"/>
    <cellStyle name="1_BC nam 2007 (UB)_Book1 6 2" xfId="25996"/>
    <cellStyle name="1_BC nam 2007 (UB)_Book1 7" xfId="25985"/>
    <cellStyle name="1_BC nam 2007 (UB)_Book1_BC von DTPT 6 thang 2012" xfId="9323"/>
    <cellStyle name="1_BC nam 2007 (UB)_Book1_BC von DTPT 6 thang 2012 2" xfId="9324"/>
    <cellStyle name="1_BC nam 2007 (UB)_Book1_BC von DTPT 6 thang 2012 2 2" xfId="9325"/>
    <cellStyle name="1_BC nam 2007 (UB)_Book1_BC von DTPT 6 thang 2012 2 2 2" xfId="25999"/>
    <cellStyle name="1_BC nam 2007 (UB)_Book1_BC von DTPT 6 thang 2012 2 3" xfId="9326"/>
    <cellStyle name="1_BC nam 2007 (UB)_Book1_BC von DTPT 6 thang 2012 2 3 2" xfId="26000"/>
    <cellStyle name="1_BC nam 2007 (UB)_Book1_BC von DTPT 6 thang 2012 2 4" xfId="9327"/>
    <cellStyle name="1_BC nam 2007 (UB)_Book1_BC von DTPT 6 thang 2012 2 4 2" xfId="26001"/>
    <cellStyle name="1_BC nam 2007 (UB)_Book1_BC von DTPT 6 thang 2012 2 5" xfId="25998"/>
    <cellStyle name="1_BC nam 2007 (UB)_Book1_BC von DTPT 6 thang 2012 3" xfId="9328"/>
    <cellStyle name="1_BC nam 2007 (UB)_Book1_BC von DTPT 6 thang 2012 3 2" xfId="9329"/>
    <cellStyle name="1_BC nam 2007 (UB)_Book1_BC von DTPT 6 thang 2012 3 2 2" xfId="26003"/>
    <cellStyle name="1_BC nam 2007 (UB)_Book1_BC von DTPT 6 thang 2012 3 3" xfId="9330"/>
    <cellStyle name="1_BC nam 2007 (UB)_Book1_BC von DTPT 6 thang 2012 3 3 2" xfId="26004"/>
    <cellStyle name="1_BC nam 2007 (UB)_Book1_BC von DTPT 6 thang 2012 3 4" xfId="9331"/>
    <cellStyle name="1_BC nam 2007 (UB)_Book1_BC von DTPT 6 thang 2012 3 4 2" xfId="26005"/>
    <cellStyle name="1_BC nam 2007 (UB)_Book1_BC von DTPT 6 thang 2012 3 5" xfId="26002"/>
    <cellStyle name="1_BC nam 2007 (UB)_Book1_BC von DTPT 6 thang 2012 4" xfId="9332"/>
    <cellStyle name="1_BC nam 2007 (UB)_Book1_BC von DTPT 6 thang 2012 4 2" xfId="26006"/>
    <cellStyle name="1_BC nam 2007 (UB)_Book1_BC von DTPT 6 thang 2012 5" xfId="9333"/>
    <cellStyle name="1_BC nam 2007 (UB)_Book1_BC von DTPT 6 thang 2012 5 2" xfId="26007"/>
    <cellStyle name="1_BC nam 2007 (UB)_Book1_BC von DTPT 6 thang 2012 6" xfId="9334"/>
    <cellStyle name="1_BC nam 2007 (UB)_Book1_BC von DTPT 6 thang 2012 6 2" xfId="26008"/>
    <cellStyle name="1_BC nam 2007 (UB)_Book1_BC von DTPT 6 thang 2012 7" xfId="25997"/>
    <cellStyle name="1_BC nam 2007 (UB)_Book1_Bieu du thao QD von ho tro co MT" xfId="9335"/>
    <cellStyle name="1_BC nam 2007 (UB)_Book1_Bieu du thao QD von ho tro co MT 2" xfId="9336"/>
    <cellStyle name="1_BC nam 2007 (UB)_Book1_Bieu du thao QD von ho tro co MT 2 2" xfId="9337"/>
    <cellStyle name="1_BC nam 2007 (UB)_Book1_Bieu du thao QD von ho tro co MT 2 2 2" xfId="26011"/>
    <cellStyle name="1_BC nam 2007 (UB)_Book1_Bieu du thao QD von ho tro co MT 2 3" xfId="9338"/>
    <cellStyle name="1_BC nam 2007 (UB)_Book1_Bieu du thao QD von ho tro co MT 2 3 2" xfId="26012"/>
    <cellStyle name="1_BC nam 2007 (UB)_Book1_Bieu du thao QD von ho tro co MT 2 4" xfId="9339"/>
    <cellStyle name="1_BC nam 2007 (UB)_Book1_Bieu du thao QD von ho tro co MT 2 4 2" xfId="26013"/>
    <cellStyle name="1_BC nam 2007 (UB)_Book1_Bieu du thao QD von ho tro co MT 2 5" xfId="26010"/>
    <cellStyle name="1_BC nam 2007 (UB)_Book1_Bieu du thao QD von ho tro co MT 3" xfId="9340"/>
    <cellStyle name="1_BC nam 2007 (UB)_Book1_Bieu du thao QD von ho tro co MT 3 2" xfId="9341"/>
    <cellStyle name="1_BC nam 2007 (UB)_Book1_Bieu du thao QD von ho tro co MT 3 2 2" xfId="26015"/>
    <cellStyle name="1_BC nam 2007 (UB)_Book1_Bieu du thao QD von ho tro co MT 3 3" xfId="9342"/>
    <cellStyle name="1_BC nam 2007 (UB)_Book1_Bieu du thao QD von ho tro co MT 3 3 2" xfId="26016"/>
    <cellStyle name="1_BC nam 2007 (UB)_Book1_Bieu du thao QD von ho tro co MT 3 4" xfId="9343"/>
    <cellStyle name="1_BC nam 2007 (UB)_Book1_Bieu du thao QD von ho tro co MT 3 4 2" xfId="26017"/>
    <cellStyle name="1_BC nam 2007 (UB)_Book1_Bieu du thao QD von ho tro co MT 3 5" xfId="26014"/>
    <cellStyle name="1_BC nam 2007 (UB)_Book1_Bieu du thao QD von ho tro co MT 4" xfId="9344"/>
    <cellStyle name="1_BC nam 2007 (UB)_Book1_Bieu du thao QD von ho tro co MT 4 2" xfId="26018"/>
    <cellStyle name="1_BC nam 2007 (UB)_Book1_Bieu du thao QD von ho tro co MT 5" xfId="9345"/>
    <cellStyle name="1_BC nam 2007 (UB)_Book1_Bieu du thao QD von ho tro co MT 5 2" xfId="26019"/>
    <cellStyle name="1_BC nam 2007 (UB)_Book1_Bieu du thao QD von ho tro co MT 6" xfId="9346"/>
    <cellStyle name="1_BC nam 2007 (UB)_Book1_Bieu du thao QD von ho tro co MT 6 2" xfId="26020"/>
    <cellStyle name="1_BC nam 2007 (UB)_Book1_Bieu du thao QD von ho tro co MT 7" xfId="26009"/>
    <cellStyle name="1_BC nam 2007 (UB)_Book1_Hoan chinh KH 2012 (o nha)" xfId="9347"/>
    <cellStyle name="1_BC nam 2007 (UB)_Book1_Hoan chinh KH 2012 (o nha) 2" xfId="9348"/>
    <cellStyle name="1_BC nam 2007 (UB)_Book1_Hoan chinh KH 2012 (o nha) 2 2" xfId="9349"/>
    <cellStyle name="1_BC nam 2007 (UB)_Book1_Hoan chinh KH 2012 (o nha) 2 2 2" xfId="26023"/>
    <cellStyle name="1_BC nam 2007 (UB)_Book1_Hoan chinh KH 2012 (o nha) 2 3" xfId="9350"/>
    <cellStyle name="1_BC nam 2007 (UB)_Book1_Hoan chinh KH 2012 (o nha) 2 3 2" xfId="26024"/>
    <cellStyle name="1_BC nam 2007 (UB)_Book1_Hoan chinh KH 2012 (o nha) 2 4" xfId="9351"/>
    <cellStyle name="1_BC nam 2007 (UB)_Book1_Hoan chinh KH 2012 (o nha) 2 4 2" xfId="26025"/>
    <cellStyle name="1_BC nam 2007 (UB)_Book1_Hoan chinh KH 2012 (o nha) 2 5" xfId="26022"/>
    <cellStyle name="1_BC nam 2007 (UB)_Book1_Hoan chinh KH 2012 (o nha) 3" xfId="9352"/>
    <cellStyle name="1_BC nam 2007 (UB)_Book1_Hoan chinh KH 2012 (o nha) 3 2" xfId="9353"/>
    <cellStyle name="1_BC nam 2007 (UB)_Book1_Hoan chinh KH 2012 (o nha) 3 2 2" xfId="26027"/>
    <cellStyle name="1_BC nam 2007 (UB)_Book1_Hoan chinh KH 2012 (o nha) 3 3" xfId="9354"/>
    <cellStyle name="1_BC nam 2007 (UB)_Book1_Hoan chinh KH 2012 (o nha) 3 3 2" xfId="26028"/>
    <cellStyle name="1_BC nam 2007 (UB)_Book1_Hoan chinh KH 2012 (o nha) 3 4" xfId="9355"/>
    <cellStyle name="1_BC nam 2007 (UB)_Book1_Hoan chinh KH 2012 (o nha) 3 4 2" xfId="26029"/>
    <cellStyle name="1_BC nam 2007 (UB)_Book1_Hoan chinh KH 2012 (o nha) 3 5" xfId="26026"/>
    <cellStyle name="1_BC nam 2007 (UB)_Book1_Hoan chinh KH 2012 (o nha) 4" xfId="9356"/>
    <cellStyle name="1_BC nam 2007 (UB)_Book1_Hoan chinh KH 2012 (o nha) 4 2" xfId="26030"/>
    <cellStyle name="1_BC nam 2007 (UB)_Book1_Hoan chinh KH 2012 (o nha) 5" xfId="9357"/>
    <cellStyle name="1_BC nam 2007 (UB)_Book1_Hoan chinh KH 2012 (o nha) 5 2" xfId="26031"/>
    <cellStyle name="1_BC nam 2007 (UB)_Book1_Hoan chinh KH 2012 (o nha) 6" xfId="9358"/>
    <cellStyle name="1_BC nam 2007 (UB)_Book1_Hoan chinh KH 2012 (o nha) 6 2" xfId="26032"/>
    <cellStyle name="1_BC nam 2007 (UB)_Book1_Hoan chinh KH 2012 (o nha) 7" xfId="26021"/>
    <cellStyle name="1_BC nam 2007 (UB)_Book1_Hoan chinh KH 2012 (o nha)_Bao cao giai ngan quy I" xfId="9359"/>
    <cellStyle name="1_BC nam 2007 (UB)_Book1_Hoan chinh KH 2012 (o nha)_Bao cao giai ngan quy I 2" xfId="9360"/>
    <cellStyle name="1_BC nam 2007 (UB)_Book1_Hoan chinh KH 2012 (o nha)_Bao cao giai ngan quy I 2 2" xfId="9361"/>
    <cellStyle name="1_BC nam 2007 (UB)_Book1_Hoan chinh KH 2012 (o nha)_Bao cao giai ngan quy I 2 2 2" xfId="26035"/>
    <cellStyle name="1_BC nam 2007 (UB)_Book1_Hoan chinh KH 2012 (o nha)_Bao cao giai ngan quy I 2 3" xfId="9362"/>
    <cellStyle name="1_BC nam 2007 (UB)_Book1_Hoan chinh KH 2012 (o nha)_Bao cao giai ngan quy I 2 3 2" xfId="26036"/>
    <cellStyle name="1_BC nam 2007 (UB)_Book1_Hoan chinh KH 2012 (o nha)_Bao cao giai ngan quy I 2 4" xfId="9363"/>
    <cellStyle name="1_BC nam 2007 (UB)_Book1_Hoan chinh KH 2012 (o nha)_Bao cao giai ngan quy I 2 4 2" xfId="26037"/>
    <cellStyle name="1_BC nam 2007 (UB)_Book1_Hoan chinh KH 2012 (o nha)_Bao cao giai ngan quy I 2 5" xfId="26034"/>
    <cellStyle name="1_BC nam 2007 (UB)_Book1_Hoan chinh KH 2012 (o nha)_Bao cao giai ngan quy I 3" xfId="9364"/>
    <cellStyle name="1_BC nam 2007 (UB)_Book1_Hoan chinh KH 2012 (o nha)_Bao cao giai ngan quy I 3 2" xfId="9365"/>
    <cellStyle name="1_BC nam 2007 (UB)_Book1_Hoan chinh KH 2012 (o nha)_Bao cao giai ngan quy I 3 2 2" xfId="26039"/>
    <cellStyle name="1_BC nam 2007 (UB)_Book1_Hoan chinh KH 2012 (o nha)_Bao cao giai ngan quy I 3 3" xfId="9366"/>
    <cellStyle name="1_BC nam 2007 (UB)_Book1_Hoan chinh KH 2012 (o nha)_Bao cao giai ngan quy I 3 3 2" xfId="26040"/>
    <cellStyle name="1_BC nam 2007 (UB)_Book1_Hoan chinh KH 2012 (o nha)_Bao cao giai ngan quy I 3 4" xfId="9367"/>
    <cellStyle name="1_BC nam 2007 (UB)_Book1_Hoan chinh KH 2012 (o nha)_Bao cao giai ngan quy I 3 4 2" xfId="26041"/>
    <cellStyle name="1_BC nam 2007 (UB)_Book1_Hoan chinh KH 2012 (o nha)_Bao cao giai ngan quy I 3 5" xfId="26038"/>
    <cellStyle name="1_BC nam 2007 (UB)_Book1_Hoan chinh KH 2012 (o nha)_Bao cao giai ngan quy I 4" xfId="9368"/>
    <cellStyle name="1_BC nam 2007 (UB)_Book1_Hoan chinh KH 2012 (o nha)_Bao cao giai ngan quy I 4 2" xfId="26042"/>
    <cellStyle name="1_BC nam 2007 (UB)_Book1_Hoan chinh KH 2012 (o nha)_Bao cao giai ngan quy I 5" xfId="9369"/>
    <cellStyle name="1_BC nam 2007 (UB)_Book1_Hoan chinh KH 2012 (o nha)_Bao cao giai ngan quy I 5 2" xfId="26043"/>
    <cellStyle name="1_BC nam 2007 (UB)_Book1_Hoan chinh KH 2012 (o nha)_Bao cao giai ngan quy I 6" xfId="9370"/>
    <cellStyle name="1_BC nam 2007 (UB)_Book1_Hoan chinh KH 2012 (o nha)_Bao cao giai ngan quy I 6 2" xfId="26044"/>
    <cellStyle name="1_BC nam 2007 (UB)_Book1_Hoan chinh KH 2012 (o nha)_Bao cao giai ngan quy I 7" xfId="26033"/>
    <cellStyle name="1_BC nam 2007 (UB)_Book1_Hoan chinh KH 2012 (o nha)_BC von DTPT 6 thang 2012" xfId="9371"/>
    <cellStyle name="1_BC nam 2007 (UB)_Book1_Hoan chinh KH 2012 (o nha)_BC von DTPT 6 thang 2012 2" xfId="9372"/>
    <cellStyle name="1_BC nam 2007 (UB)_Book1_Hoan chinh KH 2012 (o nha)_BC von DTPT 6 thang 2012 2 2" xfId="9373"/>
    <cellStyle name="1_BC nam 2007 (UB)_Book1_Hoan chinh KH 2012 (o nha)_BC von DTPT 6 thang 2012 2 2 2" xfId="26047"/>
    <cellStyle name="1_BC nam 2007 (UB)_Book1_Hoan chinh KH 2012 (o nha)_BC von DTPT 6 thang 2012 2 3" xfId="9374"/>
    <cellStyle name="1_BC nam 2007 (UB)_Book1_Hoan chinh KH 2012 (o nha)_BC von DTPT 6 thang 2012 2 3 2" xfId="26048"/>
    <cellStyle name="1_BC nam 2007 (UB)_Book1_Hoan chinh KH 2012 (o nha)_BC von DTPT 6 thang 2012 2 4" xfId="9375"/>
    <cellStyle name="1_BC nam 2007 (UB)_Book1_Hoan chinh KH 2012 (o nha)_BC von DTPT 6 thang 2012 2 4 2" xfId="26049"/>
    <cellStyle name="1_BC nam 2007 (UB)_Book1_Hoan chinh KH 2012 (o nha)_BC von DTPT 6 thang 2012 2 5" xfId="26046"/>
    <cellStyle name="1_BC nam 2007 (UB)_Book1_Hoan chinh KH 2012 (o nha)_BC von DTPT 6 thang 2012 3" xfId="9376"/>
    <cellStyle name="1_BC nam 2007 (UB)_Book1_Hoan chinh KH 2012 (o nha)_BC von DTPT 6 thang 2012 3 2" xfId="9377"/>
    <cellStyle name="1_BC nam 2007 (UB)_Book1_Hoan chinh KH 2012 (o nha)_BC von DTPT 6 thang 2012 3 2 2" xfId="26051"/>
    <cellStyle name="1_BC nam 2007 (UB)_Book1_Hoan chinh KH 2012 (o nha)_BC von DTPT 6 thang 2012 3 3" xfId="9378"/>
    <cellStyle name="1_BC nam 2007 (UB)_Book1_Hoan chinh KH 2012 (o nha)_BC von DTPT 6 thang 2012 3 3 2" xfId="26052"/>
    <cellStyle name="1_BC nam 2007 (UB)_Book1_Hoan chinh KH 2012 (o nha)_BC von DTPT 6 thang 2012 3 4" xfId="9379"/>
    <cellStyle name="1_BC nam 2007 (UB)_Book1_Hoan chinh KH 2012 (o nha)_BC von DTPT 6 thang 2012 3 4 2" xfId="26053"/>
    <cellStyle name="1_BC nam 2007 (UB)_Book1_Hoan chinh KH 2012 (o nha)_BC von DTPT 6 thang 2012 3 5" xfId="26050"/>
    <cellStyle name="1_BC nam 2007 (UB)_Book1_Hoan chinh KH 2012 (o nha)_BC von DTPT 6 thang 2012 4" xfId="9380"/>
    <cellStyle name="1_BC nam 2007 (UB)_Book1_Hoan chinh KH 2012 (o nha)_BC von DTPT 6 thang 2012 4 2" xfId="26054"/>
    <cellStyle name="1_BC nam 2007 (UB)_Book1_Hoan chinh KH 2012 (o nha)_BC von DTPT 6 thang 2012 5" xfId="9381"/>
    <cellStyle name="1_BC nam 2007 (UB)_Book1_Hoan chinh KH 2012 (o nha)_BC von DTPT 6 thang 2012 5 2" xfId="26055"/>
    <cellStyle name="1_BC nam 2007 (UB)_Book1_Hoan chinh KH 2012 (o nha)_BC von DTPT 6 thang 2012 6" xfId="9382"/>
    <cellStyle name="1_BC nam 2007 (UB)_Book1_Hoan chinh KH 2012 (o nha)_BC von DTPT 6 thang 2012 6 2" xfId="26056"/>
    <cellStyle name="1_BC nam 2007 (UB)_Book1_Hoan chinh KH 2012 (o nha)_BC von DTPT 6 thang 2012 7" xfId="26045"/>
    <cellStyle name="1_BC nam 2007 (UB)_Book1_Hoan chinh KH 2012 (o nha)_Bieu du thao QD von ho tro co MT" xfId="9383"/>
    <cellStyle name="1_BC nam 2007 (UB)_Book1_Hoan chinh KH 2012 (o nha)_Bieu du thao QD von ho tro co MT 2" xfId="9384"/>
    <cellStyle name="1_BC nam 2007 (UB)_Book1_Hoan chinh KH 2012 (o nha)_Bieu du thao QD von ho tro co MT 2 2" xfId="9385"/>
    <cellStyle name="1_BC nam 2007 (UB)_Book1_Hoan chinh KH 2012 (o nha)_Bieu du thao QD von ho tro co MT 2 2 2" xfId="26059"/>
    <cellStyle name="1_BC nam 2007 (UB)_Book1_Hoan chinh KH 2012 (o nha)_Bieu du thao QD von ho tro co MT 2 3" xfId="9386"/>
    <cellStyle name="1_BC nam 2007 (UB)_Book1_Hoan chinh KH 2012 (o nha)_Bieu du thao QD von ho tro co MT 2 3 2" xfId="26060"/>
    <cellStyle name="1_BC nam 2007 (UB)_Book1_Hoan chinh KH 2012 (o nha)_Bieu du thao QD von ho tro co MT 2 4" xfId="9387"/>
    <cellStyle name="1_BC nam 2007 (UB)_Book1_Hoan chinh KH 2012 (o nha)_Bieu du thao QD von ho tro co MT 2 4 2" xfId="26061"/>
    <cellStyle name="1_BC nam 2007 (UB)_Book1_Hoan chinh KH 2012 (o nha)_Bieu du thao QD von ho tro co MT 2 5" xfId="26058"/>
    <cellStyle name="1_BC nam 2007 (UB)_Book1_Hoan chinh KH 2012 (o nha)_Bieu du thao QD von ho tro co MT 3" xfId="9388"/>
    <cellStyle name="1_BC nam 2007 (UB)_Book1_Hoan chinh KH 2012 (o nha)_Bieu du thao QD von ho tro co MT 3 2" xfId="9389"/>
    <cellStyle name="1_BC nam 2007 (UB)_Book1_Hoan chinh KH 2012 (o nha)_Bieu du thao QD von ho tro co MT 3 2 2" xfId="26063"/>
    <cellStyle name="1_BC nam 2007 (UB)_Book1_Hoan chinh KH 2012 (o nha)_Bieu du thao QD von ho tro co MT 3 3" xfId="9390"/>
    <cellStyle name="1_BC nam 2007 (UB)_Book1_Hoan chinh KH 2012 (o nha)_Bieu du thao QD von ho tro co MT 3 3 2" xfId="26064"/>
    <cellStyle name="1_BC nam 2007 (UB)_Book1_Hoan chinh KH 2012 (o nha)_Bieu du thao QD von ho tro co MT 3 4" xfId="9391"/>
    <cellStyle name="1_BC nam 2007 (UB)_Book1_Hoan chinh KH 2012 (o nha)_Bieu du thao QD von ho tro co MT 3 4 2" xfId="26065"/>
    <cellStyle name="1_BC nam 2007 (UB)_Book1_Hoan chinh KH 2012 (o nha)_Bieu du thao QD von ho tro co MT 3 5" xfId="26062"/>
    <cellStyle name="1_BC nam 2007 (UB)_Book1_Hoan chinh KH 2012 (o nha)_Bieu du thao QD von ho tro co MT 4" xfId="9392"/>
    <cellStyle name="1_BC nam 2007 (UB)_Book1_Hoan chinh KH 2012 (o nha)_Bieu du thao QD von ho tro co MT 4 2" xfId="26066"/>
    <cellStyle name="1_BC nam 2007 (UB)_Book1_Hoan chinh KH 2012 (o nha)_Bieu du thao QD von ho tro co MT 5" xfId="9393"/>
    <cellStyle name="1_BC nam 2007 (UB)_Book1_Hoan chinh KH 2012 (o nha)_Bieu du thao QD von ho tro co MT 5 2" xfId="26067"/>
    <cellStyle name="1_BC nam 2007 (UB)_Book1_Hoan chinh KH 2012 (o nha)_Bieu du thao QD von ho tro co MT 6" xfId="9394"/>
    <cellStyle name="1_BC nam 2007 (UB)_Book1_Hoan chinh KH 2012 (o nha)_Bieu du thao QD von ho tro co MT 6 2" xfId="26068"/>
    <cellStyle name="1_BC nam 2007 (UB)_Book1_Hoan chinh KH 2012 (o nha)_Bieu du thao QD von ho tro co MT 7" xfId="26057"/>
    <cellStyle name="1_BC nam 2007 (UB)_Book1_Hoan chinh KH 2012 (o nha)_Ke hoach 2012 theo doi (giai ngan 30.6.12)" xfId="9395"/>
    <cellStyle name="1_BC nam 2007 (UB)_Book1_Hoan chinh KH 2012 (o nha)_Ke hoach 2012 theo doi (giai ngan 30.6.12) 2" xfId="9396"/>
    <cellStyle name="1_BC nam 2007 (UB)_Book1_Hoan chinh KH 2012 (o nha)_Ke hoach 2012 theo doi (giai ngan 30.6.12) 2 2" xfId="9397"/>
    <cellStyle name="1_BC nam 2007 (UB)_Book1_Hoan chinh KH 2012 (o nha)_Ke hoach 2012 theo doi (giai ngan 30.6.12) 2 2 2" xfId="26071"/>
    <cellStyle name="1_BC nam 2007 (UB)_Book1_Hoan chinh KH 2012 (o nha)_Ke hoach 2012 theo doi (giai ngan 30.6.12) 2 3" xfId="9398"/>
    <cellStyle name="1_BC nam 2007 (UB)_Book1_Hoan chinh KH 2012 (o nha)_Ke hoach 2012 theo doi (giai ngan 30.6.12) 2 3 2" xfId="26072"/>
    <cellStyle name="1_BC nam 2007 (UB)_Book1_Hoan chinh KH 2012 (o nha)_Ke hoach 2012 theo doi (giai ngan 30.6.12) 2 4" xfId="9399"/>
    <cellStyle name="1_BC nam 2007 (UB)_Book1_Hoan chinh KH 2012 (o nha)_Ke hoach 2012 theo doi (giai ngan 30.6.12) 2 4 2" xfId="26073"/>
    <cellStyle name="1_BC nam 2007 (UB)_Book1_Hoan chinh KH 2012 (o nha)_Ke hoach 2012 theo doi (giai ngan 30.6.12) 2 5" xfId="26070"/>
    <cellStyle name="1_BC nam 2007 (UB)_Book1_Hoan chinh KH 2012 (o nha)_Ke hoach 2012 theo doi (giai ngan 30.6.12) 3" xfId="9400"/>
    <cellStyle name="1_BC nam 2007 (UB)_Book1_Hoan chinh KH 2012 (o nha)_Ke hoach 2012 theo doi (giai ngan 30.6.12) 3 2" xfId="9401"/>
    <cellStyle name="1_BC nam 2007 (UB)_Book1_Hoan chinh KH 2012 (o nha)_Ke hoach 2012 theo doi (giai ngan 30.6.12) 3 2 2" xfId="26075"/>
    <cellStyle name="1_BC nam 2007 (UB)_Book1_Hoan chinh KH 2012 (o nha)_Ke hoach 2012 theo doi (giai ngan 30.6.12) 3 3" xfId="9402"/>
    <cellStyle name="1_BC nam 2007 (UB)_Book1_Hoan chinh KH 2012 (o nha)_Ke hoach 2012 theo doi (giai ngan 30.6.12) 3 3 2" xfId="26076"/>
    <cellStyle name="1_BC nam 2007 (UB)_Book1_Hoan chinh KH 2012 (o nha)_Ke hoach 2012 theo doi (giai ngan 30.6.12) 3 4" xfId="9403"/>
    <cellStyle name="1_BC nam 2007 (UB)_Book1_Hoan chinh KH 2012 (o nha)_Ke hoach 2012 theo doi (giai ngan 30.6.12) 3 4 2" xfId="26077"/>
    <cellStyle name="1_BC nam 2007 (UB)_Book1_Hoan chinh KH 2012 (o nha)_Ke hoach 2012 theo doi (giai ngan 30.6.12) 3 5" xfId="26074"/>
    <cellStyle name="1_BC nam 2007 (UB)_Book1_Hoan chinh KH 2012 (o nha)_Ke hoach 2012 theo doi (giai ngan 30.6.12) 4" xfId="9404"/>
    <cellStyle name="1_BC nam 2007 (UB)_Book1_Hoan chinh KH 2012 (o nha)_Ke hoach 2012 theo doi (giai ngan 30.6.12) 4 2" xfId="26078"/>
    <cellStyle name="1_BC nam 2007 (UB)_Book1_Hoan chinh KH 2012 (o nha)_Ke hoach 2012 theo doi (giai ngan 30.6.12) 5" xfId="9405"/>
    <cellStyle name="1_BC nam 2007 (UB)_Book1_Hoan chinh KH 2012 (o nha)_Ke hoach 2012 theo doi (giai ngan 30.6.12) 5 2" xfId="26079"/>
    <cellStyle name="1_BC nam 2007 (UB)_Book1_Hoan chinh KH 2012 (o nha)_Ke hoach 2012 theo doi (giai ngan 30.6.12) 6" xfId="9406"/>
    <cellStyle name="1_BC nam 2007 (UB)_Book1_Hoan chinh KH 2012 (o nha)_Ke hoach 2012 theo doi (giai ngan 30.6.12) 6 2" xfId="26080"/>
    <cellStyle name="1_BC nam 2007 (UB)_Book1_Hoan chinh KH 2012 (o nha)_Ke hoach 2012 theo doi (giai ngan 30.6.12) 7" xfId="26069"/>
    <cellStyle name="1_BC nam 2007 (UB)_Book1_Hoan chinh KH 2012 Von ho tro co MT" xfId="9407"/>
    <cellStyle name="1_BC nam 2007 (UB)_Book1_Hoan chinh KH 2012 Von ho tro co MT (chi tiet)" xfId="9408"/>
    <cellStyle name="1_BC nam 2007 (UB)_Book1_Hoan chinh KH 2012 Von ho tro co MT (chi tiet) 2" xfId="9409"/>
    <cellStyle name="1_BC nam 2007 (UB)_Book1_Hoan chinh KH 2012 Von ho tro co MT (chi tiet) 2 2" xfId="9410"/>
    <cellStyle name="1_BC nam 2007 (UB)_Book1_Hoan chinh KH 2012 Von ho tro co MT (chi tiet) 2 2 2" xfId="26084"/>
    <cellStyle name="1_BC nam 2007 (UB)_Book1_Hoan chinh KH 2012 Von ho tro co MT (chi tiet) 2 3" xfId="9411"/>
    <cellStyle name="1_BC nam 2007 (UB)_Book1_Hoan chinh KH 2012 Von ho tro co MT (chi tiet) 2 3 2" xfId="26085"/>
    <cellStyle name="1_BC nam 2007 (UB)_Book1_Hoan chinh KH 2012 Von ho tro co MT (chi tiet) 2 4" xfId="9412"/>
    <cellStyle name="1_BC nam 2007 (UB)_Book1_Hoan chinh KH 2012 Von ho tro co MT (chi tiet) 2 4 2" xfId="26086"/>
    <cellStyle name="1_BC nam 2007 (UB)_Book1_Hoan chinh KH 2012 Von ho tro co MT (chi tiet) 2 5" xfId="26083"/>
    <cellStyle name="1_BC nam 2007 (UB)_Book1_Hoan chinh KH 2012 Von ho tro co MT (chi tiet) 3" xfId="9413"/>
    <cellStyle name="1_BC nam 2007 (UB)_Book1_Hoan chinh KH 2012 Von ho tro co MT (chi tiet) 3 2" xfId="9414"/>
    <cellStyle name="1_BC nam 2007 (UB)_Book1_Hoan chinh KH 2012 Von ho tro co MT (chi tiet) 3 2 2" xfId="26088"/>
    <cellStyle name="1_BC nam 2007 (UB)_Book1_Hoan chinh KH 2012 Von ho tro co MT (chi tiet) 3 3" xfId="9415"/>
    <cellStyle name="1_BC nam 2007 (UB)_Book1_Hoan chinh KH 2012 Von ho tro co MT (chi tiet) 3 3 2" xfId="26089"/>
    <cellStyle name="1_BC nam 2007 (UB)_Book1_Hoan chinh KH 2012 Von ho tro co MT (chi tiet) 3 4" xfId="9416"/>
    <cellStyle name="1_BC nam 2007 (UB)_Book1_Hoan chinh KH 2012 Von ho tro co MT (chi tiet) 3 4 2" xfId="26090"/>
    <cellStyle name="1_BC nam 2007 (UB)_Book1_Hoan chinh KH 2012 Von ho tro co MT (chi tiet) 3 5" xfId="26087"/>
    <cellStyle name="1_BC nam 2007 (UB)_Book1_Hoan chinh KH 2012 Von ho tro co MT (chi tiet) 4" xfId="9417"/>
    <cellStyle name="1_BC nam 2007 (UB)_Book1_Hoan chinh KH 2012 Von ho tro co MT (chi tiet) 4 2" xfId="26091"/>
    <cellStyle name="1_BC nam 2007 (UB)_Book1_Hoan chinh KH 2012 Von ho tro co MT (chi tiet) 5" xfId="9418"/>
    <cellStyle name="1_BC nam 2007 (UB)_Book1_Hoan chinh KH 2012 Von ho tro co MT (chi tiet) 5 2" xfId="26092"/>
    <cellStyle name="1_BC nam 2007 (UB)_Book1_Hoan chinh KH 2012 Von ho tro co MT (chi tiet) 6" xfId="9419"/>
    <cellStyle name="1_BC nam 2007 (UB)_Book1_Hoan chinh KH 2012 Von ho tro co MT (chi tiet) 6 2" xfId="26093"/>
    <cellStyle name="1_BC nam 2007 (UB)_Book1_Hoan chinh KH 2012 Von ho tro co MT (chi tiet) 7" xfId="26082"/>
    <cellStyle name="1_BC nam 2007 (UB)_Book1_Hoan chinh KH 2012 Von ho tro co MT 10" xfId="9420"/>
    <cellStyle name="1_BC nam 2007 (UB)_Book1_Hoan chinh KH 2012 Von ho tro co MT 10 2" xfId="9421"/>
    <cellStyle name="1_BC nam 2007 (UB)_Book1_Hoan chinh KH 2012 Von ho tro co MT 10 2 2" xfId="26095"/>
    <cellStyle name="1_BC nam 2007 (UB)_Book1_Hoan chinh KH 2012 Von ho tro co MT 10 3" xfId="9422"/>
    <cellStyle name="1_BC nam 2007 (UB)_Book1_Hoan chinh KH 2012 Von ho tro co MT 10 3 2" xfId="26096"/>
    <cellStyle name="1_BC nam 2007 (UB)_Book1_Hoan chinh KH 2012 Von ho tro co MT 10 4" xfId="9423"/>
    <cellStyle name="1_BC nam 2007 (UB)_Book1_Hoan chinh KH 2012 Von ho tro co MT 10 4 2" xfId="26097"/>
    <cellStyle name="1_BC nam 2007 (UB)_Book1_Hoan chinh KH 2012 Von ho tro co MT 10 5" xfId="26094"/>
    <cellStyle name="1_BC nam 2007 (UB)_Book1_Hoan chinh KH 2012 Von ho tro co MT 11" xfId="9424"/>
    <cellStyle name="1_BC nam 2007 (UB)_Book1_Hoan chinh KH 2012 Von ho tro co MT 11 2" xfId="9425"/>
    <cellStyle name="1_BC nam 2007 (UB)_Book1_Hoan chinh KH 2012 Von ho tro co MT 11 2 2" xfId="26099"/>
    <cellStyle name="1_BC nam 2007 (UB)_Book1_Hoan chinh KH 2012 Von ho tro co MT 11 3" xfId="9426"/>
    <cellStyle name="1_BC nam 2007 (UB)_Book1_Hoan chinh KH 2012 Von ho tro co MT 11 3 2" xfId="26100"/>
    <cellStyle name="1_BC nam 2007 (UB)_Book1_Hoan chinh KH 2012 Von ho tro co MT 11 4" xfId="9427"/>
    <cellStyle name="1_BC nam 2007 (UB)_Book1_Hoan chinh KH 2012 Von ho tro co MT 11 4 2" xfId="26101"/>
    <cellStyle name="1_BC nam 2007 (UB)_Book1_Hoan chinh KH 2012 Von ho tro co MT 11 5" xfId="26098"/>
    <cellStyle name="1_BC nam 2007 (UB)_Book1_Hoan chinh KH 2012 Von ho tro co MT 12" xfId="9428"/>
    <cellStyle name="1_BC nam 2007 (UB)_Book1_Hoan chinh KH 2012 Von ho tro co MT 12 2" xfId="9429"/>
    <cellStyle name="1_BC nam 2007 (UB)_Book1_Hoan chinh KH 2012 Von ho tro co MT 12 2 2" xfId="26103"/>
    <cellStyle name="1_BC nam 2007 (UB)_Book1_Hoan chinh KH 2012 Von ho tro co MT 12 3" xfId="9430"/>
    <cellStyle name="1_BC nam 2007 (UB)_Book1_Hoan chinh KH 2012 Von ho tro co MT 12 3 2" xfId="26104"/>
    <cellStyle name="1_BC nam 2007 (UB)_Book1_Hoan chinh KH 2012 Von ho tro co MT 12 4" xfId="9431"/>
    <cellStyle name="1_BC nam 2007 (UB)_Book1_Hoan chinh KH 2012 Von ho tro co MT 12 4 2" xfId="26105"/>
    <cellStyle name="1_BC nam 2007 (UB)_Book1_Hoan chinh KH 2012 Von ho tro co MT 12 5" xfId="26102"/>
    <cellStyle name="1_BC nam 2007 (UB)_Book1_Hoan chinh KH 2012 Von ho tro co MT 13" xfId="9432"/>
    <cellStyle name="1_BC nam 2007 (UB)_Book1_Hoan chinh KH 2012 Von ho tro co MT 13 2" xfId="9433"/>
    <cellStyle name="1_BC nam 2007 (UB)_Book1_Hoan chinh KH 2012 Von ho tro co MT 13 2 2" xfId="26107"/>
    <cellStyle name="1_BC nam 2007 (UB)_Book1_Hoan chinh KH 2012 Von ho tro co MT 13 3" xfId="9434"/>
    <cellStyle name="1_BC nam 2007 (UB)_Book1_Hoan chinh KH 2012 Von ho tro co MT 13 3 2" xfId="26108"/>
    <cellStyle name="1_BC nam 2007 (UB)_Book1_Hoan chinh KH 2012 Von ho tro co MT 13 4" xfId="9435"/>
    <cellStyle name="1_BC nam 2007 (UB)_Book1_Hoan chinh KH 2012 Von ho tro co MT 13 4 2" xfId="26109"/>
    <cellStyle name="1_BC nam 2007 (UB)_Book1_Hoan chinh KH 2012 Von ho tro co MT 13 5" xfId="26106"/>
    <cellStyle name="1_BC nam 2007 (UB)_Book1_Hoan chinh KH 2012 Von ho tro co MT 14" xfId="9436"/>
    <cellStyle name="1_BC nam 2007 (UB)_Book1_Hoan chinh KH 2012 Von ho tro co MT 14 2" xfId="9437"/>
    <cellStyle name="1_BC nam 2007 (UB)_Book1_Hoan chinh KH 2012 Von ho tro co MT 14 2 2" xfId="26111"/>
    <cellStyle name="1_BC nam 2007 (UB)_Book1_Hoan chinh KH 2012 Von ho tro co MT 14 3" xfId="9438"/>
    <cellStyle name="1_BC nam 2007 (UB)_Book1_Hoan chinh KH 2012 Von ho tro co MT 14 3 2" xfId="26112"/>
    <cellStyle name="1_BC nam 2007 (UB)_Book1_Hoan chinh KH 2012 Von ho tro co MT 14 4" xfId="9439"/>
    <cellStyle name="1_BC nam 2007 (UB)_Book1_Hoan chinh KH 2012 Von ho tro co MT 14 4 2" xfId="26113"/>
    <cellStyle name="1_BC nam 2007 (UB)_Book1_Hoan chinh KH 2012 Von ho tro co MT 14 5" xfId="26110"/>
    <cellStyle name="1_BC nam 2007 (UB)_Book1_Hoan chinh KH 2012 Von ho tro co MT 15" xfId="9440"/>
    <cellStyle name="1_BC nam 2007 (UB)_Book1_Hoan chinh KH 2012 Von ho tro co MT 15 2" xfId="9441"/>
    <cellStyle name="1_BC nam 2007 (UB)_Book1_Hoan chinh KH 2012 Von ho tro co MT 15 2 2" xfId="26115"/>
    <cellStyle name="1_BC nam 2007 (UB)_Book1_Hoan chinh KH 2012 Von ho tro co MT 15 3" xfId="9442"/>
    <cellStyle name="1_BC nam 2007 (UB)_Book1_Hoan chinh KH 2012 Von ho tro co MT 15 3 2" xfId="26116"/>
    <cellStyle name="1_BC nam 2007 (UB)_Book1_Hoan chinh KH 2012 Von ho tro co MT 15 4" xfId="9443"/>
    <cellStyle name="1_BC nam 2007 (UB)_Book1_Hoan chinh KH 2012 Von ho tro co MT 15 4 2" xfId="26117"/>
    <cellStyle name="1_BC nam 2007 (UB)_Book1_Hoan chinh KH 2012 Von ho tro co MT 15 5" xfId="26114"/>
    <cellStyle name="1_BC nam 2007 (UB)_Book1_Hoan chinh KH 2012 Von ho tro co MT 16" xfId="9444"/>
    <cellStyle name="1_BC nam 2007 (UB)_Book1_Hoan chinh KH 2012 Von ho tro co MT 16 2" xfId="9445"/>
    <cellStyle name="1_BC nam 2007 (UB)_Book1_Hoan chinh KH 2012 Von ho tro co MT 16 2 2" xfId="26119"/>
    <cellStyle name="1_BC nam 2007 (UB)_Book1_Hoan chinh KH 2012 Von ho tro co MT 16 3" xfId="9446"/>
    <cellStyle name="1_BC nam 2007 (UB)_Book1_Hoan chinh KH 2012 Von ho tro co MT 16 3 2" xfId="26120"/>
    <cellStyle name="1_BC nam 2007 (UB)_Book1_Hoan chinh KH 2012 Von ho tro co MT 16 4" xfId="9447"/>
    <cellStyle name="1_BC nam 2007 (UB)_Book1_Hoan chinh KH 2012 Von ho tro co MT 16 4 2" xfId="26121"/>
    <cellStyle name="1_BC nam 2007 (UB)_Book1_Hoan chinh KH 2012 Von ho tro co MT 16 5" xfId="26118"/>
    <cellStyle name="1_BC nam 2007 (UB)_Book1_Hoan chinh KH 2012 Von ho tro co MT 17" xfId="9448"/>
    <cellStyle name="1_BC nam 2007 (UB)_Book1_Hoan chinh KH 2012 Von ho tro co MT 17 2" xfId="9449"/>
    <cellStyle name="1_BC nam 2007 (UB)_Book1_Hoan chinh KH 2012 Von ho tro co MT 17 2 2" xfId="26123"/>
    <cellStyle name="1_BC nam 2007 (UB)_Book1_Hoan chinh KH 2012 Von ho tro co MT 17 3" xfId="9450"/>
    <cellStyle name="1_BC nam 2007 (UB)_Book1_Hoan chinh KH 2012 Von ho tro co MT 17 3 2" xfId="26124"/>
    <cellStyle name="1_BC nam 2007 (UB)_Book1_Hoan chinh KH 2012 Von ho tro co MT 17 4" xfId="9451"/>
    <cellStyle name="1_BC nam 2007 (UB)_Book1_Hoan chinh KH 2012 Von ho tro co MT 17 4 2" xfId="26125"/>
    <cellStyle name="1_BC nam 2007 (UB)_Book1_Hoan chinh KH 2012 Von ho tro co MT 17 5" xfId="26122"/>
    <cellStyle name="1_BC nam 2007 (UB)_Book1_Hoan chinh KH 2012 Von ho tro co MT 18" xfId="9452"/>
    <cellStyle name="1_BC nam 2007 (UB)_Book1_Hoan chinh KH 2012 Von ho tro co MT 18 2" xfId="26126"/>
    <cellStyle name="1_BC nam 2007 (UB)_Book1_Hoan chinh KH 2012 Von ho tro co MT 19" xfId="9453"/>
    <cellStyle name="1_BC nam 2007 (UB)_Book1_Hoan chinh KH 2012 Von ho tro co MT 19 2" xfId="26127"/>
    <cellStyle name="1_BC nam 2007 (UB)_Book1_Hoan chinh KH 2012 Von ho tro co MT 2" xfId="9454"/>
    <cellStyle name="1_BC nam 2007 (UB)_Book1_Hoan chinh KH 2012 Von ho tro co MT 2 2" xfId="9455"/>
    <cellStyle name="1_BC nam 2007 (UB)_Book1_Hoan chinh KH 2012 Von ho tro co MT 2 2 2" xfId="26129"/>
    <cellStyle name="1_BC nam 2007 (UB)_Book1_Hoan chinh KH 2012 Von ho tro co MT 2 3" xfId="9456"/>
    <cellStyle name="1_BC nam 2007 (UB)_Book1_Hoan chinh KH 2012 Von ho tro co MT 2 3 2" xfId="26130"/>
    <cellStyle name="1_BC nam 2007 (UB)_Book1_Hoan chinh KH 2012 Von ho tro co MT 2 4" xfId="9457"/>
    <cellStyle name="1_BC nam 2007 (UB)_Book1_Hoan chinh KH 2012 Von ho tro co MT 2 4 2" xfId="26131"/>
    <cellStyle name="1_BC nam 2007 (UB)_Book1_Hoan chinh KH 2012 Von ho tro co MT 2 5" xfId="26128"/>
    <cellStyle name="1_BC nam 2007 (UB)_Book1_Hoan chinh KH 2012 Von ho tro co MT 20" xfId="9458"/>
    <cellStyle name="1_BC nam 2007 (UB)_Book1_Hoan chinh KH 2012 Von ho tro co MT 20 2" xfId="26132"/>
    <cellStyle name="1_BC nam 2007 (UB)_Book1_Hoan chinh KH 2012 Von ho tro co MT 21" xfId="26081"/>
    <cellStyle name="1_BC nam 2007 (UB)_Book1_Hoan chinh KH 2012 Von ho tro co MT 3" xfId="9459"/>
    <cellStyle name="1_BC nam 2007 (UB)_Book1_Hoan chinh KH 2012 Von ho tro co MT 3 2" xfId="9460"/>
    <cellStyle name="1_BC nam 2007 (UB)_Book1_Hoan chinh KH 2012 Von ho tro co MT 3 2 2" xfId="26134"/>
    <cellStyle name="1_BC nam 2007 (UB)_Book1_Hoan chinh KH 2012 Von ho tro co MT 3 3" xfId="9461"/>
    <cellStyle name="1_BC nam 2007 (UB)_Book1_Hoan chinh KH 2012 Von ho tro co MT 3 3 2" xfId="26135"/>
    <cellStyle name="1_BC nam 2007 (UB)_Book1_Hoan chinh KH 2012 Von ho tro co MT 3 4" xfId="9462"/>
    <cellStyle name="1_BC nam 2007 (UB)_Book1_Hoan chinh KH 2012 Von ho tro co MT 3 4 2" xfId="26136"/>
    <cellStyle name="1_BC nam 2007 (UB)_Book1_Hoan chinh KH 2012 Von ho tro co MT 3 5" xfId="26133"/>
    <cellStyle name="1_BC nam 2007 (UB)_Book1_Hoan chinh KH 2012 Von ho tro co MT 4" xfId="9463"/>
    <cellStyle name="1_BC nam 2007 (UB)_Book1_Hoan chinh KH 2012 Von ho tro co MT 4 2" xfId="9464"/>
    <cellStyle name="1_BC nam 2007 (UB)_Book1_Hoan chinh KH 2012 Von ho tro co MT 4 2 2" xfId="26138"/>
    <cellStyle name="1_BC nam 2007 (UB)_Book1_Hoan chinh KH 2012 Von ho tro co MT 4 3" xfId="9465"/>
    <cellStyle name="1_BC nam 2007 (UB)_Book1_Hoan chinh KH 2012 Von ho tro co MT 4 3 2" xfId="26139"/>
    <cellStyle name="1_BC nam 2007 (UB)_Book1_Hoan chinh KH 2012 Von ho tro co MT 4 4" xfId="9466"/>
    <cellStyle name="1_BC nam 2007 (UB)_Book1_Hoan chinh KH 2012 Von ho tro co MT 4 4 2" xfId="26140"/>
    <cellStyle name="1_BC nam 2007 (UB)_Book1_Hoan chinh KH 2012 Von ho tro co MT 4 5" xfId="26137"/>
    <cellStyle name="1_BC nam 2007 (UB)_Book1_Hoan chinh KH 2012 Von ho tro co MT 5" xfId="9467"/>
    <cellStyle name="1_BC nam 2007 (UB)_Book1_Hoan chinh KH 2012 Von ho tro co MT 5 2" xfId="9468"/>
    <cellStyle name="1_BC nam 2007 (UB)_Book1_Hoan chinh KH 2012 Von ho tro co MT 5 2 2" xfId="26142"/>
    <cellStyle name="1_BC nam 2007 (UB)_Book1_Hoan chinh KH 2012 Von ho tro co MT 5 3" xfId="9469"/>
    <cellStyle name="1_BC nam 2007 (UB)_Book1_Hoan chinh KH 2012 Von ho tro co MT 5 3 2" xfId="26143"/>
    <cellStyle name="1_BC nam 2007 (UB)_Book1_Hoan chinh KH 2012 Von ho tro co MT 5 4" xfId="9470"/>
    <cellStyle name="1_BC nam 2007 (UB)_Book1_Hoan chinh KH 2012 Von ho tro co MT 5 4 2" xfId="26144"/>
    <cellStyle name="1_BC nam 2007 (UB)_Book1_Hoan chinh KH 2012 Von ho tro co MT 5 5" xfId="26141"/>
    <cellStyle name="1_BC nam 2007 (UB)_Book1_Hoan chinh KH 2012 Von ho tro co MT 6" xfId="9471"/>
    <cellStyle name="1_BC nam 2007 (UB)_Book1_Hoan chinh KH 2012 Von ho tro co MT 6 2" xfId="9472"/>
    <cellStyle name="1_BC nam 2007 (UB)_Book1_Hoan chinh KH 2012 Von ho tro co MT 6 2 2" xfId="26146"/>
    <cellStyle name="1_BC nam 2007 (UB)_Book1_Hoan chinh KH 2012 Von ho tro co MT 6 3" xfId="9473"/>
    <cellStyle name="1_BC nam 2007 (UB)_Book1_Hoan chinh KH 2012 Von ho tro co MT 6 3 2" xfId="26147"/>
    <cellStyle name="1_BC nam 2007 (UB)_Book1_Hoan chinh KH 2012 Von ho tro co MT 6 4" xfId="9474"/>
    <cellStyle name="1_BC nam 2007 (UB)_Book1_Hoan chinh KH 2012 Von ho tro co MT 6 4 2" xfId="26148"/>
    <cellStyle name="1_BC nam 2007 (UB)_Book1_Hoan chinh KH 2012 Von ho tro co MT 6 5" xfId="26145"/>
    <cellStyle name="1_BC nam 2007 (UB)_Book1_Hoan chinh KH 2012 Von ho tro co MT 7" xfId="9475"/>
    <cellStyle name="1_BC nam 2007 (UB)_Book1_Hoan chinh KH 2012 Von ho tro co MT 7 2" xfId="9476"/>
    <cellStyle name="1_BC nam 2007 (UB)_Book1_Hoan chinh KH 2012 Von ho tro co MT 7 2 2" xfId="26150"/>
    <cellStyle name="1_BC nam 2007 (UB)_Book1_Hoan chinh KH 2012 Von ho tro co MT 7 3" xfId="9477"/>
    <cellStyle name="1_BC nam 2007 (UB)_Book1_Hoan chinh KH 2012 Von ho tro co MT 7 3 2" xfId="26151"/>
    <cellStyle name="1_BC nam 2007 (UB)_Book1_Hoan chinh KH 2012 Von ho tro co MT 7 4" xfId="9478"/>
    <cellStyle name="1_BC nam 2007 (UB)_Book1_Hoan chinh KH 2012 Von ho tro co MT 7 4 2" xfId="26152"/>
    <cellStyle name="1_BC nam 2007 (UB)_Book1_Hoan chinh KH 2012 Von ho tro co MT 7 5" xfId="26149"/>
    <cellStyle name="1_BC nam 2007 (UB)_Book1_Hoan chinh KH 2012 Von ho tro co MT 8" xfId="9479"/>
    <cellStyle name="1_BC nam 2007 (UB)_Book1_Hoan chinh KH 2012 Von ho tro co MT 8 2" xfId="9480"/>
    <cellStyle name="1_BC nam 2007 (UB)_Book1_Hoan chinh KH 2012 Von ho tro co MT 8 2 2" xfId="26154"/>
    <cellStyle name="1_BC nam 2007 (UB)_Book1_Hoan chinh KH 2012 Von ho tro co MT 8 3" xfId="9481"/>
    <cellStyle name="1_BC nam 2007 (UB)_Book1_Hoan chinh KH 2012 Von ho tro co MT 8 3 2" xfId="26155"/>
    <cellStyle name="1_BC nam 2007 (UB)_Book1_Hoan chinh KH 2012 Von ho tro co MT 8 4" xfId="9482"/>
    <cellStyle name="1_BC nam 2007 (UB)_Book1_Hoan chinh KH 2012 Von ho tro co MT 8 4 2" xfId="26156"/>
    <cellStyle name="1_BC nam 2007 (UB)_Book1_Hoan chinh KH 2012 Von ho tro co MT 8 5" xfId="26153"/>
    <cellStyle name="1_BC nam 2007 (UB)_Book1_Hoan chinh KH 2012 Von ho tro co MT 9" xfId="9483"/>
    <cellStyle name="1_BC nam 2007 (UB)_Book1_Hoan chinh KH 2012 Von ho tro co MT 9 2" xfId="9484"/>
    <cellStyle name="1_BC nam 2007 (UB)_Book1_Hoan chinh KH 2012 Von ho tro co MT 9 2 2" xfId="26158"/>
    <cellStyle name="1_BC nam 2007 (UB)_Book1_Hoan chinh KH 2012 Von ho tro co MT 9 3" xfId="9485"/>
    <cellStyle name="1_BC nam 2007 (UB)_Book1_Hoan chinh KH 2012 Von ho tro co MT 9 3 2" xfId="26159"/>
    <cellStyle name="1_BC nam 2007 (UB)_Book1_Hoan chinh KH 2012 Von ho tro co MT 9 4" xfId="9486"/>
    <cellStyle name="1_BC nam 2007 (UB)_Book1_Hoan chinh KH 2012 Von ho tro co MT 9 4 2" xfId="26160"/>
    <cellStyle name="1_BC nam 2007 (UB)_Book1_Hoan chinh KH 2012 Von ho tro co MT 9 5" xfId="26157"/>
    <cellStyle name="1_BC nam 2007 (UB)_Book1_Hoan chinh KH 2012 Von ho tro co MT_Bao cao giai ngan quy I" xfId="9487"/>
    <cellStyle name="1_BC nam 2007 (UB)_Book1_Hoan chinh KH 2012 Von ho tro co MT_Bao cao giai ngan quy I 2" xfId="9488"/>
    <cellStyle name="1_BC nam 2007 (UB)_Book1_Hoan chinh KH 2012 Von ho tro co MT_Bao cao giai ngan quy I 2 2" xfId="9489"/>
    <cellStyle name="1_BC nam 2007 (UB)_Book1_Hoan chinh KH 2012 Von ho tro co MT_Bao cao giai ngan quy I 2 2 2" xfId="26163"/>
    <cellStyle name="1_BC nam 2007 (UB)_Book1_Hoan chinh KH 2012 Von ho tro co MT_Bao cao giai ngan quy I 2 3" xfId="9490"/>
    <cellStyle name="1_BC nam 2007 (UB)_Book1_Hoan chinh KH 2012 Von ho tro co MT_Bao cao giai ngan quy I 2 3 2" xfId="26164"/>
    <cellStyle name="1_BC nam 2007 (UB)_Book1_Hoan chinh KH 2012 Von ho tro co MT_Bao cao giai ngan quy I 2 4" xfId="9491"/>
    <cellStyle name="1_BC nam 2007 (UB)_Book1_Hoan chinh KH 2012 Von ho tro co MT_Bao cao giai ngan quy I 2 4 2" xfId="26165"/>
    <cellStyle name="1_BC nam 2007 (UB)_Book1_Hoan chinh KH 2012 Von ho tro co MT_Bao cao giai ngan quy I 2 5" xfId="26162"/>
    <cellStyle name="1_BC nam 2007 (UB)_Book1_Hoan chinh KH 2012 Von ho tro co MT_Bao cao giai ngan quy I 3" xfId="9492"/>
    <cellStyle name="1_BC nam 2007 (UB)_Book1_Hoan chinh KH 2012 Von ho tro co MT_Bao cao giai ngan quy I 3 2" xfId="9493"/>
    <cellStyle name="1_BC nam 2007 (UB)_Book1_Hoan chinh KH 2012 Von ho tro co MT_Bao cao giai ngan quy I 3 2 2" xfId="26167"/>
    <cellStyle name="1_BC nam 2007 (UB)_Book1_Hoan chinh KH 2012 Von ho tro co MT_Bao cao giai ngan quy I 3 3" xfId="9494"/>
    <cellStyle name="1_BC nam 2007 (UB)_Book1_Hoan chinh KH 2012 Von ho tro co MT_Bao cao giai ngan quy I 3 3 2" xfId="26168"/>
    <cellStyle name="1_BC nam 2007 (UB)_Book1_Hoan chinh KH 2012 Von ho tro co MT_Bao cao giai ngan quy I 3 4" xfId="9495"/>
    <cellStyle name="1_BC nam 2007 (UB)_Book1_Hoan chinh KH 2012 Von ho tro co MT_Bao cao giai ngan quy I 3 4 2" xfId="26169"/>
    <cellStyle name="1_BC nam 2007 (UB)_Book1_Hoan chinh KH 2012 Von ho tro co MT_Bao cao giai ngan quy I 3 5" xfId="26166"/>
    <cellStyle name="1_BC nam 2007 (UB)_Book1_Hoan chinh KH 2012 Von ho tro co MT_Bao cao giai ngan quy I 4" xfId="9496"/>
    <cellStyle name="1_BC nam 2007 (UB)_Book1_Hoan chinh KH 2012 Von ho tro co MT_Bao cao giai ngan quy I 4 2" xfId="26170"/>
    <cellStyle name="1_BC nam 2007 (UB)_Book1_Hoan chinh KH 2012 Von ho tro co MT_Bao cao giai ngan quy I 5" xfId="9497"/>
    <cellStyle name="1_BC nam 2007 (UB)_Book1_Hoan chinh KH 2012 Von ho tro co MT_Bao cao giai ngan quy I 5 2" xfId="26171"/>
    <cellStyle name="1_BC nam 2007 (UB)_Book1_Hoan chinh KH 2012 Von ho tro co MT_Bao cao giai ngan quy I 6" xfId="9498"/>
    <cellStyle name="1_BC nam 2007 (UB)_Book1_Hoan chinh KH 2012 Von ho tro co MT_Bao cao giai ngan quy I 6 2" xfId="26172"/>
    <cellStyle name="1_BC nam 2007 (UB)_Book1_Hoan chinh KH 2012 Von ho tro co MT_Bao cao giai ngan quy I 7" xfId="26161"/>
    <cellStyle name="1_BC nam 2007 (UB)_Book1_Hoan chinh KH 2012 Von ho tro co MT_BC von DTPT 6 thang 2012" xfId="9499"/>
    <cellStyle name="1_BC nam 2007 (UB)_Book1_Hoan chinh KH 2012 Von ho tro co MT_BC von DTPT 6 thang 2012 2" xfId="9500"/>
    <cellStyle name="1_BC nam 2007 (UB)_Book1_Hoan chinh KH 2012 Von ho tro co MT_BC von DTPT 6 thang 2012 2 2" xfId="9501"/>
    <cellStyle name="1_BC nam 2007 (UB)_Book1_Hoan chinh KH 2012 Von ho tro co MT_BC von DTPT 6 thang 2012 2 2 2" xfId="26175"/>
    <cellStyle name="1_BC nam 2007 (UB)_Book1_Hoan chinh KH 2012 Von ho tro co MT_BC von DTPT 6 thang 2012 2 3" xfId="9502"/>
    <cellStyle name="1_BC nam 2007 (UB)_Book1_Hoan chinh KH 2012 Von ho tro co MT_BC von DTPT 6 thang 2012 2 3 2" xfId="26176"/>
    <cellStyle name="1_BC nam 2007 (UB)_Book1_Hoan chinh KH 2012 Von ho tro co MT_BC von DTPT 6 thang 2012 2 4" xfId="9503"/>
    <cellStyle name="1_BC nam 2007 (UB)_Book1_Hoan chinh KH 2012 Von ho tro co MT_BC von DTPT 6 thang 2012 2 4 2" xfId="26177"/>
    <cellStyle name="1_BC nam 2007 (UB)_Book1_Hoan chinh KH 2012 Von ho tro co MT_BC von DTPT 6 thang 2012 2 5" xfId="26174"/>
    <cellStyle name="1_BC nam 2007 (UB)_Book1_Hoan chinh KH 2012 Von ho tro co MT_BC von DTPT 6 thang 2012 3" xfId="9504"/>
    <cellStyle name="1_BC nam 2007 (UB)_Book1_Hoan chinh KH 2012 Von ho tro co MT_BC von DTPT 6 thang 2012 3 2" xfId="9505"/>
    <cellStyle name="1_BC nam 2007 (UB)_Book1_Hoan chinh KH 2012 Von ho tro co MT_BC von DTPT 6 thang 2012 3 2 2" xfId="26179"/>
    <cellStyle name="1_BC nam 2007 (UB)_Book1_Hoan chinh KH 2012 Von ho tro co MT_BC von DTPT 6 thang 2012 3 3" xfId="9506"/>
    <cellStyle name="1_BC nam 2007 (UB)_Book1_Hoan chinh KH 2012 Von ho tro co MT_BC von DTPT 6 thang 2012 3 3 2" xfId="26180"/>
    <cellStyle name="1_BC nam 2007 (UB)_Book1_Hoan chinh KH 2012 Von ho tro co MT_BC von DTPT 6 thang 2012 3 4" xfId="9507"/>
    <cellStyle name="1_BC nam 2007 (UB)_Book1_Hoan chinh KH 2012 Von ho tro co MT_BC von DTPT 6 thang 2012 3 4 2" xfId="26181"/>
    <cellStyle name="1_BC nam 2007 (UB)_Book1_Hoan chinh KH 2012 Von ho tro co MT_BC von DTPT 6 thang 2012 3 5" xfId="26178"/>
    <cellStyle name="1_BC nam 2007 (UB)_Book1_Hoan chinh KH 2012 Von ho tro co MT_BC von DTPT 6 thang 2012 4" xfId="9508"/>
    <cellStyle name="1_BC nam 2007 (UB)_Book1_Hoan chinh KH 2012 Von ho tro co MT_BC von DTPT 6 thang 2012 4 2" xfId="26182"/>
    <cellStyle name="1_BC nam 2007 (UB)_Book1_Hoan chinh KH 2012 Von ho tro co MT_BC von DTPT 6 thang 2012 5" xfId="9509"/>
    <cellStyle name="1_BC nam 2007 (UB)_Book1_Hoan chinh KH 2012 Von ho tro co MT_BC von DTPT 6 thang 2012 5 2" xfId="26183"/>
    <cellStyle name="1_BC nam 2007 (UB)_Book1_Hoan chinh KH 2012 Von ho tro co MT_BC von DTPT 6 thang 2012 6" xfId="9510"/>
    <cellStyle name="1_BC nam 2007 (UB)_Book1_Hoan chinh KH 2012 Von ho tro co MT_BC von DTPT 6 thang 2012 6 2" xfId="26184"/>
    <cellStyle name="1_BC nam 2007 (UB)_Book1_Hoan chinh KH 2012 Von ho tro co MT_BC von DTPT 6 thang 2012 7" xfId="26173"/>
    <cellStyle name="1_BC nam 2007 (UB)_Book1_Hoan chinh KH 2012 Von ho tro co MT_Bieu du thao QD von ho tro co MT" xfId="9511"/>
    <cellStyle name="1_BC nam 2007 (UB)_Book1_Hoan chinh KH 2012 Von ho tro co MT_Bieu du thao QD von ho tro co MT 2" xfId="9512"/>
    <cellStyle name="1_BC nam 2007 (UB)_Book1_Hoan chinh KH 2012 Von ho tro co MT_Bieu du thao QD von ho tro co MT 2 2" xfId="9513"/>
    <cellStyle name="1_BC nam 2007 (UB)_Book1_Hoan chinh KH 2012 Von ho tro co MT_Bieu du thao QD von ho tro co MT 2 2 2" xfId="26187"/>
    <cellStyle name="1_BC nam 2007 (UB)_Book1_Hoan chinh KH 2012 Von ho tro co MT_Bieu du thao QD von ho tro co MT 2 3" xfId="9514"/>
    <cellStyle name="1_BC nam 2007 (UB)_Book1_Hoan chinh KH 2012 Von ho tro co MT_Bieu du thao QD von ho tro co MT 2 3 2" xfId="26188"/>
    <cellStyle name="1_BC nam 2007 (UB)_Book1_Hoan chinh KH 2012 Von ho tro co MT_Bieu du thao QD von ho tro co MT 2 4" xfId="9515"/>
    <cellStyle name="1_BC nam 2007 (UB)_Book1_Hoan chinh KH 2012 Von ho tro co MT_Bieu du thao QD von ho tro co MT 2 4 2" xfId="26189"/>
    <cellStyle name="1_BC nam 2007 (UB)_Book1_Hoan chinh KH 2012 Von ho tro co MT_Bieu du thao QD von ho tro co MT 2 5" xfId="26186"/>
    <cellStyle name="1_BC nam 2007 (UB)_Book1_Hoan chinh KH 2012 Von ho tro co MT_Bieu du thao QD von ho tro co MT 3" xfId="9516"/>
    <cellStyle name="1_BC nam 2007 (UB)_Book1_Hoan chinh KH 2012 Von ho tro co MT_Bieu du thao QD von ho tro co MT 3 2" xfId="9517"/>
    <cellStyle name="1_BC nam 2007 (UB)_Book1_Hoan chinh KH 2012 Von ho tro co MT_Bieu du thao QD von ho tro co MT 3 2 2" xfId="26191"/>
    <cellStyle name="1_BC nam 2007 (UB)_Book1_Hoan chinh KH 2012 Von ho tro co MT_Bieu du thao QD von ho tro co MT 3 3" xfId="9518"/>
    <cellStyle name="1_BC nam 2007 (UB)_Book1_Hoan chinh KH 2012 Von ho tro co MT_Bieu du thao QD von ho tro co MT 3 3 2" xfId="26192"/>
    <cellStyle name="1_BC nam 2007 (UB)_Book1_Hoan chinh KH 2012 Von ho tro co MT_Bieu du thao QD von ho tro co MT 3 4" xfId="9519"/>
    <cellStyle name="1_BC nam 2007 (UB)_Book1_Hoan chinh KH 2012 Von ho tro co MT_Bieu du thao QD von ho tro co MT 3 4 2" xfId="26193"/>
    <cellStyle name="1_BC nam 2007 (UB)_Book1_Hoan chinh KH 2012 Von ho tro co MT_Bieu du thao QD von ho tro co MT 3 5" xfId="26190"/>
    <cellStyle name="1_BC nam 2007 (UB)_Book1_Hoan chinh KH 2012 Von ho tro co MT_Bieu du thao QD von ho tro co MT 4" xfId="9520"/>
    <cellStyle name="1_BC nam 2007 (UB)_Book1_Hoan chinh KH 2012 Von ho tro co MT_Bieu du thao QD von ho tro co MT 4 2" xfId="26194"/>
    <cellStyle name="1_BC nam 2007 (UB)_Book1_Hoan chinh KH 2012 Von ho tro co MT_Bieu du thao QD von ho tro co MT 5" xfId="9521"/>
    <cellStyle name="1_BC nam 2007 (UB)_Book1_Hoan chinh KH 2012 Von ho tro co MT_Bieu du thao QD von ho tro co MT 5 2" xfId="26195"/>
    <cellStyle name="1_BC nam 2007 (UB)_Book1_Hoan chinh KH 2012 Von ho tro co MT_Bieu du thao QD von ho tro co MT 6" xfId="9522"/>
    <cellStyle name="1_BC nam 2007 (UB)_Book1_Hoan chinh KH 2012 Von ho tro co MT_Bieu du thao QD von ho tro co MT 6 2" xfId="26196"/>
    <cellStyle name="1_BC nam 2007 (UB)_Book1_Hoan chinh KH 2012 Von ho tro co MT_Bieu du thao QD von ho tro co MT 7" xfId="26185"/>
    <cellStyle name="1_BC nam 2007 (UB)_Book1_Hoan chinh KH 2012 Von ho tro co MT_Ke hoach 2012 theo doi (giai ngan 30.6.12)" xfId="9523"/>
    <cellStyle name="1_BC nam 2007 (UB)_Book1_Hoan chinh KH 2012 Von ho tro co MT_Ke hoach 2012 theo doi (giai ngan 30.6.12) 2" xfId="9524"/>
    <cellStyle name="1_BC nam 2007 (UB)_Book1_Hoan chinh KH 2012 Von ho tro co MT_Ke hoach 2012 theo doi (giai ngan 30.6.12) 2 2" xfId="9525"/>
    <cellStyle name="1_BC nam 2007 (UB)_Book1_Hoan chinh KH 2012 Von ho tro co MT_Ke hoach 2012 theo doi (giai ngan 30.6.12) 2 2 2" xfId="26199"/>
    <cellStyle name="1_BC nam 2007 (UB)_Book1_Hoan chinh KH 2012 Von ho tro co MT_Ke hoach 2012 theo doi (giai ngan 30.6.12) 2 3" xfId="9526"/>
    <cellStyle name="1_BC nam 2007 (UB)_Book1_Hoan chinh KH 2012 Von ho tro co MT_Ke hoach 2012 theo doi (giai ngan 30.6.12) 2 3 2" xfId="26200"/>
    <cellStyle name="1_BC nam 2007 (UB)_Book1_Hoan chinh KH 2012 Von ho tro co MT_Ke hoach 2012 theo doi (giai ngan 30.6.12) 2 4" xfId="9527"/>
    <cellStyle name="1_BC nam 2007 (UB)_Book1_Hoan chinh KH 2012 Von ho tro co MT_Ke hoach 2012 theo doi (giai ngan 30.6.12) 2 4 2" xfId="26201"/>
    <cellStyle name="1_BC nam 2007 (UB)_Book1_Hoan chinh KH 2012 Von ho tro co MT_Ke hoach 2012 theo doi (giai ngan 30.6.12) 2 5" xfId="26198"/>
    <cellStyle name="1_BC nam 2007 (UB)_Book1_Hoan chinh KH 2012 Von ho tro co MT_Ke hoach 2012 theo doi (giai ngan 30.6.12) 3" xfId="9528"/>
    <cellStyle name="1_BC nam 2007 (UB)_Book1_Hoan chinh KH 2012 Von ho tro co MT_Ke hoach 2012 theo doi (giai ngan 30.6.12) 3 2" xfId="9529"/>
    <cellStyle name="1_BC nam 2007 (UB)_Book1_Hoan chinh KH 2012 Von ho tro co MT_Ke hoach 2012 theo doi (giai ngan 30.6.12) 3 2 2" xfId="26203"/>
    <cellStyle name="1_BC nam 2007 (UB)_Book1_Hoan chinh KH 2012 Von ho tro co MT_Ke hoach 2012 theo doi (giai ngan 30.6.12) 3 3" xfId="9530"/>
    <cellStyle name="1_BC nam 2007 (UB)_Book1_Hoan chinh KH 2012 Von ho tro co MT_Ke hoach 2012 theo doi (giai ngan 30.6.12) 3 3 2" xfId="26204"/>
    <cellStyle name="1_BC nam 2007 (UB)_Book1_Hoan chinh KH 2012 Von ho tro co MT_Ke hoach 2012 theo doi (giai ngan 30.6.12) 3 4" xfId="9531"/>
    <cellStyle name="1_BC nam 2007 (UB)_Book1_Hoan chinh KH 2012 Von ho tro co MT_Ke hoach 2012 theo doi (giai ngan 30.6.12) 3 4 2" xfId="26205"/>
    <cellStyle name="1_BC nam 2007 (UB)_Book1_Hoan chinh KH 2012 Von ho tro co MT_Ke hoach 2012 theo doi (giai ngan 30.6.12) 3 5" xfId="26202"/>
    <cellStyle name="1_BC nam 2007 (UB)_Book1_Hoan chinh KH 2012 Von ho tro co MT_Ke hoach 2012 theo doi (giai ngan 30.6.12) 4" xfId="9532"/>
    <cellStyle name="1_BC nam 2007 (UB)_Book1_Hoan chinh KH 2012 Von ho tro co MT_Ke hoach 2012 theo doi (giai ngan 30.6.12) 4 2" xfId="26206"/>
    <cellStyle name="1_BC nam 2007 (UB)_Book1_Hoan chinh KH 2012 Von ho tro co MT_Ke hoach 2012 theo doi (giai ngan 30.6.12) 5" xfId="9533"/>
    <cellStyle name="1_BC nam 2007 (UB)_Book1_Hoan chinh KH 2012 Von ho tro co MT_Ke hoach 2012 theo doi (giai ngan 30.6.12) 5 2" xfId="26207"/>
    <cellStyle name="1_BC nam 2007 (UB)_Book1_Hoan chinh KH 2012 Von ho tro co MT_Ke hoach 2012 theo doi (giai ngan 30.6.12) 6" xfId="9534"/>
    <cellStyle name="1_BC nam 2007 (UB)_Book1_Hoan chinh KH 2012 Von ho tro co MT_Ke hoach 2012 theo doi (giai ngan 30.6.12) 6 2" xfId="26208"/>
    <cellStyle name="1_BC nam 2007 (UB)_Book1_Hoan chinh KH 2012 Von ho tro co MT_Ke hoach 2012 theo doi (giai ngan 30.6.12) 7" xfId="26197"/>
    <cellStyle name="1_BC nam 2007 (UB)_Book1_Ke hoach 2012 (theo doi)" xfId="9535"/>
    <cellStyle name="1_BC nam 2007 (UB)_Book1_Ke hoach 2012 (theo doi) 2" xfId="9536"/>
    <cellStyle name="1_BC nam 2007 (UB)_Book1_Ke hoach 2012 (theo doi) 2 2" xfId="9537"/>
    <cellStyle name="1_BC nam 2007 (UB)_Book1_Ke hoach 2012 (theo doi) 2 2 2" xfId="26211"/>
    <cellStyle name="1_BC nam 2007 (UB)_Book1_Ke hoach 2012 (theo doi) 2 3" xfId="9538"/>
    <cellStyle name="1_BC nam 2007 (UB)_Book1_Ke hoach 2012 (theo doi) 2 3 2" xfId="26212"/>
    <cellStyle name="1_BC nam 2007 (UB)_Book1_Ke hoach 2012 (theo doi) 2 4" xfId="9539"/>
    <cellStyle name="1_BC nam 2007 (UB)_Book1_Ke hoach 2012 (theo doi) 2 4 2" xfId="26213"/>
    <cellStyle name="1_BC nam 2007 (UB)_Book1_Ke hoach 2012 (theo doi) 2 5" xfId="26210"/>
    <cellStyle name="1_BC nam 2007 (UB)_Book1_Ke hoach 2012 (theo doi) 3" xfId="9540"/>
    <cellStyle name="1_BC nam 2007 (UB)_Book1_Ke hoach 2012 (theo doi) 3 2" xfId="9541"/>
    <cellStyle name="1_BC nam 2007 (UB)_Book1_Ke hoach 2012 (theo doi) 3 2 2" xfId="26215"/>
    <cellStyle name="1_BC nam 2007 (UB)_Book1_Ke hoach 2012 (theo doi) 3 3" xfId="9542"/>
    <cellStyle name="1_BC nam 2007 (UB)_Book1_Ke hoach 2012 (theo doi) 3 3 2" xfId="26216"/>
    <cellStyle name="1_BC nam 2007 (UB)_Book1_Ke hoach 2012 (theo doi) 3 4" xfId="9543"/>
    <cellStyle name="1_BC nam 2007 (UB)_Book1_Ke hoach 2012 (theo doi) 3 4 2" xfId="26217"/>
    <cellStyle name="1_BC nam 2007 (UB)_Book1_Ke hoach 2012 (theo doi) 3 5" xfId="26214"/>
    <cellStyle name="1_BC nam 2007 (UB)_Book1_Ke hoach 2012 (theo doi) 4" xfId="9544"/>
    <cellStyle name="1_BC nam 2007 (UB)_Book1_Ke hoach 2012 (theo doi) 4 2" xfId="26218"/>
    <cellStyle name="1_BC nam 2007 (UB)_Book1_Ke hoach 2012 (theo doi) 5" xfId="9545"/>
    <cellStyle name="1_BC nam 2007 (UB)_Book1_Ke hoach 2012 (theo doi) 5 2" xfId="26219"/>
    <cellStyle name="1_BC nam 2007 (UB)_Book1_Ke hoach 2012 (theo doi) 6" xfId="9546"/>
    <cellStyle name="1_BC nam 2007 (UB)_Book1_Ke hoach 2012 (theo doi) 6 2" xfId="26220"/>
    <cellStyle name="1_BC nam 2007 (UB)_Book1_Ke hoach 2012 (theo doi) 7" xfId="26209"/>
    <cellStyle name="1_BC nam 2007 (UB)_Book1_Ke hoach 2012 theo doi (giai ngan 30.6.12)" xfId="9547"/>
    <cellStyle name="1_BC nam 2007 (UB)_Book1_Ke hoach 2012 theo doi (giai ngan 30.6.12) 2" xfId="9548"/>
    <cellStyle name="1_BC nam 2007 (UB)_Book1_Ke hoach 2012 theo doi (giai ngan 30.6.12) 2 2" xfId="9549"/>
    <cellStyle name="1_BC nam 2007 (UB)_Book1_Ke hoach 2012 theo doi (giai ngan 30.6.12) 2 2 2" xfId="26223"/>
    <cellStyle name="1_BC nam 2007 (UB)_Book1_Ke hoach 2012 theo doi (giai ngan 30.6.12) 2 3" xfId="9550"/>
    <cellStyle name="1_BC nam 2007 (UB)_Book1_Ke hoach 2012 theo doi (giai ngan 30.6.12) 2 3 2" xfId="26224"/>
    <cellStyle name="1_BC nam 2007 (UB)_Book1_Ke hoach 2012 theo doi (giai ngan 30.6.12) 2 4" xfId="9551"/>
    <cellStyle name="1_BC nam 2007 (UB)_Book1_Ke hoach 2012 theo doi (giai ngan 30.6.12) 2 4 2" xfId="26225"/>
    <cellStyle name="1_BC nam 2007 (UB)_Book1_Ke hoach 2012 theo doi (giai ngan 30.6.12) 2 5" xfId="26222"/>
    <cellStyle name="1_BC nam 2007 (UB)_Book1_Ke hoach 2012 theo doi (giai ngan 30.6.12) 3" xfId="9552"/>
    <cellStyle name="1_BC nam 2007 (UB)_Book1_Ke hoach 2012 theo doi (giai ngan 30.6.12) 3 2" xfId="9553"/>
    <cellStyle name="1_BC nam 2007 (UB)_Book1_Ke hoach 2012 theo doi (giai ngan 30.6.12) 3 2 2" xfId="26227"/>
    <cellStyle name="1_BC nam 2007 (UB)_Book1_Ke hoach 2012 theo doi (giai ngan 30.6.12) 3 3" xfId="9554"/>
    <cellStyle name="1_BC nam 2007 (UB)_Book1_Ke hoach 2012 theo doi (giai ngan 30.6.12) 3 3 2" xfId="26228"/>
    <cellStyle name="1_BC nam 2007 (UB)_Book1_Ke hoach 2012 theo doi (giai ngan 30.6.12) 3 4" xfId="9555"/>
    <cellStyle name="1_BC nam 2007 (UB)_Book1_Ke hoach 2012 theo doi (giai ngan 30.6.12) 3 4 2" xfId="26229"/>
    <cellStyle name="1_BC nam 2007 (UB)_Book1_Ke hoach 2012 theo doi (giai ngan 30.6.12) 3 5" xfId="26226"/>
    <cellStyle name="1_BC nam 2007 (UB)_Book1_Ke hoach 2012 theo doi (giai ngan 30.6.12) 4" xfId="9556"/>
    <cellStyle name="1_BC nam 2007 (UB)_Book1_Ke hoach 2012 theo doi (giai ngan 30.6.12) 4 2" xfId="26230"/>
    <cellStyle name="1_BC nam 2007 (UB)_Book1_Ke hoach 2012 theo doi (giai ngan 30.6.12) 5" xfId="9557"/>
    <cellStyle name="1_BC nam 2007 (UB)_Book1_Ke hoach 2012 theo doi (giai ngan 30.6.12) 5 2" xfId="26231"/>
    <cellStyle name="1_BC nam 2007 (UB)_Book1_Ke hoach 2012 theo doi (giai ngan 30.6.12) 6" xfId="9558"/>
    <cellStyle name="1_BC nam 2007 (UB)_Book1_Ke hoach 2012 theo doi (giai ngan 30.6.12) 6 2" xfId="26232"/>
    <cellStyle name="1_BC nam 2007 (UB)_Book1_Ke hoach 2012 theo doi (giai ngan 30.6.12) 7" xfId="26221"/>
    <cellStyle name="1_BC nam 2007 (UB)_Chi tieu 5 nam" xfId="9559"/>
    <cellStyle name="1_BC nam 2007 (UB)_Chi tieu 5 nam 2" xfId="9560"/>
    <cellStyle name="1_BC nam 2007 (UB)_Chi tieu 5 nam 2 2" xfId="9561"/>
    <cellStyle name="1_BC nam 2007 (UB)_Chi tieu 5 nam 2 2 2" xfId="26235"/>
    <cellStyle name="1_BC nam 2007 (UB)_Chi tieu 5 nam 2 3" xfId="9562"/>
    <cellStyle name="1_BC nam 2007 (UB)_Chi tieu 5 nam 2 3 2" xfId="26236"/>
    <cellStyle name="1_BC nam 2007 (UB)_Chi tieu 5 nam 2 4" xfId="9563"/>
    <cellStyle name="1_BC nam 2007 (UB)_Chi tieu 5 nam 2 4 2" xfId="26237"/>
    <cellStyle name="1_BC nam 2007 (UB)_Chi tieu 5 nam 2 5" xfId="26234"/>
    <cellStyle name="1_BC nam 2007 (UB)_Chi tieu 5 nam 3" xfId="9564"/>
    <cellStyle name="1_BC nam 2007 (UB)_Chi tieu 5 nam 3 2" xfId="26238"/>
    <cellStyle name="1_BC nam 2007 (UB)_Chi tieu 5 nam 4" xfId="9565"/>
    <cellStyle name="1_BC nam 2007 (UB)_Chi tieu 5 nam 4 2" xfId="26239"/>
    <cellStyle name="1_BC nam 2007 (UB)_Chi tieu 5 nam 5" xfId="9566"/>
    <cellStyle name="1_BC nam 2007 (UB)_Chi tieu 5 nam 5 2" xfId="26240"/>
    <cellStyle name="1_BC nam 2007 (UB)_Chi tieu 5 nam 6" xfId="26233"/>
    <cellStyle name="1_BC nam 2007 (UB)_Chi tieu 5 nam_BC cong trinh trong diem" xfId="9567"/>
    <cellStyle name="1_BC nam 2007 (UB)_Chi tieu 5 nam_BC cong trinh trong diem 2" xfId="9568"/>
    <cellStyle name="1_BC nam 2007 (UB)_Chi tieu 5 nam_BC cong trinh trong diem 2 2" xfId="9569"/>
    <cellStyle name="1_BC nam 2007 (UB)_Chi tieu 5 nam_BC cong trinh trong diem 2 2 2" xfId="26243"/>
    <cellStyle name="1_BC nam 2007 (UB)_Chi tieu 5 nam_BC cong trinh trong diem 2 3" xfId="9570"/>
    <cellStyle name="1_BC nam 2007 (UB)_Chi tieu 5 nam_BC cong trinh trong diem 2 3 2" xfId="26244"/>
    <cellStyle name="1_BC nam 2007 (UB)_Chi tieu 5 nam_BC cong trinh trong diem 2 4" xfId="9571"/>
    <cellStyle name="1_BC nam 2007 (UB)_Chi tieu 5 nam_BC cong trinh trong diem 2 4 2" xfId="26245"/>
    <cellStyle name="1_BC nam 2007 (UB)_Chi tieu 5 nam_BC cong trinh trong diem 2 5" xfId="26242"/>
    <cellStyle name="1_BC nam 2007 (UB)_Chi tieu 5 nam_BC cong trinh trong diem 3" xfId="9572"/>
    <cellStyle name="1_BC nam 2007 (UB)_Chi tieu 5 nam_BC cong trinh trong diem 3 2" xfId="26246"/>
    <cellStyle name="1_BC nam 2007 (UB)_Chi tieu 5 nam_BC cong trinh trong diem 4" xfId="9573"/>
    <cellStyle name="1_BC nam 2007 (UB)_Chi tieu 5 nam_BC cong trinh trong diem 4 2" xfId="26247"/>
    <cellStyle name="1_BC nam 2007 (UB)_Chi tieu 5 nam_BC cong trinh trong diem 5" xfId="9574"/>
    <cellStyle name="1_BC nam 2007 (UB)_Chi tieu 5 nam_BC cong trinh trong diem 5 2" xfId="26248"/>
    <cellStyle name="1_BC nam 2007 (UB)_Chi tieu 5 nam_BC cong trinh trong diem 6" xfId="26241"/>
    <cellStyle name="1_BC nam 2007 (UB)_Chi tieu 5 nam_BC cong trinh trong diem_BC von DTPT 6 thang 2012" xfId="9575"/>
    <cellStyle name="1_BC nam 2007 (UB)_Chi tieu 5 nam_BC cong trinh trong diem_BC von DTPT 6 thang 2012 2" xfId="9576"/>
    <cellStyle name="1_BC nam 2007 (UB)_Chi tieu 5 nam_BC cong trinh trong diem_BC von DTPT 6 thang 2012 2 2" xfId="9577"/>
    <cellStyle name="1_BC nam 2007 (UB)_Chi tieu 5 nam_BC cong trinh trong diem_BC von DTPT 6 thang 2012 2 2 2" xfId="26251"/>
    <cellStyle name="1_BC nam 2007 (UB)_Chi tieu 5 nam_BC cong trinh trong diem_BC von DTPT 6 thang 2012 2 3" xfId="9578"/>
    <cellStyle name="1_BC nam 2007 (UB)_Chi tieu 5 nam_BC cong trinh trong diem_BC von DTPT 6 thang 2012 2 3 2" xfId="26252"/>
    <cellStyle name="1_BC nam 2007 (UB)_Chi tieu 5 nam_BC cong trinh trong diem_BC von DTPT 6 thang 2012 2 4" xfId="9579"/>
    <cellStyle name="1_BC nam 2007 (UB)_Chi tieu 5 nam_BC cong trinh trong diem_BC von DTPT 6 thang 2012 2 4 2" xfId="26253"/>
    <cellStyle name="1_BC nam 2007 (UB)_Chi tieu 5 nam_BC cong trinh trong diem_BC von DTPT 6 thang 2012 2 5" xfId="26250"/>
    <cellStyle name="1_BC nam 2007 (UB)_Chi tieu 5 nam_BC cong trinh trong diem_BC von DTPT 6 thang 2012 3" xfId="9580"/>
    <cellStyle name="1_BC nam 2007 (UB)_Chi tieu 5 nam_BC cong trinh trong diem_BC von DTPT 6 thang 2012 3 2" xfId="26254"/>
    <cellStyle name="1_BC nam 2007 (UB)_Chi tieu 5 nam_BC cong trinh trong diem_BC von DTPT 6 thang 2012 4" xfId="9581"/>
    <cellStyle name="1_BC nam 2007 (UB)_Chi tieu 5 nam_BC cong trinh trong diem_BC von DTPT 6 thang 2012 4 2" xfId="26255"/>
    <cellStyle name="1_BC nam 2007 (UB)_Chi tieu 5 nam_BC cong trinh trong diem_BC von DTPT 6 thang 2012 5" xfId="9582"/>
    <cellStyle name="1_BC nam 2007 (UB)_Chi tieu 5 nam_BC cong trinh trong diem_BC von DTPT 6 thang 2012 5 2" xfId="26256"/>
    <cellStyle name="1_BC nam 2007 (UB)_Chi tieu 5 nam_BC cong trinh trong diem_BC von DTPT 6 thang 2012 6" xfId="26249"/>
    <cellStyle name="1_BC nam 2007 (UB)_Chi tieu 5 nam_BC cong trinh trong diem_Bieu du thao QD von ho tro co MT" xfId="9583"/>
    <cellStyle name="1_BC nam 2007 (UB)_Chi tieu 5 nam_BC cong trinh trong diem_Bieu du thao QD von ho tro co MT 2" xfId="9584"/>
    <cellStyle name="1_BC nam 2007 (UB)_Chi tieu 5 nam_BC cong trinh trong diem_Bieu du thao QD von ho tro co MT 2 2" xfId="9585"/>
    <cellStyle name="1_BC nam 2007 (UB)_Chi tieu 5 nam_BC cong trinh trong diem_Bieu du thao QD von ho tro co MT 2 2 2" xfId="26259"/>
    <cellStyle name="1_BC nam 2007 (UB)_Chi tieu 5 nam_BC cong trinh trong diem_Bieu du thao QD von ho tro co MT 2 3" xfId="9586"/>
    <cellStyle name="1_BC nam 2007 (UB)_Chi tieu 5 nam_BC cong trinh trong diem_Bieu du thao QD von ho tro co MT 2 3 2" xfId="26260"/>
    <cellStyle name="1_BC nam 2007 (UB)_Chi tieu 5 nam_BC cong trinh trong diem_Bieu du thao QD von ho tro co MT 2 4" xfId="9587"/>
    <cellStyle name="1_BC nam 2007 (UB)_Chi tieu 5 nam_BC cong trinh trong diem_Bieu du thao QD von ho tro co MT 2 4 2" xfId="26261"/>
    <cellStyle name="1_BC nam 2007 (UB)_Chi tieu 5 nam_BC cong trinh trong diem_Bieu du thao QD von ho tro co MT 2 5" xfId="26258"/>
    <cellStyle name="1_BC nam 2007 (UB)_Chi tieu 5 nam_BC cong trinh trong diem_Bieu du thao QD von ho tro co MT 3" xfId="9588"/>
    <cellStyle name="1_BC nam 2007 (UB)_Chi tieu 5 nam_BC cong trinh trong diem_Bieu du thao QD von ho tro co MT 3 2" xfId="26262"/>
    <cellStyle name="1_BC nam 2007 (UB)_Chi tieu 5 nam_BC cong trinh trong diem_Bieu du thao QD von ho tro co MT 4" xfId="9589"/>
    <cellStyle name="1_BC nam 2007 (UB)_Chi tieu 5 nam_BC cong trinh trong diem_Bieu du thao QD von ho tro co MT 4 2" xfId="26263"/>
    <cellStyle name="1_BC nam 2007 (UB)_Chi tieu 5 nam_BC cong trinh trong diem_Bieu du thao QD von ho tro co MT 5" xfId="9590"/>
    <cellStyle name="1_BC nam 2007 (UB)_Chi tieu 5 nam_BC cong trinh trong diem_Bieu du thao QD von ho tro co MT 5 2" xfId="26264"/>
    <cellStyle name="1_BC nam 2007 (UB)_Chi tieu 5 nam_BC cong trinh trong diem_Bieu du thao QD von ho tro co MT 6" xfId="26257"/>
    <cellStyle name="1_BC nam 2007 (UB)_Chi tieu 5 nam_BC cong trinh trong diem_Ke hoach 2012 (theo doi)" xfId="9591"/>
    <cellStyle name="1_BC nam 2007 (UB)_Chi tieu 5 nam_BC cong trinh trong diem_Ke hoach 2012 (theo doi) 2" xfId="9592"/>
    <cellStyle name="1_BC nam 2007 (UB)_Chi tieu 5 nam_BC cong trinh trong diem_Ke hoach 2012 (theo doi) 2 2" xfId="9593"/>
    <cellStyle name="1_BC nam 2007 (UB)_Chi tieu 5 nam_BC cong trinh trong diem_Ke hoach 2012 (theo doi) 2 2 2" xfId="26267"/>
    <cellStyle name="1_BC nam 2007 (UB)_Chi tieu 5 nam_BC cong trinh trong diem_Ke hoach 2012 (theo doi) 2 3" xfId="9594"/>
    <cellStyle name="1_BC nam 2007 (UB)_Chi tieu 5 nam_BC cong trinh trong diem_Ke hoach 2012 (theo doi) 2 3 2" xfId="26268"/>
    <cellStyle name="1_BC nam 2007 (UB)_Chi tieu 5 nam_BC cong trinh trong diem_Ke hoach 2012 (theo doi) 2 4" xfId="9595"/>
    <cellStyle name="1_BC nam 2007 (UB)_Chi tieu 5 nam_BC cong trinh trong diem_Ke hoach 2012 (theo doi) 2 4 2" xfId="26269"/>
    <cellStyle name="1_BC nam 2007 (UB)_Chi tieu 5 nam_BC cong trinh trong diem_Ke hoach 2012 (theo doi) 2 5" xfId="26266"/>
    <cellStyle name="1_BC nam 2007 (UB)_Chi tieu 5 nam_BC cong trinh trong diem_Ke hoach 2012 (theo doi) 3" xfId="9596"/>
    <cellStyle name="1_BC nam 2007 (UB)_Chi tieu 5 nam_BC cong trinh trong diem_Ke hoach 2012 (theo doi) 3 2" xfId="26270"/>
    <cellStyle name="1_BC nam 2007 (UB)_Chi tieu 5 nam_BC cong trinh trong diem_Ke hoach 2012 (theo doi) 4" xfId="9597"/>
    <cellStyle name="1_BC nam 2007 (UB)_Chi tieu 5 nam_BC cong trinh trong diem_Ke hoach 2012 (theo doi) 4 2" xfId="26271"/>
    <cellStyle name="1_BC nam 2007 (UB)_Chi tieu 5 nam_BC cong trinh trong diem_Ke hoach 2012 (theo doi) 5" xfId="9598"/>
    <cellStyle name="1_BC nam 2007 (UB)_Chi tieu 5 nam_BC cong trinh trong diem_Ke hoach 2012 (theo doi) 5 2" xfId="26272"/>
    <cellStyle name="1_BC nam 2007 (UB)_Chi tieu 5 nam_BC cong trinh trong diem_Ke hoach 2012 (theo doi) 6" xfId="26265"/>
    <cellStyle name="1_BC nam 2007 (UB)_Chi tieu 5 nam_BC cong trinh trong diem_Ke hoach 2012 theo doi (giai ngan 30.6.12)" xfId="9599"/>
    <cellStyle name="1_BC nam 2007 (UB)_Chi tieu 5 nam_BC cong trinh trong diem_Ke hoach 2012 theo doi (giai ngan 30.6.12) 2" xfId="9600"/>
    <cellStyle name="1_BC nam 2007 (UB)_Chi tieu 5 nam_BC cong trinh trong diem_Ke hoach 2012 theo doi (giai ngan 30.6.12) 2 2" xfId="9601"/>
    <cellStyle name="1_BC nam 2007 (UB)_Chi tieu 5 nam_BC cong trinh trong diem_Ke hoach 2012 theo doi (giai ngan 30.6.12) 2 2 2" xfId="26275"/>
    <cellStyle name="1_BC nam 2007 (UB)_Chi tieu 5 nam_BC cong trinh trong diem_Ke hoach 2012 theo doi (giai ngan 30.6.12) 2 3" xfId="9602"/>
    <cellStyle name="1_BC nam 2007 (UB)_Chi tieu 5 nam_BC cong trinh trong diem_Ke hoach 2012 theo doi (giai ngan 30.6.12) 2 3 2" xfId="26276"/>
    <cellStyle name="1_BC nam 2007 (UB)_Chi tieu 5 nam_BC cong trinh trong diem_Ke hoach 2012 theo doi (giai ngan 30.6.12) 2 4" xfId="9603"/>
    <cellStyle name="1_BC nam 2007 (UB)_Chi tieu 5 nam_BC cong trinh trong diem_Ke hoach 2012 theo doi (giai ngan 30.6.12) 2 4 2" xfId="26277"/>
    <cellStyle name="1_BC nam 2007 (UB)_Chi tieu 5 nam_BC cong trinh trong diem_Ke hoach 2012 theo doi (giai ngan 30.6.12) 2 5" xfId="26274"/>
    <cellStyle name="1_BC nam 2007 (UB)_Chi tieu 5 nam_BC cong trinh trong diem_Ke hoach 2012 theo doi (giai ngan 30.6.12) 3" xfId="9604"/>
    <cellStyle name="1_BC nam 2007 (UB)_Chi tieu 5 nam_BC cong trinh trong diem_Ke hoach 2012 theo doi (giai ngan 30.6.12) 3 2" xfId="26278"/>
    <cellStyle name="1_BC nam 2007 (UB)_Chi tieu 5 nam_BC cong trinh trong diem_Ke hoach 2012 theo doi (giai ngan 30.6.12) 4" xfId="9605"/>
    <cellStyle name="1_BC nam 2007 (UB)_Chi tieu 5 nam_BC cong trinh trong diem_Ke hoach 2012 theo doi (giai ngan 30.6.12) 4 2" xfId="26279"/>
    <cellStyle name="1_BC nam 2007 (UB)_Chi tieu 5 nam_BC cong trinh trong diem_Ke hoach 2012 theo doi (giai ngan 30.6.12) 5" xfId="9606"/>
    <cellStyle name="1_BC nam 2007 (UB)_Chi tieu 5 nam_BC cong trinh trong diem_Ke hoach 2012 theo doi (giai ngan 30.6.12) 5 2" xfId="26280"/>
    <cellStyle name="1_BC nam 2007 (UB)_Chi tieu 5 nam_BC cong trinh trong diem_Ke hoach 2012 theo doi (giai ngan 30.6.12) 6" xfId="26273"/>
    <cellStyle name="1_BC nam 2007 (UB)_Chi tieu 5 nam_BC von DTPT 6 thang 2012" xfId="9607"/>
    <cellStyle name="1_BC nam 2007 (UB)_Chi tieu 5 nam_BC von DTPT 6 thang 2012 2" xfId="9608"/>
    <cellStyle name="1_BC nam 2007 (UB)_Chi tieu 5 nam_BC von DTPT 6 thang 2012 2 2" xfId="9609"/>
    <cellStyle name="1_BC nam 2007 (UB)_Chi tieu 5 nam_BC von DTPT 6 thang 2012 2 2 2" xfId="26283"/>
    <cellStyle name="1_BC nam 2007 (UB)_Chi tieu 5 nam_BC von DTPT 6 thang 2012 2 3" xfId="9610"/>
    <cellStyle name="1_BC nam 2007 (UB)_Chi tieu 5 nam_BC von DTPT 6 thang 2012 2 3 2" xfId="26284"/>
    <cellStyle name="1_BC nam 2007 (UB)_Chi tieu 5 nam_BC von DTPT 6 thang 2012 2 4" xfId="9611"/>
    <cellStyle name="1_BC nam 2007 (UB)_Chi tieu 5 nam_BC von DTPT 6 thang 2012 2 4 2" xfId="26285"/>
    <cellStyle name="1_BC nam 2007 (UB)_Chi tieu 5 nam_BC von DTPT 6 thang 2012 2 5" xfId="26282"/>
    <cellStyle name="1_BC nam 2007 (UB)_Chi tieu 5 nam_BC von DTPT 6 thang 2012 3" xfId="9612"/>
    <cellStyle name="1_BC nam 2007 (UB)_Chi tieu 5 nam_BC von DTPT 6 thang 2012 3 2" xfId="26286"/>
    <cellStyle name="1_BC nam 2007 (UB)_Chi tieu 5 nam_BC von DTPT 6 thang 2012 4" xfId="9613"/>
    <cellStyle name="1_BC nam 2007 (UB)_Chi tieu 5 nam_BC von DTPT 6 thang 2012 4 2" xfId="26287"/>
    <cellStyle name="1_BC nam 2007 (UB)_Chi tieu 5 nam_BC von DTPT 6 thang 2012 5" xfId="9614"/>
    <cellStyle name="1_BC nam 2007 (UB)_Chi tieu 5 nam_BC von DTPT 6 thang 2012 5 2" xfId="26288"/>
    <cellStyle name="1_BC nam 2007 (UB)_Chi tieu 5 nam_BC von DTPT 6 thang 2012 6" xfId="26281"/>
    <cellStyle name="1_BC nam 2007 (UB)_Chi tieu 5 nam_Bieu du thao QD von ho tro co MT" xfId="9615"/>
    <cellStyle name="1_BC nam 2007 (UB)_Chi tieu 5 nam_Bieu du thao QD von ho tro co MT 2" xfId="9616"/>
    <cellStyle name="1_BC nam 2007 (UB)_Chi tieu 5 nam_Bieu du thao QD von ho tro co MT 2 2" xfId="9617"/>
    <cellStyle name="1_BC nam 2007 (UB)_Chi tieu 5 nam_Bieu du thao QD von ho tro co MT 2 2 2" xfId="26291"/>
    <cellStyle name="1_BC nam 2007 (UB)_Chi tieu 5 nam_Bieu du thao QD von ho tro co MT 2 3" xfId="9618"/>
    <cellStyle name="1_BC nam 2007 (UB)_Chi tieu 5 nam_Bieu du thao QD von ho tro co MT 2 3 2" xfId="26292"/>
    <cellStyle name="1_BC nam 2007 (UB)_Chi tieu 5 nam_Bieu du thao QD von ho tro co MT 2 4" xfId="9619"/>
    <cellStyle name="1_BC nam 2007 (UB)_Chi tieu 5 nam_Bieu du thao QD von ho tro co MT 2 4 2" xfId="26293"/>
    <cellStyle name="1_BC nam 2007 (UB)_Chi tieu 5 nam_Bieu du thao QD von ho tro co MT 2 5" xfId="26290"/>
    <cellStyle name="1_BC nam 2007 (UB)_Chi tieu 5 nam_Bieu du thao QD von ho tro co MT 3" xfId="9620"/>
    <cellStyle name="1_BC nam 2007 (UB)_Chi tieu 5 nam_Bieu du thao QD von ho tro co MT 3 2" xfId="26294"/>
    <cellStyle name="1_BC nam 2007 (UB)_Chi tieu 5 nam_Bieu du thao QD von ho tro co MT 4" xfId="9621"/>
    <cellStyle name="1_BC nam 2007 (UB)_Chi tieu 5 nam_Bieu du thao QD von ho tro co MT 4 2" xfId="26295"/>
    <cellStyle name="1_BC nam 2007 (UB)_Chi tieu 5 nam_Bieu du thao QD von ho tro co MT 5" xfId="9622"/>
    <cellStyle name="1_BC nam 2007 (UB)_Chi tieu 5 nam_Bieu du thao QD von ho tro co MT 5 2" xfId="26296"/>
    <cellStyle name="1_BC nam 2007 (UB)_Chi tieu 5 nam_Bieu du thao QD von ho tro co MT 6" xfId="26289"/>
    <cellStyle name="1_BC nam 2007 (UB)_Chi tieu 5 nam_Ke hoach 2012 (theo doi)" xfId="9623"/>
    <cellStyle name="1_BC nam 2007 (UB)_Chi tieu 5 nam_Ke hoach 2012 (theo doi) 2" xfId="9624"/>
    <cellStyle name="1_BC nam 2007 (UB)_Chi tieu 5 nam_Ke hoach 2012 (theo doi) 2 2" xfId="9625"/>
    <cellStyle name="1_BC nam 2007 (UB)_Chi tieu 5 nam_Ke hoach 2012 (theo doi) 2 2 2" xfId="26299"/>
    <cellStyle name="1_BC nam 2007 (UB)_Chi tieu 5 nam_Ke hoach 2012 (theo doi) 2 3" xfId="9626"/>
    <cellStyle name="1_BC nam 2007 (UB)_Chi tieu 5 nam_Ke hoach 2012 (theo doi) 2 3 2" xfId="26300"/>
    <cellStyle name="1_BC nam 2007 (UB)_Chi tieu 5 nam_Ke hoach 2012 (theo doi) 2 4" xfId="9627"/>
    <cellStyle name="1_BC nam 2007 (UB)_Chi tieu 5 nam_Ke hoach 2012 (theo doi) 2 4 2" xfId="26301"/>
    <cellStyle name="1_BC nam 2007 (UB)_Chi tieu 5 nam_Ke hoach 2012 (theo doi) 2 5" xfId="26298"/>
    <cellStyle name="1_BC nam 2007 (UB)_Chi tieu 5 nam_Ke hoach 2012 (theo doi) 3" xfId="9628"/>
    <cellStyle name="1_BC nam 2007 (UB)_Chi tieu 5 nam_Ke hoach 2012 (theo doi) 3 2" xfId="26302"/>
    <cellStyle name="1_BC nam 2007 (UB)_Chi tieu 5 nam_Ke hoach 2012 (theo doi) 4" xfId="9629"/>
    <cellStyle name="1_BC nam 2007 (UB)_Chi tieu 5 nam_Ke hoach 2012 (theo doi) 4 2" xfId="26303"/>
    <cellStyle name="1_BC nam 2007 (UB)_Chi tieu 5 nam_Ke hoach 2012 (theo doi) 5" xfId="9630"/>
    <cellStyle name="1_BC nam 2007 (UB)_Chi tieu 5 nam_Ke hoach 2012 (theo doi) 5 2" xfId="26304"/>
    <cellStyle name="1_BC nam 2007 (UB)_Chi tieu 5 nam_Ke hoach 2012 (theo doi) 6" xfId="26297"/>
    <cellStyle name="1_BC nam 2007 (UB)_Chi tieu 5 nam_Ke hoach 2012 theo doi (giai ngan 30.6.12)" xfId="9631"/>
    <cellStyle name="1_BC nam 2007 (UB)_Chi tieu 5 nam_Ke hoach 2012 theo doi (giai ngan 30.6.12) 2" xfId="9632"/>
    <cellStyle name="1_BC nam 2007 (UB)_Chi tieu 5 nam_Ke hoach 2012 theo doi (giai ngan 30.6.12) 2 2" xfId="9633"/>
    <cellStyle name="1_BC nam 2007 (UB)_Chi tieu 5 nam_Ke hoach 2012 theo doi (giai ngan 30.6.12) 2 2 2" xfId="26307"/>
    <cellStyle name="1_BC nam 2007 (UB)_Chi tieu 5 nam_Ke hoach 2012 theo doi (giai ngan 30.6.12) 2 3" xfId="9634"/>
    <cellStyle name="1_BC nam 2007 (UB)_Chi tieu 5 nam_Ke hoach 2012 theo doi (giai ngan 30.6.12) 2 3 2" xfId="26308"/>
    <cellStyle name="1_BC nam 2007 (UB)_Chi tieu 5 nam_Ke hoach 2012 theo doi (giai ngan 30.6.12) 2 4" xfId="9635"/>
    <cellStyle name="1_BC nam 2007 (UB)_Chi tieu 5 nam_Ke hoach 2012 theo doi (giai ngan 30.6.12) 2 4 2" xfId="26309"/>
    <cellStyle name="1_BC nam 2007 (UB)_Chi tieu 5 nam_Ke hoach 2012 theo doi (giai ngan 30.6.12) 2 5" xfId="26306"/>
    <cellStyle name="1_BC nam 2007 (UB)_Chi tieu 5 nam_Ke hoach 2012 theo doi (giai ngan 30.6.12) 3" xfId="9636"/>
    <cellStyle name="1_BC nam 2007 (UB)_Chi tieu 5 nam_Ke hoach 2012 theo doi (giai ngan 30.6.12) 3 2" xfId="26310"/>
    <cellStyle name="1_BC nam 2007 (UB)_Chi tieu 5 nam_Ke hoach 2012 theo doi (giai ngan 30.6.12) 4" xfId="9637"/>
    <cellStyle name="1_BC nam 2007 (UB)_Chi tieu 5 nam_Ke hoach 2012 theo doi (giai ngan 30.6.12) 4 2" xfId="26311"/>
    <cellStyle name="1_BC nam 2007 (UB)_Chi tieu 5 nam_Ke hoach 2012 theo doi (giai ngan 30.6.12) 5" xfId="9638"/>
    <cellStyle name="1_BC nam 2007 (UB)_Chi tieu 5 nam_Ke hoach 2012 theo doi (giai ngan 30.6.12) 5 2" xfId="26312"/>
    <cellStyle name="1_BC nam 2007 (UB)_Chi tieu 5 nam_Ke hoach 2012 theo doi (giai ngan 30.6.12) 6" xfId="26305"/>
    <cellStyle name="1_BC nam 2007 (UB)_Chi tieu 5 nam_pvhung.skhdt 20117113152041 Danh muc cong trinh trong diem" xfId="9639"/>
    <cellStyle name="1_BC nam 2007 (UB)_Chi tieu 5 nam_pvhung.skhdt 20117113152041 Danh muc cong trinh trong diem 2" xfId="9640"/>
    <cellStyle name="1_BC nam 2007 (UB)_Chi tieu 5 nam_pvhung.skhdt 20117113152041 Danh muc cong trinh trong diem 2 2" xfId="9641"/>
    <cellStyle name="1_BC nam 2007 (UB)_Chi tieu 5 nam_pvhung.skhdt 20117113152041 Danh muc cong trinh trong diem 2 2 2" xfId="26315"/>
    <cellStyle name="1_BC nam 2007 (UB)_Chi tieu 5 nam_pvhung.skhdt 20117113152041 Danh muc cong trinh trong diem 2 3" xfId="9642"/>
    <cellStyle name="1_BC nam 2007 (UB)_Chi tieu 5 nam_pvhung.skhdt 20117113152041 Danh muc cong trinh trong diem 2 3 2" xfId="26316"/>
    <cellStyle name="1_BC nam 2007 (UB)_Chi tieu 5 nam_pvhung.skhdt 20117113152041 Danh muc cong trinh trong diem 2 4" xfId="9643"/>
    <cellStyle name="1_BC nam 2007 (UB)_Chi tieu 5 nam_pvhung.skhdt 20117113152041 Danh muc cong trinh trong diem 2 4 2" xfId="26317"/>
    <cellStyle name="1_BC nam 2007 (UB)_Chi tieu 5 nam_pvhung.skhdt 20117113152041 Danh muc cong trinh trong diem 2 5" xfId="26314"/>
    <cellStyle name="1_BC nam 2007 (UB)_Chi tieu 5 nam_pvhung.skhdt 20117113152041 Danh muc cong trinh trong diem 3" xfId="9644"/>
    <cellStyle name="1_BC nam 2007 (UB)_Chi tieu 5 nam_pvhung.skhdt 20117113152041 Danh muc cong trinh trong diem 3 2" xfId="26318"/>
    <cellStyle name="1_BC nam 2007 (UB)_Chi tieu 5 nam_pvhung.skhdt 20117113152041 Danh muc cong trinh trong diem 4" xfId="9645"/>
    <cellStyle name="1_BC nam 2007 (UB)_Chi tieu 5 nam_pvhung.skhdt 20117113152041 Danh muc cong trinh trong diem 4 2" xfId="26319"/>
    <cellStyle name="1_BC nam 2007 (UB)_Chi tieu 5 nam_pvhung.skhdt 20117113152041 Danh muc cong trinh trong diem 5" xfId="9646"/>
    <cellStyle name="1_BC nam 2007 (UB)_Chi tieu 5 nam_pvhung.skhdt 20117113152041 Danh muc cong trinh trong diem 5 2" xfId="26320"/>
    <cellStyle name="1_BC nam 2007 (UB)_Chi tieu 5 nam_pvhung.skhdt 20117113152041 Danh muc cong trinh trong diem 6" xfId="26313"/>
    <cellStyle name="1_BC nam 2007 (UB)_Chi tieu 5 nam_pvhung.skhdt 20117113152041 Danh muc cong trinh trong diem_BC von DTPT 6 thang 2012" xfId="9647"/>
    <cellStyle name="1_BC nam 2007 (UB)_Chi tieu 5 nam_pvhung.skhdt 20117113152041 Danh muc cong trinh trong diem_BC von DTPT 6 thang 2012 2" xfId="9648"/>
    <cellStyle name="1_BC nam 2007 (UB)_Chi tieu 5 nam_pvhung.skhdt 20117113152041 Danh muc cong trinh trong diem_BC von DTPT 6 thang 2012 2 2" xfId="9649"/>
    <cellStyle name="1_BC nam 2007 (UB)_Chi tieu 5 nam_pvhung.skhdt 20117113152041 Danh muc cong trinh trong diem_BC von DTPT 6 thang 2012 2 2 2" xfId="26323"/>
    <cellStyle name="1_BC nam 2007 (UB)_Chi tieu 5 nam_pvhung.skhdt 20117113152041 Danh muc cong trinh trong diem_BC von DTPT 6 thang 2012 2 3" xfId="9650"/>
    <cellStyle name="1_BC nam 2007 (UB)_Chi tieu 5 nam_pvhung.skhdt 20117113152041 Danh muc cong trinh trong diem_BC von DTPT 6 thang 2012 2 3 2" xfId="26324"/>
    <cellStyle name="1_BC nam 2007 (UB)_Chi tieu 5 nam_pvhung.skhdt 20117113152041 Danh muc cong trinh trong diem_BC von DTPT 6 thang 2012 2 4" xfId="9651"/>
    <cellStyle name="1_BC nam 2007 (UB)_Chi tieu 5 nam_pvhung.skhdt 20117113152041 Danh muc cong trinh trong diem_BC von DTPT 6 thang 2012 2 4 2" xfId="26325"/>
    <cellStyle name="1_BC nam 2007 (UB)_Chi tieu 5 nam_pvhung.skhdt 20117113152041 Danh muc cong trinh trong diem_BC von DTPT 6 thang 2012 2 5" xfId="26322"/>
    <cellStyle name="1_BC nam 2007 (UB)_Chi tieu 5 nam_pvhung.skhdt 20117113152041 Danh muc cong trinh trong diem_BC von DTPT 6 thang 2012 3" xfId="9652"/>
    <cellStyle name="1_BC nam 2007 (UB)_Chi tieu 5 nam_pvhung.skhdt 20117113152041 Danh muc cong trinh trong diem_BC von DTPT 6 thang 2012 3 2" xfId="26326"/>
    <cellStyle name="1_BC nam 2007 (UB)_Chi tieu 5 nam_pvhung.skhdt 20117113152041 Danh muc cong trinh trong diem_BC von DTPT 6 thang 2012 4" xfId="9653"/>
    <cellStyle name="1_BC nam 2007 (UB)_Chi tieu 5 nam_pvhung.skhdt 20117113152041 Danh muc cong trinh trong diem_BC von DTPT 6 thang 2012 4 2" xfId="26327"/>
    <cellStyle name="1_BC nam 2007 (UB)_Chi tieu 5 nam_pvhung.skhdt 20117113152041 Danh muc cong trinh trong diem_BC von DTPT 6 thang 2012 5" xfId="9654"/>
    <cellStyle name="1_BC nam 2007 (UB)_Chi tieu 5 nam_pvhung.skhdt 20117113152041 Danh muc cong trinh trong diem_BC von DTPT 6 thang 2012 5 2" xfId="26328"/>
    <cellStyle name="1_BC nam 2007 (UB)_Chi tieu 5 nam_pvhung.skhdt 20117113152041 Danh muc cong trinh trong diem_BC von DTPT 6 thang 2012 6" xfId="26321"/>
    <cellStyle name="1_BC nam 2007 (UB)_Chi tieu 5 nam_pvhung.skhdt 20117113152041 Danh muc cong trinh trong diem_Bieu du thao QD von ho tro co MT" xfId="9655"/>
    <cellStyle name="1_BC nam 2007 (UB)_Chi tieu 5 nam_pvhung.skhdt 20117113152041 Danh muc cong trinh trong diem_Bieu du thao QD von ho tro co MT 2" xfId="9656"/>
    <cellStyle name="1_BC nam 2007 (UB)_Chi tieu 5 nam_pvhung.skhdt 20117113152041 Danh muc cong trinh trong diem_Bieu du thao QD von ho tro co MT 2 2" xfId="9657"/>
    <cellStyle name="1_BC nam 2007 (UB)_Chi tieu 5 nam_pvhung.skhdt 20117113152041 Danh muc cong trinh trong diem_Bieu du thao QD von ho tro co MT 2 2 2" xfId="26331"/>
    <cellStyle name="1_BC nam 2007 (UB)_Chi tieu 5 nam_pvhung.skhdt 20117113152041 Danh muc cong trinh trong diem_Bieu du thao QD von ho tro co MT 2 3" xfId="9658"/>
    <cellStyle name="1_BC nam 2007 (UB)_Chi tieu 5 nam_pvhung.skhdt 20117113152041 Danh muc cong trinh trong diem_Bieu du thao QD von ho tro co MT 2 3 2" xfId="26332"/>
    <cellStyle name="1_BC nam 2007 (UB)_Chi tieu 5 nam_pvhung.skhdt 20117113152041 Danh muc cong trinh trong diem_Bieu du thao QD von ho tro co MT 2 4" xfId="9659"/>
    <cellStyle name="1_BC nam 2007 (UB)_Chi tieu 5 nam_pvhung.skhdt 20117113152041 Danh muc cong trinh trong diem_Bieu du thao QD von ho tro co MT 2 4 2" xfId="26333"/>
    <cellStyle name="1_BC nam 2007 (UB)_Chi tieu 5 nam_pvhung.skhdt 20117113152041 Danh muc cong trinh trong diem_Bieu du thao QD von ho tro co MT 2 5" xfId="26330"/>
    <cellStyle name="1_BC nam 2007 (UB)_Chi tieu 5 nam_pvhung.skhdt 20117113152041 Danh muc cong trinh trong diem_Bieu du thao QD von ho tro co MT 3" xfId="9660"/>
    <cellStyle name="1_BC nam 2007 (UB)_Chi tieu 5 nam_pvhung.skhdt 20117113152041 Danh muc cong trinh trong diem_Bieu du thao QD von ho tro co MT 3 2" xfId="26334"/>
    <cellStyle name="1_BC nam 2007 (UB)_Chi tieu 5 nam_pvhung.skhdt 20117113152041 Danh muc cong trinh trong diem_Bieu du thao QD von ho tro co MT 4" xfId="9661"/>
    <cellStyle name="1_BC nam 2007 (UB)_Chi tieu 5 nam_pvhung.skhdt 20117113152041 Danh muc cong trinh trong diem_Bieu du thao QD von ho tro co MT 4 2" xfId="26335"/>
    <cellStyle name="1_BC nam 2007 (UB)_Chi tieu 5 nam_pvhung.skhdt 20117113152041 Danh muc cong trinh trong diem_Bieu du thao QD von ho tro co MT 5" xfId="9662"/>
    <cellStyle name="1_BC nam 2007 (UB)_Chi tieu 5 nam_pvhung.skhdt 20117113152041 Danh muc cong trinh trong diem_Bieu du thao QD von ho tro co MT 5 2" xfId="26336"/>
    <cellStyle name="1_BC nam 2007 (UB)_Chi tieu 5 nam_pvhung.skhdt 20117113152041 Danh muc cong trinh trong diem_Bieu du thao QD von ho tro co MT 6" xfId="26329"/>
    <cellStyle name="1_BC nam 2007 (UB)_Chi tieu 5 nam_pvhung.skhdt 20117113152041 Danh muc cong trinh trong diem_Ke hoach 2012 (theo doi)" xfId="9663"/>
    <cellStyle name="1_BC nam 2007 (UB)_Chi tieu 5 nam_pvhung.skhdt 20117113152041 Danh muc cong trinh trong diem_Ke hoach 2012 (theo doi) 2" xfId="9664"/>
    <cellStyle name="1_BC nam 2007 (UB)_Chi tieu 5 nam_pvhung.skhdt 20117113152041 Danh muc cong trinh trong diem_Ke hoach 2012 (theo doi) 2 2" xfId="9665"/>
    <cellStyle name="1_BC nam 2007 (UB)_Chi tieu 5 nam_pvhung.skhdt 20117113152041 Danh muc cong trinh trong diem_Ke hoach 2012 (theo doi) 2 2 2" xfId="26339"/>
    <cellStyle name="1_BC nam 2007 (UB)_Chi tieu 5 nam_pvhung.skhdt 20117113152041 Danh muc cong trinh trong diem_Ke hoach 2012 (theo doi) 2 3" xfId="9666"/>
    <cellStyle name="1_BC nam 2007 (UB)_Chi tieu 5 nam_pvhung.skhdt 20117113152041 Danh muc cong trinh trong diem_Ke hoach 2012 (theo doi) 2 3 2" xfId="26340"/>
    <cellStyle name="1_BC nam 2007 (UB)_Chi tieu 5 nam_pvhung.skhdt 20117113152041 Danh muc cong trinh trong diem_Ke hoach 2012 (theo doi) 2 4" xfId="9667"/>
    <cellStyle name="1_BC nam 2007 (UB)_Chi tieu 5 nam_pvhung.skhdt 20117113152041 Danh muc cong trinh trong diem_Ke hoach 2012 (theo doi) 2 4 2" xfId="26341"/>
    <cellStyle name="1_BC nam 2007 (UB)_Chi tieu 5 nam_pvhung.skhdt 20117113152041 Danh muc cong trinh trong diem_Ke hoach 2012 (theo doi) 2 5" xfId="26338"/>
    <cellStyle name="1_BC nam 2007 (UB)_Chi tieu 5 nam_pvhung.skhdt 20117113152041 Danh muc cong trinh trong diem_Ke hoach 2012 (theo doi) 3" xfId="9668"/>
    <cellStyle name="1_BC nam 2007 (UB)_Chi tieu 5 nam_pvhung.skhdt 20117113152041 Danh muc cong trinh trong diem_Ke hoach 2012 (theo doi) 3 2" xfId="26342"/>
    <cellStyle name="1_BC nam 2007 (UB)_Chi tieu 5 nam_pvhung.skhdt 20117113152041 Danh muc cong trinh trong diem_Ke hoach 2012 (theo doi) 4" xfId="9669"/>
    <cellStyle name="1_BC nam 2007 (UB)_Chi tieu 5 nam_pvhung.skhdt 20117113152041 Danh muc cong trinh trong diem_Ke hoach 2012 (theo doi) 4 2" xfId="26343"/>
    <cellStyle name="1_BC nam 2007 (UB)_Chi tieu 5 nam_pvhung.skhdt 20117113152041 Danh muc cong trinh trong diem_Ke hoach 2012 (theo doi) 5" xfId="9670"/>
    <cellStyle name="1_BC nam 2007 (UB)_Chi tieu 5 nam_pvhung.skhdt 20117113152041 Danh muc cong trinh trong diem_Ke hoach 2012 (theo doi) 5 2" xfId="26344"/>
    <cellStyle name="1_BC nam 2007 (UB)_Chi tieu 5 nam_pvhung.skhdt 20117113152041 Danh muc cong trinh trong diem_Ke hoach 2012 (theo doi) 6" xfId="26337"/>
    <cellStyle name="1_BC nam 2007 (UB)_Chi tieu 5 nam_pvhung.skhdt 20117113152041 Danh muc cong trinh trong diem_Ke hoach 2012 theo doi (giai ngan 30.6.12)" xfId="9671"/>
    <cellStyle name="1_BC nam 2007 (UB)_Chi tieu 5 nam_pvhung.skhdt 20117113152041 Danh muc cong trinh trong diem_Ke hoach 2012 theo doi (giai ngan 30.6.12) 2" xfId="9672"/>
    <cellStyle name="1_BC nam 2007 (UB)_Chi tieu 5 nam_pvhung.skhdt 20117113152041 Danh muc cong trinh trong diem_Ke hoach 2012 theo doi (giai ngan 30.6.12) 2 2" xfId="9673"/>
    <cellStyle name="1_BC nam 2007 (UB)_Chi tieu 5 nam_pvhung.skhdt 20117113152041 Danh muc cong trinh trong diem_Ke hoach 2012 theo doi (giai ngan 30.6.12) 2 2 2" xfId="26347"/>
    <cellStyle name="1_BC nam 2007 (UB)_Chi tieu 5 nam_pvhung.skhdt 20117113152041 Danh muc cong trinh trong diem_Ke hoach 2012 theo doi (giai ngan 30.6.12) 2 3" xfId="9674"/>
    <cellStyle name="1_BC nam 2007 (UB)_Chi tieu 5 nam_pvhung.skhdt 20117113152041 Danh muc cong trinh trong diem_Ke hoach 2012 theo doi (giai ngan 30.6.12) 2 3 2" xfId="26348"/>
    <cellStyle name="1_BC nam 2007 (UB)_Chi tieu 5 nam_pvhung.skhdt 20117113152041 Danh muc cong trinh trong diem_Ke hoach 2012 theo doi (giai ngan 30.6.12) 2 4" xfId="9675"/>
    <cellStyle name="1_BC nam 2007 (UB)_Chi tieu 5 nam_pvhung.skhdt 20117113152041 Danh muc cong trinh trong diem_Ke hoach 2012 theo doi (giai ngan 30.6.12) 2 4 2" xfId="26349"/>
    <cellStyle name="1_BC nam 2007 (UB)_Chi tieu 5 nam_pvhung.skhdt 20117113152041 Danh muc cong trinh trong diem_Ke hoach 2012 theo doi (giai ngan 30.6.12) 2 5" xfId="26346"/>
    <cellStyle name="1_BC nam 2007 (UB)_Chi tieu 5 nam_pvhung.skhdt 20117113152041 Danh muc cong trinh trong diem_Ke hoach 2012 theo doi (giai ngan 30.6.12) 3" xfId="9676"/>
    <cellStyle name="1_BC nam 2007 (UB)_Chi tieu 5 nam_pvhung.skhdt 20117113152041 Danh muc cong trinh trong diem_Ke hoach 2012 theo doi (giai ngan 30.6.12) 3 2" xfId="26350"/>
    <cellStyle name="1_BC nam 2007 (UB)_Chi tieu 5 nam_pvhung.skhdt 20117113152041 Danh muc cong trinh trong diem_Ke hoach 2012 theo doi (giai ngan 30.6.12) 4" xfId="9677"/>
    <cellStyle name="1_BC nam 2007 (UB)_Chi tieu 5 nam_pvhung.skhdt 20117113152041 Danh muc cong trinh trong diem_Ke hoach 2012 theo doi (giai ngan 30.6.12) 4 2" xfId="26351"/>
    <cellStyle name="1_BC nam 2007 (UB)_Chi tieu 5 nam_pvhung.skhdt 20117113152041 Danh muc cong trinh trong diem_Ke hoach 2012 theo doi (giai ngan 30.6.12) 5" xfId="9678"/>
    <cellStyle name="1_BC nam 2007 (UB)_Chi tieu 5 nam_pvhung.skhdt 20117113152041 Danh muc cong trinh trong diem_Ke hoach 2012 theo doi (giai ngan 30.6.12) 5 2" xfId="26352"/>
    <cellStyle name="1_BC nam 2007 (UB)_Chi tieu 5 nam_pvhung.skhdt 20117113152041 Danh muc cong trinh trong diem_Ke hoach 2012 theo doi (giai ngan 30.6.12) 6" xfId="26345"/>
    <cellStyle name="1_BC nam 2007 (UB)_Dang ky phan khai von ODA (gui Bo)" xfId="9679"/>
    <cellStyle name="1_BC nam 2007 (UB)_Dang ky phan khai von ODA (gui Bo) 2" xfId="9680"/>
    <cellStyle name="1_BC nam 2007 (UB)_Dang ky phan khai von ODA (gui Bo) 2 2" xfId="9681"/>
    <cellStyle name="1_BC nam 2007 (UB)_Dang ky phan khai von ODA (gui Bo) 2 2 2" xfId="26355"/>
    <cellStyle name="1_BC nam 2007 (UB)_Dang ky phan khai von ODA (gui Bo) 2 3" xfId="9682"/>
    <cellStyle name="1_BC nam 2007 (UB)_Dang ky phan khai von ODA (gui Bo) 2 3 2" xfId="26356"/>
    <cellStyle name="1_BC nam 2007 (UB)_Dang ky phan khai von ODA (gui Bo) 2 4" xfId="9683"/>
    <cellStyle name="1_BC nam 2007 (UB)_Dang ky phan khai von ODA (gui Bo) 2 4 2" xfId="26357"/>
    <cellStyle name="1_BC nam 2007 (UB)_Dang ky phan khai von ODA (gui Bo) 2 5" xfId="26354"/>
    <cellStyle name="1_BC nam 2007 (UB)_Dang ky phan khai von ODA (gui Bo) 3" xfId="9684"/>
    <cellStyle name="1_BC nam 2007 (UB)_Dang ky phan khai von ODA (gui Bo) 3 2" xfId="26358"/>
    <cellStyle name="1_BC nam 2007 (UB)_Dang ky phan khai von ODA (gui Bo) 4" xfId="9685"/>
    <cellStyle name="1_BC nam 2007 (UB)_Dang ky phan khai von ODA (gui Bo) 4 2" xfId="26359"/>
    <cellStyle name="1_BC nam 2007 (UB)_Dang ky phan khai von ODA (gui Bo) 5" xfId="9686"/>
    <cellStyle name="1_BC nam 2007 (UB)_Dang ky phan khai von ODA (gui Bo) 5 2" xfId="26360"/>
    <cellStyle name="1_BC nam 2007 (UB)_Dang ky phan khai von ODA (gui Bo) 6" xfId="26353"/>
    <cellStyle name="1_BC nam 2007 (UB)_Dang ky phan khai von ODA (gui Bo)_BC von DTPT 6 thang 2012" xfId="9687"/>
    <cellStyle name="1_BC nam 2007 (UB)_Dang ky phan khai von ODA (gui Bo)_BC von DTPT 6 thang 2012 2" xfId="9688"/>
    <cellStyle name="1_BC nam 2007 (UB)_Dang ky phan khai von ODA (gui Bo)_BC von DTPT 6 thang 2012 2 2" xfId="9689"/>
    <cellStyle name="1_BC nam 2007 (UB)_Dang ky phan khai von ODA (gui Bo)_BC von DTPT 6 thang 2012 2 2 2" xfId="26363"/>
    <cellStyle name="1_BC nam 2007 (UB)_Dang ky phan khai von ODA (gui Bo)_BC von DTPT 6 thang 2012 2 3" xfId="9690"/>
    <cellStyle name="1_BC nam 2007 (UB)_Dang ky phan khai von ODA (gui Bo)_BC von DTPT 6 thang 2012 2 3 2" xfId="26364"/>
    <cellStyle name="1_BC nam 2007 (UB)_Dang ky phan khai von ODA (gui Bo)_BC von DTPT 6 thang 2012 2 4" xfId="9691"/>
    <cellStyle name="1_BC nam 2007 (UB)_Dang ky phan khai von ODA (gui Bo)_BC von DTPT 6 thang 2012 2 4 2" xfId="26365"/>
    <cellStyle name="1_BC nam 2007 (UB)_Dang ky phan khai von ODA (gui Bo)_BC von DTPT 6 thang 2012 2 5" xfId="26362"/>
    <cellStyle name="1_BC nam 2007 (UB)_Dang ky phan khai von ODA (gui Bo)_BC von DTPT 6 thang 2012 3" xfId="9692"/>
    <cellStyle name="1_BC nam 2007 (UB)_Dang ky phan khai von ODA (gui Bo)_BC von DTPT 6 thang 2012 3 2" xfId="26366"/>
    <cellStyle name="1_BC nam 2007 (UB)_Dang ky phan khai von ODA (gui Bo)_BC von DTPT 6 thang 2012 4" xfId="9693"/>
    <cellStyle name="1_BC nam 2007 (UB)_Dang ky phan khai von ODA (gui Bo)_BC von DTPT 6 thang 2012 4 2" xfId="26367"/>
    <cellStyle name="1_BC nam 2007 (UB)_Dang ky phan khai von ODA (gui Bo)_BC von DTPT 6 thang 2012 5" xfId="9694"/>
    <cellStyle name="1_BC nam 2007 (UB)_Dang ky phan khai von ODA (gui Bo)_BC von DTPT 6 thang 2012 5 2" xfId="26368"/>
    <cellStyle name="1_BC nam 2007 (UB)_Dang ky phan khai von ODA (gui Bo)_BC von DTPT 6 thang 2012 6" xfId="26361"/>
    <cellStyle name="1_BC nam 2007 (UB)_Dang ky phan khai von ODA (gui Bo)_Bieu du thao QD von ho tro co MT" xfId="9695"/>
    <cellStyle name="1_BC nam 2007 (UB)_Dang ky phan khai von ODA (gui Bo)_Bieu du thao QD von ho tro co MT 2" xfId="9696"/>
    <cellStyle name="1_BC nam 2007 (UB)_Dang ky phan khai von ODA (gui Bo)_Bieu du thao QD von ho tro co MT 2 2" xfId="9697"/>
    <cellStyle name="1_BC nam 2007 (UB)_Dang ky phan khai von ODA (gui Bo)_Bieu du thao QD von ho tro co MT 2 2 2" xfId="26371"/>
    <cellStyle name="1_BC nam 2007 (UB)_Dang ky phan khai von ODA (gui Bo)_Bieu du thao QD von ho tro co MT 2 3" xfId="9698"/>
    <cellStyle name="1_BC nam 2007 (UB)_Dang ky phan khai von ODA (gui Bo)_Bieu du thao QD von ho tro co MT 2 3 2" xfId="26372"/>
    <cellStyle name="1_BC nam 2007 (UB)_Dang ky phan khai von ODA (gui Bo)_Bieu du thao QD von ho tro co MT 2 4" xfId="9699"/>
    <cellStyle name="1_BC nam 2007 (UB)_Dang ky phan khai von ODA (gui Bo)_Bieu du thao QD von ho tro co MT 2 4 2" xfId="26373"/>
    <cellStyle name="1_BC nam 2007 (UB)_Dang ky phan khai von ODA (gui Bo)_Bieu du thao QD von ho tro co MT 2 5" xfId="26370"/>
    <cellStyle name="1_BC nam 2007 (UB)_Dang ky phan khai von ODA (gui Bo)_Bieu du thao QD von ho tro co MT 3" xfId="9700"/>
    <cellStyle name="1_BC nam 2007 (UB)_Dang ky phan khai von ODA (gui Bo)_Bieu du thao QD von ho tro co MT 3 2" xfId="26374"/>
    <cellStyle name="1_BC nam 2007 (UB)_Dang ky phan khai von ODA (gui Bo)_Bieu du thao QD von ho tro co MT 4" xfId="9701"/>
    <cellStyle name="1_BC nam 2007 (UB)_Dang ky phan khai von ODA (gui Bo)_Bieu du thao QD von ho tro co MT 4 2" xfId="26375"/>
    <cellStyle name="1_BC nam 2007 (UB)_Dang ky phan khai von ODA (gui Bo)_Bieu du thao QD von ho tro co MT 5" xfId="9702"/>
    <cellStyle name="1_BC nam 2007 (UB)_Dang ky phan khai von ODA (gui Bo)_Bieu du thao QD von ho tro co MT 5 2" xfId="26376"/>
    <cellStyle name="1_BC nam 2007 (UB)_Dang ky phan khai von ODA (gui Bo)_Bieu du thao QD von ho tro co MT 6" xfId="26369"/>
    <cellStyle name="1_BC nam 2007 (UB)_Dang ky phan khai von ODA (gui Bo)_Ke hoach 2012 theo doi (giai ngan 30.6.12)" xfId="9703"/>
    <cellStyle name="1_BC nam 2007 (UB)_Dang ky phan khai von ODA (gui Bo)_Ke hoach 2012 theo doi (giai ngan 30.6.12) 2" xfId="9704"/>
    <cellStyle name="1_BC nam 2007 (UB)_Dang ky phan khai von ODA (gui Bo)_Ke hoach 2012 theo doi (giai ngan 30.6.12) 2 2" xfId="9705"/>
    <cellStyle name="1_BC nam 2007 (UB)_Dang ky phan khai von ODA (gui Bo)_Ke hoach 2012 theo doi (giai ngan 30.6.12) 2 2 2" xfId="26379"/>
    <cellStyle name="1_BC nam 2007 (UB)_Dang ky phan khai von ODA (gui Bo)_Ke hoach 2012 theo doi (giai ngan 30.6.12) 2 3" xfId="9706"/>
    <cellStyle name="1_BC nam 2007 (UB)_Dang ky phan khai von ODA (gui Bo)_Ke hoach 2012 theo doi (giai ngan 30.6.12) 2 3 2" xfId="26380"/>
    <cellStyle name="1_BC nam 2007 (UB)_Dang ky phan khai von ODA (gui Bo)_Ke hoach 2012 theo doi (giai ngan 30.6.12) 2 4" xfId="9707"/>
    <cellStyle name="1_BC nam 2007 (UB)_Dang ky phan khai von ODA (gui Bo)_Ke hoach 2012 theo doi (giai ngan 30.6.12) 2 4 2" xfId="26381"/>
    <cellStyle name="1_BC nam 2007 (UB)_Dang ky phan khai von ODA (gui Bo)_Ke hoach 2012 theo doi (giai ngan 30.6.12) 2 5" xfId="26378"/>
    <cellStyle name="1_BC nam 2007 (UB)_Dang ky phan khai von ODA (gui Bo)_Ke hoach 2012 theo doi (giai ngan 30.6.12) 3" xfId="9708"/>
    <cellStyle name="1_BC nam 2007 (UB)_Dang ky phan khai von ODA (gui Bo)_Ke hoach 2012 theo doi (giai ngan 30.6.12) 3 2" xfId="26382"/>
    <cellStyle name="1_BC nam 2007 (UB)_Dang ky phan khai von ODA (gui Bo)_Ke hoach 2012 theo doi (giai ngan 30.6.12) 4" xfId="9709"/>
    <cellStyle name="1_BC nam 2007 (UB)_Dang ky phan khai von ODA (gui Bo)_Ke hoach 2012 theo doi (giai ngan 30.6.12) 4 2" xfId="26383"/>
    <cellStyle name="1_BC nam 2007 (UB)_Dang ky phan khai von ODA (gui Bo)_Ke hoach 2012 theo doi (giai ngan 30.6.12) 5" xfId="9710"/>
    <cellStyle name="1_BC nam 2007 (UB)_Dang ky phan khai von ODA (gui Bo)_Ke hoach 2012 theo doi (giai ngan 30.6.12) 5 2" xfId="26384"/>
    <cellStyle name="1_BC nam 2007 (UB)_Dang ky phan khai von ODA (gui Bo)_Ke hoach 2012 theo doi (giai ngan 30.6.12) 6" xfId="26377"/>
    <cellStyle name="1_BC nam 2007 (UB)_DK bo tri lai (chinh thuc)" xfId="9711"/>
    <cellStyle name="1_BC nam 2007 (UB)_DK bo tri lai (chinh thuc) 2" xfId="9712"/>
    <cellStyle name="1_BC nam 2007 (UB)_DK bo tri lai (chinh thuc) 2 2" xfId="9713"/>
    <cellStyle name="1_BC nam 2007 (UB)_DK bo tri lai (chinh thuc) 2 2 2" xfId="26387"/>
    <cellStyle name="1_BC nam 2007 (UB)_DK bo tri lai (chinh thuc) 2 3" xfId="9714"/>
    <cellStyle name="1_BC nam 2007 (UB)_DK bo tri lai (chinh thuc) 2 3 2" xfId="26388"/>
    <cellStyle name="1_BC nam 2007 (UB)_DK bo tri lai (chinh thuc) 2 4" xfId="9715"/>
    <cellStyle name="1_BC nam 2007 (UB)_DK bo tri lai (chinh thuc) 2 4 2" xfId="26389"/>
    <cellStyle name="1_BC nam 2007 (UB)_DK bo tri lai (chinh thuc) 2 5" xfId="26386"/>
    <cellStyle name="1_BC nam 2007 (UB)_DK bo tri lai (chinh thuc) 3" xfId="9716"/>
    <cellStyle name="1_BC nam 2007 (UB)_DK bo tri lai (chinh thuc) 3 2" xfId="9717"/>
    <cellStyle name="1_BC nam 2007 (UB)_DK bo tri lai (chinh thuc) 3 2 2" xfId="26391"/>
    <cellStyle name="1_BC nam 2007 (UB)_DK bo tri lai (chinh thuc) 3 3" xfId="9718"/>
    <cellStyle name="1_BC nam 2007 (UB)_DK bo tri lai (chinh thuc) 3 3 2" xfId="26392"/>
    <cellStyle name="1_BC nam 2007 (UB)_DK bo tri lai (chinh thuc) 3 4" xfId="9719"/>
    <cellStyle name="1_BC nam 2007 (UB)_DK bo tri lai (chinh thuc) 3 4 2" xfId="26393"/>
    <cellStyle name="1_BC nam 2007 (UB)_DK bo tri lai (chinh thuc) 3 5" xfId="26390"/>
    <cellStyle name="1_BC nam 2007 (UB)_DK bo tri lai (chinh thuc) 4" xfId="9720"/>
    <cellStyle name="1_BC nam 2007 (UB)_DK bo tri lai (chinh thuc) 4 2" xfId="26394"/>
    <cellStyle name="1_BC nam 2007 (UB)_DK bo tri lai (chinh thuc) 5" xfId="9721"/>
    <cellStyle name="1_BC nam 2007 (UB)_DK bo tri lai (chinh thuc) 5 2" xfId="26395"/>
    <cellStyle name="1_BC nam 2007 (UB)_DK bo tri lai (chinh thuc) 6" xfId="9722"/>
    <cellStyle name="1_BC nam 2007 (UB)_DK bo tri lai (chinh thuc) 6 2" xfId="26396"/>
    <cellStyle name="1_BC nam 2007 (UB)_DK bo tri lai (chinh thuc) 7" xfId="26385"/>
    <cellStyle name="1_BC nam 2007 (UB)_DK bo tri lai (chinh thuc)_BC von DTPT 6 thang 2012" xfId="9723"/>
    <cellStyle name="1_BC nam 2007 (UB)_DK bo tri lai (chinh thuc)_BC von DTPT 6 thang 2012 2" xfId="9724"/>
    <cellStyle name="1_BC nam 2007 (UB)_DK bo tri lai (chinh thuc)_BC von DTPT 6 thang 2012 2 2" xfId="9725"/>
    <cellStyle name="1_BC nam 2007 (UB)_DK bo tri lai (chinh thuc)_BC von DTPT 6 thang 2012 2 2 2" xfId="26399"/>
    <cellStyle name="1_BC nam 2007 (UB)_DK bo tri lai (chinh thuc)_BC von DTPT 6 thang 2012 2 3" xfId="9726"/>
    <cellStyle name="1_BC nam 2007 (UB)_DK bo tri lai (chinh thuc)_BC von DTPT 6 thang 2012 2 3 2" xfId="26400"/>
    <cellStyle name="1_BC nam 2007 (UB)_DK bo tri lai (chinh thuc)_BC von DTPT 6 thang 2012 2 4" xfId="9727"/>
    <cellStyle name="1_BC nam 2007 (UB)_DK bo tri lai (chinh thuc)_BC von DTPT 6 thang 2012 2 4 2" xfId="26401"/>
    <cellStyle name="1_BC nam 2007 (UB)_DK bo tri lai (chinh thuc)_BC von DTPT 6 thang 2012 2 5" xfId="26398"/>
    <cellStyle name="1_BC nam 2007 (UB)_DK bo tri lai (chinh thuc)_BC von DTPT 6 thang 2012 3" xfId="9728"/>
    <cellStyle name="1_BC nam 2007 (UB)_DK bo tri lai (chinh thuc)_BC von DTPT 6 thang 2012 3 2" xfId="9729"/>
    <cellStyle name="1_BC nam 2007 (UB)_DK bo tri lai (chinh thuc)_BC von DTPT 6 thang 2012 3 2 2" xfId="26403"/>
    <cellStyle name="1_BC nam 2007 (UB)_DK bo tri lai (chinh thuc)_BC von DTPT 6 thang 2012 3 3" xfId="9730"/>
    <cellStyle name="1_BC nam 2007 (UB)_DK bo tri lai (chinh thuc)_BC von DTPT 6 thang 2012 3 3 2" xfId="26404"/>
    <cellStyle name="1_BC nam 2007 (UB)_DK bo tri lai (chinh thuc)_BC von DTPT 6 thang 2012 3 4" xfId="9731"/>
    <cellStyle name="1_BC nam 2007 (UB)_DK bo tri lai (chinh thuc)_BC von DTPT 6 thang 2012 3 4 2" xfId="26405"/>
    <cellStyle name="1_BC nam 2007 (UB)_DK bo tri lai (chinh thuc)_BC von DTPT 6 thang 2012 3 5" xfId="26402"/>
    <cellStyle name="1_BC nam 2007 (UB)_DK bo tri lai (chinh thuc)_BC von DTPT 6 thang 2012 4" xfId="9732"/>
    <cellStyle name="1_BC nam 2007 (UB)_DK bo tri lai (chinh thuc)_BC von DTPT 6 thang 2012 4 2" xfId="26406"/>
    <cellStyle name="1_BC nam 2007 (UB)_DK bo tri lai (chinh thuc)_BC von DTPT 6 thang 2012 5" xfId="9733"/>
    <cellStyle name="1_BC nam 2007 (UB)_DK bo tri lai (chinh thuc)_BC von DTPT 6 thang 2012 5 2" xfId="26407"/>
    <cellStyle name="1_BC nam 2007 (UB)_DK bo tri lai (chinh thuc)_BC von DTPT 6 thang 2012 6" xfId="9734"/>
    <cellStyle name="1_BC nam 2007 (UB)_DK bo tri lai (chinh thuc)_BC von DTPT 6 thang 2012 6 2" xfId="26408"/>
    <cellStyle name="1_BC nam 2007 (UB)_DK bo tri lai (chinh thuc)_BC von DTPT 6 thang 2012 7" xfId="26397"/>
    <cellStyle name="1_BC nam 2007 (UB)_DK bo tri lai (chinh thuc)_Bieu du thao QD von ho tro co MT" xfId="9735"/>
    <cellStyle name="1_BC nam 2007 (UB)_DK bo tri lai (chinh thuc)_Bieu du thao QD von ho tro co MT 2" xfId="9736"/>
    <cellStyle name="1_BC nam 2007 (UB)_DK bo tri lai (chinh thuc)_Bieu du thao QD von ho tro co MT 2 2" xfId="9737"/>
    <cellStyle name="1_BC nam 2007 (UB)_DK bo tri lai (chinh thuc)_Bieu du thao QD von ho tro co MT 2 2 2" xfId="26411"/>
    <cellStyle name="1_BC nam 2007 (UB)_DK bo tri lai (chinh thuc)_Bieu du thao QD von ho tro co MT 2 3" xfId="9738"/>
    <cellStyle name="1_BC nam 2007 (UB)_DK bo tri lai (chinh thuc)_Bieu du thao QD von ho tro co MT 2 3 2" xfId="26412"/>
    <cellStyle name="1_BC nam 2007 (UB)_DK bo tri lai (chinh thuc)_Bieu du thao QD von ho tro co MT 2 4" xfId="9739"/>
    <cellStyle name="1_BC nam 2007 (UB)_DK bo tri lai (chinh thuc)_Bieu du thao QD von ho tro co MT 2 4 2" xfId="26413"/>
    <cellStyle name="1_BC nam 2007 (UB)_DK bo tri lai (chinh thuc)_Bieu du thao QD von ho tro co MT 2 5" xfId="26410"/>
    <cellStyle name="1_BC nam 2007 (UB)_DK bo tri lai (chinh thuc)_Bieu du thao QD von ho tro co MT 3" xfId="9740"/>
    <cellStyle name="1_BC nam 2007 (UB)_DK bo tri lai (chinh thuc)_Bieu du thao QD von ho tro co MT 3 2" xfId="9741"/>
    <cellStyle name="1_BC nam 2007 (UB)_DK bo tri lai (chinh thuc)_Bieu du thao QD von ho tro co MT 3 2 2" xfId="26415"/>
    <cellStyle name="1_BC nam 2007 (UB)_DK bo tri lai (chinh thuc)_Bieu du thao QD von ho tro co MT 3 3" xfId="9742"/>
    <cellStyle name="1_BC nam 2007 (UB)_DK bo tri lai (chinh thuc)_Bieu du thao QD von ho tro co MT 3 3 2" xfId="26416"/>
    <cellStyle name="1_BC nam 2007 (UB)_DK bo tri lai (chinh thuc)_Bieu du thao QD von ho tro co MT 3 4" xfId="9743"/>
    <cellStyle name="1_BC nam 2007 (UB)_DK bo tri lai (chinh thuc)_Bieu du thao QD von ho tro co MT 3 4 2" xfId="26417"/>
    <cellStyle name="1_BC nam 2007 (UB)_DK bo tri lai (chinh thuc)_Bieu du thao QD von ho tro co MT 3 5" xfId="26414"/>
    <cellStyle name="1_BC nam 2007 (UB)_DK bo tri lai (chinh thuc)_Bieu du thao QD von ho tro co MT 4" xfId="9744"/>
    <cellStyle name="1_BC nam 2007 (UB)_DK bo tri lai (chinh thuc)_Bieu du thao QD von ho tro co MT 4 2" xfId="26418"/>
    <cellStyle name="1_BC nam 2007 (UB)_DK bo tri lai (chinh thuc)_Bieu du thao QD von ho tro co MT 5" xfId="9745"/>
    <cellStyle name="1_BC nam 2007 (UB)_DK bo tri lai (chinh thuc)_Bieu du thao QD von ho tro co MT 5 2" xfId="26419"/>
    <cellStyle name="1_BC nam 2007 (UB)_DK bo tri lai (chinh thuc)_Bieu du thao QD von ho tro co MT 6" xfId="9746"/>
    <cellStyle name="1_BC nam 2007 (UB)_DK bo tri lai (chinh thuc)_Bieu du thao QD von ho tro co MT 6 2" xfId="26420"/>
    <cellStyle name="1_BC nam 2007 (UB)_DK bo tri lai (chinh thuc)_Bieu du thao QD von ho tro co MT 7" xfId="26409"/>
    <cellStyle name="1_BC nam 2007 (UB)_DK bo tri lai (chinh thuc)_Hoan chinh KH 2012 (o nha)" xfId="9747"/>
    <cellStyle name="1_BC nam 2007 (UB)_DK bo tri lai (chinh thuc)_Hoan chinh KH 2012 (o nha) 2" xfId="9748"/>
    <cellStyle name="1_BC nam 2007 (UB)_DK bo tri lai (chinh thuc)_Hoan chinh KH 2012 (o nha) 2 2" xfId="9749"/>
    <cellStyle name="1_BC nam 2007 (UB)_DK bo tri lai (chinh thuc)_Hoan chinh KH 2012 (o nha) 2 2 2" xfId="26423"/>
    <cellStyle name="1_BC nam 2007 (UB)_DK bo tri lai (chinh thuc)_Hoan chinh KH 2012 (o nha) 2 3" xfId="9750"/>
    <cellStyle name="1_BC nam 2007 (UB)_DK bo tri lai (chinh thuc)_Hoan chinh KH 2012 (o nha) 2 3 2" xfId="26424"/>
    <cellStyle name="1_BC nam 2007 (UB)_DK bo tri lai (chinh thuc)_Hoan chinh KH 2012 (o nha) 2 4" xfId="9751"/>
    <cellStyle name="1_BC nam 2007 (UB)_DK bo tri lai (chinh thuc)_Hoan chinh KH 2012 (o nha) 2 4 2" xfId="26425"/>
    <cellStyle name="1_BC nam 2007 (UB)_DK bo tri lai (chinh thuc)_Hoan chinh KH 2012 (o nha) 2 5" xfId="26422"/>
    <cellStyle name="1_BC nam 2007 (UB)_DK bo tri lai (chinh thuc)_Hoan chinh KH 2012 (o nha) 3" xfId="9752"/>
    <cellStyle name="1_BC nam 2007 (UB)_DK bo tri lai (chinh thuc)_Hoan chinh KH 2012 (o nha) 3 2" xfId="9753"/>
    <cellStyle name="1_BC nam 2007 (UB)_DK bo tri lai (chinh thuc)_Hoan chinh KH 2012 (o nha) 3 2 2" xfId="26427"/>
    <cellStyle name="1_BC nam 2007 (UB)_DK bo tri lai (chinh thuc)_Hoan chinh KH 2012 (o nha) 3 3" xfId="9754"/>
    <cellStyle name="1_BC nam 2007 (UB)_DK bo tri lai (chinh thuc)_Hoan chinh KH 2012 (o nha) 3 3 2" xfId="26428"/>
    <cellStyle name="1_BC nam 2007 (UB)_DK bo tri lai (chinh thuc)_Hoan chinh KH 2012 (o nha) 3 4" xfId="9755"/>
    <cellStyle name="1_BC nam 2007 (UB)_DK bo tri lai (chinh thuc)_Hoan chinh KH 2012 (o nha) 3 4 2" xfId="26429"/>
    <cellStyle name="1_BC nam 2007 (UB)_DK bo tri lai (chinh thuc)_Hoan chinh KH 2012 (o nha) 3 5" xfId="26426"/>
    <cellStyle name="1_BC nam 2007 (UB)_DK bo tri lai (chinh thuc)_Hoan chinh KH 2012 (o nha) 4" xfId="9756"/>
    <cellStyle name="1_BC nam 2007 (UB)_DK bo tri lai (chinh thuc)_Hoan chinh KH 2012 (o nha) 4 2" xfId="26430"/>
    <cellStyle name="1_BC nam 2007 (UB)_DK bo tri lai (chinh thuc)_Hoan chinh KH 2012 (o nha) 5" xfId="9757"/>
    <cellStyle name="1_BC nam 2007 (UB)_DK bo tri lai (chinh thuc)_Hoan chinh KH 2012 (o nha) 5 2" xfId="26431"/>
    <cellStyle name="1_BC nam 2007 (UB)_DK bo tri lai (chinh thuc)_Hoan chinh KH 2012 (o nha) 6" xfId="9758"/>
    <cellStyle name="1_BC nam 2007 (UB)_DK bo tri lai (chinh thuc)_Hoan chinh KH 2012 (o nha) 6 2" xfId="26432"/>
    <cellStyle name="1_BC nam 2007 (UB)_DK bo tri lai (chinh thuc)_Hoan chinh KH 2012 (o nha) 7" xfId="26421"/>
    <cellStyle name="1_BC nam 2007 (UB)_DK bo tri lai (chinh thuc)_Hoan chinh KH 2012 (o nha)_Bao cao giai ngan quy I" xfId="9759"/>
    <cellStyle name="1_BC nam 2007 (UB)_DK bo tri lai (chinh thuc)_Hoan chinh KH 2012 (o nha)_Bao cao giai ngan quy I 2" xfId="9760"/>
    <cellStyle name="1_BC nam 2007 (UB)_DK bo tri lai (chinh thuc)_Hoan chinh KH 2012 (o nha)_Bao cao giai ngan quy I 2 2" xfId="9761"/>
    <cellStyle name="1_BC nam 2007 (UB)_DK bo tri lai (chinh thuc)_Hoan chinh KH 2012 (o nha)_Bao cao giai ngan quy I 2 2 2" xfId="26435"/>
    <cellStyle name="1_BC nam 2007 (UB)_DK bo tri lai (chinh thuc)_Hoan chinh KH 2012 (o nha)_Bao cao giai ngan quy I 2 3" xfId="9762"/>
    <cellStyle name="1_BC nam 2007 (UB)_DK bo tri lai (chinh thuc)_Hoan chinh KH 2012 (o nha)_Bao cao giai ngan quy I 2 3 2" xfId="26436"/>
    <cellStyle name="1_BC nam 2007 (UB)_DK bo tri lai (chinh thuc)_Hoan chinh KH 2012 (o nha)_Bao cao giai ngan quy I 2 4" xfId="9763"/>
    <cellStyle name="1_BC nam 2007 (UB)_DK bo tri lai (chinh thuc)_Hoan chinh KH 2012 (o nha)_Bao cao giai ngan quy I 2 4 2" xfId="26437"/>
    <cellStyle name="1_BC nam 2007 (UB)_DK bo tri lai (chinh thuc)_Hoan chinh KH 2012 (o nha)_Bao cao giai ngan quy I 2 5" xfId="26434"/>
    <cellStyle name="1_BC nam 2007 (UB)_DK bo tri lai (chinh thuc)_Hoan chinh KH 2012 (o nha)_Bao cao giai ngan quy I 3" xfId="9764"/>
    <cellStyle name="1_BC nam 2007 (UB)_DK bo tri lai (chinh thuc)_Hoan chinh KH 2012 (o nha)_Bao cao giai ngan quy I 3 2" xfId="9765"/>
    <cellStyle name="1_BC nam 2007 (UB)_DK bo tri lai (chinh thuc)_Hoan chinh KH 2012 (o nha)_Bao cao giai ngan quy I 3 2 2" xfId="26439"/>
    <cellStyle name="1_BC nam 2007 (UB)_DK bo tri lai (chinh thuc)_Hoan chinh KH 2012 (o nha)_Bao cao giai ngan quy I 3 3" xfId="9766"/>
    <cellStyle name="1_BC nam 2007 (UB)_DK bo tri lai (chinh thuc)_Hoan chinh KH 2012 (o nha)_Bao cao giai ngan quy I 3 3 2" xfId="26440"/>
    <cellStyle name="1_BC nam 2007 (UB)_DK bo tri lai (chinh thuc)_Hoan chinh KH 2012 (o nha)_Bao cao giai ngan quy I 3 4" xfId="9767"/>
    <cellStyle name="1_BC nam 2007 (UB)_DK bo tri lai (chinh thuc)_Hoan chinh KH 2012 (o nha)_Bao cao giai ngan quy I 3 4 2" xfId="26441"/>
    <cellStyle name="1_BC nam 2007 (UB)_DK bo tri lai (chinh thuc)_Hoan chinh KH 2012 (o nha)_Bao cao giai ngan quy I 3 5" xfId="26438"/>
    <cellStyle name="1_BC nam 2007 (UB)_DK bo tri lai (chinh thuc)_Hoan chinh KH 2012 (o nha)_Bao cao giai ngan quy I 4" xfId="9768"/>
    <cellStyle name="1_BC nam 2007 (UB)_DK bo tri lai (chinh thuc)_Hoan chinh KH 2012 (o nha)_Bao cao giai ngan quy I 4 2" xfId="26442"/>
    <cellStyle name="1_BC nam 2007 (UB)_DK bo tri lai (chinh thuc)_Hoan chinh KH 2012 (o nha)_Bao cao giai ngan quy I 5" xfId="9769"/>
    <cellStyle name="1_BC nam 2007 (UB)_DK bo tri lai (chinh thuc)_Hoan chinh KH 2012 (o nha)_Bao cao giai ngan quy I 5 2" xfId="26443"/>
    <cellStyle name="1_BC nam 2007 (UB)_DK bo tri lai (chinh thuc)_Hoan chinh KH 2012 (o nha)_Bao cao giai ngan quy I 6" xfId="9770"/>
    <cellStyle name="1_BC nam 2007 (UB)_DK bo tri lai (chinh thuc)_Hoan chinh KH 2012 (o nha)_Bao cao giai ngan quy I 6 2" xfId="26444"/>
    <cellStyle name="1_BC nam 2007 (UB)_DK bo tri lai (chinh thuc)_Hoan chinh KH 2012 (o nha)_Bao cao giai ngan quy I 7" xfId="26433"/>
    <cellStyle name="1_BC nam 2007 (UB)_DK bo tri lai (chinh thuc)_Hoan chinh KH 2012 (o nha)_BC von DTPT 6 thang 2012" xfId="9771"/>
    <cellStyle name="1_BC nam 2007 (UB)_DK bo tri lai (chinh thuc)_Hoan chinh KH 2012 (o nha)_BC von DTPT 6 thang 2012 2" xfId="9772"/>
    <cellStyle name="1_BC nam 2007 (UB)_DK bo tri lai (chinh thuc)_Hoan chinh KH 2012 (o nha)_BC von DTPT 6 thang 2012 2 2" xfId="9773"/>
    <cellStyle name="1_BC nam 2007 (UB)_DK bo tri lai (chinh thuc)_Hoan chinh KH 2012 (o nha)_BC von DTPT 6 thang 2012 2 2 2" xfId="26447"/>
    <cellStyle name="1_BC nam 2007 (UB)_DK bo tri lai (chinh thuc)_Hoan chinh KH 2012 (o nha)_BC von DTPT 6 thang 2012 2 3" xfId="9774"/>
    <cellStyle name="1_BC nam 2007 (UB)_DK bo tri lai (chinh thuc)_Hoan chinh KH 2012 (o nha)_BC von DTPT 6 thang 2012 2 3 2" xfId="26448"/>
    <cellStyle name="1_BC nam 2007 (UB)_DK bo tri lai (chinh thuc)_Hoan chinh KH 2012 (o nha)_BC von DTPT 6 thang 2012 2 4" xfId="9775"/>
    <cellStyle name="1_BC nam 2007 (UB)_DK bo tri lai (chinh thuc)_Hoan chinh KH 2012 (o nha)_BC von DTPT 6 thang 2012 2 4 2" xfId="26449"/>
    <cellStyle name="1_BC nam 2007 (UB)_DK bo tri lai (chinh thuc)_Hoan chinh KH 2012 (o nha)_BC von DTPT 6 thang 2012 2 5" xfId="26446"/>
    <cellStyle name="1_BC nam 2007 (UB)_DK bo tri lai (chinh thuc)_Hoan chinh KH 2012 (o nha)_BC von DTPT 6 thang 2012 3" xfId="9776"/>
    <cellStyle name="1_BC nam 2007 (UB)_DK bo tri lai (chinh thuc)_Hoan chinh KH 2012 (o nha)_BC von DTPT 6 thang 2012 3 2" xfId="9777"/>
    <cellStyle name="1_BC nam 2007 (UB)_DK bo tri lai (chinh thuc)_Hoan chinh KH 2012 (o nha)_BC von DTPT 6 thang 2012 3 2 2" xfId="26451"/>
    <cellStyle name="1_BC nam 2007 (UB)_DK bo tri lai (chinh thuc)_Hoan chinh KH 2012 (o nha)_BC von DTPT 6 thang 2012 3 3" xfId="9778"/>
    <cellStyle name="1_BC nam 2007 (UB)_DK bo tri lai (chinh thuc)_Hoan chinh KH 2012 (o nha)_BC von DTPT 6 thang 2012 3 3 2" xfId="26452"/>
    <cellStyle name="1_BC nam 2007 (UB)_DK bo tri lai (chinh thuc)_Hoan chinh KH 2012 (o nha)_BC von DTPT 6 thang 2012 3 4" xfId="9779"/>
    <cellStyle name="1_BC nam 2007 (UB)_DK bo tri lai (chinh thuc)_Hoan chinh KH 2012 (o nha)_BC von DTPT 6 thang 2012 3 4 2" xfId="26453"/>
    <cellStyle name="1_BC nam 2007 (UB)_DK bo tri lai (chinh thuc)_Hoan chinh KH 2012 (o nha)_BC von DTPT 6 thang 2012 3 5" xfId="26450"/>
    <cellStyle name="1_BC nam 2007 (UB)_DK bo tri lai (chinh thuc)_Hoan chinh KH 2012 (o nha)_BC von DTPT 6 thang 2012 4" xfId="9780"/>
    <cellStyle name="1_BC nam 2007 (UB)_DK bo tri lai (chinh thuc)_Hoan chinh KH 2012 (o nha)_BC von DTPT 6 thang 2012 4 2" xfId="26454"/>
    <cellStyle name="1_BC nam 2007 (UB)_DK bo tri lai (chinh thuc)_Hoan chinh KH 2012 (o nha)_BC von DTPT 6 thang 2012 5" xfId="9781"/>
    <cellStyle name="1_BC nam 2007 (UB)_DK bo tri lai (chinh thuc)_Hoan chinh KH 2012 (o nha)_BC von DTPT 6 thang 2012 5 2" xfId="26455"/>
    <cellStyle name="1_BC nam 2007 (UB)_DK bo tri lai (chinh thuc)_Hoan chinh KH 2012 (o nha)_BC von DTPT 6 thang 2012 6" xfId="9782"/>
    <cellStyle name="1_BC nam 2007 (UB)_DK bo tri lai (chinh thuc)_Hoan chinh KH 2012 (o nha)_BC von DTPT 6 thang 2012 6 2" xfId="26456"/>
    <cellStyle name="1_BC nam 2007 (UB)_DK bo tri lai (chinh thuc)_Hoan chinh KH 2012 (o nha)_BC von DTPT 6 thang 2012 7" xfId="26445"/>
    <cellStyle name="1_BC nam 2007 (UB)_DK bo tri lai (chinh thuc)_Hoan chinh KH 2012 (o nha)_Bieu du thao QD von ho tro co MT" xfId="9783"/>
    <cellStyle name="1_BC nam 2007 (UB)_DK bo tri lai (chinh thuc)_Hoan chinh KH 2012 (o nha)_Bieu du thao QD von ho tro co MT 2" xfId="9784"/>
    <cellStyle name="1_BC nam 2007 (UB)_DK bo tri lai (chinh thuc)_Hoan chinh KH 2012 (o nha)_Bieu du thao QD von ho tro co MT 2 2" xfId="9785"/>
    <cellStyle name="1_BC nam 2007 (UB)_DK bo tri lai (chinh thuc)_Hoan chinh KH 2012 (o nha)_Bieu du thao QD von ho tro co MT 2 2 2" xfId="26459"/>
    <cellStyle name="1_BC nam 2007 (UB)_DK bo tri lai (chinh thuc)_Hoan chinh KH 2012 (o nha)_Bieu du thao QD von ho tro co MT 2 3" xfId="9786"/>
    <cellStyle name="1_BC nam 2007 (UB)_DK bo tri lai (chinh thuc)_Hoan chinh KH 2012 (o nha)_Bieu du thao QD von ho tro co MT 2 3 2" xfId="26460"/>
    <cellStyle name="1_BC nam 2007 (UB)_DK bo tri lai (chinh thuc)_Hoan chinh KH 2012 (o nha)_Bieu du thao QD von ho tro co MT 2 4" xfId="9787"/>
    <cellStyle name="1_BC nam 2007 (UB)_DK bo tri lai (chinh thuc)_Hoan chinh KH 2012 (o nha)_Bieu du thao QD von ho tro co MT 2 4 2" xfId="26461"/>
    <cellStyle name="1_BC nam 2007 (UB)_DK bo tri lai (chinh thuc)_Hoan chinh KH 2012 (o nha)_Bieu du thao QD von ho tro co MT 2 5" xfId="26458"/>
    <cellStyle name="1_BC nam 2007 (UB)_DK bo tri lai (chinh thuc)_Hoan chinh KH 2012 (o nha)_Bieu du thao QD von ho tro co MT 3" xfId="9788"/>
    <cellStyle name="1_BC nam 2007 (UB)_DK bo tri lai (chinh thuc)_Hoan chinh KH 2012 (o nha)_Bieu du thao QD von ho tro co MT 3 2" xfId="9789"/>
    <cellStyle name="1_BC nam 2007 (UB)_DK bo tri lai (chinh thuc)_Hoan chinh KH 2012 (o nha)_Bieu du thao QD von ho tro co MT 3 2 2" xfId="26463"/>
    <cellStyle name="1_BC nam 2007 (UB)_DK bo tri lai (chinh thuc)_Hoan chinh KH 2012 (o nha)_Bieu du thao QD von ho tro co MT 3 3" xfId="9790"/>
    <cellStyle name="1_BC nam 2007 (UB)_DK bo tri lai (chinh thuc)_Hoan chinh KH 2012 (o nha)_Bieu du thao QD von ho tro co MT 3 3 2" xfId="26464"/>
    <cellStyle name="1_BC nam 2007 (UB)_DK bo tri lai (chinh thuc)_Hoan chinh KH 2012 (o nha)_Bieu du thao QD von ho tro co MT 3 4" xfId="9791"/>
    <cellStyle name="1_BC nam 2007 (UB)_DK bo tri lai (chinh thuc)_Hoan chinh KH 2012 (o nha)_Bieu du thao QD von ho tro co MT 3 4 2" xfId="26465"/>
    <cellStyle name="1_BC nam 2007 (UB)_DK bo tri lai (chinh thuc)_Hoan chinh KH 2012 (o nha)_Bieu du thao QD von ho tro co MT 3 5" xfId="26462"/>
    <cellStyle name="1_BC nam 2007 (UB)_DK bo tri lai (chinh thuc)_Hoan chinh KH 2012 (o nha)_Bieu du thao QD von ho tro co MT 4" xfId="9792"/>
    <cellStyle name="1_BC nam 2007 (UB)_DK bo tri lai (chinh thuc)_Hoan chinh KH 2012 (o nha)_Bieu du thao QD von ho tro co MT 4 2" xfId="26466"/>
    <cellStyle name="1_BC nam 2007 (UB)_DK bo tri lai (chinh thuc)_Hoan chinh KH 2012 (o nha)_Bieu du thao QD von ho tro co MT 5" xfId="9793"/>
    <cellStyle name="1_BC nam 2007 (UB)_DK bo tri lai (chinh thuc)_Hoan chinh KH 2012 (o nha)_Bieu du thao QD von ho tro co MT 5 2" xfId="26467"/>
    <cellStyle name="1_BC nam 2007 (UB)_DK bo tri lai (chinh thuc)_Hoan chinh KH 2012 (o nha)_Bieu du thao QD von ho tro co MT 6" xfId="9794"/>
    <cellStyle name="1_BC nam 2007 (UB)_DK bo tri lai (chinh thuc)_Hoan chinh KH 2012 (o nha)_Bieu du thao QD von ho tro co MT 6 2" xfId="26468"/>
    <cellStyle name="1_BC nam 2007 (UB)_DK bo tri lai (chinh thuc)_Hoan chinh KH 2012 (o nha)_Bieu du thao QD von ho tro co MT 7" xfId="26457"/>
    <cellStyle name="1_BC nam 2007 (UB)_DK bo tri lai (chinh thuc)_Hoan chinh KH 2012 (o nha)_Ke hoach 2012 theo doi (giai ngan 30.6.12)" xfId="9795"/>
    <cellStyle name="1_BC nam 2007 (UB)_DK bo tri lai (chinh thuc)_Hoan chinh KH 2012 (o nha)_Ke hoach 2012 theo doi (giai ngan 30.6.12) 2" xfId="9796"/>
    <cellStyle name="1_BC nam 2007 (UB)_DK bo tri lai (chinh thuc)_Hoan chinh KH 2012 (o nha)_Ke hoach 2012 theo doi (giai ngan 30.6.12) 2 2" xfId="9797"/>
    <cellStyle name="1_BC nam 2007 (UB)_DK bo tri lai (chinh thuc)_Hoan chinh KH 2012 (o nha)_Ke hoach 2012 theo doi (giai ngan 30.6.12) 2 2 2" xfId="26471"/>
    <cellStyle name="1_BC nam 2007 (UB)_DK bo tri lai (chinh thuc)_Hoan chinh KH 2012 (o nha)_Ke hoach 2012 theo doi (giai ngan 30.6.12) 2 3" xfId="9798"/>
    <cellStyle name="1_BC nam 2007 (UB)_DK bo tri lai (chinh thuc)_Hoan chinh KH 2012 (o nha)_Ke hoach 2012 theo doi (giai ngan 30.6.12) 2 3 2" xfId="26472"/>
    <cellStyle name="1_BC nam 2007 (UB)_DK bo tri lai (chinh thuc)_Hoan chinh KH 2012 (o nha)_Ke hoach 2012 theo doi (giai ngan 30.6.12) 2 4" xfId="9799"/>
    <cellStyle name="1_BC nam 2007 (UB)_DK bo tri lai (chinh thuc)_Hoan chinh KH 2012 (o nha)_Ke hoach 2012 theo doi (giai ngan 30.6.12) 2 4 2" xfId="26473"/>
    <cellStyle name="1_BC nam 2007 (UB)_DK bo tri lai (chinh thuc)_Hoan chinh KH 2012 (o nha)_Ke hoach 2012 theo doi (giai ngan 30.6.12) 2 5" xfId="26470"/>
    <cellStyle name="1_BC nam 2007 (UB)_DK bo tri lai (chinh thuc)_Hoan chinh KH 2012 (o nha)_Ke hoach 2012 theo doi (giai ngan 30.6.12) 3" xfId="9800"/>
    <cellStyle name="1_BC nam 2007 (UB)_DK bo tri lai (chinh thuc)_Hoan chinh KH 2012 (o nha)_Ke hoach 2012 theo doi (giai ngan 30.6.12) 3 2" xfId="9801"/>
    <cellStyle name="1_BC nam 2007 (UB)_DK bo tri lai (chinh thuc)_Hoan chinh KH 2012 (o nha)_Ke hoach 2012 theo doi (giai ngan 30.6.12) 3 2 2" xfId="26475"/>
    <cellStyle name="1_BC nam 2007 (UB)_DK bo tri lai (chinh thuc)_Hoan chinh KH 2012 (o nha)_Ke hoach 2012 theo doi (giai ngan 30.6.12) 3 3" xfId="9802"/>
    <cellStyle name="1_BC nam 2007 (UB)_DK bo tri lai (chinh thuc)_Hoan chinh KH 2012 (o nha)_Ke hoach 2012 theo doi (giai ngan 30.6.12) 3 3 2" xfId="26476"/>
    <cellStyle name="1_BC nam 2007 (UB)_DK bo tri lai (chinh thuc)_Hoan chinh KH 2012 (o nha)_Ke hoach 2012 theo doi (giai ngan 30.6.12) 3 4" xfId="9803"/>
    <cellStyle name="1_BC nam 2007 (UB)_DK bo tri lai (chinh thuc)_Hoan chinh KH 2012 (o nha)_Ke hoach 2012 theo doi (giai ngan 30.6.12) 3 4 2" xfId="26477"/>
    <cellStyle name="1_BC nam 2007 (UB)_DK bo tri lai (chinh thuc)_Hoan chinh KH 2012 (o nha)_Ke hoach 2012 theo doi (giai ngan 30.6.12) 3 5" xfId="26474"/>
    <cellStyle name="1_BC nam 2007 (UB)_DK bo tri lai (chinh thuc)_Hoan chinh KH 2012 (o nha)_Ke hoach 2012 theo doi (giai ngan 30.6.12) 4" xfId="9804"/>
    <cellStyle name="1_BC nam 2007 (UB)_DK bo tri lai (chinh thuc)_Hoan chinh KH 2012 (o nha)_Ke hoach 2012 theo doi (giai ngan 30.6.12) 4 2" xfId="26478"/>
    <cellStyle name="1_BC nam 2007 (UB)_DK bo tri lai (chinh thuc)_Hoan chinh KH 2012 (o nha)_Ke hoach 2012 theo doi (giai ngan 30.6.12) 5" xfId="9805"/>
    <cellStyle name="1_BC nam 2007 (UB)_DK bo tri lai (chinh thuc)_Hoan chinh KH 2012 (o nha)_Ke hoach 2012 theo doi (giai ngan 30.6.12) 5 2" xfId="26479"/>
    <cellStyle name="1_BC nam 2007 (UB)_DK bo tri lai (chinh thuc)_Hoan chinh KH 2012 (o nha)_Ke hoach 2012 theo doi (giai ngan 30.6.12) 6" xfId="9806"/>
    <cellStyle name="1_BC nam 2007 (UB)_DK bo tri lai (chinh thuc)_Hoan chinh KH 2012 (o nha)_Ke hoach 2012 theo doi (giai ngan 30.6.12) 6 2" xfId="26480"/>
    <cellStyle name="1_BC nam 2007 (UB)_DK bo tri lai (chinh thuc)_Hoan chinh KH 2012 (o nha)_Ke hoach 2012 theo doi (giai ngan 30.6.12) 7" xfId="26469"/>
    <cellStyle name="1_BC nam 2007 (UB)_DK bo tri lai (chinh thuc)_Hoan chinh KH 2012 Von ho tro co MT" xfId="9807"/>
    <cellStyle name="1_BC nam 2007 (UB)_DK bo tri lai (chinh thuc)_Hoan chinh KH 2012 Von ho tro co MT (chi tiet)" xfId="9808"/>
    <cellStyle name="1_BC nam 2007 (UB)_DK bo tri lai (chinh thuc)_Hoan chinh KH 2012 Von ho tro co MT (chi tiet) 2" xfId="9809"/>
    <cellStyle name="1_BC nam 2007 (UB)_DK bo tri lai (chinh thuc)_Hoan chinh KH 2012 Von ho tro co MT (chi tiet) 2 2" xfId="9810"/>
    <cellStyle name="1_BC nam 2007 (UB)_DK bo tri lai (chinh thuc)_Hoan chinh KH 2012 Von ho tro co MT (chi tiet) 2 2 2" xfId="26484"/>
    <cellStyle name="1_BC nam 2007 (UB)_DK bo tri lai (chinh thuc)_Hoan chinh KH 2012 Von ho tro co MT (chi tiet) 2 3" xfId="9811"/>
    <cellStyle name="1_BC nam 2007 (UB)_DK bo tri lai (chinh thuc)_Hoan chinh KH 2012 Von ho tro co MT (chi tiet) 2 3 2" xfId="26485"/>
    <cellStyle name="1_BC nam 2007 (UB)_DK bo tri lai (chinh thuc)_Hoan chinh KH 2012 Von ho tro co MT (chi tiet) 2 4" xfId="9812"/>
    <cellStyle name="1_BC nam 2007 (UB)_DK bo tri lai (chinh thuc)_Hoan chinh KH 2012 Von ho tro co MT (chi tiet) 2 4 2" xfId="26486"/>
    <cellStyle name="1_BC nam 2007 (UB)_DK bo tri lai (chinh thuc)_Hoan chinh KH 2012 Von ho tro co MT (chi tiet) 2 5" xfId="26483"/>
    <cellStyle name="1_BC nam 2007 (UB)_DK bo tri lai (chinh thuc)_Hoan chinh KH 2012 Von ho tro co MT (chi tiet) 3" xfId="9813"/>
    <cellStyle name="1_BC nam 2007 (UB)_DK bo tri lai (chinh thuc)_Hoan chinh KH 2012 Von ho tro co MT (chi tiet) 3 2" xfId="9814"/>
    <cellStyle name="1_BC nam 2007 (UB)_DK bo tri lai (chinh thuc)_Hoan chinh KH 2012 Von ho tro co MT (chi tiet) 3 2 2" xfId="26488"/>
    <cellStyle name="1_BC nam 2007 (UB)_DK bo tri lai (chinh thuc)_Hoan chinh KH 2012 Von ho tro co MT (chi tiet) 3 3" xfId="9815"/>
    <cellStyle name="1_BC nam 2007 (UB)_DK bo tri lai (chinh thuc)_Hoan chinh KH 2012 Von ho tro co MT (chi tiet) 3 3 2" xfId="26489"/>
    <cellStyle name="1_BC nam 2007 (UB)_DK bo tri lai (chinh thuc)_Hoan chinh KH 2012 Von ho tro co MT (chi tiet) 3 4" xfId="9816"/>
    <cellStyle name="1_BC nam 2007 (UB)_DK bo tri lai (chinh thuc)_Hoan chinh KH 2012 Von ho tro co MT (chi tiet) 3 4 2" xfId="26490"/>
    <cellStyle name="1_BC nam 2007 (UB)_DK bo tri lai (chinh thuc)_Hoan chinh KH 2012 Von ho tro co MT (chi tiet) 3 5" xfId="26487"/>
    <cellStyle name="1_BC nam 2007 (UB)_DK bo tri lai (chinh thuc)_Hoan chinh KH 2012 Von ho tro co MT (chi tiet) 4" xfId="9817"/>
    <cellStyle name="1_BC nam 2007 (UB)_DK bo tri lai (chinh thuc)_Hoan chinh KH 2012 Von ho tro co MT (chi tiet) 4 2" xfId="26491"/>
    <cellStyle name="1_BC nam 2007 (UB)_DK bo tri lai (chinh thuc)_Hoan chinh KH 2012 Von ho tro co MT (chi tiet) 5" xfId="9818"/>
    <cellStyle name="1_BC nam 2007 (UB)_DK bo tri lai (chinh thuc)_Hoan chinh KH 2012 Von ho tro co MT (chi tiet) 5 2" xfId="26492"/>
    <cellStyle name="1_BC nam 2007 (UB)_DK bo tri lai (chinh thuc)_Hoan chinh KH 2012 Von ho tro co MT (chi tiet) 6" xfId="9819"/>
    <cellStyle name="1_BC nam 2007 (UB)_DK bo tri lai (chinh thuc)_Hoan chinh KH 2012 Von ho tro co MT (chi tiet) 6 2" xfId="26493"/>
    <cellStyle name="1_BC nam 2007 (UB)_DK bo tri lai (chinh thuc)_Hoan chinh KH 2012 Von ho tro co MT (chi tiet) 7" xfId="26482"/>
    <cellStyle name="1_BC nam 2007 (UB)_DK bo tri lai (chinh thuc)_Hoan chinh KH 2012 Von ho tro co MT 10" xfId="9820"/>
    <cellStyle name="1_BC nam 2007 (UB)_DK bo tri lai (chinh thuc)_Hoan chinh KH 2012 Von ho tro co MT 10 2" xfId="9821"/>
    <cellStyle name="1_BC nam 2007 (UB)_DK bo tri lai (chinh thuc)_Hoan chinh KH 2012 Von ho tro co MT 10 2 2" xfId="26495"/>
    <cellStyle name="1_BC nam 2007 (UB)_DK bo tri lai (chinh thuc)_Hoan chinh KH 2012 Von ho tro co MT 10 3" xfId="9822"/>
    <cellStyle name="1_BC nam 2007 (UB)_DK bo tri lai (chinh thuc)_Hoan chinh KH 2012 Von ho tro co MT 10 3 2" xfId="26496"/>
    <cellStyle name="1_BC nam 2007 (UB)_DK bo tri lai (chinh thuc)_Hoan chinh KH 2012 Von ho tro co MT 10 4" xfId="9823"/>
    <cellStyle name="1_BC nam 2007 (UB)_DK bo tri lai (chinh thuc)_Hoan chinh KH 2012 Von ho tro co MT 10 4 2" xfId="26497"/>
    <cellStyle name="1_BC nam 2007 (UB)_DK bo tri lai (chinh thuc)_Hoan chinh KH 2012 Von ho tro co MT 10 5" xfId="26494"/>
    <cellStyle name="1_BC nam 2007 (UB)_DK bo tri lai (chinh thuc)_Hoan chinh KH 2012 Von ho tro co MT 11" xfId="9824"/>
    <cellStyle name="1_BC nam 2007 (UB)_DK bo tri lai (chinh thuc)_Hoan chinh KH 2012 Von ho tro co MT 11 2" xfId="9825"/>
    <cellStyle name="1_BC nam 2007 (UB)_DK bo tri lai (chinh thuc)_Hoan chinh KH 2012 Von ho tro co MT 11 2 2" xfId="26499"/>
    <cellStyle name="1_BC nam 2007 (UB)_DK bo tri lai (chinh thuc)_Hoan chinh KH 2012 Von ho tro co MT 11 3" xfId="9826"/>
    <cellStyle name="1_BC nam 2007 (UB)_DK bo tri lai (chinh thuc)_Hoan chinh KH 2012 Von ho tro co MT 11 3 2" xfId="26500"/>
    <cellStyle name="1_BC nam 2007 (UB)_DK bo tri lai (chinh thuc)_Hoan chinh KH 2012 Von ho tro co MT 11 4" xfId="9827"/>
    <cellStyle name="1_BC nam 2007 (UB)_DK bo tri lai (chinh thuc)_Hoan chinh KH 2012 Von ho tro co MT 11 4 2" xfId="26501"/>
    <cellStyle name="1_BC nam 2007 (UB)_DK bo tri lai (chinh thuc)_Hoan chinh KH 2012 Von ho tro co MT 11 5" xfId="26498"/>
    <cellStyle name="1_BC nam 2007 (UB)_DK bo tri lai (chinh thuc)_Hoan chinh KH 2012 Von ho tro co MT 12" xfId="9828"/>
    <cellStyle name="1_BC nam 2007 (UB)_DK bo tri lai (chinh thuc)_Hoan chinh KH 2012 Von ho tro co MT 12 2" xfId="9829"/>
    <cellStyle name="1_BC nam 2007 (UB)_DK bo tri lai (chinh thuc)_Hoan chinh KH 2012 Von ho tro co MT 12 2 2" xfId="26503"/>
    <cellStyle name="1_BC nam 2007 (UB)_DK bo tri lai (chinh thuc)_Hoan chinh KH 2012 Von ho tro co MT 12 3" xfId="9830"/>
    <cellStyle name="1_BC nam 2007 (UB)_DK bo tri lai (chinh thuc)_Hoan chinh KH 2012 Von ho tro co MT 12 3 2" xfId="26504"/>
    <cellStyle name="1_BC nam 2007 (UB)_DK bo tri lai (chinh thuc)_Hoan chinh KH 2012 Von ho tro co MT 12 4" xfId="9831"/>
    <cellStyle name="1_BC nam 2007 (UB)_DK bo tri lai (chinh thuc)_Hoan chinh KH 2012 Von ho tro co MT 12 4 2" xfId="26505"/>
    <cellStyle name="1_BC nam 2007 (UB)_DK bo tri lai (chinh thuc)_Hoan chinh KH 2012 Von ho tro co MT 12 5" xfId="26502"/>
    <cellStyle name="1_BC nam 2007 (UB)_DK bo tri lai (chinh thuc)_Hoan chinh KH 2012 Von ho tro co MT 13" xfId="9832"/>
    <cellStyle name="1_BC nam 2007 (UB)_DK bo tri lai (chinh thuc)_Hoan chinh KH 2012 Von ho tro co MT 13 2" xfId="9833"/>
    <cellStyle name="1_BC nam 2007 (UB)_DK bo tri lai (chinh thuc)_Hoan chinh KH 2012 Von ho tro co MT 13 2 2" xfId="26507"/>
    <cellStyle name="1_BC nam 2007 (UB)_DK bo tri lai (chinh thuc)_Hoan chinh KH 2012 Von ho tro co MT 13 3" xfId="9834"/>
    <cellStyle name="1_BC nam 2007 (UB)_DK bo tri lai (chinh thuc)_Hoan chinh KH 2012 Von ho tro co MT 13 3 2" xfId="26508"/>
    <cellStyle name="1_BC nam 2007 (UB)_DK bo tri lai (chinh thuc)_Hoan chinh KH 2012 Von ho tro co MT 13 4" xfId="9835"/>
    <cellStyle name="1_BC nam 2007 (UB)_DK bo tri lai (chinh thuc)_Hoan chinh KH 2012 Von ho tro co MT 13 4 2" xfId="26509"/>
    <cellStyle name="1_BC nam 2007 (UB)_DK bo tri lai (chinh thuc)_Hoan chinh KH 2012 Von ho tro co MT 13 5" xfId="26506"/>
    <cellStyle name="1_BC nam 2007 (UB)_DK bo tri lai (chinh thuc)_Hoan chinh KH 2012 Von ho tro co MT 14" xfId="9836"/>
    <cellStyle name="1_BC nam 2007 (UB)_DK bo tri lai (chinh thuc)_Hoan chinh KH 2012 Von ho tro co MT 14 2" xfId="9837"/>
    <cellStyle name="1_BC nam 2007 (UB)_DK bo tri lai (chinh thuc)_Hoan chinh KH 2012 Von ho tro co MT 14 2 2" xfId="26511"/>
    <cellStyle name="1_BC nam 2007 (UB)_DK bo tri lai (chinh thuc)_Hoan chinh KH 2012 Von ho tro co MT 14 3" xfId="9838"/>
    <cellStyle name="1_BC nam 2007 (UB)_DK bo tri lai (chinh thuc)_Hoan chinh KH 2012 Von ho tro co MT 14 3 2" xfId="26512"/>
    <cellStyle name="1_BC nam 2007 (UB)_DK bo tri lai (chinh thuc)_Hoan chinh KH 2012 Von ho tro co MT 14 4" xfId="9839"/>
    <cellStyle name="1_BC nam 2007 (UB)_DK bo tri lai (chinh thuc)_Hoan chinh KH 2012 Von ho tro co MT 14 4 2" xfId="26513"/>
    <cellStyle name="1_BC nam 2007 (UB)_DK bo tri lai (chinh thuc)_Hoan chinh KH 2012 Von ho tro co MT 14 5" xfId="26510"/>
    <cellStyle name="1_BC nam 2007 (UB)_DK bo tri lai (chinh thuc)_Hoan chinh KH 2012 Von ho tro co MT 15" xfId="9840"/>
    <cellStyle name="1_BC nam 2007 (UB)_DK bo tri lai (chinh thuc)_Hoan chinh KH 2012 Von ho tro co MT 15 2" xfId="9841"/>
    <cellStyle name="1_BC nam 2007 (UB)_DK bo tri lai (chinh thuc)_Hoan chinh KH 2012 Von ho tro co MT 15 2 2" xfId="26515"/>
    <cellStyle name="1_BC nam 2007 (UB)_DK bo tri lai (chinh thuc)_Hoan chinh KH 2012 Von ho tro co MT 15 3" xfId="9842"/>
    <cellStyle name="1_BC nam 2007 (UB)_DK bo tri lai (chinh thuc)_Hoan chinh KH 2012 Von ho tro co MT 15 3 2" xfId="26516"/>
    <cellStyle name="1_BC nam 2007 (UB)_DK bo tri lai (chinh thuc)_Hoan chinh KH 2012 Von ho tro co MT 15 4" xfId="9843"/>
    <cellStyle name="1_BC nam 2007 (UB)_DK bo tri lai (chinh thuc)_Hoan chinh KH 2012 Von ho tro co MT 15 4 2" xfId="26517"/>
    <cellStyle name="1_BC nam 2007 (UB)_DK bo tri lai (chinh thuc)_Hoan chinh KH 2012 Von ho tro co MT 15 5" xfId="26514"/>
    <cellStyle name="1_BC nam 2007 (UB)_DK bo tri lai (chinh thuc)_Hoan chinh KH 2012 Von ho tro co MT 16" xfId="9844"/>
    <cellStyle name="1_BC nam 2007 (UB)_DK bo tri lai (chinh thuc)_Hoan chinh KH 2012 Von ho tro co MT 16 2" xfId="9845"/>
    <cellStyle name="1_BC nam 2007 (UB)_DK bo tri lai (chinh thuc)_Hoan chinh KH 2012 Von ho tro co MT 16 2 2" xfId="26519"/>
    <cellStyle name="1_BC nam 2007 (UB)_DK bo tri lai (chinh thuc)_Hoan chinh KH 2012 Von ho tro co MT 16 3" xfId="9846"/>
    <cellStyle name="1_BC nam 2007 (UB)_DK bo tri lai (chinh thuc)_Hoan chinh KH 2012 Von ho tro co MT 16 3 2" xfId="26520"/>
    <cellStyle name="1_BC nam 2007 (UB)_DK bo tri lai (chinh thuc)_Hoan chinh KH 2012 Von ho tro co MT 16 4" xfId="9847"/>
    <cellStyle name="1_BC nam 2007 (UB)_DK bo tri lai (chinh thuc)_Hoan chinh KH 2012 Von ho tro co MT 16 4 2" xfId="26521"/>
    <cellStyle name="1_BC nam 2007 (UB)_DK bo tri lai (chinh thuc)_Hoan chinh KH 2012 Von ho tro co MT 16 5" xfId="26518"/>
    <cellStyle name="1_BC nam 2007 (UB)_DK bo tri lai (chinh thuc)_Hoan chinh KH 2012 Von ho tro co MT 17" xfId="9848"/>
    <cellStyle name="1_BC nam 2007 (UB)_DK bo tri lai (chinh thuc)_Hoan chinh KH 2012 Von ho tro co MT 17 2" xfId="9849"/>
    <cellStyle name="1_BC nam 2007 (UB)_DK bo tri lai (chinh thuc)_Hoan chinh KH 2012 Von ho tro co MT 17 2 2" xfId="26523"/>
    <cellStyle name="1_BC nam 2007 (UB)_DK bo tri lai (chinh thuc)_Hoan chinh KH 2012 Von ho tro co MT 17 3" xfId="9850"/>
    <cellStyle name="1_BC nam 2007 (UB)_DK bo tri lai (chinh thuc)_Hoan chinh KH 2012 Von ho tro co MT 17 3 2" xfId="26524"/>
    <cellStyle name="1_BC nam 2007 (UB)_DK bo tri lai (chinh thuc)_Hoan chinh KH 2012 Von ho tro co MT 17 4" xfId="9851"/>
    <cellStyle name="1_BC nam 2007 (UB)_DK bo tri lai (chinh thuc)_Hoan chinh KH 2012 Von ho tro co MT 17 4 2" xfId="26525"/>
    <cellStyle name="1_BC nam 2007 (UB)_DK bo tri lai (chinh thuc)_Hoan chinh KH 2012 Von ho tro co MT 17 5" xfId="26522"/>
    <cellStyle name="1_BC nam 2007 (UB)_DK bo tri lai (chinh thuc)_Hoan chinh KH 2012 Von ho tro co MT 18" xfId="9852"/>
    <cellStyle name="1_BC nam 2007 (UB)_DK bo tri lai (chinh thuc)_Hoan chinh KH 2012 Von ho tro co MT 18 2" xfId="26526"/>
    <cellStyle name="1_BC nam 2007 (UB)_DK bo tri lai (chinh thuc)_Hoan chinh KH 2012 Von ho tro co MT 19" xfId="9853"/>
    <cellStyle name="1_BC nam 2007 (UB)_DK bo tri lai (chinh thuc)_Hoan chinh KH 2012 Von ho tro co MT 19 2" xfId="26527"/>
    <cellStyle name="1_BC nam 2007 (UB)_DK bo tri lai (chinh thuc)_Hoan chinh KH 2012 Von ho tro co MT 2" xfId="9854"/>
    <cellStyle name="1_BC nam 2007 (UB)_DK bo tri lai (chinh thuc)_Hoan chinh KH 2012 Von ho tro co MT 2 2" xfId="9855"/>
    <cellStyle name="1_BC nam 2007 (UB)_DK bo tri lai (chinh thuc)_Hoan chinh KH 2012 Von ho tro co MT 2 2 2" xfId="26529"/>
    <cellStyle name="1_BC nam 2007 (UB)_DK bo tri lai (chinh thuc)_Hoan chinh KH 2012 Von ho tro co MT 2 3" xfId="9856"/>
    <cellStyle name="1_BC nam 2007 (UB)_DK bo tri lai (chinh thuc)_Hoan chinh KH 2012 Von ho tro co MT 2 3 2" xfId="26530"/>
    <cellStyle name="1_BC nam 2007 (UB)_DK bo tri lai (chinh thuc)_Hoan chinh KH 2012 Von ho tro co MT 2 4" xfId="9857"/>
    <cellStyle name="1_BC nam 2007 (UB)_DK bo tri lai (chinh thuc)_Hoan chinh KH 2012 Von ho tro co MT 2 4 2" xfId="26531"/>
    <cellStyle name="1_BC nam 2007 (UB)_DK bo tri lai (chinh thuc)_Hoan chinh KH 2012 Von ho tro co MT 2 5" xfId="26528"/>
    <cellStyle name="1_BC nam 2007 (UB)_DK bo tri lai (chinh thuc)_Hoan chinh KH 2012 Von ho tro co MT 20" xfId="9858"/>
    <cellStyle name="1_BC nam 2007 (UB)_DK bo tri lai (chinh thuc)_Hoan chinh KH 2012 Von ho tro co MT 20 2" xfId="26532"/>
    <cellStyle name="1_BC nam 2007 (UB)_DK bo tri lai (chinh thuc)_Hoan chinh KH 2012 Von ho tro co MT 21" xfId="26481"/>
    <cellStyle name="1_BC nam 2007 (UB)_DK bo tri lai (chinh thuc)_Hoan chinh KH 2012 Von ho tro co MT 3" xfId="9859"/>
    <cellStyle name="1_BC nam 2007 (UB)_DK bo tri lai (chinh thuc)_Hoan chinh KH 2012 Von ho tro co MT 3 2" xfId="9860"/>
    <cellStyle name="1_BC nam 2007 (UB)_DK bo tri lai (chinh thuc)_Hoan chinh KH 2012 Von ho tro co MT 3 2 2" xfId="26534"/>
    <cellStyle name="1_BC nam 2007 (UB)_DK bo tri lai (chinh thuc)_Hoan chinh KH 2012 Von ho tro co MT 3 3" xfId="9861"/>
    <cellStyle name="1_BC nam 2007 (UB)_DK bo tri lai (chinh thuc)_Hoan chinh KH 2012 Von ho tro co MT 3 3 2" xfId="26535"/>
    <cellStyle name="1_BC nam 2007 (UB)_DK bo tri lai (chinh thuc)_Hoan chinh KH 2012 Von ho tro co MT 3 4" xfId="9862"/>
    <cellStyle name="1_BC nam 2007 (UB)_DK bo tri lai (chinh thuc)_Hoan chinh KH 2012 Von ho tro co MT 3 4 2" xfId="26536"/>
    <cellStyle name="1_BC nam 2007 (UB)_DK bo tri lai (chinh thuc)_Hoan chinh KH 2012 Von ho tro co MT 3 5" xfId="26533"/>
    <cellStyle name="1_BC nam 2007 (UB)_DK bo tri lai (chinh thuc)_Hoan chinh KH 2012 Von ho tro co MT 4" xfId="9863"/>
    <cellStyle name="1_BC nam 2007 (UB)_DK bo tri lai (chinh thuc)_Hoan chinh KH 2012 Von ho tro co MT 4 2" xfId="9864"/>
    <cellStyle name="1_BC nam 2007 (UB)_DK bo tri lai (chinh thuc)_Hoan chinh KH 2012 Von ho tro co MT 4 2 2" xfId="26538"/>
    <cellStyle name="1_BC nam 2007 (UB)_DK bo tri lai (chinh thuc)_Hoan chinh KH 2012 Von ho tro co MT 4 3" xfId="9865"/>
    <cellStyle name="1_BC nam 2007 (UB)_DK bo tri lai (chinh thuc)_Hoan chinh KH 2012 Von ho tro co MT 4 3 2" xfId="26539"/>
    <cellStyle name="1_BC nam 2007 (UB)_DK bo tri lai (chinh thuc)_Hoan chinh KH 2012 Von ho tro co MT 4 4" xfId="9866"/>
    <cellStyle name="1_BC nam 2007 (UB)_DK bo tri lai (chinh thuc)_Hoan chinh KH 2012 Von ho tro co MT 4 4 2" xfId="26540"/>
    <cellStyle name="1_BC nam 2007 (UB)_DK bo tri lai (chinh thuc)_Hoan chinh KH 2012 Von ho tro co MT 4 5" xfId="26537"/>
    <cellStyle name="1_BC nam 2007 (UB)_DK bo tri lai (chinh thuc)_Hoan chinh KH 2012 Von ho tro co MT 5" xfId="9867"/>
    <cellStyle name="1_BC nam 2007 (UB)_DK bo tri lai (chinh thuc)_Hoan chinh KH 2012 Von ho tro co MT 5 2" xfId="9868"/>
    <cellStyle name="1_BC nam 2007 (UB)_DK bo tri lai (chinh thuc)_Hoan chinh KH 2012 Von ho tro co MT 5 2 2" xfId="26542"/>
    <cellStyle name="1_BC nam 2007 (UB)_DK bo tri lai (chinh thuc)_Hoan chinh KH 2012 Von ho tro co MT 5 3" xfId="9869"/>
    <cellStyle name="1_BC nam 2007 (UB)_DK bo tri lai (chinh thuc)_Hoan chinh KH 2012 Von ho tro co MT 5 3 2" xfId="26543"/>
    <cellStyle name="1_BC nam 2007 (UB)_DK bo tri lai (chinh thuc)_Hoan chinh KH 2012 Von ho tro co MT 5 4" xfId="9870"/>
    <cellStyle name="1_BC nam 2007 (UB)_DK bo tri lai (chinh thuc)_Hoan chinh KH 2012 Von ho tro co MT 5 4 2" xfId="26544"/>
    <cellStyle name="1_BC nam 2007 (UB)_DK bo tri lai (chinh thuc)_Hoan chinh KH 2012 Von ho tro co MT 5 5" xfId="26541"/>
    <cellStyle name="1_BC nam 2007 (UB)_DK bo tri lai (chinh thuc)_Hoan chinh KH 2012 Von ho tro co MT 6" xfId="9871"/>
    <cellStyle name="1_BC nam 2007 (UB)_DK bo tri lai (chinh thuc)_Hoan chinh KH 2012 Von ho tro co MT 6 2" xfId="9872"/>
    <cellStyle name="1_BC nam 2007 (UB)_DK bo tri lai (chinh thuc)_Hoan chinh KH 2012 Von ho tro co MT 6 2 2" xfId="26546"/>
    <cellStyle name="1_BC nam 2007 (UB)_DK bo tri lai (chinh thuc)_Hoan chinh KH 2012 Von ho tro co MT 6 3" xfId="9873"/>
    <cellStyle name="1_BC nam 2007 (UB)_DK bo tri lai (chinh thuc)_Hoan chinh KH 2012 Von ho tro co MT 6 3 2" xfId="26547"/>
    <cellStyle name="1_BC nam 2007 (UB)_DK bo tri lai (chinh thuc)_Hoan chinh KH 2012 Von ho tro co MT 6 4" xfId="9874"/>
    <cellStyle name="1_BC nam 2007 (UB)_DK bo tri lai (chinh thuc)_Hoan chinh KH 2012 Von ho tro co MT 6 4 2" xfId="26548"/>
    <cellStyle name="1_BC nam 2007 (UB)_DK bo tri lai (chinh thuc)_Hoan chinh KH 2012 Von ho tro co MT 6 5" xfId="26545"/>
    <cellStyle name="1_BC nam 2007 (UB)_DK bo tri lai (chinh thuc)_Hoan chinh KH 2012 Von ho tro co MT 7" xfId="9875"/>
    <cellStyle name="1_BC nam 2007 (UB)_DK bo tri lai (chinh thuc)_Hoan chinh KH 2012 Von ho tro co MT 7 2" xfId="9876"/>
    <cellStyle name="1_BC nam 2007 (UB)_DK bo tri lai (chinh thuc)_Hoan chinh KH 2012 Von ho tro co MT 7 2 2" xfId="26550"/>
    <cellStyle name="1_BC nam 2007 (UB)_DK bo tri lai (chinh thuc)_Hoan chinh KH 2012 Von ho tro co MT 7 3" xfId="9877"/>
    <cellStyle name="1_BC nam 2007 (UB)_DK bo tri lai (chinh thuc)_Hoan chinh KH 2012 Von ho tro co MT 7 3 2" xfId="26551"/>
    <cellStyle name="1_BC nam 2007 (UB)_DK bo tri lai (chinh thuc)_Hoan chinh KH 2012 Von ho tro co MT 7 4" xfId="9878"/>
    <cellStyle name="1_BC nam 2007 (UB)_DK bo tri lai (chinh thuc)_Hoan chinh KH 2012 Von ho tro co MT 7 4 2" xfId="26552"/>
    <cellStyle name="1_BC nam 2007 (UB)_DK bo tri lai (chinh thuc)_Hoan chinh KH 2012 Von ho tro co MT 7 5" xfId="26549"/>
    <cellStyle name="1_BC nam 2007 (UB)_DK bo tri lai (chinh thuc)_Hoan chinh KH 2012 Von ho tro co MT 8" xfId="9879"/>
    <cellStyle name="1_BC nam 2007 (UB)_DK bo tri lai (chinh thuc)_Hoan chinh KH 2012 Von ho tro co MT 8 2" xfId="9880"/>
    <cellStyle name="1_BC nam 2007 (UB)_DK bo tri lai (chinh thuc)_Hoan chinh KH 2012 Von ho tro co MT 8 2 2" xfId="26554"/>
    <cellStyle name="1_BC nam 2007 (UB)_DK bo tri lai (chinh thuc)_Hoan chinh KH 2012 Von ho tro co MT 8 3" xfId="9881"/>
    <cellStyle name="1_BC nam 2007 (UB)_DK bo tri lai (chinh thuc)_Hoan chinh KH 2012 Von ho tro co MT 8 3 2" xfId="26555"/>
    <cellStyle name="1_BC nam 2007 (UB)_DK bo tri lai (chinh thuc)_Hoan chinh KH 2012 Von ho tro co MT 8 4" xfId="9882"/>
    <cellStyle name="1_BC nam 2007 (UB)_DK bo tri lai (chinh thuc)_Hoan chinh KH 2012 Von ho tro co MT 8 4 2" xfId="26556"/>
    <cellStyle name="1_BC nam 2007 (UB)_DK bo tri lai (chinh thuc)_Hoan chinh KH 2012 Von ho tro co MT 8 5" xfId="26553"/>
    <cellStyle name="1_BC nam 2007 (UB)_DK bo tri lai (chinh thuc)_Hoan chinh KH 2012 Von ho tro co MT 9" xfId="9883"/>
    <cellStyle name="1_BC nam 2007 (UB)_DK bo tri lai (chinh thuc)_Hoan chinh KH 2012 Von ho tro co MT 9 2" xfId="9884"/>
    <cellStyle name="1_BC nam 2007 (UB)_DK bo tri lai (chinh thuc)_Hoan chinh KH 2012 Von ho tro co MT 9 2 2" xfId="26558"/>
    <cellStyle name="1_BC nam 2007 (UB)_DK bo tri lai (chinh thuc)_Hoan chinh KH 2012 Von ho tro co MT 9 3" xfId="9885"/>
    <cellStyle name="1_BC nam 2007 (UB)_DK bo tri lai (chinh thuc)_Hoan chinh KH 2012 Von ho tro co MT 9 3 2" xfId="26559"/>
    <cellStyle name="1_BC nam 2007 (UB)_DK bo tri lai (chinh thuc)_Hoan chinh KH 2012 Von ho tro co MT 9 4" xfId="9886"/>
    <cellStyle name="1_BC nam 2007 (UB)_DK bo tri lai (chinh thuc)_Hoan chinh KH 2012 Von ho tro co MT 9 4 2" xfId="26560"/>
    <cellStyle name="1_BC nam 2007 (UB)_DK bo tri lai (chinh thuc)_Hoan chinh KH 2012 Von ho tro co MT 9 5" xfId="26557"/>
    <cellStyle name="1_BC nam 2007 (UB)_DK bo tri lai (chinh thuc)_Hoan chinh KH 2012 Von ho tro co MT_Bao cao giai ngan quy I" xfId="9887"/>
    <cellStyle name="1_BC nam 2007 (UB)_DK bo tri lai (chinh thuc)_Hoan chinh KH 2012 Von ho tro co MT_Bao cao giai ngan quy I 2" xfId="9888"/>
    <cellStyle name="1_BC nam 2007 (UB)_DK bo tri lai (chinh thuc)_Hoan chinh KH 2012 Von ho tro co MT_Bao cao giai ngan quy I 2 2" xfId="9889"/>
    <cellStyle name="1_BC nam 2007 (UB)_DK bo tri lai (chinh thuc)_Hoan chinh KH 2012 Von ho tro co MT_Bao cao giai ngan quy I 2 2 2" xfId="26563"/>
    <cellStyle name="1_BC nam 2007 (UB)_DK bo tri lai (chinh thuc)_Hoan chinh KH 2012 Von ho tro co MT_Bao cao giai ngan quy I 2 3" xfId="9890"/>
    <cellStyle name="1_BC nam 2007 (UB)_DK bo tri lai (chinh thuc)_Hoan chinh KH 2012 Von ho tro co MT_Bao cao giai ngan quy I 2 3 2" xfId="26564"/>
    <cellStyle name="1_BC nam 2007 (UB)_DK bo tri lai (chinh thuc)_Hoan chinh KH 2012 Von ho tro co MT_Bao cao giai ngan quy I 2 4" xfId="9891"/>
    <cellStyle name="1_BC nam 2007 (UB)_DK bo tri lai (chinh thuc)_Hoan chinh KH 2012 Von ho tro co MT_Bao cao giai ngan quy I 2 4 2" xfId="26565"/>
    <cellStyle name="1_BC nam 2007 (UB)_DK bo tri lai (chinh thuc)_Hoan chinh KH 2012 Von ho tro co MT_Bao cao giai ngan quy I 2 5" xfId="26562"/>
    <cellStyle name="1_BC nam 2007 (UB)_DK bo tri lai (chinh thuc)_Hoan chinh KH 2012 Von ho tro co MT_Bao cao giai ngan quy I 3" xfId="9892"/>
    <cellStyle name="1_BC nam 2007 (UB)_DK bo tri lai (chinh thuc)_Hoan chinh KH 2012 Von ho tro co MT_Bao cao giai ngan quy I 3 2" xfId="9893"/>
    <cellStyle name="1_BC nam 2007 (UB)_DK bo tri lai (chinh thuc)_Hoan chinh KH 2012 Von ho tro co MT_Bao cao giai ngan quy I 3 2 2" xfId="26567"/>
    <cellStyle name="1_BC nam 2007 (UB)_DK bo tri lai (chinh thuc)_Hoan chinh KH 2012 Von ho tro co MT_Bao cao giai ngan quy I 3 3" xfId="9894"/>
    <cellStyle name="1_BC nam 2007 (UB)_DK bo tri lai (chinh thuc)_Hoan chinh KH 2012 Von ho tro co MT_Bao cao giai ngan quy I 3 3 2" xfId="26568"/>
    <cellStyle name="1_BC nam 2007 (UB)_DK bo tri lai (chinh thuc)_Hoan chinh KH 2012 Von ho tro co MT_Bao cao giai ngan quy I 3 4" xfId="9895"/>
    <cellStyle name="1_BC nam 2007 (UB)_DK bo tri lai (chinh thuc)_Hoan chinh KH 2012 Von ho tro co MT_Bao cao giai ngan quy I 3 4 2" xfId="26569"/>
    <cellStyle name="1_BC nam 2007 (UB)_DK bo tri lai (chinh thuc)_Hoan chinh KH 2012 Von ho tro co MT_Bao cao giai ngan quy I 3 5" xfId="26566"/>
    <cellStyle name="1_BC nam 2007 (UB)_DK bo tri lai (chinh thuc)_Hoan chinh KH 2012 Von ho tro co MT_Bao cao giai ngan quy I 4" xfId="9896"/>
    <cellStyle name="1_BC nam 2007 (UB)_DK bo tri lai (chinh thuc)_Hoan chinh KH 2012 Von ho tro co MT_Bao cao giai ngan quy I 4 2" xfId="26570"/>
    <cellStyle name="1_BC nam 2007 (UB)_DK bo tri lai (chinh thuc)_Hoan chinh KH 2012 Von ho tro co MT_Bao cao giai ngan quy I 5" xfId="9897"/>
    <cellStyle name="1_BC nam 2007 (UB)_DK bo tri lai (chinh thuc)_Hoan chinh KH 2012 Von ho tro co MT_Bao cao giai ngan quy I 5 2" xfId="26571"/>
    <cellStyle name="1_BC nam 2007 (UB)_DK bo tri lai (chinh thuc)_Hoan chinh KH 2012 Von ho tro co MT_Bao cao giai ngan quy I 6" xfId="9898"/>
    <cellStyle name="1_BC nam 2007 (UB)_DK bo tri lai (chinh thuc)_Hoan chinh KH 2012 Von ho tro co MT_Bao cao giai ngan quy I 6 2" xfId="26572"/>
    <cellStyle name="1_BC nam 2007 (UB)_DK bo tri lai (chinh thuc)_Hoan chinh KH 2012 Von ho tro co MT_Bao cao giai ngan quy I 7" xfId="26561"/>
    <cellStyle name="1_BC nam 2007 (UB)_DK bo tri lai (chinh thuc)_Hoan chinh KH 2012 Von ho tro co MT_BC von DTPT 6 thang 2012" xfId="9899"/>
    <cellStyle name="1_BC nam 2007 (UB)_DK bo tri lai (chinh thuc)_Hoan chinh KH 2012 Von ho tro co MT_BC von DTPT 6 thang 2012 2" xfId="9900"/>
    <cellStyle name="1_BC nam 2007 (UB)_DK bo tri lai (chinh thuc)_Hoan chinh KH 2012 Von ho tro co MT_BC von DTPT 6 thang 2012 2 2" xfId="9901"/>
    <cellStyle name="1_BC nam 2007 (UB)_DK bo tri lai (chinh thuc)_Hoan chinh KH 2012 Von ho tro co MT_BC von DTPT 6 thang 2012 2 2 2" xfId="26575"/>
    <cellStyle name="1_BC nam 2007 (UB)_DK bo tri lai (chinh thuc)_Hoan chinh KH 2012 Von ho tro co MT_BC von DTPT 6 thang 2012 2 3" xfId="9902"/>
    <cellStyle name="1_BC nam 2007 (UB)_DK bo tri lai (chinh thuc)_Hoan chinh KH 2012 Von ho tro co MT_BC von DTPT 6 thang 2012 2 3 2" xfId="26576"/>
    <cellStyle name="1_BC nam 2007 (UB)_DK bo tri lai (chinh thuc)_Hoan chinh KH 2012 Von ho tro co MT_BC von DTPT 6 thang 2012 2 4" xfId="9903"/>
    <cellStyle name="1_BC nam 2007 (UB)_DK bo tri lai (chinh thuc)_Hoan chinh KH 2012 Von ho tro co MT_BC von DTPT 6 thang 2012 2 4 2" xfId="26577"/>
    <cellStyle name="1_BC nam 2007 (UB)_DK bo tri lai (chinh thuc)_Hoan chinh KH 2012 Von ho tro co MT_BC von DTPT 6 thang 2012 2 5" xfId="26574"/>
    <cellStyle name="1_BC nam 2007 (UB)_DK bo tri lai (chinh thuc)_Hoan chinh KH 2012 Von ho tro co MT_BC von DTPT 6 thang 2012 3" xfId="9904"/>
    <cellStyle name="1_BC nam 2007 (UB)_DK bo tri lai (chinh thuc)_Hoan chinh KH 2012 Von ho tro co MT_BC von DTPT 6 thang 2012 3 2" xfId="9905"/>
    <cellStyle name="1_BC nam 2007 (UB)_DK bo tri lai (chinh thuc)_Hoan chinh KH 2012 Von ho tro co MT_BC von DTPT 6 thang 2012 3 2 2" xfId="26579"/>
    <cellStyle name="1_BC nam 2007 (UB)_DK bo tri lai (chinh thuc)_Hoan chinh KH 2012 Von ho tro co MT_BC von DTPT 6 thang 2012 3 3" xfId="9906"/>
    <cellStyle name="1_BC nam 2007 (UB)_DK bo tri lai (chinh thuc)_Hoan chinh KH 2012 Von ho tro co MT_BC von DTPT 6 thang 2012 3 3 2" xfId="26580"/>
    <cellStyle name="1_BC nam 2007 (UB)_DK bo tri lai (chinh thuc)_Hoan chinh KH 2012 Von ho tro co MT_BC von DTPT 6 thang 2012 3 4" xfId="9907"/>
    <cellStyle name="1_BC nam 2007 (UB)_DK bo tri lai (chinh thuc)_Hoan chinh KH 2012 Von ho tro co MT_BC von DTPT 6 thang 2012 3 4 2" xfId="26581"/>
    <cellStyle name="1_BC nam 2007 (UB)_DK bo tri lai (chinh thuc)_Hoan chinh KH 2012 Von ho tro co MT_BC von DTPT 6 thang 2012 3 5" xfId="26578"/>
    <cellStyle name="1_BC nam 2007 (UB)_DK bo tri lai (chinh thuc)_Hoan chinh KH 2012 Von ho tro co MT_BC von DTPT 6 thang 2012 4" xfId="9908"/>
    <cellStyle name="1_BC nam 2007 (UB)_DK bo tri lai (chinh thuc)_Hoan chinh KH 2012 Von ho tro co MT_BC von DTPT 6 thang 2012 4 2" xfId="26582"/>
    <cellStyle name="1_BC nam 2007 (UB)_DK bo tri lai (chinh thuc)_Hoan chinh KH 2012 Von ho tro co MT_BC von DTPT 6 thang 2012 5" xfId="9909"/>
    <cellStyle name="1_BC nam 2007 (UB)_DK bo tri lai (chinh thuc)_Hoan chinh KH 2012 Von ho tro co MT_BC von DTPT 6 thang 2012 5 2" xfId="26583"/>
    <cellStyle name="1_BC nam 2007 (UB)_DK bo tri lai (chinh thuc)_Hoan chinh KH 2012 Von ho tro co MT_BC von DTPT 6 thang 2012 6" xfId="9910"/>
    <cellStyle name="1_BC nam 2007 (UB)_DK bo tri lai (chinh thuc)_Hoan chinh KH 2012 Von ho tro co MT_BC von DTPT 6 thang 2012 6 2" xfId="26584"/>
    <cellStyle name="1_BC nam 2007 (UB)_DK bo tri lai (chinh thuc)_Hoan chinh KH 2012 Von ho tro co MT_BC von DTPT 6 thang 2012 7" xfId="26573"/>
    <cellStyle name="1_BC nam 2007 (UB)_DK bo tri lai (chinh thuc)_Hoan chinh KH 2012 Von ho tro co MT_Bieu du thao QD von ho tro co MT" xfId="9911"/>
    <cellStyle name="1_BC nam 2007 (UB)_DK bo tri lai (chinh thuc)_Hoan chinh KH 2012 Von ho tro co MT_Bieu du thao QD von ho tro co MT 2" xfId="9912"/>
    <cellStyle name="1_BC nam 2007 (UB)_DK bo tri lai (chinh thuc)_Hoan chinh KH 2012 Von ho tro co MT_Bieu du thao QD von ho tro co MT 2 2" xfId="9913"/>
    <cellStyle name="1_BC nam 2007 (UB)_DK bo tri lai (chinh thuc)_Hoan chinh KH 2012 Von ho tro co MT_Bieu du thao QD von ho tro co MT 2 2 2" xfId="26587"/>
    <cellStyle name="1_BC nam 2007 (UB)_DK bo tri lai (chinh thuc)_Hoan chinh KH 2012 Von ho tro co MT_Bieu du thao QD von ho tro co MT 2 3" xfId="9914"/>
    <cellStyle name="1_BC nam 2007 (UB)_DK bo tri lai (chinh thuc)_Hoan chinh KH 2012 Von ho tro co MT_Bieu du thao QD von ho tro co MT 2 3 2" xfId="26588"/>
    <cellStyle name="1_BC nam 2007 (UB)_DK bo tri lai (chinh thuc)_Hoan chinh KH 2012 Von ho tro co MT_Bieu du thao QD von ho tro co MT 2 4" xfId="9915"/>
    <cellStyle name="1_BC nam 2007 (UB)_DK bo tri lai (chinh thuc)_Hoan chinh KH 2012 Von ho tro co MT_Bieu du thao QD von ho tro co MT 2 4 2" xfId="26589"/>
    <cellStyle name="1_BC nam 2007 (UB)_DK bo tri lai (chinh thuc)_Hoan chinh KH 2012 Von ho tro co MT_Bieu du thao QD von ho tro co MT 2 5" xfId="26586"/>
    <cellStyle name="1_BC nam 2007 (UB)_DK bo tri lai (chinh thuc)_Hoan chinh KH 2012 Von ho tro co MT_Bieu du thao QD von ho tro co MT 3" xfId="9916"/>
    <cellStyle name="1_BC nam 2007 (UB)_DK bo tri lai (chinh thuc)_Hoan chinh KH 2012 Von ho tro co MT_Bieu du thao QD von ho tro co MT 3 2" xfId="9917"/>
    <cellStyle name="1_BC nam 2007 (UB)_DK bo tri lai (chinh thuc)_Hoan chinh KH 2012 Von ho tro co MT_Bieu du thao QD von ho tro co MT 3 2 2" xfId="26591"/>
    <cellStyle name="1_BC nam 2007 (UB)_DK bo tri lai (chinh thuc)_Hoan chinh KH 2012 Von ho tro co MT_Bieu du thao QD von ho tro co MT 3 3" xfId="9918"/>
    <cellStyle name="1_BC nam 2007 (UB)_DK bo tri lai (chinh thuc)_Hoan chinh KH 2012 Von ho tro co MT_Bieu du thao QD von ho tro co MT 3 3 2" xfId="26592"/>
    <cellStyle name="1_BC nam 2007 (UB)_DK bo tri lai (chinh thuc)_Hoan chinh KH 2012 Von ho tro co MT_Bieu du thao QD von ho tro co MT 3 4" xfId="9919"/>
    <cellStyle name="1_BC nam 2007 (UB)_DK bo tri lai (chinh thuc)_Hoan chinh KH 2012 Von ho tro co MT_Bieu du thao QD von ho tro co MT 3 4 2" xfId="26593"/>
    <cellStyle name="1_BC nam 2007 (UB)_DK bo tri lai (chinh thuc)_Hoan chinh KH 2012 Von ho tro co MT_Bieu du thao QD von ho tro co MT 3 5" xfId="26590"/>
    <cellStyle name="1_BC nam 2007 (UB)_DK bo tri lai (chinh thuc)_Hoan chinh KH 2012 Von ho tro co MT_Bieu du thao QD von ho tro co MT 4" xfId="9920"/>
    <cellStyle name="1_BC nam 2007 (UB)_DK bo tri lai (chinh thuc)_Hoan chinh KH 2012 Von ho tro co MT_Bieu du thao QD von ho tro co MT 4 2" xfId="26594"/>
    <cellStyle name="1_BC nam 2007 (UB)_DK bo tri lai (chinh thuc)_Hoan chinh KH 2012 Von ho tro co MT_Bieu du thao QD von ho tro co MT 5" xfId="9921"/>
    <cellStyle name="1_BC nam 2007 (UB)_DK bo tri lai (chinh thuc)_Hoan chinh KH 2012 Von ho tro co MT_Bieu du thao QD von ho tro co MT 5 2" xfId="26595"/>
    <cellStyle name="1_BC nam 2007 (UB)_DK bo tri lai (chinh thuc)_Hoan chinh KH 2012 Von ho tro co MT_Bieu du thao QD von ho tro co MT 6" xfId="9922"/>
    <cellStyle name="1_BC nam 2007 (UB)_DK bo tri lai (chinh thuc)_Hoan chinh KH 2012 Von ho tro co MT_Bieu du thao QD von ho tro co MT 6 2" xfId="26596"/>
    <cellStyle name="1_BC nam 2007 (UB)_DK bo tri lai (chinh thuc)_Hoan chinh KH 2012 Von ho tro co MT_Bieu du thao QD von ho tro co MT 7" xfId="26585"/>
    <cellStyle name="1_BC nam 2007 (UB)_DK bo tri lai (chinh thuc)_Hoan chinh KH 2012 Von ho tro co MT_Ke hoach 2012 theo doi (giai ngan 30.6.12)" xfId="9923"/>
    <cellStyle name="1_BC nam 2007 (UB)_DK bo tri lai (chinh thuc)_Hoan chinh KH 2012 Von ho tro co MT_Ke hoach 2012 theo doi (giai ngan 30.6.12) 2" xfId="9924"/>
    <cellStyle name="1_BC nam 2007 (UB)_DK bo tri lai (chinh thuc)_Hoan chinh KH 2012 Von ho tro co MT_Ke hoach 2012 theo doi (giai ngan 30.6.12) 2 2" xfId="9925"/>
    <cellStyle name="1_BC nam 2007 (UB)_DK bo tri lai (chinh thuc)_Hoan chinh KH 2012 Von ho tro co MT_Ke hoach 2012 theo doi (giai ngan 30.6.12) 2 2 2" xfId="26599"/>
    <cellStyle name="1_BC nam 2007 (UB)_DK bo tri lai (chinh thuc)_Hoan chinh KH 2012 Von ho tro co MT_Ke hoach 2012 theo doi (giai ngan 30.6.12) 2 3" xfId="9926"/>
    <cellStyle name="1_BC nam 2007 (UB)_DK bo tri lai (chinh thuc)_Hoan chinh KH 2012 Von ho tro co MT_Ke hoach 2012 theo doi (giai ngan 30.6.12) 2 3 2" xfId="26600"/>
    <cellStyle name="1_BC nam 2007 (UB)_DK bo tri lai (chinh thuc)_Hoan chinh KH 2012 Von ho tro co MT_Ke hoach 2012 theo doi (giai ngan 30.6.12) 2 4" xfId="9927"/>
    <cellStyle name="1_BC nam 2007 (UB)_DK bo tri lai (chinh thuc)_Hoan chinh KH 2012 Von ho tro co MT_Ke hoach 2012 theo doi (giai ngan 30.6.12) 2 4 2" xfId="26601"/>
    <cellStyle name="1_BC nam 2007 (UB)_DK bo tri lai (chinh thuc)_Hoan chinh KH 2012 Von ho tro co MT_Ke hoach 2012 theo doi (giai ngan 30.6.12) 2 5" xfId="26598"/>
    <cellStyle name="1_BC nam 2007 (UB)_DK bo tri lai (chinh thuc)_Hoan chinh KH 2012 Von ho tro co MT_Ke hoach 2012 theo doi (giai ngan 30.6.12) 3" xfId="9928"/>
    <cellStyle name="1_BC nam 2007 (UB)_DK bo tri lai (chinh thuc)_Hoan chinh KH 2012 Von ho tro co MT_Ke hoach 2012 theo doi (giai ngan 30.6.12) 3 2" xfId="9929"/>
    <cellStyle name="1_BC nam 2007 (UB)_DK bo tri lai (chinh thuc)_Hoan chinh KH 2012 Von ho tro co MT_Ke hoach 2012 theo doi (giai ngan 30.6.12) 3 2 2" xfId="26603"/>
    <cellStyle name="1_BC nam 2007 (UB)_DK bo tri lai (chinh thuc)_Hoan chinh KH 2012 Von ho tro co MT_Ke hoach 2012 theo doi (giai ngan 30.6.12) 3 3" xfId="9930"/>
    <cellStyle name="1_BC nam 2007 (UB)_DK bo tri lai (chinh thuc)_Hoan chinh KH 2012 Von ho tro co MT_Ke hoach 2012 theo doi (giai ngan 30.6.12) 3 3 2" xfId="26604"/>
    <cellStyle name="1_BC nam 2007 (UB)_DK bo tri lai (chinh thuc)_Hoan chinh KH 2012 Von ho tro co MT_Ke hoach 2012 theo doi (giai ngan 30.6.12) 3 4" xfId="9931"/>
    <cellStyle name="1_BC nam 2007 (UB)_DK bo tri lai (chinh thuc)_Hoan chinh KH 2012 Von ho tro co MT_Ke hoach 2012 theo doi (giai ngan 30.6.12) 3 4 2" xfId="26605"/>
    <cellStyle name="1_BC nam 2007 (UB)_DK bo tri lai (chinh thuc)_Hoan chinh KH 2012 Von ho tro co MT_Ke hoach 2012 theo doi (giai ngan 30.6.12) 3 5" xfId="26602"/>
    <cellStyle name="1_BC nam 2007 (UB)_DK bo tri lai (chinh thuc)_Hoan chinh KH 2012 Von ho tro co MT_Ke hoach 2012 theo doi (giai ngan 30.6.12) 4" xfId="9932"/>
    <cellStyle name="1_BC nam 2007 (UB)_DK bo tri lai (chinh thuc)_Hoan chinh KH 2012 Von ho tro co MT_Ke hoach 2012 theo doi (giai ngan 30.6.12) 4 2" xfId="26606"/>
    <cellStyle name="1_BC nam 2007 (UB)_DK bo tri lai (chinh thuc)_Hoan chinh KH 2012 Von ho tro co MT_Ke hoach 2012 theo doi (giai ngan 30.6.12) 5" xfId="9933"/>
    <cellStyle name="1_BC nam 2007 (UB)_DK bo tri lai (chinh thuc)_Hoan chinh KH 2012 Von ho tro co MT_Ke hoach 2012 theo doi (giai ngan 30.6.12) 5 2" xfId="26607"/>
    <cellStyle name="1_BC nam 2007 (UB)_DK bo tri lai (chinh thuc)_Hoan chinh KH 2012 Von ho tro co MT_Ke hoach 2012 theo doi (giai ngan 30.6.12) 6" xfId="9934"/>
    <cellStyle name="1_BC nam 2007 (UB)_DK bo tri lai (chinh thuc)_Hoan chinh KH 2012 Von ho tro co MT_Ke hoach 2012 theo doi (giai ngan 30.6.12) 6 2" xfId="26608"/>
    <cellStyle name="1_BC nam 2007 (UB)_DK bo tri lai (chinh thuc)_Hoan chinh KH 2012 Von ho tro co MT_Ke hoach 2012 theo doi (giai ngan 30.6.12) 7" xfId="26597"/>
    <cellStyle name="1_BC nam 2007 (UB)_DK bo tri lai (chinh thuc)_Ke hoach 2012 (theo doi)" xfId="9935"/>
    <cellStyle name="1_BC nam 2007 (UB)_DK bo tri lai (chinh thuc)_Ke hoach 2012 (theo doi) 2" xfId="9936"/>
    <cellStyle name="1_BC nam 2007 (UB)_DK bo tri lai (chinh thuc)_Ke hoach 2012 (theo doi) 2 2" xfId="9937"/>
    <cellStyle name="1_BC nam 2007 (UB)_DK bo tri lai (chinh thuc)_Ke hoach 2012 (theo doi) 2 2 2" xfId="26611"/>
    <cellStyle name="1_BC nam 2007 (UB)_DK bo tri lai (chinh thuc)_Ke hoach 2012 (theo doi) 2 3" xfId="9938"/>
    <cellStyle name="1_BC nam 2007 (UB)_DK bo tri lai (chinh thuc)_Ke hoach 2012 (theo doi) 2 3 2" xfId="26612"/>
    <cellStyle name="1_BC nam 2007 (UB)_DK bo tri lai (chinh thuc)_Ke hoach 2012 (theo doi) 2 4" xfId="9939"/>
    <cellStyle name="1_BC nam 2007 (UB)_DK bo tri lai (chinh thuc)_Ke hoach 2012 (theo doi) 2 4 2" xfId="26613"/>
    <cellStyle name="1_BC nam 2007 (UB)_DK bo tri lai (chinh thuc)_Ke hoach 2012 (theo doi) 2 5" xfId="26610"/>
    <cellStyle name="1_BC nam 2007 (UB)_DK bo tri lai (chinh thuc)_Ke hoach 2012 (theo doi) 3" xfId="9940"/>
    <cellStyle name="1_BC nam 2007 (UB)_DK bo tri lai (chinh thuc)_Ke hoach 2012 (theo doi) 3 2" xfId="9941"/>
    <cellStyle name="1_BC nam 2007 (UB)_DK bo tri lai (chinh thuc)_Ke hoach 2012 (theo doi) 3 2 2" xfId="26615"/>
    <cellStyle name="1_BC nam 2007 (UB)_DK bo tri lai (chinh thuc)_Ke hoach 2012 (theo doi) 3 3" xfId="9942"/>
    <cellStyle name="1_BC nam 2007 (UB)_DK bo tri lai (chinh thuc)_Ke hoach 2012 (theo doi) 3 3 2" xfId="26616"/>
    <cellStyle name="1_BC nam 2007 (UB)_DK bo tri lai (chinh thuc)_Ke hoach 2012 (theo doi) 3 4" xfId="9943"/>
    <cellStyle name="1_BC nam 2007 (UB)_DK bo tri lai (chinh thuc)_Ke hoach 2012 (theo doi) 3 4 2" xfId="26617"/>
    <cellStyle name="1_BC nam 2007 (UB)_DK bo tri lai (chinh thuc)_Ke hoach 2012 (theo doi) 3 5" xfId="26614"/>
    <cellStyle name="1_BC nam 2007 (UB)_DK bo tri lai (chinh thuc)_Ke hoach 2012 (theo doi) 4" xfId="9944"/>
    <cellStyle name="1_BC nam 2007 (UB)_DK bo tri lai (chinh thuc)_Ke hoach 2012 (theo doi) 4 2" xfId="26618"/>
    <cellStyle name="1_BC nam 2007 (UB)_DK bo tri lai (chinh thuc)_Ke hoach 2012 (theo doi) 5" xfId="9945"/>
    <cellStyle name="1_BC nam 2007 (UB)_DK bo tri lai (chinh thuc)_Ke hoach 2012 (theo doi) 5 2" xfId="26619"/>
    <cellStyle name="1_BC nam 2007 (UB)_DK bo tri lai (chinh thuc)_Ke hoach 2012 (theo doi) 6" xfId="9946"/>
    <cellStyle name="1_BC nam 2007 (UB)_DK bo tri lai (chinh thuc)_Ke hoach 2012 (theo doi) 6 2" xfId="26620"/>
    <cellStyle name="1_BC nam 2007 (UB)_DK bo tri lai (chinh thuc)_Ke hoach 2012 (theo doi) 7" xfId="26609"/>
    <cellStyle name="1_BC nam 2007 (UB)_DK bo tri lai (chinh thuc)_Ke hoach 2012 theo doi (giai ngan 30.6.12)" xfId="9947"/>
    <cellStyle name="1_BC nam 2007 (UB)_DK bo tri lai (chinh thuc)_Ke hoach 2012 theo doi (giai ngan 30.6.12) 2" xfId="9948"/>
    <cellStyle name="1_BC nam 2007 (UB)_DK bo tri lai (chinh thuc)_Ke hoach 2012 theo doi (giai ngan 30.6.12) 2 2" xfId="9949"/>
    <cellStyle name="1_BC nam 2007 (UB)_DK bo tri lai (chinh thuc)_Ke hoach 2012 theo doi (giai ngan 30.6.12) 2 2 2" xfId="26623"/>
    <cellStyle name="1_BC nam 2007 (UB)_DK bo tri lai (chinh thuc)_Ke hoach 2012 theo doi (giai ngan 30.6.12) 2 3" xfId="9950"/>
    <cellStyle name="1_BC nam 2007 (UB)_DK bo tri lai (chinh thuc)_Ke hoach 2012 theo doi (giai ngan 30.6.12) 2 3 2" xfId="26624"/>
    <cellStyle name="1_BC nam 2007 (UB)_DK bo tri lai (chinh thuc)_Ke hoach 2012 theo doi (giai ngan 30.6.12) 2 4" xfId="9951"/>
    <cellStyle name="1_BC nam 2007 (UB)_DK bo tri lai (chinh thuc)_Ke hoach 2012 theo doi (giai ngan 30.6.12) 2 4 2" xfId="26625"/>
    <cellStyle name="1_BC nam 2007 (UB)_DK bo tri lai (chinh thuc)_Ke hoach 2012 theo doi (giai ngan 30.6.12) 2 5" xfId="26622"/>
    <cellStyle name="1_BC nam 2007 (UB)_DK bo tri lai (chinh thuc)_Ke hoach 2012 theo doi (giai ngan 30.6.12) 3" xfId="9952"/>
    <cellStyle name="1_BC nam 2007 (UB)_DK bo tri lai (chinh thuc)_Ke hoach 2012 theo doi (giai ngan 30.6.12) 3 2" xfId="9953"/>
    <cellStyle name="1_BC nam 2007 (UB)_DK bo tri lai (chinh thuc)_Ke hoach 2012 theo doi (giai ngan 30.6.12) 3 2 2" xfId="26627"/>
    <cellStyle name="1_BC nam 2007 (UB)_DK bo tri lai (chinh thuc)_Ke hoach 2012 theo doi (giai ngan 30.6.12) 3 3" xfId="9954"/>
    <cellStyle name="1_BC nam 2007 (UB)_DK bo tri lai (chinh thuc)_Ke hoach 2012 theo doi (giai ngan 30.6.12) 3 3 2" xfId="26628"/>
    <cellStyle name="1_BC nam 2007 (UB)_DK bo tri lai (chinh thuc)_Ke hoach 2012 theo doi (giai ngan 30.6.12) 3 4" xfId="9955"/>
    <cellStyle name="1_BC nam 2007 (UB)_DK bo tri lai (chinh thuc)_Ke hoach 2012 theo doi (giai ngan 30.6.12) 3 4 2" xfId="26629"/>
    <cellStyle name="1_BC nam 2007 (UB)_DK bo tri lai (chinh thuc)_Ke hoach 2012 theo doi (giai ngan 30.6.12) 3 5" xfId="26626"/>
    <cellStyle name="1_BC nam 2007 (UB)_DK bo tri lai (chinh thuc)_Ke hoach 2012 theo doi (giai ngan 30.6.12) 4" xfId="9956"/>
    <cellStyle name="1_BC nam 2007 (UB)_DK bo tri lai (chinh thuc)_Ke hoach 2012 theo doi (giai ngan 30.6.12) 4 2" xfId="26630"/>
    <cellStyle name="1_BC nam 2007 (UB)_DK bo tri lai (chinh thuc)_Ke hoach 2012 theo doi (giai ngan 30.6.12) 5" xfId="9957"/>
    <cellStyle name="1_BC nam 2007 (UB)_DK bo tri lai (chinh thuc)_Ke hoach 2012 theo doi (giai ngan 30.6.12) 5 2" xfId="26631"/>
    <cellStyle name="1_BC nam 2007 (UB)_DK bo tri lai (chinh thuc)_Ke hoach 2012 theo doi (giai ngan 30.6.12) 6" xfId="9958"/>
    <cellStyle name="1_BC nam 2007 (UB)_DK bo tri lai (chinh thuc)_Ke hoach 2012 theo doi (giai ngan 30.6.12) 6 2" xfId="26632"/>
    <cellStyle name="1_BC nam 2007 (UB)_DK bo tri lai (chinh thuc)_Ke hoach 2012 theo doi (giai ngan 30.6.12) 7" xfId="26621"/>
    <cellStyle name="1_BC nam 2007 (UB)_Ke hoach 2010 (theo doi)" xfId="9959"/>
    <cellStyle name="1_BC nam 2007 (UB)_Ke hoach 2010 (theo doi) 2" xfId="9960"/>
    <cellStyle name="1_BC nam 2007 (UB)_Ke hoach 2010 (theo doi) 2 2" xfId="9961"/>
    <cellStyle name="1_BC nam 2007 (UB)_Ke hoach 2010 (theo doi) 2 2 2" xfId="26635"/>
    <cellStyle name="1_BC nam 2007 (UB)_Ke hoach 2010 (theo doi) 2 3" xfId="9962"/>
    <cellStyle name="1_BC nam 2007 (UB)_Ke hoach 2010 (theo doi) 2 3 2" xfId="26636"/>
    <cellStyle name="1_BC nam 2007 (UB)_Ke hoach 2010 (theo doi) 2 4" xfId="9963"/>
    <cellStyle name="1_BC nam 2007 (UB)_Ke hoach 2010 (theo doi) 2 4 2" xfId="26637"/>
    <cellStyle name="1_BC nam 2007 (UB)_Ke hoach 2010 (theo doi) 2 5" xfId="26634"/>
    <cellStyle name="1_BC nam 2007 (UB)_Ke hoach 2010 (theo doi) 3" xfId="9964"/>
    <cellStyle name="1_BC nam 2007 (UB)_Ke hoach 2010 (theo doi) 3 2" xfId="26638"/>
    <cellStyle name="1_BC nam 2007 (UB)_Ke hoach 2010 (theo doi) 4" xfId="9965"/>
    <cellStyle name="1_BC nam 2007 (UB)_Ke hoach 2010 (theo doi) 4 2" xfId="26639"/>
    <cellStyle name="1_BC nam 2007 (UB)_Ke hoach 2010 (theo doi) 5" xfId="9966"/>
    <cellStyle name="1_BC nam 2007 (UB)_Ke hoach 2010 (theo doi) 5 2" xfId="26640"/>
    <cellStyle name="1_BC nam 2007 (UB)_Ke hoach 2010 (theo doi) 6" xfId="26633"/>
    <cellStyle name="1_BC nam 2007 (UB)_Ke hoach 2010 (theo doi)_BC von DTPT 6 thang 2012" xfId="9967"/>
    <cellStyle name="1_BC nam 2007 (UB)_Ke hoach 2010 (theo doi)_BC von DTPT 6 thang 2012 2" xfId="9968"/>
    <cellStyle name="1_BC nam 2007 (UB)_Ke hoach 2010 (theo doi)_BC von DTPT 6 thang 2012 2 2" xfId="9969"/>
    <cellStyle name="1_BC nam 2007 (UB)_Ke hoach 2010 (theo doi)_BC von DTPT 6 thang 2012 2 2 2" xfId="26643"/>
    <cellStyle name="1_BC nam 2007 (UB)_Ke hoach 2010 (theo doi)_BC von DTPT 6 thang 2012 2 3" xfId="9970"/>
    <cellStyle name="1_BC nam 2007 (UB)_Ke hoach 2010 (theo doi)_BC von DTPT 6 thang 2012 2 3 2" xfId="26644"/>
    <cellStyle name="1_BC nam 2007 (UB)_Ke hoach 2010 (theo doi)_BC von DTPT 6 thang 2012 2 4" xfId="9971"/>
    <cellStyle name="1_BC nam 2007 (UB)_Ke hoach 2010 (theo doi)_BC von DTPT 6 thang 2012 2 4 2" xfId="26645"/>
    <cellStyle name="1_BC nam 2007 (UB)_Ke hoach 2010 (theo doi)_BC von DTPT 6 thang 2012 2 5" xfId="26642"/>
    <cellStyle name="1_BC nam 2007 (UB)_Ke hoach 2010 (theo doi)_BC von DTPT 6 thang 2012 3" xfId="9972"/>
    <cellStyle name="1_BC nam 2007 (UB)_Ke hoach 2010 (theo doi)_BC von DTPT 6 thang 2012 3 2" xfId="26646"/>
    <cellStyle name="1_BC nam 2007 (UB)_Ke hoach 2010 (theo doi)_BC von DTPT 6 thang 2012 4" xfId="9973"/>
    <cellStyle name="1_BC nam 2007 (UB)_Ke hoach 2010 (theo doi)_BC von DTPT 6 thang 2012 4 2" xfId="26647"/>
    <cellStyle name="1_BC nam 2007 (UB)_Ke hoach 2010 (theo doi)_BC von DTPT 6 thang 2012 5" xfId="9974"/>
    <cellStyle name="1_BC nam 2007 (UB)_Ke hoach 2010 (theo doi)_BC von DTPT 6 thang 2012 5 2" xfId="26648"/>
    <cellStyle name="1_BC nam 2007 (UB)_Ke hoach 2010 (theo doi)_BC von DTPT 6 thang 2012 6" xfId="26641"/>
    <cellStyle name="1_BC nam 2007 (UB)_Ke hoach 2010 (theo doi)_Bieu du thao QD von ho tro co MT" xfId="9975"/>
    <cellStyle name="1_BC nam 2007 (UB)_Ke hoach 2010 (theo doi)_Bieu du thao QD von ho tro co MT 2" xfId="9976"/>
    <cellStyle name="1_BC nam 2007 (UB)_Ke hoach 2010 (theo doi)_Bieu du thao QD von ho tro co MT 2 2" xfId="9977"/>
    <cellStyle name="1_BC nam 2007 (UB)_Ke hoach 2010 (theo doi)_Bieu du thao QD von ho tro co MT 2 2 2" xfId="26651"/>
    <cellStyle name="1_BC nam 2007 (UB)_Ke hoach 2010 (theo doi)_Bieu du thao QD von ho tro co MT 2 3" xfId="9978"/>
    <cellStyle name="1_BC nam 2007 (UB)_Ke hoach 2010 (theo doi)_Bieu du thao QD von ho tro co MT 2 3 2" xfId="26652"/>
    <cellStyle name="1_BC nam 2007 (UB)_Ke hoach 2010 (theo doi)_Bieu du thao QD von ho tro co MT 2 4" xfId="9979"/>
    <cellStyle name="1_BC nam 2007 (UB)_Ke hoach 2010 (theo doi)_Bieu du thao QD von ho tro co MT 2 4 2" xfId="26653"/>
    <cellStyle name="1_BC nam 2007 (UB)_Ke hoach 2010 (theo doi)_Bieu du thao QD von ho tro co MT 2 5" xfId="26650"/>
    <cellStyle name="1_BC nam 2007 (UB)_Ke hoach 2010 (theo doi)_Bieu du thao QD von ho tro co MT 3" xfId="9980"/>
    <cellStyle name="1_BC nam 2007 (UB)_Ke hoach 2010 (theo doi)_Bieu du thao QD von ho tro co MT 3 2" xfId="26654"/>
    <cellStyle name="1_BC nam 2007 (UB)_Ke hoach 2010 (theo doi)_Bieu du thao QD von ho tro co MT 4" xfId="9981"/>
    <cellStyle name="1_BC nam 2007 (UB)_Ke hoach 2010 (theo doi)_Bieu du thao QD von ho tro co MT 4 2" xfId="26655"/>
    <cellStyle name="1_BC nam 2007 (UB)_Ke hoach 2010 (theo doi)_Bieu du thao QD von ho tro co MT 5" xfId="9982"/>
    <cellStyle name="1_BC nam 2007 (UB)_Ke hoach 2010 (theo doi)_Bieu du thao QD von ho tro co MT 5 2" xfId="26656"/>
    <cellStyle name="1_BC nam 2007 (UB)_Ke hoach 2010 (theo doi)_Bieu du thao QD von ho tro co MT 6" xfId="26649"/>
    <cellStyle name="1_BC nam 2007 (UB)_Ke hoach 2010 (theo doi)_Ke hoach 2012 (theo doi)" xfId="9983"/>
    <cellStyle name="1_BC nam 2007 (UB)_Ke hoach 2010 (theo doi)_Ke hoach 2012 (theo doi) 2" xfId="9984"/>
    <cellStyle name="1_BC nam 2007 (UB)_Ke hoach 2010 (theo doi)_Ke hoach 2012 (theo doi) 2 2" xfId="9985"/>
    <cellStyle name="1_BC nam 2007 (UB)_Ke hoach 2010 (theo doi)_Ke hoach 2012 (theo doi) 2 2 2" xfId="26659"/>
    <cellStyle name="1_BC nam 2007 (UB)_Ke hoach 2010 (theo doi)_Ke hoach 2012 (theo doi) 2 3" xfId="9986"/>
    <cellStyle name="1_BC nam 2007 (UB)_Ke hoach 2010 (theo doi)_Ke hoach 2012 (theo doi) 2 3 2" xfId="26660"/>
    <cellStyle name="1_BC nam 2007 (UB)_Ke hoach 2010 (theo doi)_Ke hoach 2012 (theo doi) 2 4" xfId="9987"/>
    <cellStyle name="1_BC nam 2007 (UB)_Ke hoach 2010 (theo doi)_Ke hoach 2012 (theo doi) 2 4 2" xfId="26661"/>
    <cellStyle name="1_BC nam 2007 (UB)_Ke hoach 2010 (theo doi)_Ke hoach 2012 (theo doi) 2 5" xfId="26658"/>
    <cellStyle name="1_BC nam 2007 (UB)_Ke hoach 2010 (theo doi)_Ke hoach 2012 (theo doi) 3" xfId="9988"/>
    <cellStyle name="1_BC nam 2007 (UB)_Ke hoach 2010 (theo doi)_Ke hoach 2012 (theo doi) 3 2" xfId="26662"/>
    <cellStyle name="1_BC nam 2007 (UB)_Ke hoach 2010 (theo doi)_Ke hoach 2012 (theo doi) 4" xfId="9989"/>
    <cellStyle name="1_BC nam 2007 (UB)_Ke hoach 2010 (theo doi)_Ke hoach 2012 (theo doi) 4 2" xfId="26663"/>
    <cellStyle name="1_BC nam 2007 (UB)_Ke hoach 2010 (theo doi)_Ke hoach 2012 (theo doi) 5" xfId="9990"/>
    <cellStyle name="1_BC nam 2007 (UB)_Ke hoach 2010 (theo doi)_Ke hoach 2012 (theo doi) 5 2" xfId="26664"/>
    <cellStyle name="1_BC nam 2007 (UB)_Ke hoach 2010 (theo doi)_Ke hoach 2012 (theo doi) 6" xfId="26657"/>
    <cellStyle name="1_BC nam 2007 (UB)_Ke hoach 2010 (theo doi)_Ke hoach 2012 theo doi (giai ngan 30.6.12)" xfId="9991"/>
    <cellStyle name="1_BC nam 2007 (UB)_Ke hoach 2010 (theo doi)_Ke hoach 2012 theo doi (giai ngan 30.6.12) 2" xfId="9992"/>
    <cellStyle name="1_BC nam 2007 (UB)_Ke hoach 2010 (theo doi)_Ke hoach 2012 theo doi (giai ngan 30.6.12) 2 2" xfId="9993"/>
    <cellStyle name="1_BC nam 2007 (UB)_Ke hoach 2010 (theo doi)_Ke hoach 2012 theo doi (giai ngan 30.6.12) 2 2 2" xfId="26667"/>
    <cellStyle name="1_BC nam 2007 (UB)_Ke hoach 2010 (theo doi)_Ke hoach 2012 theo doi (giai ngan 30.6.12) 2 3" xfId="9994"/>
    <cellStyle name="1_BC nam 2007 (UB)_Ke hoach 2010 (theo doi)_Ke hoach 2012 theo doi (giai ngan 30.6.12) 2 3 2" xfId="26668"/>
    <cellStyle name="1_BC nam 2007 (UB)_Ke hoach 2010 (theo doi)_Ke hoach 2012 theo doi (giai ngan 30.6.12) 2 4" xfId="9995"/>
    <cellStyle name="1_BC nam 2007 (UB)_Ke hoach 2010 (theo doi)_Ke hoach 2012 theo doi (giai ngan 30.6.12) 2 4 2" xfId="26669"/>
    <cellStyle name="1_BC nam 2007 (UB)_Ke hoach 2010 (theo doi)_Ke hoach 2012 theo doi (giai ngan 30.6.12) 2 5" xfId="26666"/>
    <cellStyle name="1_BC nam 2007 (UB)_Ke hoach 2010 (theo doi)_Ke hoach 2012 theo doi (giai ngan 30.6.12) 3" xfId="9996"/>
    <cellStyle name="1_BC nam 2007 (UB)_Ke hoach 2010 (theo doi)_Ke hoach 2012 theo doi (giai ngan 30.6.12) 3 2" xfId="26670"/>
    <cellStyle name="1_BC nam 2007 (UB)_Ke hoach 2010 (theo doi)_Ke hoach 2012 theo doi (giai ngan 30.6.12) 4" xfId="9997"/>
    <cellStyle name="1_BC nam 2007 (UB)_Ke hoach 2010 (theo doi)_Ke hoach 2012 theo doi (giai ngan 30.6.12) 4 2" xfId="26671"/>
    <cellStyle name="1_BC nam 2007 (UB)_Ke hoach 2010 (theo doi)_Ke hoach 2012 theo doi (giai ngan 30.6.12) 5" xfId="9998"/>
    <cellStyle name="1_BC nam 2007 (UB)_Ke hoach 2010 (theo doi)_Ke hoach 2012 theo doi (giai ngan 30.6.12) 5 2" xfId="26672"/>
    <cellStyle name="1_BC nam 2007 (UB)_Ke hoach 2010 (theo doi)_Ke hoach 2012 theo doi (giai ngan 30.6.12) 6" xfId="26665"/>
    <cellStyle name="1_BC nam 2007 (UB)_Ke hoach 2012 (theo doi)" xfId="9999"/>
    <cellStyle name="1_BC nam 2007 (UB)_Ke hoach 2012 (theo doi) 2" xfId="10000"/>
    <cellStyle name="1_BC nam 2007 (UB)_Ke hoach 2012 (theo doi) 2 2" xfId="10001"/>
    <cellStyle name="1_BC nam 2007 (UB)_Ke hoach 2012 (theo doi) 2 2 2" xfId="26675"/>
    <cellStyle name="1_BC nam 2007 (UB)_Ke hoach 2012 (theo doi) 2 3" xfId="10002"/>
    <cellStyle name="1_BC nam 2007 (UB)_Ke hoach 2012 (theo doi) 2 3 2" xfId="26676"/>
    <cellStyle name="1_BC nam 2007 (UB)_Ke hoach 2012 (theo doi) 2 4" xfId="10003"/>
    <cellStyle name="1_BC nam 2007 (UB)_Ke hoach 2012 (theo doi) 2 4 2" xfId="26677"/>
    <cellStyle name="1_BC nam 2007 (UB)_Ke hoach 2012 (theo doi) 2 5" xfId="26674"/>
    <cellStyle name="1_BC nam 2007 (UB)_Ke hoach 2012 (theo doi) 3" xfId="10004"/>
    <cellStyle name="1_BC nam 2007 (UB)_Ke hoach 2012 (theo doi) 3 2" xfId="26678"/>
    <cellStyle name="1_BC nam 2007 (UB)_Ke hoach 2012 (theo doi) 4" xfId="10005"/>
    <cellStyle name="1_BC nam 2007 (UB)_Ke hoach 2012 (theo doi) 4 2" xfId="26679"/>
    <cellStyle name="1_BC nam 2007 (UB)_Ke hoach 2012 (theo doi) 5" xfId="10006"/>
    <cellStyle name="1_BC nam 2007 (UB)_Ke hoach 2012 (theo doi) 5 2" xfId="26680"/>
    <cellStyle name="1_BC nam 2007 (UB)_Ke hoach 2012 (theo doi) 6" xfId="26673"/>
    <cellStyle name="1_BC nam 2007 (UB)_Ke hoach 2012 theo doi (giai ngan 30.6.12)" xfId="10007"/>
    <cellStyle name="1_BC nam 2007 (UB)_Ke hoach 2012 theo doi (giai ngan 30.6.12) 2" xfId="10008"/>
    <cellStyle name="1_BC nam 2007 (UB)_Ke hoach 2012 theo doi (giai ngan 30.6.12) 2 2" xfId="10009"/>
    <cellStyle name="1_BC nam 2007 (UB)_Ke hoach 2012 theo doi (giai ngan 30.6.12) 2 2 2" xfId="26683"/>
    <cellStyle name="1_BC nam 2007 (UB)_Ke hoach 2012 theo doi (giai ngan 30.6.12) 2 3" xfId="10010"/>
    <cellStyle name="1_BC nam 2007 (UB)_Ke hoach 2012 theo doi (giai ngan 30.6.12) 2 3 2" xfId="26684"/>
    <cellStyle name="1_BC nam 2007 (UB)_Ke hoach 2012 theo doi (giai ngan 30.6.12) 2 4" xfId="10011"/>
    <cellStyle name="1_BC nam 2007 (UB)_Ke hoach 2012 theo doi (giai ngan 30.6.12) 2 4 2" xfId="26685"/>
    <cellStyle name="1_BC nam 2007 (UB)_Ke hoach 2012 theo doi (giai ngan 30.6.12) 2 5" xfId="26682"/>
    <cellStyle name="1_BC nam 2007 (UB)_Ke hoach 2012 theo doi (giai ngan 30.6.12) 3" xfId="10012"/>
    <cellStyle name="1_BC nam 2007 (UB)_Ke hoach 2012 theo doi (giai ngan 30.6.12) 3 2" xfId="26686"/>
    <cellStyle name="1_BC nam 2007 (UB)_Ke hoach 2012 theo doi (giai ngan 30.6.12) 4" xfId="10013"/>
    <cellStyle name="1_BC nam 2007 (UB)_Ke hoach 2012 theo doi (giai ngan 30.6.12) 4 2" xfId="26687"/>
    <cellStyle name="1_BC nam 2007 (UB)_Ke hoach 2012 theo doi (giai ngan 30.6.12) 5" xfId="10014"/>
    <cellStyle name="1_BC nam 2007 (UB)_Ke hoach 2012 theo doi (giai ngan 30.6.12) 5 2" xfId="26688"/>
    <cellStyle name="1_BC nam 2007 (UB)_Ke hoach 2012 theo doi (giai ngan 30.6.12) 6" xfId="26681"/>
    <cellStyle name="1_BC nam 2007 (UB)_Ke hoach nam 2013 nguon MT(theo doi) den 31-5-13" xfId="10015"/>
    <cellStyle name="1_BC nam 2007 (UB)_Ke hoach nam 2013 nguon MT(theo doi) den 31-5-13 2" xfId="10016"/>
    <cellStyle name="1_BC nam 2007 (UB)_Ke hoach nam 2013 nguon MT(theo doi) den 31-5-13 2 2" xfId="10017"/>
    <cellStyle name="1_BC nam 2007 (UB)_Ke hoach nam 2013 nguon MT(theo doi) den 31-5-13 2 2 2" xfId="26691"/>
    <cellStyle name="1_BC nam 2007 (UB)_Ke hoach nam 2013 nguon MT(theo doi) den 31-5-13 2 3" xfId="10018"/>
    <cellStyle name="1_BC nam 2007 (UB)_Ke hoach nam 2013 nguon MT(theo doi) den 31-5-13 2 3 2" xfId="26692"/>
    <cellStyle name="1_BC nam 2007 (UB)_Ke hoach nam 2013 nguon MT(theo doi) den 31-5-13 2 4" xfId="10019"/>
    <cellStyle name="1_BC nam 2007 (UB)_Ke hoach nam 2013 nguon MT(theo doi) den 31-5-13 2 4 2" xfId="26693"/>
    <cellStyle name="1_BC nam 2007 (UB)_Ke hoach nam 2013 nguon MT(theo doi) den 31-5-13 2 5" xfId="26690"/>
    <cellStyle name="1_BC nam 2007 (UB)_Ke hoach nam 2013 nguon MT(theo doi) den 31-5-13 3" xfId="10020"/>
    <cellStyle name="1_BC nam 2007 (UB)_Ke hoach nam 2013 nguon MT(theo doi) den 31-5-13 3 2" xfId="26694"/>
    <cellStyle name="1_BC nam 2007 (UB)_Ke hoach nam 2013 nguon MT(theo doi) den 31-5-13 4" xfId="10021"/>
    <cellStyle name="1_BC nam 2007 (UB)_Ke hoach nam 2013 nguon MT(theo doi) den 31-5-13 4 2" xfId="26695"/>
    <cellStyle name="1_BC nam 2007 (UB)_Ke hoach nam 2013 nguon MT(theo doi) den 31-5-13 5" xfId="10022"/>
    <cellStyle name="1_BC nam 2007 (UB)_Ke hoach nam 2013 nguon MT(theo doi) den 31-5-13 5 2" xfId="26696"/>
    <cellStyle name="1_BC nam 2007 (UB)_Ke hoach nam 2013 nguon MT(theo doi) den 31-5-13 6" xfId="26689"/>
    <cellStyle name="1_BC nam 2007 (UB)_pvhung.skhdt 20117113152041 Danh muc cong trinh trong diem" xfId="10023"/>
    <cellStyle name="1_BC nam 2007 (UB)_pvhung.skhdt 20117113152041 Danh muc cong trinh trong diem 2" xfId="10024"/>
    <cellStyle name="1_BC nam 2007 (UB)_pvhung.skhdt 20117113152041 Danh muc cong trinh trong diem 2 2" xfId="10025"/>
    <cellStyle name="1_BC nam 2007 (UB)_pvhung.skhdt 20117113152041 Danh muc cong trinh trong diem 2 2 2" xfId="10026"/>
    <cellStyle name="1_BC nam 2007 (UB)_pvhung.skhdt 20117113152041 Danh muc cong trinh trong diem 2 2 2 2" xfId="26700"/>
    <cellStyle name="1_BC nam 2007 (UB)_pvhung.skhdt 20117113152041 Danh muc cong trinh trong diem 2 2 3" xfId="10027"/>
    <cellStyle name="1_BC nam 2007 (UB)_pvhung.skhdt 20117113152041 Danh muc cong trinh trong diem 2 2 3 2" xfId="26701"/>
    <cellStyle name="1_BC nam 2007 (UB)_pvhung.skhdt 20117113152041 Danh muc cong trinh trong diem 2 2 4" xfId="10028"/>
    <cellStyle name="1_BC nam 2007 (UB)_pvhung.skhdt 20117113152041 Danh muc cong trinh trong diem 2 2 4 2" xfId="26702"/>
    <cellStyle name="1_BC nam 2007 (UB)_pvhung.skhdt 20117113152041 Danh muc cong trinh trong diem 2 2 5" xfId="26699"/>
    <cellStyle name="1_BC nam 2007 (UB)_pvhung.skhdt 20117113152041 Danh muc cong trinh trong diem 2 3" xfId="10029"/>
    <cellStyle name="1_BC nam 2007 (UB)_pvhung.skhdt 20117113152041 Danh muc cong trinh trong diem 2 3 2" xfId="26703"/>
    <cellStyle name="1_BC nam 2007 (UB)_pvhung.skhdt 20117113152041 Danh muc cong trinh trong diem 2 4" xfId="10030"/>
    <cellStyle name="1_BC nam 2007 (UB)_pvhung.skhdt 20117113152041 Danh muc cong trinh trong diem 2 4 2" xfId="26704"/>
    <cellStyle name="1_BC nam 2007 (UB)_pvhung.skhdt 20117113152041 Danh muc cong trinh trong diem 2 5" xfId="10031"/>
    <cellStyle name="1_BC nam 2007 (UB)_pvhung.skhdt 20117113152041 Danh muc cong trinh trong diem 2 5 2" xfId="26705"/>
    <cellStyle name="1_BC nam 2007 (UB)_pvhung.skhdt 20117113152041 Danh muc cong trinh trong diem 2 6" xfId="26698"/>
    <cellStyle name="1_BC nam 2007 (UB)_pvhung.skhdt 20117113152041 Danh muc cong trinh trong diem 3" xfId="10032"/>
    <cellStyle name="1_BC nam 2007 (UB)_pvhung.skhdt 20117113152041 Danh muc cong trinh trong diem 3 2" xfId="10033"/>
    <cellStyle name="1_BC nam 2007 (UB)_pvhung.skhdt 20117113152041 Danh muc cong trinh trong diem 3 2 2" xfId="26707"/>
    <cellStyle name="1_BC nam 2007 (UB)_pvhung.skhdt 20117113152041 Danh muc cong trinh trong diem 3 3" xfId="10034"/>
    <cellStyle name="1_BC nam 2007 (UB)_pvhung.skhdt 20117113152041 Danh muc cong trinh trong diem 3 3 2" xfId="26708"/>
    <cellStyle name="1_BC nam 2007 (UB)_pvhung.skhdt 20117113152041 Danh muc cong trinh trong diem 3 4" xfId="10035"/>
    <cellStyle name="1_BC nam 2007 (UB)_pvhung.skhdt 20117113152041 Danh muc cong trinh trong diem 3 4 2" xfId="26709"/>
    <cellStyle name="1_BC nam 2007 (UB)_pvhung.skhdt 20117113152041 Danh muc cong trinh trong diem 3 5" xfId="26706"/>
    <cellStyle name="1_BC nam 2007 (UB)_pvhung.skhdt 20117113152041 Danh muc cong trinh trong diem 4" xfId="10036"/>
    <cellStyle name="1_BC nam 2007 (UB)_pvhung.skhdt 20117113152041 Danh muc cong trinh trong diem 4 2" xfId="26710"/>
    <cellStyle name="1_BC nam 2007 (UB)_pvhung.skhdt 20117113152041 Danh muc cong trinh trong diem 5" xfId="10037"/>
    <cellStyle name="1_BC nam 2007 (UB)_pvhung.skhdt 20117113152041 Danh muc cong trinh trong diem 5 2" xfId="26711"/>
    <cellStyle name="1_BC nam 2007 (UB)_pvhung.skhdt 20117113152041 Danh muc cong trinh trong diem 6" xfId="10038"/>
    <cellStyle name="1_BC nam 2007 (UB)_pvhung.skhdt 20117113152041 Danh muc cong trinh trong diem 6 2" xfId="26712"/>
    <cellStyle name="1_BC nam 2007 (UB)_pvhung.skhdt 20117113152041 Danh muc cong trinh trong diem 7" xfId="26697"/>
    <cellStyle name="1_BC nam 2007 (UB)_pvhung.skhdt 20117113152041 Danh muc cong trinh trong diem_BC von DTPT 6 thang 2012" xfId="10039"/>
    <cellStyle name="1_BC nam 2007 (UB)_pvhung.skhdt 20117113152041 Danh muc cong trinh trong diem_BC von DTPT 6 thang 2012 2" xfId="10040"/>
    <cellStyle name="1_BC nam 2007 (UB)_pvhung.skhdt 20117113152041 Danh muc cong trinh trong diem_BC von DTPT 6 thang 2012 2 2" xfId="10041"/>
    <cellStyle name="1_BC nam 2007 (UB)_pvhung.skhdt 20117113152041 Danh muc cong trinh trong diem_BC von DTPT 6 thang 2012 2 2 2" xfId="10042"/>
    <cellStyle name="1_BC nam 2007 (UB)_pvhung.skhdt 20117113152041 Danh muc cong trinh trong diem_BC von DTPT 6 thang 2012 2 2 2 2" xfId="26716"/>
    <cellStyle name="1_BC nam 2007 (UB)_pvhung.skhdt 20117113152041 Danh muc cong trinh trong diem_BC von DTPT 6 thang 2012 2 2 3" xfId="10043"/>
    <cellStyle name="1_BC nam 2007 (UB)_pvhung.skhdt 20117113152041 Danh muc cong trinh trong diem_BC von DTPT 6 thang 2012 2 2 3 2" xfId="26717"/>
    <cellStyle name="1_BC nam 2007 (UB)_pvhung.skhdt 20117113152041 Danh muc cong trinh trong diem_BC von DTPT 6 thang 2012 2 2 4" xfId="10044"/>
    <cellStyle name="1_BC nam 2007 (UB)_pvhung.skhdt 20117113152041 Danh muc cong trinh trong diem_BC von DTPT 6 thang 2012 2 2 4 2" xfId="26718"/>
    <cellStyle name="1_BC nam 2007 (UB)_pvhung.skhdt 20117113152041 Danh muc cong trinh trong diem_BC von DTPT 6 thang 2012 2 2 5" xfId="26715"/>
    <cellStyle name="1_BC nam 2007 (UB)_pvhung.skhdt 20117113152041 Danh muc cong trinh trong diem_BC von DTPT 6 thang 2012 2 3" xfId="10045"/>
    <cellStyle name="1_BC nam 2007 (UB)_pvhung.skhdt 20117113152041 Danh muc cong trinh trong diem_BC von DTPT 6 thang 2012 2 3 2" xfId="26719"/>
    <cellStyle name="1_BC nam 2007 (UB)_pvhung.skhdt 20117113152041 Danh muc cong trinh trong diem_BC von DTPT 6 thang 2012 2 4" xfId="10046"/>
    <cellStyle name="1_BC nam 2007 (UB)_pvhung.skhdt 20117113152041 Danh muc cong trinh trong diem_BC von DTPT 6 thang 2012 2 4 2" xfId="26720"/>
    <cellStyle name="1_BC nam 2007 (UB)_pvhung.skhdt 20117113152041 Danh muc cong trinh trong diem_BC von DTPT 6 thang 2012 2 5" xfId="10047"/>
    <cellStyle name="1_BC nam 2007 (UB)_pvhung.skhdt 20117113152041 Danh muc cong trinh trong diem_BC von DTPT 6 thang 2012 2 5 2" xfId="26721"/>
    <cellStyle name="1_BC nam 2007 (UB)_pvhung.skhdt 20117113152041 Danh muc cong trinh trong diem_BC von DTPT 6 thang 2012 2 6" xfId="26714"/>
    <cellStyle name="1_BC nam 2007 (UB)_pvhung.skhdt 20117113152041 Danh muc cong trinh trong diem_BC von DTPT 6 thang 2012 3" xfId="10048"/>
    <cellStyle name="1_BC nam 2007 (UB)_pvhung.skhdt 20117113152041 Danh muc cong trinh trong diem_BC von DTPT 6 thang 2012 3 2" xfId="10049"/>
    <cellStyle name="1_BC nam 2007 (UB)_pvhung.skhdt 20117113152041 Danh muc cong trinh trong diem_BC von DTPT 6 thang 2012 3 2 2" xfId="26723"/>
    <cellStyle name="1_BC nam 2007 (UB)_pvhung.skhdt 20117113152041 Danh muc cong trinh trong diem_BC von DTPT 6 thang 2012 3 3" xfId="10050"/>
    <cellStyle name="1_BC nam 2007 (UB)_pvhung.skhdt 20117113152041 Danh muc cong trinh trong diem_BC von DTPT 6 thang 2012 3 3 2" xfId="26724"/>
    <cellStyle name="1_BC nam 2007 (UB)_pvhung.skhdt 20117113152041 Danh muc cong trinh trong diem_BC von DTPT 6 thang 2012 3 4" xfId="10051"/>
    <cellStyle name="1_BC nam 2007 (UB)_pvhung.skhdt 20117113152041 Danh muc cong trinh trong diem_BC von DTPT 6 thang 2012 3 4 2" xfId="26725"/>
    <cellStyle name="1_BC nam 2007 (UB)_pvhung.skhdt 20117113152041 Danh muc cong trinh trong diem_BC von DTPT 6 thang 2012 3 5" xfId="26722"/>
    <cellStyle name="1_BC nam 2007 (UB)_pvhung.skhdt 20117113152041 Danh muc cong trinh trong diem_BC von DTPT 6 thang 2012 4" xfId="10052"/>
    <cellStyle name="1_BC nam 2007 (UB)_pvhung.skhdt 20117113152041 Danh muc cong trinh trong diem_BC von DTPT 6 thang 2012 4 2" xfId="26726"/>
    <cellStyle name="1_BC nam 2007 (UB)_pvhung.skhdt 20117113152041 Danh muc cong trinh trong diem_BC von DTPT 6 thang 2012 5" xfId="10053"/>
    <cellStyle name="1_BC nam 2007 (UB)_pvhung.skhdt 20117113152041 Danh muc cong trinh trong diem_BC von DTPT 6 thang 2012 5 2" xfId="26727"/>
    <cellStyle name="1_BC nam 2007 (UB)_pvhung.skhdt 20117113152041 Danh muc cong trinh trong diem_BC von DTPT 6 thang 2012 6" xfId="10054"/>
    <cellStyle name="1_BC nam 2007 (UB)_pvhung.skhdt 20117113152041 Danh muc cong trinh trong diem_BC von DTPT 6 thang 2012 6 2" xfId="26728"/>
    <cellStyle name="1_BC nam 2007 (UB)_pvhung.skhdt 20117113152041 Danh muc cong trinh trong diem_BC von DTPT 6 thang 2012 7" xfId="26713"/>
    <cellStyle name="1_BC nam 2007 (UB)_pvhung.skhdt 20117113152041 Danh muc cong trinh trong diem_Bieu du thao QD von ho tro co MT" xfId="10055"/>
    <cellStyle name="1_BC nam 2007 (UB)_pvhung.skhdt 20117113152041 Danh muc cong trinh trong diem_Bieu du thao QD von ho tro co MT 2" xfId="10056"/>
    <cellStyle name="1_BC nam 2007 (UB)_pvhung.skhdt 20117113152041 Danh muc cong trinh trong diem_Bieu du thao QD von ho tro co MT 2 2" xfId="10057"/>
    <cellStyle name="1_BC nam 2007 (UB)_pvhung.skhdt 20117113152041 Danh muc cong trinh trong diem_Bieu du thao QD von ho tro co MT 2 2 2" xfId="10058"/>
    <cellStyle name="1_BC nam 2007 (UB)_pvhung.skhdt 20117113152041 Danh muc cong trinh trong diem_Bieu du thao QD von ho tro co MT 2 2 2 2" xfId="26732"/>
    <cellStyle name="1_BC nam 2007 (UB)_pvhung.skhdt 20117113152041 Danh muc cong trinh trong diem_Bieu du thao QD von ho tro co MT 2 2 3" xfId="10059"/>
    <cellStyle name="1_BC nam 2007 (UB)_pvhung.skhdt 20117113152041 Danh muc cong trinh trong diem_Bieu du thao QD von ho tro co MT 2 2 3 2" xfId="26733"/>
    <cellStyle name="1_BC nam 2007 (UB)_pvhung.skhdt 20117113152041 Danh muc cong trinh trong diem_Bieu du thao QD von ho tro co MT 2 2 4" xfId="10060"/>
    <cellStyle name="1_BC nam 2007 (UB)_pvhung.skhdt 20117113152041 Danh muc cong trinh trong diem_Bieu du thao QD von ho tro co MT 2 2 4 2" xfId="26734"/>
    <cellStyle name="1_BC nam 2007 (UB)_pvhung.skhdt 20117113152041 Danh muc cong trinh trong diem_Bieu du thao QD von ho tro co MT 2 2 5" xfId="26731"/>
    <cellStyle name="1_BC nam 2007 (UB)_pvhung.skhdt 20117113152041 Danh muc cong trinh trong diem_Bieu du thao QD von ho tro co MT 2 3" xfId="10061"/>
    <cellStyle name="1_BC nam 2007 (UB)_pvhung.skhdt 20117113152041 Danh muc cong trinh trong diem_Bieu du thao QD von ho tro co MT 2 3 2" xfId="26735"/>
    <cellStyle name="1_BC nam 2007 (UB)_pvhung.skhdt 20117113152041 Danh muc cong trinh trong diem_Bieu du thao QD von ho tro co MT 2 4" xfId="10062"/>
    <cellStyle name="1_BC nam 2007 (UB)_pvhung.skhdt 20117113152041 Danh muc cong trinh trong diem_Bieu du thao QD von ho tro co MT 2 4 2" xfId="26736"/>
    <cellStyle name="1_BC nam 2007 (UB)_pvhung.skhdt 20117113152041 Danh muc cong trinh trong diem_Bieu du thao QD von ho tro co MT 2 5" xfId="10063"/>
    <cellStyle name="1_BC nam 2007 (UB)_pvhung.skhdt 20117113152041 Danh muc cong trinh trong diem_Bieu du thao QD von ho tro co MT 2 5 2" xfId="26737"/>
    <cellStyle name="1_BC nam 2007 (UB)_pvhung.skhdt 20117113152041 Danh muc cong trinh trong diem_Bieu du thao QD von ho tro co MT 2 6" xfId="26730"/>
    <cellStyle name="1_BC nam 2007 (UB)_pvhung.skhdt 20117113152041 Danh muc cong trinh trong diem_Bieu du thao QD von ho tro co MT 3" xfId="10064"/>
    <cellStyle name="1_BC nam 2007 (UB)_pvhung.skhdt 20117113152041 Danh muc cong trinh trong diem_Bieu du thao QD von ho tro co MT 3 2" xfId="10065"/>
    <cellStyle name="1_BC nam 2007 (UB)_pvhung.skhdt 20117113152041 Danh muc cong trinh trong diem_Bieu du thao QD von ho tro co MT 3 2 2" xfId="26739"/>
    <cellStyle name="1_BC nam 2007 (UB)_pvhung.skhdt 20117113152041 Danh muc cong trinh trong diem_Bieu du thao QD von ho tro co MT 3 3" xfId="10066"/>
    <cellStyle name="1_BC nam 2007 (UB)_pvhung.skhdt 20117113152041 Danh muc cong trinh trong diem_Bieu du thao QD von ho tro co MT 3 3 2" xfId="26740"/>
    <cellStyle name="1_BC nam 2007 (UB)_pvhung.skhdt 20117113152041 Danh muc cong trinh trong diem_Bieu du thao QD von ho tro co MT 3 4" xfId="10067"/>
    <cellStyle name="1_BC nam 2007 (UB)_pvhung.skhdt 20117113152041 Danh muc cong trinh trong diem_Bieu du thao QD von ho tro co MT 3 4 2" xfId="26741"/>
    <cellStyle name="1_BC nam 2007 (UB)_pvhung.skhdt 20117113152041 Danh muc cong trinh trong diem_Bieu du thao QD von ho tro co MT 3 5" xfId="26738"/>
    <cellStyle name="1_BC nam 2007 (UB)_pvhung.skhdt 20117113152041 Danh muc cong trinh trong diem_Bieu du thao QD von ho tro co MT 4" xfId="10068"/>
    <cellStyle name="1_BC nam 2007 (UB)_pvhung.skhdt 20117113152041 Danh muc cong trinh trong diem_Bieu du thao QD von ho tro co MT 4 2" xfId="26742"/>
    <cellStyle name="1_BC nam 2007 (UB)_pvhung.skhdt 20117113152041 Danh muc cong trinh trong diem_Bieu du thao QD von ho tro co MT 5" xfId="10069"/>
    <cellStyle name="1_BC nam 2007 (UB)_pvhung.skhdt 20117113152041 Danh muc cong trinh trong diem_Bieu du thao QD von ho tro co MT 5 2" xfId="26743"/>
    <cellStyle name="1_BC nam 2007 (UB)_pvhung.skhdt 20117113152041 Danh muc cong trinh trong diem_Bieu du thao QD von ho tro co MT 6" xfId="10070"/>
    <cellStyle name="1_BC nam 2007 (UB)_pvhung.skhdt 20117113152041 Danh muc cong trinh trong diem_Bieu du thao QD von ho tro co MT 6 2" xfId="26744"/>
    <cellStyle name="1_BC nam 2007 (UB)_pvhung.skhdt 20117113152041 Danh muc cong trinh trong diem_Bieu du thao QD von ho tro co MT 7" xfId="26729"/>
    <cellStyle name="1_BC nam 2007 (UB)_pvhung.skhdt 20117113152041 Danh muc cong trinh trong diem_Ke hoach 2012 (theo doi)" xfId="10071"/>
    <cellStyle name="1_BC nam 2007 (UB)_pvhung.skhdt 20117113152041 Danh muc cong trinh trong diem_Ke hoach 2012 (theo doi) 2" xfId="10072"/>
    <cellStyle name="1_BC nam 2007 (UB)_pvhung.skhdt 20117113152041 Danh muc cong trinh trong diem_Ke hoach 2012 (theo doi) 2 2" xfId="10073"/>
    <cellStyle name="1_BC nam 2007 (UB)_pvhung.skhdt 20117113152041 Danh muc cong trinh trong diem_Ke hoach 2012 (theo doi) 2 2 2" xfId="10074"/>
    <cellStyle name="1_BC nam 2007 (UB)_pvhung.skhdt 20117113152041 Danh muc cong trinh trong diem_Ke hoach 2012 (theo doi) 2 2 2 2" xfId="26748"/>
    <cellStyle name="1_BC nam 2007 (UB)_pvhung.skhdt 20117113152041 Danh muc cong trinh trong diem_Ke hoach 2012 (theo doi) 2 2 3" xfId="10075"/>
    <cellStyle name="1_BC nam 2007 (UB)_pvhung.skhdt 20117113152041 Danh muc cong trinh trong diem_Ke hoach 2012 (theo doi) 2 2 3 2" xfId="26749"/>
    <cellStyle name="1_BC nam 2007 (UB)_pvhung.skhdt 20117113152041 Danh muc cong trinh trong diem_Ke hoach 2012 (theo doi) 2 2 4" xfId="10076"/>
    <cellStyle name="1_BC nam 2007 (UB)_pvhung.skhdt 20117113152041 Danh muc cong trinh trong diem_Ke hoach 2012 (theo doi) 2 2 4 2" xfId="26750"/>
    <cellStyle name="1_BC nam 2007 (UB)_pvhung.skhdt 20117113152041 Danh muc cong trinh trong diem_Ke hoach 2012 (theo doi) 2 2 5" xfId="26747"/>
    <cellStyle name="1_BC nam 2007 (UB)_pvhung.skhdt 20117113152041 Danh muc cong trinh trong diem_Ke hoach 2012 (theo doi) 2 3" xfId="10077"/>
    <cellStyle name="1_BC nam 2007 (UB)_pvhung.skhdt 20117113152041 Danh muc cong trinh trong diem_Ke hoach 2012 (theo doi) 2 3 2" xfId="26751"/>
    <cellStyle name="1_BC nam 2007 (UB)_pvhung.skhdt 20117113152041 Danh muc cong trinh trong diem_Ke hoach 2012 (theo doi) 2 4" xfId="10078"/>
    <cellStyle name="1_BC nam 2007 (UB)_pvhung.skhdt 20117113152041 Danh muc cong trinh trong diem_Ke hoach 2012 (theo doi) 2 4 2" xfId="26752"/>
    <cellStyle name="1_BC nam 2007 (UB)_pvhung.skhdt 20117113152041 Danh muc cong trinh trong diem_Ke hoach 2012 (theo doi) 2 5" xfId="10079"/>
    <cellStyle name="1_BC nam 2007 (UB)_pvhung.skhdt 20117113152041 Danh muc cong trinh trong diem_Ke hoach 2012 (theo doi) 2 5 2" xfId="26753"/>
    <cellStyle name="1_BC nam 2007 (UB)_pvhung.skhdt 20117113152041 Danh muc cong trinh trong diem_Ke hoach 2012 (theo doi) 2 6" xfId="26746"/>
    <cellStyle name="1_BC nam 2007 (UB)_pvhung.skhdt 20117113152041 Danh muc cong trinh trong diem_Ke hoach 2012 (theo doi) 3" xfId="10080"/>
    <cellStyle name="1_BC nam 2007 (UB)_pvhung.skhdt 20117113152041 Danh muc cong trinh trong diem_Ke hoach 2012 (theo doi) 3 2" xfId="10081"/>
    <cellStyle name="1_BC nam 2007 (UB)_pvhung.skhdt 20117113152041 Danh muc cong trinh trong diem_Ke hoach 2012 (theo doi) 3 2 2" xfId="26755"/>
    <cellStyle name="1_BC nam 2007 (UB)_pvhung.skhdt 20117113152041 Danh muc cong trinh trong diem_Ke hoach 2012 (theo doi) 3 3" xfId="10082"/>
    <cellStyle name="1_BC nam 2007 (UB)_pvhung.skhdt 20117113152041 Danh muc cong trinh trong diem_Ke hoach 2012 (theo doi) 3 3 2" xfId="26756"/>
    <cellStyle name="1_BC nam 2007 (UB)_pvhung.skhdt 20117113152041 Danh muc cong trinh trong diem_Ke hoach 2012 (theo doi) 3 4" xfId="10083"/>
    <cellStyle name="1_BC nam 2007 (UB)_pvhung.skhdt 20117113152041 Danh muc cong trinh trong diem_Ke hoach 2012 (theo doi) 3 4 2" xfId="26757"/>
    <cellStyle name="1_BC nam 2007 (UB)_pvhung.skhdt 20117113152041 Danh muc cong trinh trong diem_Ke hoach 2012 (theo doi) 3 5" xfId="26754"/>
    <cellStyle name="1_BC nam 2007 (UB)_pvhung.skhdt 20117113152041 Danh muc cong trinh trong diem_Ke hoach 2012 (theo doi) 4" xfId="10084"/>
    <cellStyle name="1_BC nam 2007 (UB)_pvhung.skhdt 20117113152041 Danh muc cong trinh trong diem_Ke hoach 2012 (theo doi) 4 2" xfId="26758"/>
    <cellStyle name="1_BC nam 2007 (UB)_pvhung.skhdt 20117113152041 Danh muc cong trinh trong diem_Ke hoach 2012 (theo doi) 5" xfId="10085"/>
    <cellStyle name="1_BC nam 2007 (UB)_pvhung.skhdt 20117113152041 Danh muc cong trinh trong diem_Ke hoach 2012 (theo doi) 5 2" xfId="26759"/>
    <cellStyle name="1_BC nam 2007 (UB)_pvhung.skhdt 20117113152041 Danh muc cong trinh trong diem_Ke hoach 2012 (theo doi) 6" xfId="10086"/>
    <cellStyle name="1_BC nam 2007 (UB)_pvhung.skhdt 20117113152041 Danh muc cong trinh trong diem_Ke hoach 2012 (theo doi) 6 2" xfId="26760"/>
    <cellStyle name="1_BC nam 2007 (UB)_pvhung.skhdt 20117113152041 Danh muc cong trinh trong diem_Ke hoach 2012 (theo doi) 7" xfId="26745"/>
    <cellStyle name="1_BC nam 2007 (UB)_pvhung.skhdt 20117113152041 Danh muc cong trinh trong diem_Ke hoach 2012 theo doi (giai ngan 30.6.12)" xfId="10087"/>
    <cellStyle name="1_BC nam 2007 (UB)_pvhung.skhdt 20117113152041 Danh muc cong trinh trong diem_Ke hoach 2012 theo doi (giai ngan 30.6.12) 2" xfId="10088"/>
    <cellStyle name="1_BC nam 2007 (UB)_pvhung.skhdt 20117113152041 Danh muc cong trinh trong diem_Ke hoach 2012 theo doi (giai ngan 30.6.12) 2 2" xfId="10089"/>
    <cellStyle name="1_BC nam 2007 (UB)_pvhung.skhdt 20117113152041 Danh muc cong trinh trong diem_Ke hoach 2012 theo doi (giai ngan 30.6.12) 2 2 2" xfId="10090"/>
    <cellStyle name="1_BC nam 2007 (UB)_pvhung.skhdt 20117113152041 Danh muc cong trinh trong diem_Ke hoach 2012 theo doi (giai ngan 30.6.12) 2 2 2 2" xfId="26764"/>
    <cellStyle name="1_BC nam 2007 (UB)_pvhung.skhdt 20117113152041 Danh muc cong trinh trong diem_Ke hoach 2012 theo doi (giai ngan 30.6.12) 2 2 3" xfId="10091"/>
    <cellStyle name="1_BC nam 2007 (UB)_pvhung.skhdt 20117113152041 Danh muc cong trinh trong diem_Ke hoach 2012 theo doi (giai ngan 30.6.12) 2 2 3 2" xfId="26765"/>
    <cellStyle name="1_BC nam 2007 (UB)_pvhung.skhdt 20117113152041 Danh muc cong trinh trong diem_Ke hoach 2012 theo doi (giai ngan 30.6.12) 2 2 4" xfId="10092"/>
    <cellStyle name="1_BC nam 2007 (UB)_pvhung.skhdt 20117113152041 Danh muc cong trinh trong diem_Ke hoach 2012 theo doi (giai ngan 30.6.12) 2 2 4 2" xfId="26766"/>
    <cellStyle name="1_BC nam 2007 (UB)_pvhung.skhdt 20117113152041 Danh muc cong trinh trong diem_Ke hoach 2012 theo doi (giai ngan 30.6.12) 2 2 5" xfId="26763"/>
    <cellStyle name="1_BC nam 2007 (UB)_pvhung.skhdt 20117113152041 Danh muc cong trinh trong diem_Ke hoach 2012 theo doi (giai ngan 30.6.12) 2 3" xfId="10093"/>
    <cellStyle name="1_BC nam 2007 (UB)_pvhung.skhdt 20117113152041 Danh muc cong trinh trong diem_Ke hoach 2012 theo doi (giai ngan 30.6.12) 2 3 2" xfId="26767"/>
    <cellStyle name="1_BC nam 2007 (UB)_pvhung.skhdt 20117113152041 Danh muc cong trinh trong diem_Ke hoach 2012 theo doi (giai ngan 30.6.12) 2 4" xfId="10094"/>
    <cellStyle name="1_BC nam 2007 (UB)_pvhung.skhdt 20117113152041 Danh muc cong trinh trong diem_Ke hoach 2012 theo doi (giai ngan 30.6.12) 2 4 2" xfId="26768"/>
    <cellStyle name="1_BC nam 2007 (UB)_pvhung.skhdt 20117113152041 Danh muc cong trinh trong diem_Ke hoach 2012 theo doi (giai ngan 30.6.12) 2 5" xfId="10095"/>
    <cellStyle name="1_BC nam 2007 (UB)_pvhung.skhdt 20117113152041 Danh muc cong trinh trong diem_Ke hoach 2012 theo doi (giai ngan 30.6.12) 2 5 2" xfId="26769"/>
    <cellStyle name="1_BC nam 2007 (UB)_pvhung.skhdt 20117113152041 Danh muc cong trinh trong diem_Ke hoach 2012 theo doi (giai ngan 30.6.12) 2 6" xfId="26762"/>
    <cellStyle name="1_BC nam 2007 (UB)_pvhung.skhdt 20117113152041 Danh muc cong trinh trong diem_Ke hoach 2012 theo doi (giai ngan 30.6.12) 3" xfId="10096"/>
    <cellStyle name="1_BC nam 2007 (UB)_pvhung.skhdt 20117113152041 Danh muc cong trinh trong diem_Ke hoach 2012 theo doi (giai ngan 30.6.12) 3 2" xfId="10097"/>
    <cellStyle name="1_BC nam 2007 (UB)_pvhung.skhdt 20117113152041 Danh muc cong trinh trong diem_Ke hoach 2012 theo doi (giai ngan 30.6.12) 3 2 2" xfId="26771"/>
    <cellStyle name="1_BC nam 2007 (UB)_pvhung.skhdt 20117113152041 Danh muc cong trinh trong diem_Ke hoach 2012 theo doi (giai ngan 30.6.12) 3 3" xfId="10098"/>
    <cellStyle name="1_BC nam 2007 (UB)_pvhung.skhdt 20117113152041 Danh muc cong trinh trong diem_Ke hoach 2012 theo doi (giai ngan 30.6.12) 3 3 2" xfId="26772"/>
    <cellStyle name="1_BC nam 2007 (UB)_pvhung.skhdt 20117113152041 Danh muc cong trinh trong diem_Ke hoach 2012 theo doi (giai ngan 30.6.12) 3 4" xfId="10099"/>
    <cellStyle name="1_BC nam 2007 (UB)_pvhung.skhdt 20117113152041 Danh muc cong trinh trong diem_Ke hoach 2012 theo doi (giai ngan 30.6.12) 3 4 2" xfId="26773"/>
    <cellStyle name="1_BC nam 2007 (UB)_pvhung.skhdt 20117113152041 Danh muc cong trinh trong diem_Ke hoach 2012 theo doi (giai ngan 30.6.12) 3 5" xfId="26770"/>
    <cellStyle name="1_BC nam 2007 (UB)_pvhung.skhdt 20117113152041 Danh muc cong trinh trong diem_Ke hoach 2012 theo doi (giai ngan 30.6.12) 4" xfId="10100"/>
    <cellStyle name="1_BC nam 2007 (UB)_pvhung.skhdt 20117113152041 Danh muc cong trinh trong diem_Ke hoach 2012 theo doi (giai ngan 30.6.12) 4 2" xfId="26774"/>
    <cellStyle name="1_BC nam 2007 (UB)_pvhung.skhdt 20117113152041 Danh muc cong trinh trong diem_Ke hoach 2012 theo doi (giai ngan 30.6.12) 5" xfId="10101"/>
    <cellStyle name="1_BC nam 2007 (UB)_pvhung.skhdt 20117113152041 Danh muc cong trinh trong diem_Ke hoach 2012 theo doi (giai ngan 30.6.12) 5 2" xfId="26775"/>
    <cellStyle name="1_BC nam 2007 (UB)_pvhung.skhdt 20117113152041 Danh muc cong trinh trong diem_Ke hoach 2012 theo doi (giai ngan 30.6.12) 6" xfId="10102"/>
    <cellStyle name="1_BC nam 2007 (UB)_pvhung.skhdt 20117113152041 Danh muc cong trinh trong diem_Ke hoach 2012 theo doi (giai ngan 30.6.12) 6 2" xfId="26776"/>
    <cellStyle name="1_BC nam 2007 (UB)_pvhung.skhdt 20117113152041 Danh muc cong trinh trong diem_Ke hoach 2012 theo doi (giai ngan 30.6.12) 7" xfId="26761"/>
    <cellStyle name="1_BC nam 2007 (UB)_Tong hop so lieu" xfId="10103"/>
    <cellStyle name="1_BC nam 2007 (UB)_Tong hop so lieu 2" xfId="10104"/>
    <cellStyle name="1_BC nam 2007 (UB)_Tong hop so lieu 2 2" xfId="10105"/>
    <cellStyle name="1_BC nam 2007 (UB)_Tong hop so lieu 2 2 2" xfId="26779"/>
    <cellStyle name="1_BC nam 2007 (UB)_Tong hop so lieu 2 3" xfId="10106"/>
    <cellStyle name="1_BC nam 2007 (UB)_Tong hop so lieu 2 3 2" xfId="26780"/>
    <cellStyle name="1_BC nam 2007 (UB)_Tong hop so lieu 2 4" xfId="10107"/>
    <cellStyle name="1_BC nam 2007 (UB)_Tong hop so lieu 2 4 2" xfId="26781"/>
    <cellStyle name="1_BC nam 2007 (UB)_Tong hop so lieu 2 5" xfId="26778"/>
    <cellStyle name="1_BC nam 2007 (UB)_Tong hop so lieu 3" xfId="10108"/>
    <cellStyle name="1_BC nam 2007 (UB)_Tong hop so lieu 3 2" xfId="26782"/>
    <cellStyle name="1_BC nam 2007 (UB)_Tong hop so lieu 4" xfId="10109"/>
    <cellStyle name="1_BC nam 2007 (UB)_Tong hop so lieu 4 2" xfId="26783"/>
    <cellStyle name="1_BC nam 2007 (UB)_Tong hop so lieu 5" xfId="10110"/>
    <cellStyle name="1_BC nam 2007 (UB)_Tong hop so lieu 5 2" xfId="26784"/>
    <cellStyle name="1_BC nam 2007 (UB)_Tong hop so lieu 6" xfId="26777"/>
    <cellStyle name="1_BC nam 2007 (UB)_Tong hop so lieu_BC cong trinh trong diem" xfId="10111"/>
    <cellStyle name="1_BC nam 2007 (UB)_Tong hop so lieu_BC cong trinh trong diem 2" xfId="10112"/>
    <cellStyle name="1_BC nam 2007 (UB)_Tong hop so lieu_BC cong trinh trong diem 2 2" xfId="10113"/>
    <cellStyle name="1_BC nam 2007 (UB)_Tong hop so lieu_BC cong trinh trong diem 2 2 2" xfId="26787"/>
    <cellStyle name="1_BC nam 2007 (UB)_Tong hop so lieu_BC cong trinh trong diem 2 3" xfId="10114"/>
    <cellStyle name="1_BC nam 2007 (UB)_Tong hop so lieu_BC cong trinh trong diem 2 3 2" xfId="26788"/>
    <cellStyle name="1_BC nam 2007 (UB)_Tong hop so lieu_BC cong trinh trong diem 2 4" xfId="10115"/>
    <cellStyle name="1_BC nam 2007 (UB)_Tong hop so lieu_BC cong trinh trong diem 2 4 2" xfId="26789"/>
    <cellStyle name="1_BC nam 2007 (UB)_Tong hop so lieu_BC cong trinh trong diem 2 5" xfId="26786"/>
    <cellStyle name="1_BC nam 2007 (UB)_Tong hop so lieu_BC cong trinh trong diem 3" xfId="10116"/>
    <cellStyle name="1_BC nam 2007 (UB)_Tong hop so lieu_BC cong trinh trong diem 3 2" xfId="26790"/>
    <cellStyle name="1_BC nam 2007 (UB)_Tong hop so lieu_BC cong trinh trong diem 4" xfId="10117"/>
    <cellStyle name="1_BC nam 2007 (UB)_Tong hop so lieu_BC cong trinh trong diem 4 2" xfId="26791"/>
    <cellStyle name="1_BC nam 2007 (UB)_Tong hop so lieu_BC cong trinh trong diem 5" xfId="10118"/>
    <cellStyle name="1_BC nam 2007 (UB)_Tong hop so lieu_BC cong trinh trong diem 5 2" xfId="26792"/>
    <cellStyle name="1_BC nam 2007 (UB)_Tong hop so lieu_BC cong trinh trong diem 6" xfId="26785"/>
    <cellStyle name="1_BC nam 2007 (UB)_Tong hop so lieu_BC cong trinh trong diem_BC von DTPT 6 thang 2012" xfId="10119"/>
    <cellStyle name="1_BC nam 2007 (UB)_Tong hop so lieu_BC cong trinh trong diem_BC von DTPT 6 thang 2012 2" xfId="10120"/>
    <cellStyle name="1_BC nam 2007 (UB)_Tong hop so lieu_BC cong trinh trong diem_BC von DTPT 6 thang 2012 2 2" xfId="10121"/>
    <cellStyle name="1_BC nam 2007 (UB)_Tong hop so lieu_BC cong trinh trong diem_BC von DTPT 6 thang 2012 2 2 2" xfId="26795"/>
    <cellStyle name="1_BC nam 2007 (UB)_Tong hop so lieu_BC cong trinh trong diem_BC von DTPT 6 thang 2012 2 3" xfId="10122"/>
    <cellStyle name="1_BC nam 2007 (UB)_Tong hop so lieu_BC cong trinh trong diem_BC von DTPT 6 thang 2012 2 3 2" xfId="26796"/>
    <cellStyle name="1_BC nam 2007 (UB)_Tong hop so lieu_BC cong trinh trong diem_BC von DTPT 6 thang 2012 2 4" xfId="10123"/>
    <cellStyle name="1_BC nam 2007 (UB)_Tong hop so lieu_BC cong trinh trong diem_BC von DTPT 6 thang 2012 2 4 2" xfId="26797"/>
    <cellStyle name="1_BC nam 2007 (UB)_Tong hop so lieu_BC cong trinh trong diem_BC von DTPT 6 thang 2012 2 5" xfId="26794"/>
    <cellStyle name="1_BC nam 2007 (UB)_Tong hop so lieu_BC cong trinh trong diem_BC von DTPT 6 thang 2012 3" xfId="10124"/>
    <cellStyle name="1_BC nam 2007 (UB)_Tong hop so lieu_BC cong trinh trong diem_BC von DTPT 6 thang 2012 3 2" xfId="26798"/>
    <cellStyle name="1_BC nam 2007 (UB)_Tong hop so lieu_BC cong trinh trong diem_BC von DTPT 6 thang 2012 4" xfId="10125"/>
    <cellStyle name="1_BC nam 2007 (UB)_Tong hop so lieu_BC cong trinh trong diem_BC von DTPT 6 thang 2012 4 2" xfId="26799"/>
    <cellStyle name="1_BC nam 2007 (UB)_Tong hop so lieu_BC cong trinh trong diem_BC von DTPT 6 thang 2012 5" xfId="10126"/>
    <cellStyle name="1_BC nam 2007 (UB)_Tong hop so lieu_BC cong trinh trong diem_BC von DTPT 6 thang 2012 5 2" xfId="26800"/>
    <cellStyle name="1_BC nam 2007 (UB)_Tong hop so lieu_BC cong trinh trong diem_BC von DTPT 6 thang 2012 6" xfId="26793"/>
    <cellStyle name="1_BC nam 2007 (UB)_Tong hop so lieu_BC cong trinh trong diem_Bieu du thao QD von ho tro co MT" xfId="10127"/>
    <cellStyle name="1_BC nam 2007 (UB)_Tong hop so lieu_BC cong trinh trong diem_Bieu du thao QD von ho tro co MT 2" xfId="10128"/>
    <cellStyle name="1_BC nam 2007 (UB)_Tong hop so lieu_BC cong trinh trong diem_Bieu du thao QD von ho tro co MT 2 2" xfId="10129"/>
    <cellStyle name="1_BC nam 2007 (UB)_Tong hop so lieu_BC cong trinh trong diem_Bieu du thao QD von ho tro co MT 2 2 2" xfId="26803"/>
    <cellStyle name="1_BC nam 2007 (UB)_Tong hop so lieu_BC cong trinh trong diem_Bieu du thao QD von ho tro co MT 2 3" xfId="10130"/>
    <cellStyle name="1_BC nam 2007 (UB)_Tong hop so lieu_BC cong trinh trong diem_Bieu du thao QD von ho tro co MT 2 3 2" xfId="26804"/>
    <cellStyle name="1_BC nam 2007 (UB)_Tong hop so lieu_BC cong trinh trong diem_Bieu du thao QD von ho tro co MT 2 4" xfId="10131"/>
    <cellStyle name="1_BC nam 2007 (UB)_Tong hop so lieu_BC cong trinh trong diem_Bieu du thao QD von ho tro co MT 2 4 2" xfId="26805"/>
    <cellStyle name="1_BC nam 2007 (UB)_Tong hop so lieu_BC cong trinh trong diem_Bieu du thao QD von ho tro co MT 2 5" xfId="26802"/>
    <cellStyle name="1_BC nam 2007 (UB)_Tong hop so lieu_BC cong trinh trong diem_Bieu du thao QD von ho tro co MT 3" xfId="10132"/>
    <cellStyle name="1_BC nam 2007 (UB)_Tong hop so lieu_BC cong trinh trong diem_Bieu du thao QD von ho tro co MT 3 2" xfId="26806"/>
    <cellStyle name="1_BC nam 2007 (UB)_Tong hop so lieu_BC cong trinh trong diem_Bieu du thao QD von ho tro co MT 4" xfId="10133"/>
    <cellStyle name="1_BC nam 2007 (UB)_Tong hop so lieu_BC cong trinh trong diem_Bieu du thao QD von ho tro co MT 4 2" xfId="26807"/>
    <cellStyle name="1_BC nam 2007 (UB)_Tong hop so lieu_BC cong trinh trong diem_Bieu du thao QD von ho tro co MT 5" xfId="10134"/>
    <cellStyle name="1_BC nam 2007 (UB)_Tong hop so lieu_BC cong trinh trong diem_Bieu du thao QD von ho tro co MT 5 2" xfId="26808"/>
    <cellStyle name="1_BC nam 2007 (UB)_Tong hop so lieu_BC cong trinh trong diem_Bieu du thao QD von ho tro co MT 6" xfId="26801"/>
    <cellStyle name="1_BC nam 2007 (UB)_Tong hop so lieu_BC cong trinh trong diem_Ke hoach 2012 (theo doi)" xfId="10135"/>
    <cellStyle name="1_BC nam 2007 (UB)_Tong hop so lieu_BC cong trinh trong diem_Ke hoach 2012 (theo doi) 2" xfId="10136"/>
    <cellStyle name="1_BC nam 2007 (UB)_Tong hop so lieu_BC cong trinh trong diem_Ke hoach 2012 (theo doi) 2 2" xfId="10137"/>
    <cellStyle name="1_BC nam 2007 (UB)_Tong hop so lieu_BC cong trinh trong diem_Ke hoach 2012 (theo doi) 2 2 2" xfId="26811"/>
    <cellStyle name="1_BC nam 2007 (UB)_Tong hop so lieu_BC cong trinh trong diem_Ke hoach 2012 (theo doi) 2 3" xfId="10138"/>
    <cellStyle name="1_BC nam 2007 (UB)_Tong hop so lieu_BC cong trinh trong diem_Ke hoach 2012 (theo doi) 2 3 2" xfId="26812"/>
    <cellStyle name="1_BC nam 2007 (UB)_Tong hop so lieu_BC cong trinh trong diem_Ke hoach 2012 (theo doi) 2 4" xfId="10139"/>
    <cellStyle name="1_BC nam 2007 (UB)_Tong hop so lieu_BC cong trinh trong diem_Ke hoach 2012 (theo doi) 2 4 2" xfId="26813"/>
    <cellStyle name="1_BC nam 2007 (UB)_Tong hop so lieu_BC cong trinh trong diem_Ke hoach 2012 (theo doi) 2 5" xfId="26810"/>
    <cellStyle name="1_BC nam 2007 (UB)_Tong hop so lieu_BC cong trinh trong diem_Ke hoach 2012 (theo doi) 3" xfId="10140"/>
    <cellStyle name="1_BC nam 2007 (UB)_Tong hop so lieu_BC cong trinh trong diem_Ke hoach 2012 (theo doi) 3 2" xfId="26814"/>
    <cellStyle name="1_BC nam 2007 (UB)_Tong hop so lieu_BC cong trinh trong diem_Ke hoach 2012 (theo doi) 4" xfId="10141"/>
    <cellStyle name="1_BC nam 2007 (UB)_Tong hop so lieu_BC cong trinh trong diem_Ke hoach 2012 (theo doi) 4 2" xfId="26815"/>
    <cellStyle name="1_BC nam 2007 (UB)_Tong hop so lieu_BC cong trinh trong diem_Ke hoach 2012 (theo doi) 5" xfId="10142"/>
    <cellStyle name="1_BC nam 2007 (UB)_Tong hop so lieu_BC cong trinh trong diem_Ke hoach 2012 (theo doi) 5 2" xfId="26816"/>
    <cellStyle name="1_BC nam 2007 (UB)_Tong hop so lieu_BC cong trinh trong diem_Ke hoach 2012 (theo doi) 6" xfId="26809"/>
    <cellStyle name="1_BC nam 2007 (UB)_Tong hop so lieu_BC cong trinh trong diem_Ke hoach 2012 theo doi (giai ngan 30.6.12)" xfId="10143"/>
    <cellStyle name="1_BC nam 2007 (UB)_Tong hop so lieu_BC cong trinh trong diem_Ke hoach 2012 theo doi (giai ngan 30.6.12) 2" xfId="10144"/>
    <cellStyle name="1_BC nam 2007 (UB)_Tong hop so lieu_BC cong trinh trong diem_Ke hoach 2012 theo doi (giai ngan 30.6.12) 2 2" xfId="10145"/>
    <cellStyle name="1_BC nam 2007 (UB)_Tong hop so lieu_BC cong trinh trong diem_Ke hoach 2012 theo doi (giai ngan 30.6.12) 2 2 2" xfId="26819"/>
    <cellStyle name="1_BC nam 2007 (UB)_Tong hop so lieu_BC cong trinh trong diem_Ke hoach 2012 theo doi (giai ngan 30.6.12) 2 3" xfId="10146"/>
    <cellStyle name="1_BC nam 2007 (UB)_Tong hop so lieu_BC cong trinh trong diem_Ke hoach 2012 theo doi (giai ngan 30.6.12) 2 3 2" xfId="26820"/>
    <cellStyle name="1_BC nam 2007 (UB)_Tong hop so lieu_BC cong trinh trong diem_Ke hoach 2012 theo doi (giai ngan 30.6.12) 2 4" xfId="10147"/>
    <cellStyle name="1_BC nam 2007 (UB)_Tong hop so lieu_BC cong trinh trong diem_Ke hoach 2012 theo doi (giai ngan 30.6.12) 2 4 2" xfId="26821"/>
    <cellStyle name="1_BC nam 2007 (UB)_Tong hop so lieu_BC cong trinh trong diem_Ke hoach 2012 theo doi (giai ngan 30.6.12) 2 5" xfId="26818"/>
    <cellStyle name="1_BC nam 2007 (UB)_Tong hop so lieu_BC cong trinh trong diem_Ke hoach 2012 theo doi (giai ngan 30.6.12) 3" xfId="10148"/>
    <cellStyle name="1_BC nam 2007 (UB)_Tong hop so lieu_BC cong trinh trong diem_Ke hoach 2012 theo doi (giai ngan 30.6.12) 3 2" xfId="26822"/>
    <cellStyle name="1_BC nam 2007 (UB)_Tong hop so lieu_BC cong trinh trong diem_Ke hoach 2012 theo doi (giai ngan 30.6.12) 4" xfId="10149"/>
    <cellStyle name="1_BC nam 2007 (UB)_Tong hop so lieu_BC cong trinh trong diem_Ke hoach 2012 theo doi (giai ngan 30.6.12) 4 2" xfId="26823"/>
    <cellStyle name="1_BC nam 2007 (UB)_Tong hop so lieu_BC cong trinh trong diem_Ke hoach 2012 theo doi (giai ngan 30.6.12) 5" xfId="10150"/>
    <cellStyle name="1_BC nam 2007 (UB)_Tong hop so lieu_BC cong trinh trong diem_Ke hoach 2012 theo doi (giai ngan 30.6.12) 5 2" xfId="26824"/>
    <cellStyle name="1_BC nam 2007 (UB)_Tong hop so lieu_BC cong trinh trong diem_Ke hoach 2012 theo doi (giai ngan 30.6.12) 6" xfId="26817"/>
    <cellStyle name="1_BC nam 2007 (UB)_Tong hop so lieu_BC von DTPT 6 thang 2012" xfId="10151"/>
    <cellStyle name="1_BC nam 2007 (UB)_Tong hop so lieu_BC von DTPT 6 thang 2012 2" xfId="10152"/>
    <cellStyle name="1_BC nam 2007 (UB)_Tong hop so lieu_BC von DTPT 6 thang 2012 2 2" xfId="10153"/>
    <cellStyle name="1_BC nam 2007 (UB)_Tong hop so lieu_BC von DTPT 6 thang 2012 2 2 2" xfId="26827"/>
    <cellStyle name="1_BC nam 2007 (UB)_Tong hop so lieu_BC von DTPT 6 thang 2012 2 3" xfId="10154"/>
    <cellStyle name="1_BC nam 2007 (UB)_Tong hop so lieu_BC von DTPT 6 thang 2012 2 3 2" xfId="26828"/>
    <cellStyle name="1_BC nam 2007 (UB)_Tong hop so lieu_BC von DTPT 6 thang 2012 2 4" xfId="10155"/>
    <cellStyle name="1_BC nam 2007 (UB)_Tong hop so lieu_BC von DTPT 6 thang 2012 2 4 2" xfId="26829"/>
    <cellStyle name="1_BC nam 2007 (UB)_Tong hop so lieu_BC von DTPT 6 thang 2012 2 5" xfId="26826"/>
    <cellStyle name="1_BC nam 2007 (UB)_Tong hop so lieu_BC von DTPT 6 thang 2012 3" xfId="10156"/>
    <cellStyle name="1_BC nam 2007 (UB)_Tong hop so lieu_BC von DTPT 6 thang 2012 3 2" xfId="26830"/>
    <cellStyle name="1_BC nam 2007 (UB)_Tong hop so lieu_BC von DTPT 6 thang 2012 4" xfId="10157"/>
    <cellStyle name="1_BC nam 2007 (UB)_Tong hop so lieu_BC von DTPT 6 thang 2012 4 2" xfId="26831"/>
    <cellStyle name="1_BC nam 2007 (UB)_Tong hop so lieu_BC von DTPT 6 thang 2012 5" xfId="10158"/>
    <cellStyle name="1_BC nam 2007 (UB)_Tong hop so lieu_BC von DTPT 6 thang 2012 5 2" xfId="26832"/>
    <cellStyle name="1_BC nam 2007 (UB)_Tong hop so lieu_BC von DTPT 6 thang 2012 6" xfId="26825"/>
    <cellStyle name="1_BC nam 2007 (UB)_Tong hop so lieu_Bieu du thao QD von ho tro co MT" xfId="10159"/>
    <cellStyle name="1_BC nam 2007 (UB)_Tong hop so lieu_Bieu du thao QD von ho tro co MT 2" xfId="10160"/>
    <cellStyle name="1_BC nam 2007 (UB)_Tong hop so lieu_Bieu du thao QD von ho tro co MT 2 2" xfId="10161"/>
    <cellStyle name="1_BC nam 2007 (UB)_Tong hop so lieu_Bieu du thao QD von ho tro co MT 2 2 2" xfId="26835"/>
    <cellStyle name="1_BC nam 2007 (UB)_Tong hop so lieu_Bieu du thao QD von ho tro co MT 2 3" xfId="10162"/>
    <cellStyle name="1_BC nam 2007 (UB)_Tong hop so lieu_Bieu du thao QD von ho tro co MT 2 3 2" xfId="26836"/>
    <cellStyle name="1_BC nam 2007 (UB)_Tong hop so lieu_Bieu du thao QD von ho tro co MT 2 4" xfId="10163"/>
    <cellStyle name="1_BC nam 2007 (UB)_Tong hop so lieu_Bieu du thao QD von ho tro co MT 2 4 2" xfId="26837"/>
    <cellStyle name="1_BC nam 2007 (UB)_Tong hop so lieu_Bieu du thao QD von ho tro co MT 2 5" xfId="26834"/>
    <cellStyle name="1_BC nam 2007 (UB)_Tong hop so lieu_Bieu du thao QD von ho tro co MT 3" xfId="10164"/>
    <cellStyle name="1_BC nam 2007 (UB)_Tong hop so lieu_Bieu du thao QD von ho tro co MT 3 2" xfId="26838"/>
    <cellStyle name="1_BC nam 2007 (UB)_Tong hop so lieu_Bieu du thao QD von ho tro co MT 4" xfId="10165"/>
    <cellStyle name="1_BC nam 2007 (UB)_Tong hop so lieu_Bieu du thao QD von ho tro co MT 4 2" xfId="26839"/>
    <cellStyle name="1_BC nam 2007 (UB)_Tong hop so lieu_Bieu du thao QD von ho tro co MT 5" xfId="10166"/>
    <cellStyle name="1_BC nam 2007 (UB)_Tong hop so lieu_Bieu du thao QD von ho tro co MT 5 2" xfId="26840"/>
    <cellStyle name="1_BC nam 2007 (UB)_Tong hop so lieu_Bieu du thao QD von ho tro co MT 6" xfId="26833"/>
    <cellStyle name="1_BC nam 2007 (UB)_Tong hop so lieu_Ke hoach 2012 (theo doi)" xfId="10167"/>
    <cellStyle name="1_BC nam 2007 (UB)_Tong hop so lieu_Ke hoach 2012 (theo doi) 2" xfId="10168"/>
    <cellStyle name="1_BC nam 2007 (UB)_Tong hop so lieu_Ke hoach 2012 (theo doi) 2 2" xfId="10169"/>
    <cellStyle name="1_BC nam 2007 (UB)_Tong hop so lieu_Ke hoach 2012 (theo doi) 2 2 2" xfId="26843"/>
    <cellStyle name="1_BC nam 2007 (UB)_Tong hop so lieu_Ke hoach 2012 (theo doi) 2 3" xfId="10170"/>
    <cellStyle name="1_BC nam 2007 (UB)_Tong hop so lieu_Ke hoach 2012 (theo doi) 2 3 2" xfId="26844"/>
    <cellStyle name="1_BC nam 2007 (UB)_Tong hop so lieu_Ke hoach 2012 (theo doi) 2 4" xfId="10171"/>
    <cellStyle name="1_BC nam 2007 (UB)_Tong hop so lieu_Ke hoach 2012 (theo doi) 2 4 2" xfId="26845"/>
    <cellStyle name="1_BC nam 2007 (UB)_Tong hop so lieu_Ke hoach 2012 (theo doi) 2 5" xfId="26842"/>
    <cellStyle name="1_BC nam 2007 (UB)_Tong hop so lieu_Ke hoach 2012 (theo doi) 3" xfId="10172"/>
    <cellStyle name="1_BC nam 2007 (UB)_Tong hop so lieu_Ke hoach 2012 (theo doi) 3 2" xfId="26846"/>
    <cellStyle name="1_BC nam 2007 (UB)_Tong hop so lieu_Ke hoach 2012 (theo doi) 4" xfId="10173"/>
    <cellStyle name="1_BC nam 2007 (UB)_Tong hop so lieu_Ke hoach 2012 (theo doi) 4 2" xfId="26847"/>
    <cellStyle name="1_BC nam 2007 (UB)_Tong hop so lieu_Ke hoach 2012 (theo doi) 5" xfId="10174"/>
    <cellStyle name="1_BC nam 2007 (UB)_Tong hop so lieu_Ke hoach 2012 (theo doi) 5 2" xfId="26848"/>
    <cellStyle name="1_BC nam 2007 (UB)_Tong hop so lieu_Ke hoach 2012 (theo doi) 6" xfId="26841"/>
    <cellStyle name="1_BC nam 2007 (UB)_Tong hop so lieu_Ke hoach 2012 theo doi (giai ngan 30.6.12)" xfId="10175"/>
    <cellStyle name="1_BC nam 2007 (UB)_Tong hop so lieu_Ke hoach 2012 theo doi (giai ngan 30.6.12) 2" xfId="10176"/>
    <cellStyle name="1_BC nam 2007 (UB)_Tong hop so lieu_Ke hoach 2012 theo doi (giai ngan 30.6.12) 2 2" xfId="10177"/>
    <cellStyle name="1_BC nam 2007 (UB)_Tong hop so lieu_Ke hoach 2012 theo doi (giai ngan 30.6.12) 2 2 2" xfId="26851"/>
    <cellStyle name="1_BC nam 2007 (UB)_Tong hop so lieu_Ke hoach 2012 theo doi (giai ngan 30.6.12) 2 3" xfId="10178"/>
    <cellStyle name="1_BC nam 2007 (UB)_Tong hop so lieu_Ke hoach 2012 theo doi (giai ngan 30.6.12) 2 3 2" xfId="26852"/>
    <cellStyle name="1_BC nam 2007 (UB)_Tong hop so lieu_Ke hoach 2012 theo doi (giai ngan 30.6.12) 2 4" xfId="10179"/>
    <cellStyle name="1_BC nam 2007 (UB)_Tong hop so lieu_Ke hoach 2012 theo doi (giai ngan 30.6.12) 2 4 2" xfId="26853"/>
    <cellStyle name="1_BC nam 2007 (UB)_Tong hop so lieu_Ke hoach 2012 theo doi (giai ngan 30.6.12) 2 5" xfId="26850"/>
    <cellStyle name="1_BC nam 2007 (UB)_Tong hop so lieu_Ke hoach 2012 theo doi (giai ngan 30.6.12) 3" xfId="10180"/>
    <cellStyle name="1_BC nam 2007 (UB)_Tong hop so lieu_Ke hoach 2012 theo doi (giai ngan 30.6.12) 3 2" xfId="26854"/>
    <cellStyle name="1_BC nam 2007 (UB)_Tong hop so lieu_Ke hoach 2012 theo doi (giai ngan 30.6.12) 4" xfId="10181"/>
    <cellStyle name="1_BC nam 2007 (UB)_Tong hop so lieu_Ke hoach 2012 theo doi (giai ngan 30.6.12) 4 2" xfId="26855"/>
    <cellStyle name="1_BC nam 2007 (UB)_Tong hop so lieu_Ke hoach 2012 theo doi (giai ngan 30.6.12) 5" xfId="10182"/>
    <cellStyle name="1_BC nam 2007 (UB)_Tong hop so lieu_Ke hoach 2012 theo doi (giai ngan 30.6.12) 5 2" xfId="26856"/>
    <cellStyle name="1_BC nam 2007 (UB)_Tong hop so lieu_Ke hoach 2012 theo doi (giai ngan 30.6.12) 6" xfId="26849"/>
    <cellStyle name="1_BC nam 2007 (UB)_Tong hop so lieu_pvhung.skhdt 20117113152041 Danh muc cong trinh trong diem" xfId="10183"/>
    <cellStyle name="1_BC nam 2007 (UB)_Tong hop so lieu_pvhung.skhdt 20117113152041 Danh muc cong trinh trong diem 2" xfId="10184"/>
    <cellStyle name="1_BC nam 2007 (UB)_Tong hop so lieu_pvhung.skhdt 20117113152041 Danh muc cong trinh trong diem 2 2" xfId="10185"/>
    <cellStyle name="1_BC nam 2007 (UB)_Tong hop so lieu_pvhung.skhdt 20117113152041 Danh muc cong trinh trong diem 2 2 2" xfId="26859"/>
    <cellStyle name="1_BC nam 2007 (UB)_Tong hop so lieu_pvhung.skhdt 20117113152041 Danh muc cong trinh trong diem 2 3" xfId="10186"/>
    <cellStyle name="1_BC nam 2007 (UB)_Tong hop so lieu_pvhung.skhdt 20117113152041 Danh muc cong trinh trong diem 2 3 2" xfId="26860"/>
    <cellStyle name="1_BC nam 2007 (UB)_Tong hop so lieu_pvhung.skhdt 20117113152041 Danh muc cong trinh trong diem 2 4" xfId="10187"/>
    <cellStyle name="1_BC nam 2007 (UB)_Tong hop so lieu_pvhung.skhdt 20117113152041 Danh muc cong trinh trong diem 2 4 2" xfId="26861"/>
    <cellStyle name="1_BC nam 2007 (UB)_Tong hop so lieu_pvhung.skhdt 20117113152041 Danh muc cong trinh trong diem 2 5" xfId="26858"/>
    <cellStyle name="1_BC nam 2007 (UB)_Tong hop so lieu_pvhung.skhdt 20117113152041 Danh muc cong trinh trong diem 3" xfId="10188"/>
    <cellStyle name="1_BC nam 2007 (UB)_Tong hop so lieu_pvhung.skhdt 20117113152041 Danh muc cong trinh trong diem 3 2" xfId="26862"/>
    <cellStyle name="1_BC nam 2007 (UB)_Tong hop so lieu_pvhung.skhdt 20117113152041 Danh muc cong trinh trong diem 4" xfId="10189"/>
    <cellStyle name="1_BC nam 2007 (UB)_Tong hop so lieu_pvhung.skhdt 20117113152041 Danh muc cong trinh trong diem 4 2" xfId="26863"/>
    <cellStyle name="1_BC nam 2007 (UB)_Tong hop so lieu_pvhung.skhdt 20117113152041 Danh muc cong trinh trong diem 5" xfId="10190"/>
    <cellStyle name="1_BC nam 2007 (UB)_Tong hop so lieu_pvhung.skhdt 20117113152041 Danh muc cong trinh trong diem 5 2" xfId="26864"/>
    <cellStyle name="1_BC nam 2007 (UB)_Tong hop so lieu_pvhung.skhdt 20117113152041 Danh muc cong trinh trong diem 6" xfId="26857"/>
    <cellStyle name="1_BC nam 2007 (UB)_Tong hop so lieu_pvhung.skhdt 20117113152041 Danh muc cong trinh trong diem_BC von DTPT 6 thang 2012" xfId="10191"/>
    <cellStyle name="1_BC nam 2007 (UB)_Tong hop so lieu_pvhung.skhdt 20117113152041 Danh muc cong trinh trong diem_BC von DTPT 6 thang 2012 2" xfId="10192"/>
    <cellStyle name="1_BC nam 2007 (UB)_Tong hop so lieu_pvhung.skhdt 20117113152041 Danh muc cong trinh trong diem_BC von DTPT 6 thang 2012 2 2" xfId="10193"/>
    <cellStyle name="1_BC nam 2007 (UB)_Tong hop so lieu_pvhung.skhdt 20117113152041 Danh muc cong trinh trong diem_BC von DTPT 6 thang 2012 2 2 2" xfId="26867"/>
    <cellStyle name="1_BC nam 2007 (UB)_Tong hop so lieu_pvhung.skhdt 20117113152041 Danh muc cong trinh trong diem_BC von DTPT 6 thang 2012 2 3" xfId="10194"/>
    <cellStyle name="1_BC nam 2007 (UB)_Tong hop so lieu_pvhung.skhdt 20117113152041 Danh muc cong trinh trong diem_BC von DTPT 6 thang 2012 2 3 2" xfId="26868"/>
    <cellStyle name="1_BC nam 2007 (UB)_Tong hop so lieu_pvhung.skhdt 20117113152041 Danh muc cong trinh trong diem_BC von DTPT 6 thang 2012 2 4" xfId="10195"/>
    <cellStyle name="1_BC nam 2007 (UB)_Tong hop so lieu_pvhung.skhdt 20117113152041 Danh muc cong trinh trong diem_BC von DTPT 6 thang 2012 2 4 2" xfId="26869"/>
    <cellStyle name="1_BC nam 2007 (UB)_Tong hop so lieu_pvhung.skhdt 20117113152041 Danh muc cong trinh trong diem_BC von DTPT 6 thang 2012 2 5" xfId="26866"/>
    <cellStyle name="1_BC nam 2007 (UB)_Tong hop so lieu_pvhung.skhdt 20117113152041 Danh muc cong trinh trong diem_BC von DTPT 6 thang 2012 3" xfId="10196"/>
    <cellStyle name="1_BC nam 2007 (UB)_Tong hop so lieu_pvhung.skhdt 20117113152041 Danh muc cong trinh trong diem_BC von DTPT 6 thang 2012 3 2" xfId="26870"/>
    <cellStyle name="1_BC nam 2007 (UB)_Tong hop so lieu_pvhung.skhdt 20117113152041 Danh muc cong trinh trong diem_BC von DTPT 6 thang 2012 4" xfId="10197"/>
    <cellStyle name="1_BC nam 2007 (UB)_Tong hop so lieu_pvhung.skhdt 20117113152041 Danh muc cong trinh trong diem_BC von DTPT 6 thang 2012 4 2" xfId="26871"/>
    <cellStyle name="1_BC nam 2007 (UB)_Tong hop so lieu_pvhung.skhdt 20117113152041 Danh muc cong trinh trong diem_BC von DTPT 6 thang 2012 5" xfId="10198"/>
    <cellStyle name="1_BC nam 2007 (UB)_Tong hop so lieu_pvhung.skhdt 20117113152041 Danh muc cong trinh trong diem_BC von DTPT 6 thang 2012 5 2" xfId="26872"/>
    <cellStyle name="1_BC nam 2007 (UB)_Tong hop so lieu_pvhung.skhdt 20117113152041 Danh muc cong trinh trong diem_BC von DTPT 6 thang 2012 6" xfId="26865"/>
    <cellStyle name="1_BC nam 2007 (UB)_Tong hop so lieu_pvhung.skhdt 20117113152041 Danh muc cong trinh trong diem_Bieu du thao QD von ho tro co MT" xfId="10199"/>
    <cellStyle name="1_BC nam 2007 (UB)_Tong hop so lieu_pvhung.skhdt 20117113152041 Danh muc cong trinh trong diem_Bieu du thao QD von ho tro co MT 2" xfId="10200"/>
    <cellStyle name="1_BC nam 2007 (UB)_Tong hop so lieu_pvhung.skhdt 20117113152041 Danh muc cong trinh trong diem_Bieu du thao QD von ho tro co MT 2 2" xfId="10201"/>
    <cellStyle name="1_BC nam 2007 (UB)_Tong hop so lieu_pvhung.skhdt 20117113152041 Danh muc cong trinh trong diem_Bieu du thao QD von ho tro co MT 2 2 2" xfId="26875"/>
    <cellStyle name="1_BC nam 2007 (UB)_Tong hop so lieu_pvhung.skhdt 20117113152041 Danh muc cong trinh trong diem_Bieu du thao QD von ho tro co MT 2 3" xfId="10202"/>
    <cellStyle name="1_BC nam 2007 (UB)_Tong hop so lieu_pvhung.skhdt 20117113152041 Danh muc cong trinh trong diem_Bieu du thao QD von ho tro co MT 2 3 2" xfId="26876"/>
    <cellStyle name="1_BC nam 2007 (UB)_Tong hop so lieu_pvhung.skhdt 20117113152041 Danh muc cong trinh trong diem_Bieu du thao QD von ho tro co MT 2 4" xfId="10203"/>
    <cellStyle name="1_BC nam 2007 (UB)_Tong hop so lieu_pvhung.skhdt 20117113152041 Danh muc cong trinh trong diem_Bieu du thao QD von ho tro co MT 2 4 2" xfId="26877"/>
    <cellStyle name="1_BC nam 2007 (UB)_Tong hop so lieu_pvhung.skhdt 20117113152041 Danh muc cong trinh trong diem_Bieu du thao QD von ho tro co MT 2 5" xfId="26874"/>
    <cellStyle name="1_BC nam 2007 (UB)_Tong hop so lieu_pvhung.skhdt 20117113152041 Danh muc cong trinh trong diem_Bieu du thao QD von ho tro co MT 3" xfId="10204"/>
    <cellStyle name="1_BC nam 2007 (UB)_Tong hop so lieu_pvhung.skhdt 20117113152041 Danh muc cong trinh trong diem_Bieu du thao QD von ho tro co MT 3 2" xfId="26878"/>
    <cellStyle name="1_BC nam 2007 (UB)_Tong hop so lieu_pvhung.skhdt 20117113152041 Danh muc cong trinh trong diem_Bieu du thao QD von ho tro co MT 4" xfId="10205"/>
    <cellStyle name="1_BC nam 2007 (UB)_Tong hop so lieu_pvhung.skhdt 20117113152041 Danh muc cong trinh trong diem_Bieu du thao QD von ho tro co MT 4 2" xfId="26879"/>
    <cellStyle name="1_BC nam 2007 (UB)_Tong hop so lieu_pvhung.skhdt 20117113152041 Danh muc cong trinh trong diem_Bieu du thao QD von ho tro co MT 5" xfId="10206"/>
    <cellStyle name="1_BC nam 2007 (UB)_Tong hop so lieu_pvhung.skhdt 20117113152041 Danh muc cong trinh trong diem_Bieu du thao QD von ho tro co MT 5 2" xfId="26880"/>
    <cellStyle name="1_BC nam 2007 (UB)_Tong hop so lieu_pvhung.skhdt 20117113152041 Danh muc cong trinh trong diem_Bieu du thao QD von ho tro co MT 6" xfId="26873"/>
    <cellStyle name="1_BC nam 2007 (UB)_Tong hop so lieu_pvhung.skhdt 20117113152041 Danh muc cong trinh trong diem_Ke hoach 2012 (theo doi)" xfId="10207"/>
    <cellStyle name="1_BC nam 2007 (UB)_Tong hop so lieu_pvhung.skhdt 20117113152041 Danh muc cong trinh trong diem_Ke hoach 2012 (theo doi) 2" xfId="10208"/>
    <cellStyle name="1_BC nam 2007 (UB)_Tong hop so lieu_pvhung.skhdt 20117113152041 Danh muc cong trinh trong diem_Ke hoach 2012 (theo doi) 2 2" xfId="10209"/>
    <cellStyle name="1_BC nam 2007 (UB)_Tong hop so lieu_pvhung.skhdt 20117113152041 Danh muc cong trinh trong diem_Ke hoach 2012 (theo doi) 2 2 2" xfId="26883"/>
    <cellStyle name="1_BC nam 2007 (UB)_Tong hop so lieu_pvhung.skhdt 20117113152041 Danh muc cong trinh trong diem_Ke hoach 2012 (theo doi) 2 3" xfId="10210"/>
    <cellStyle name="1_BC nam 2007 (UB)_Tong hop so lieu_pvhung.skhdt 20117113152041 Danh muc cong trinh trong diem_Ke hoach 2012 (theo doi) 2 3 2" xfId="26884"/>
    <cellStyle name="1_BC nam 2007 (UB)_Tong hop so lieu_pvhung.skhdt 20117113152041 Danh muc cong trinh trong diem_Ke hoach 2012 (theo doi) 2 4" xfId="10211"/>
    <cellStyle name="1_BC nam 2007 (UB)_Tong hop so lieu_pvhung.skhdt 20117113152041 Danh muc cong trinh trong diem_Ke hoach 2012 (theo doi) 2 4 2" xfId="26885"/>
    <cellStyle name="1_BC nam 2007 (UB)_Tong hop so lieu_pvhung.skhdt 20117113152041 Danh muc cong trinh trong diem_Ke hoach 2012 (theo doi) 2 5" xfId="26882"/>
    <cellStyle name="1_BC nam 2007 (UB)_Tong hop so lieu_pvhung.skhdt 20117113152041 Danh muc cong trinh trong diem_Ke hoach 2012 (theo doi) 3" xfId="10212"/>
    <cellStyle name="1_BC nam 2007 (UB)_Tong hop so lieu_pvhung.skhdt 20117113152041 Danh muc cong trinh trong diem_Ke hoach 2012 (theo doi) 3 2" xfId="26886"/>
    <cellStyle name="1_BC nam 2007 (UB)_Tong hop so lieu_pvhung.skhdt 20117113152041 Danh muc cong trinh trong diem_Ke hoach 2012 (theo doi) 4" xfId="10213"/>
    <cellStyle name="1_BC nam 2007 (UB)_Tong hop so lieu_pvhung.skhdt 20117113152041 Danh muc cong trinh trong diem_Ke hoach 2012 (theo doi) 4 2" xfId="26887"/>
    <cellStyle name="1_BC nam 2007 (UB)_Tong hop so lieu_pvhung.skhdt 20117113152041 Danh muc cong trinh trong diem_Ke hoach 2012 (theo doi) 5" xfId="10214"/>
    <cellStyle name="1_BC nam 2007 (UB)_Tong hop so lieu_pvhung.skhdt 20117113152041 Danh muc cong trinh trong diem_Ke hoach 2012 (theo doi) 5 2" xfId="26888"/>
    <cellStyle name="1_BC nam 2007 (UB)_Tong hop so lieu_pvhung.skhdt 20117113152041 Danh muc cong trinh trong diem_Ke hoach 2012 (theo doi) 6" xfId="26881"/>
    <cellStyle name="1_BC nam 2007 (UB)_Tong hop so lieu_pvhung.skhdt 20117113152041 Danh muc cong trinh trong diem_Ke hoach 2012 theo doi (giai ngan 30.6.12)" xfId="10215"/>
    <cellStyle name="1_BC nam 2007 (UB)_Tong hop so lieu_pvhung.skhdt 20117113152041 Danh muc cong trinh trong diem_Ke hoach 2012 theo doi (giai ngan 30.6.12) 2" xfId="10216"/>
    <cellStyle name="1_BC nam 2007 (UB)_Tong hop so lieu_pvhung.skhdt 20117113152041 Danh muc cong trinh trong diem_Ke hoach 2012 theo doi (giai ngan 30.6.12) 2 2" xfId="10217"/>
    <cellStyle name="1_BC nam 2007 (UB)_Tong hop so lieu_pvhung.skhdt 20117113152041 Danh muc cong trinh trong diem_Ke hoach 2012 theo doi (giai ngan 30.6.12) 2 2 2" xfId="26891"/>
    <cellStyle name="1_BC nam 2007 (UB)_Tong hop so lieu_pvhung.skhdt 20117113152041 Danh muc cong trinh trong diem_Ke hoach 2012 theo doi (giai ngan 30.6.12) 2 3" xfId="10218"/>
    <cellStyle name="1_BC nam 2007 (UB)_Tong hop so lieu_pvhung.skhdt 20117113152041 Danh muc cong trinh trong diem_Ke hoach 2012 theo doi (giai ngan 30.6.12) 2 3 2" xfId="26892"/>
    <cellStyle name="1_BC nam 2007 (UB)_Tong hop so lieu_pvhung.skhdt 20117113152041 Danh muc cong trinh trong diem_Ke hoach 2012 theo doi (giai ngan 30.6.12) 2 4" xfId="10219"/>
    <cellStyle name="1_BC nam 2007 (UB)_Tong hop so lieu_pvhung.skhdt 20117113152041 Danh muc cong trinh trong diem_Ke hoach 2012 theo doi (giai ngan 30.6.12) 2 4 2" xfId="26893"/>
    <cellStyle name="1_BC nam 2007 (UB)_Tong hop so lieu_pvhung.skhdt 20117113152041 Danh muc cong trinh trong diem_Ke hoach 2012 theo doi (giai ngan 30.6.12) 2 5" xfId="26890"/>
    <cellStyle name="1_BC nam 2007 (UB)_Tong hop so lieu_pvhung.skhdt 20117113152041 Danh muc cong trinh trong diem_Ke hoach 2012 theo doi (giai ngan 30.6.12) 3" xfId="10220"/>
    <cellStyle name="1_BC nam 2007 (UB)_Tong hop so lieu_pvhung.skhdt 20117113152041 Danh muc cong trinh trong diem_Ke hoach 2012 theo doi (giai ngan 30.6.12) 3 2" xfId="26894"/>
    <cellStyle name="1_BC nam 2007 (UB)_Tong hop so lieu_pvhung.skhdt 20117113152041 Danh muc cong trinh trong diem_Ke hoach 2012 theo doi (giai ngan 30.6.12) 4" xfId="10221"/>
    <cellStyle name="1_BC nam 2007 (UB)_Tong hop so lieu_pvhung.skhdt 20117113152041 Danh muc cong trinh trong diem_Ke hoach 2012 theo doi (giai ngan 30.6.12) 4 2" xfId="26895"/>
    <cellStyle name="1_BC nam 2007 (UB)_Tong hop so lieu_pvhung.skhdt 20117113152041 Danh muc cong trinh trong diem_Ke hoach 2012 theo doi (giai ngan 30.6.12) 5" xfId="10222"/>
    <cellStyle name="1_BC nam 2007 (UB)_Tong hop so lieu_pvhung.skhdt 20117113152041 Danh muc cong trinh trong diem_Ke hoach 2012 theo doi (giai ngan 30.6.12) 5 2" xfId="26896"/>
    <cellStyle name="1_BC nam 2007 (UB)_Tong hop so lieu_pvhung.skhdt 20117113152041 Danh muc cong trinh trong diem_Ke hoach 2012 theo doi (giai ngan 30.6.12) 6" xfId="26889"/>
    <cellStyle name="1_BC nam 2007 (UB)_Tong hop theo doi von TPCP (BC)" xfId="10223"/>
    <cellStyle name="1_BC nam 2007 (UB)_Tong hop theo doi von TPCP (BC) 2" xfId="10224"/>
    <cellStyle name="1_BC nam 2007 (UB)_Tong hop theo doi von TPCP (BC) 2 2" xfId="10225"/>
    <cellStyle name="1_BC nam 2007 (UB)_Tong hop theo doi von TPCP (BC) 2 2 2" xfId="26899"/>
    <cellStyle name="1_BC nam 2007 (UB)_Tong hop theo doi von TPCP (BC) 2 3" xfId="10226"/>
    <cellStyle name="1_BC nam 2007 (UB)_Tong hop theo doi von TPCP (BC) 2 3 2" xfId="26900"/>
    <cellStyle name="1_BC nam 2007 (UB)_Tong hop theo doi von TPCP (BC) 2 4" xfId="10227"/>
    <cellStyle name="1_BC nam 2007 (UB)_Tong hop theo doi von TPCP (BC) 2 4 2" xfId="26901"/>
    <cellStyle name="1_BC nam 2007 (UB)_Tong hop theo doi von TPCP (BC) 2 5" xfId="26898"/>
    <cellStyle name="1_BC nam 2007 (UB)_Tong hop theo doi von TPCP (BC) 3" xfId="10228"/>
    <cellStyle name="1_BC nam 2007 (UB)_Tong hop theo doi von TPCP (BC) 3 2" xfId="26902"/>
    <cellStyle name="1_BC nam 2007 (UB)_Tong hop theo doi von TPCP (BC) 4" xfId="10229"/>
    <cellStyle name="1_BC nam 2007 (UB)_Tong hop theo doi von TPCP (BC) 4 2" xfId="26903"/>
    <cellStyle name="1_BC nam 2007 (UB)_Tong hop theo doi von TPCP (BC) 5" xfId="10230"/>
    <cellStyle name="1_BC nam 2007 (UB)_Tong hop theo doi von TPCP (BC) 5 2" xfId="26904"/>
    <cellStyle name="1_BC nam 2007 (UB)_Tong hop theo doi von TPCP (BC) 6" xfId="26897"/>
    <cellStyle name="1_BC nam 2007 (UB)_Tong hop theo doi von TPCP (BC)_BC von DTPT 6 thang 2012" xfId="10231"/>
    <cellStyle name="1_BC nam 2007 (UB)_Tong hop theo doi von TPCP (BC)_BC von DTPT 6 thang 2012 2" xfId="10232"/>
    <cellStyle name="1_BC nam 2007 (UB)_Tong hop theo doi von TPCP (BC)_BC von DTPT 6 thang 2012 2 2" xfId="10233"/>
    <cellStyle name="1_BC nam 2007 (UB)_Tong hop theo doi von TPCP (BC)_BC von DTPT 6 thang 2012 2 2 2" xfId="26907"/>
    <cellStyle name="1_BC nam 2007 (UB)_Tong hop theo doi von TPCP (BC)_BC von DTPT 6 thang 2012 2 3" xfId="10234"/>
    <cellStyle name="1_BC nam 2007 (UB)_Tong hop theo doi von TPCP (BC)_BC von DTPT 6 thang 2012 2 3 2" xfId="26908"/>
    <cellStyle name="1_BC nam 2007 (UB)_Tong hop theo doi von TPCP (BC)_BC von DTPT 6 thang 2012 2 4" xfId="10235"/>
    <cellStyle name="1_BC nam 2007 (UB)_Tong hop theo doi von TPCP (BC)_BC von DTPT 6 thang 2012 2 4 2" xfId="26909"/>
    <cellStyle name="1_BC nam 2007 (UB)_Tong hop theo doi von TPCP (BC)_BC von DTPT 6 thang 2012 2 5" xfId="26906"/>
    <cellStyle name="1_BC nam 2007 (UB)_Tong hop theo doi von TPCP (BC)_BC von DTPT 6 thang 2012 3" xfId="10236"/>
    <cellStyle name="1_BC nam 2007 (UB)_Tong hop theo doi von TPCP (BC)_BC von DTPT 6 thang 2012 3 2" xfId="26910"/>
    <cellStyle name="1_BC nam 2007 (UB)_Tong hop theo doi von TPCP (BC)_BC von DTPT 6 thang 2012 4" xfId="10237"/>
    <cellStyle name="1_BC nam 2007 (UB)_Tong hop theo doi von TPCP (BC)_BC von DTPT 6 thang 2012 4 2" xfId="26911"/>
    <cellStyle name="1_BC nam 2007 (UB)_Tong hop theo doi von TPCP (BC)_BC von DTPT 6 thang 2012 5" xfId="10238"/>
    <cellStyle name="1_BC nam 2007 (UB)_Tong hop theo doi von TPCP (BC)_BC von DTPT 6 thang 2012 5 2" xfId="26912"/>
    <cellStyle name="1_BC nam 2007 (UB)_Tong hop theo doi von TPCP (BC)_BC von DTPT 6 thang 2012 6" xfId="26905"/>
    <cellStyle name="1_BC nam 2007 (UB)_Tong hop theo doi von TPCP (BC)_Bieu du thao QD von ho tro co MT" xfId="10239"/>
    <cellStyle name="1_BC nam 2007 (UB)_Tong hop theo doi von TPCP (BC)_Bieu du thao QD von ho tro co MT 2" xfId="10240"/>
    <cellStyle name="1_BC nam 2007 (UB)_Tong hop theo doi von TPCP (BC)_Bieu du thao QD von ho tro co MT 2 2" xfId="10241"/>
    <cellStyle name="1_BC nam 2007 (UB)_Tong hop theo doi von TPCP (BC)_Bieu du thao QD von ho tro co MT 2 2 2" xfId="26915"/>
    <cellStyle name="1_BC nam 2007 (UB)_Tong hop theo doi von TPCP (BC)_Bieu du thao QD von ho tro co MT 2 3" xfId="10242"/>
    <cellStyle name="1_BC nam 2007 (UB)_Tong hop theo doi von TPCP (BC)_Bieu du thao QD von ho tro co MT 2 3 2" xfId="26916"/>
    <cellStyle name="1_BC nam 2007 (UB)_Tong hop theo doi von TPCP (BC)_Bieu du thao QD von ho tro co MT 2 4" xfId="10243"/>
    <cellStyle name="1_BC nam 2007 (UB)_Tong hop theo doi von TPCP (BC)_Bieu du thao QD von ho tro co MT 2 4 2" xfId="26917"/>
    <cellStyle name="1_BC nam 2007 (UB)_Tong hop theo doi von TPCP (BC)_Bieu du thao QD von ho tro co MT 2 5" xfId="26914"/>
    <cellStyle name="1_BC nam 2007 (UB)_Tong hop theo doi von TPCP (BC)_Bieu du thao QD von ho tro co MT 3" xfId="10244"/>
    <cellStyle name="1_BC nam 2007 (UB)_Tong hop theo doi von TPCP (BC)_Bieu du thao QD von ho tro co MT 3 2" xfId="26918"/>
    <cellStyle name="1_BC nam 2007 (UB)_Tong hop theo doi von TPCP (BC)_Bieu du thao QD von ho tro co MT 4" xfId="10245"/>
    <cellStyle name="1_BC nam 2007 (UB)_Tong hop theo doi von TPCP (BC)_Bieu du thao QD von ho tro co MT 4 2" xfId="26919"/>
    <cellStyle name="1_BC nam 2007 (UB)_Tong hop theo doi von TPCP (BC)_Bieu du thao QD von ho tro co MT 5" xfId="10246"/>
    <cellStyle name="1_BC nam 2007 (UB)_Tong hop theo doi von TPCP (BC)_Bieu du thao QD von ho tro co MT 5 2" xfId="26920"/>
    <cellStyle name="1_BC nam 2007 (UB)_Tong hop theo doi von TPCP (BC)_Bieu du thao QD von ho tro co MT 6" xfId="26913"/>
    <cellStyle name="1_BC nam 2007 (UB)_Tong hop theo doi von TPCP (BC)_Ke hoach 2012 (theo doi)" xfId="10247"/>
    <cellStyle name="1_BC nam 2007 (UB)_Tong hop theo doi von TPCP (BC)_Ke hoach 2012 (theo doi) 2" xfId="10248"/>
    <cellStyle name="1_BC nam 2007 (UB)_Tong hop theo doi von TPCP (BC)_Ke hoach 2012 (theo doi) 2 2" xfId="10249"/>
    <cellStyle name="1_BC nam 2007 (UB)_Tong hop theo doi von TPCP (BC)_Ke hoach 2012 (theo doi) 2 2 2" xfId="26923"/>
    <cellStyle name="1_BC nam 2007 (UB)_Tong hop theo doi von TPCP (BC)_Ke hoach 2012 (theo doi) 2 3" xfId="10250"/>
    <cellStyle name="1_BC nam 2007 (UB)_Tong hop theo doi von TPCP (BC)_Ke hoach 2012 (theo doi) 2 3 2" xfId="26924"/>
    <cellStyle name="1_BC nam 2007 (UB)_Tong hop theo doi von TPCP (BC)_Ke hoach 2012 (theo doi) 2 4" xfId="10251"/>
    <cellStyle name="1_BC nam 2007 (UB)_Tong hop theo doi von TPCP (BC)_Ke hoach 2012 (theo doi) 2 4 2" xfId="26925"/>
    <cellStyle name="1_BC nam 2007 (UB)_Tong hop theo doi von TPCP (BC)_Ke hoach 2012 (theo doi) 2 5" xfId="26922"/>
    <cellStyle name="1_BC nam 2007 (UB)_Tong hop theo doi von TPCP (BC)_Ke hoach 2012 (theo doi) 3" xfId="10252"/>
    <cellStyle name="1_BC nam 2007 (UB)_Tong hop theo doi von TPCP (BC)_Ke hoach 2012 (theo doi) 3 2" xfId="26926"/>
    <cellStyle name="1_BC nam 2007 (UB)_Tong hop theo doi von TPCP (BC)_Ke hoach 2012 (theo doi) 4" xfId="10253"/>
    <cellStyle name="1_BC nam 2007 (UB)_Tong hop theo doi von TPCP (BC)_Ke hoach 2012 (theo doi) 4 2" xfId="26927"/>
    <cellStyle name="1_BC nam 2007 (UB)_Tong hop theo doi von TPCP (BC)_Ke hoach 2012 (theo doi) 5" xfId="10254"/>
    <cellStyle name="1_BC nam 2007 (UB)_Tong hop theo doi von TPCP (BC)_Ke hoach 2012 (theo doi) 5 2" xfId="26928"/>
    <cellStyle name="1_BC nam 2007 (UB)_Tong hop theo doi von TPCP (BC)_Ke hoach 2012 (theo doi) 6" xfId="26921"/>
    <cellStyle name="1_BC nam 2007 (UB)_Tong hop theo doi von TPCP (BC)_Ke hoach 2012 theo doi (giai ngan 30.6.12)" xfId="10255"/>
    <cellStyle name="1_BC nam 2007 (UB)_Tong hop theo doi von TPCP (BC)_Ke hoach 2012 theo doi (giai ngan 30.6.12) 2" xfId="10256"/>
    <cellStyle name="1_BC nam 2007 (UB)_Tong hop theo doi von TPCP (BC)_Ke hoach 2012 theo doi (giai ngan 30.6.12) 2 2" xfId="10257"/>
    <cellStyle name="1_BC nam 2007 (UB)_Tong hop theo doi von TPCP (BC)_Ke hoach 2012 theo doi (giai ngan 30.6.12) 2 2 2" xfId="26931"/>
    <cellStyle name="1_BC nam 2007 (UB)_Tong hop theo doi von TPCP (BC)_Ke hoach 2012 theo doi (giai ngan 30.6.12) 2 3" xfId="10258"/>
    <cellStyle name="1_BC nam 2007 (UB)_Tong hop theo doi von TPCP (BC)_Ke hoach 2012 theo doi (giai ngan 30.6.12) 2 3 2" xfId="26932"/>
    <cellStyle name="1_BC nam 2007 (UB)_Tong hop theo doi von TPCP (BC)_Ke hoach 2012 theo doi (giai ngan 30.6.12) 2 4" xfId="10259"/>
    <cellStyle name="1_BC nam 2007 (UB)_Tong hop theo doi von TPCP (BC)_Ke hoach 2012 theo doi (giai ngan 30.6.12) 2 4 2" xfId="26933"/>
    <cellStyle name="1_BC nam 2007 (UB)_Tong hop theo doi von TPCP (BC)_Ke hoach 2012 theo doi (giai ngan 30.6.12) 2 5" xfId="26930"/>
    <cellStyle name="1_BC nam 2007 (UB)_Tong hop theo doi von TPCP (BC)_Ke hoach 2012 theo doi (giai ngan 30.6.12) 3" xfId="10260"/>
    <cellStyle name="1_BC nam 2007 (UB)_Tong hop theo doi von TPCP (BC)_Ke hoach 2012 theo doi (giai ngan 30.6.12) 3 2" xfId="26934"/>
    <cellStyle name="1_BC nam 2007 (UB)_Tong hop theo doi von TPCP (BC)_Ke hoach 2012 theo doi (giai ngan 30.6.12) 4" xfId="10261"/>
    <cellStyle name="1_BC nam 2007 (UB)_Tong hop theo doi von TPCP (BC)_Ke hoach 2012 theo doi (giai ngan 30.6.12) 4 2" xfId="26935"/>
    <cellStyle name="1_BC nam 2007 (UB)_Tong hop theo doi von TPCP (BC)_Ke hoach 2012 theo doi (giai ngan 30.6.12) 5" xfId="10262"/>
    <cellStyle name="1_BC nam 2007 (UB)_Tong hop theo doi von TPCP (BC)_Ke hoach 2012 theo doi (giai ngan 30.6.12) 5 2" xfId="26936"/>
    <cellStyle name="1_BC nam 2007 (UB)_Tong hop theo doi von TPCP (BC)_Ke hoach 2012 theo doi (giai ngan 30.6.12) 6" xfId="26929"/>
    <cellStyle name="1_BC nam 2007 (UB)_Worksheet in D: My Documents Ke Hoach KH cac nam Nam 2014 Bao cao ve Ke hoach nam 2014 ( Hoan chinh sau TL voi Bo KH)" xfId="10263"/>
    <cellStyle name="1_BC nam 2007 (UB)_Worksheet in D: My Documents Ke Hoach KH cac nam Nam 2014 Bao cao ve Ke hoach nam 2014 ( Hoan chinh sau TL voi Bo KH) 2" xfId="10264"/>
    <cellStyle name="1_BC nam 2007 (UB)_Worksheet in D: My Documents Ke Hoach KH cac nam Nam 2014 Bao cao ve Ke hoach nam 2014 ( Hoan chinh sau TL voi Bo KH) 2 2" xfId="10265"/>
    <cellStyle name="1_BC nam 2007 (UB)_Worksheet in D: My Documents Ke Hoach KH cac nam Nam 2014 Bao cao ve Ke hoach nam 2014 ( Hoan chinh sau TL voi Bo KH) 2 2 2" xfId="26939"/>
    <cellStyle name="1_BC nam 2007 (UB)_Worksheet in D: My Documents Ke Hoach KH cac nam Nam 2014 Bao cao ve Ke hoach nam 2014 ( Hoan chinh sau TL voi Bo KH) 2 3" xfId="10266"/>
    <cellStyle name="1_BC nam 2007 (UB)_Worksheet in D: My Documents Ke Hoach KH cac nam Nam 2014 Bao cao ve Ke hoach nam 2014 ( Hoan chinh sau TL voi Bo KH) 2 3 2" xfId="26940"/>
    <cellStyle name="1_BC nam 2007 (UB)_Worksheet in D: My Documents Ke Hoach KH cac nam Nam 2014 Bao cao ve Ke hoach nam 2014 ( Hoan chinh sau TL voi Bo KH) 2 4" xfId="10267"/>
    <cellStyle name="1_BC nam 2007 (UB)_Worksheet in D: My Documents Ke Hoach KH cac nam Nam 2014 Bao cao ve Ke hoach nam 2014 ( Hoan chinh sau TL voi Bo KH) 2 4 2" xfId="26941"/>
    <cellStyle name="1_BC nam 2007 (UB)_Worksheet in D: My Documents Ke Hoach KH cac nam Nam 2014 Bao cao ve Ke hoach nam 2014 ( Hoan chinh sau TL voi Bo KH) 2 5" xfId="26938"/>
    <cellStyle name="1_BC nam 2007 (UB)_Worksheet in D: My Documents Ke Hoach KH cac nam Nam 2014 Bao cao ve Ke hoach nam 2014 ( Hoan chinh sau TL voi Bo KH) 3" xfId="10268"/>
    <cellStyle name="1_BC nam 2007 (UB)_Worksheet in D: My Documents Ke Hoach KH cac nam Nam 2014 Bao cao ve Ke hoach nam 2014 ( Hoan chinh sau TL voi Bo KH) 3 2" xfId="26942"/>
    <cellStyle name="1_BC nam 2007 (UB)_Worksheet in D: My Documents Ke Hoach KH cac nam Nam 2014 Bao cao ve Ke hoach nam 2014 ( Hoan chinh sau TL voi Bo KH) 4" xfId="10269"/>
    <cellStyle name="1_BC nam 2007 (UB)_Worksheet in D: My Documents Ke Hoach KH cac nam Nam 2014 Bao cao ve Ke hoach nam 2014 ( Hoan chinh sau TL voi Bo KH) 4 2" xfId="26943"/>
    <cellStyle name="1_BC nam 2007 (UB)_Worksheet in D: My Documents Ke Hoach KH cac nam Nam 2014 Bao cao ve Ke hoach nam 2014 ( Hoan chinh sau TL voi Bo KH) 5" xfId="10270"/>
    <cellStyle name="1_BC nam 2007 (UB)_Worksheet in D: My Documents Ke Hoach KH cac nam Nam 2014 Bao cao ve Ke hoach nam 2014 ( Hoan chinh sau TL voi Bo KH) 5 2" xfId="26944"/>
    <cellStyle name="1_BC nam 2007 (UB)_Worksheet in D: My Documents Ke Hoach KH cac nam Nam 2014 Bao cao ve Ke hoach nam 2014 ( Hoan chinh sau TL voi Bo KH) 6" xfId="26937"/>
    <cellStyle name="1_BC TAI CHINH" xfId="10271"/>
    <cellStyle name="1_BC TAI CHINH 2" xfId="10272"/>
    <cellStyle name="1_BC von DTPT 6 thang 2012" xfId="10273"/>
    <cellStyle name="1_BC von DTPT 6 thang 2012 2" xfId="10274"/>
    <cellStyle name="1_BC von DTPT 6 thang 2012 2 2" xfId="10275"/>
    <cellStyle name="1_BC von DTPT 6 thang 2012 2 2 2" xfId="26947"/>
    <cellStyle name="1_BC von DTPT 6 thang 2012 2 3" xfId="10276"/>
    <cellStyle name="1_BC von DTPT 6 thang 2012 2 3 2" xfId="26948"/>
    <cellStyle name="1_BC von DTPT 6 thang 2012 2 4" xfId="10277"/>
    <cellStyle name="1_BC von DTPT 6 thang 2012 2 4 2" xfId="26949"/>
    <cellStyle name="1_BC von DTPT 6 thang 2012 2 5" xfId="26946"/>
    <cellStyle name="1_BC von DTPT 6 thang 2012 3" xfId="10278"/>
    <cellStyle name="1_BC von DTPT 6 thang 2012 3 2" xfId="26950"/>
    <cellStyle name="1_BC von DTPT 6 thang 2012 4" xfId="10279"/>
    <cellStyle name="1_BC von DTPT 6 thang 2012 4 2" xfId="26951"/>
    <cellStyle name="1_BC von DTPT 6 thang 2012 5" xfId="10280"/>
    <cellStyle name="1_BC von DTPT 6 thang 2012 5 2" xfId="26952"/>
    <cellStyle name="1_BC von DTPT 6 thang 2012 6" xfId="26945"/>
    <cellStyle name="1_Bieu 01 UB(hung)" xfId="10281"/>
    <cellStyle name="1_Bieu 01 UB(hung) 2" xfId="10282"/>
    <cellStyle name="1_Bieu 01 UB(hung) 2 2" xfId="10283"/>
    <cellStyle name="1_Bieu 01 UB(hung) 2 2 2" xfId="10284"/>
    <cellStyle name="1_Bieu 01 UB(hung) 2 2 2 2" xfId="26956"/>
    <cellStyle name="1_Bieu 01 UB(hung) 2 2 3" xfId="10285"/>
    <cellStyle name="1_Bieu 01 UB(hung) 2 2 3 2" xfId="26957"/>
    <cellStyle name="1_Bieu 01 UB(hung) 2 2 4" xfId="10286"/>
    <cellStyle name="1_Bieu 01 UB(hung) 2 2 4 2" xfId="26958"/>
    <cellStyle name="1_Bieu 01 UB(hung) 2 2 5" xfId="26955"/>
    <cellStyle name="1_Bieu 01 UB(hung) 2 3" xfId="10287"/>
    <cellStyle name="1_Bieu 01 UB(hung) 2 3 2" xfId="26959"/>
    <cellStyle name="1_Bieu 01 UB(hung) 2 4" xfId="10288"/>
    <cellStyle name="1_Bieu 01 UB(hung) 2 4 2" xfId="26960"/>
    <cellStyle name="1_Bieu 01 UB(hung) 2 5" xfId="10289"/>
    <cellStyle name="1_Bieu 01 UB(hung) 2 5 2" xfId="26961"/>
    <cellStyle name="1_Bieu 01 UB(hung) 2 6" xfId="26954"/>
    <cellStyle name="1_Bieu 01 UB(hung) 3" xfId="10290"/>
    <cellStyle name="1_Bieu 01 UB(hung) 3 2" xfId="10291"/>
    <cellStyle name="1_Bieu 01 UB(hung) 3 2 2" xfId="26963"/>
    <cellStyle name="1_Bieu 01 UB(hung) 3 3" xfId="10292"/>
    <cellStyle name="1_Bieu 01 UB(hung) 3 3 2" xfId="26964"/>
    <cellStyle name="1_Bieu 01 UB(hung) 3 4" xfId="10293"/>
    <cellStyle name="1_Bieu 01 UB(hung) 3 4 2" xfId="26965"/>
    <cellStyle name="1_Bieu 01 UB(hung) 3 5" xfId="26962"/>
    <cellStyle name="1_Bieu 01 UB(hung) 4" xfId="10294"/>
    <cellStyle name="1_Bieu 01 UB(hung) 4 2" xfId="26966"/>
    <cellStyle name="1_Bieu 01 UB(hung) 5" xfId="10295"/>
    <cellStyle name="1_Bieu 01 UB(hung) 5 2" xfId="26967"/>
    <cellStyle name="1_Bieu 01 UB(hung) 6" xfId="10296"/>
    <cellStyle name="1_Bieu 01 UB(hung) 6 2" xfId="26968"/>
    <cellStyle name="1_Bieu 01 UB(hung) 7" xfId="26953"/>
    <cellStyle name="1_Bieu du thao QD von ho tro co MT" xfId="10297"/>
    <cellStyle name="1_Bieu du thao QD von ho tro co MT 2" xfId="10298"/>
    <cellStyle name="1_Bieu du thao QD von ho tro co MT 2 2" xfId="10299"/>
    <cellStyle name="1_Bieu du thao QD von ho tro co MT 2 2 2" xfId="26971"/>
    <cellStyle name="1_Bieu du thao QD von ho tro co MT 2 3" xfId="10300"/>
    <cellStyle name="1_Bieu du thao QD von ho tro co MT 2 3 2" xfId="26972"/>
    <cellStyle name="1_Bieu du thao QD von ho tro co MT 2 4" xfId="10301"/>
    <cellStyle name="1_Bieu du thao QD von ho tro co MT 2 4 2" xfId="26973"/>
    <cellStyle name="1_Bieu du thao QD von ho tro co MT 2 5" xfId="26970"/>
    <cellStyle name="1_Bieu du thao QD von ho tro co MT 3" xfId="10302"/>
    <cellStyle name="1_Bieu du thao QD von ho tro co MT 3 2" xfId="26974"/>
    <cellStyle name="1_Bieu du thao QD von ho tro co MT 4" xfId="10303"/>
    <cellStyle name="1_Bieu du thao QD von ho tro co MT 4 2" xfId="26975"/>
    <cellStyle name="1_Bieu du thao QD von ho tro co MT 5" xfId="10304"/>
    <cellStyle name="1_Bieu du thao QD von ho tro co MT 5 2" xfId="26976"/>
    <cellStyle name="1_Bieu du thao QD von ho tro co MT 6" xfId="26969"/>
    <cellStyle name="1_Bieu1" xfId="10305"/>
    <cellStyle name="1_Bieu4HTMT" xfId="1151"/>
    <cellStyle name="1_Book1" xfId="1152"/>
    <cellStyle name="1_Book1_1" xfId="1153"/>
    <cellStyle name="1_Book1_1 2" xfId="10306"/>
    <cellStyle name="1_Book1_1 2 2" xfId="10307"/>
    <cellStyle name="1_Book1_1 2 2 2" xfId="26978"/>
    <cellStyle name="1_Book1_1 2 3" xfId="10308"/>
    <cellStyle name="1_Book1_1 2 3 2" xfId="26979"/>
    <cellStyle name="1_Book1_1 2 4" xfId="10309"/>
    <cellStyle name="1_Book1_1 2 4 2" xfId="26980"/>
    <cellStyle name="1_Book1_1 2 5" xfId="26977"/>
    <cellStyle name="1_Book1_1 3" xfId="10310"/>
    <cellStyle name="1_Book1_1 3 2" xfId="26981"/>
    <cellStyle name="1_Book1_1 4" xfId="10311"/>
    <cellStyle name="1_Book1_1 4 2" xfId="26982"/>
    <cellStyle name="1_Book1_1 5" xfId="10312"/>
    <cellStyle name="1_Book1_1 5 2" xfId="26983"/>
    <cellStyle name="1_Book1_1 Bieu 6 thang nam 2011" xfId="10313"/>
    <cellStyle name="1_Book1_1 Bieu 6 thang nam 2011 2" xfId="10314"/>
    <cellStyle name="1_Book1_1 Bieu 6 thang nam 2011 3" xfId="26984"/>
    <cellStyle name="1_Book1_1 Bieu 6 thang nam 2011_BC von DTPT 6 thang 2012" xfId="10315"/>
    <cellStyle name="1_Book1_1 Bieu 6 thang nam 2011_BC von DTPT 6 thang 2012 2" xfId="10316"/>
    <cellStyle name="1_Book1_1 Bieu 6 thang nam 2011_BC von DTPT 6 thang 2012 3" xfId="26985"/>
    <cellStyle name="1_Book1_1 Bieu 6 thang nam 2011_Bieu du thao QD von ho tro co MT" xfId="10317"/>
    <cellStyle name="1_Book1_1 Bieu 6 thang nam 2011_Bieu du thao QD von ho tro co MT 2" xfId="10318"/>
    <cellStyle name="1_Book1_1 Bieu 6 thang nam 2011_Bieu du thao QD von ho tro co MT 3" xfId="26986"/>
    <cellStyle name="1_Book1_1 Bieu 6 thang nam 2011_Ke hoach 2012 (theo doi)" xfId="10319"/>
    <cellStyle name="1_Book1_1 Bieu 6 thang nam 2011_Ke hoach 2012 (theo doi) 2" xfId="10320"/>
    <cellStyle name="1_Book1_1 Bieu 6 thang nam 2011_Ke hoach 2012 (theo doi) 3" xfId="26987"/>
    <cellStyle name="1_Book1_1 Bieu 6 thang nam 2011_Ke hoach 2012 theo doi (giai ngan 30.6.12)" xfId="10321"/>
    <cellStyle name="1_Book1_1 Bieu 6 thang nam 2011_Ke hoach 2012 theo doi (giai ngan 30.6.12) 2" xfId="10322"/>
    <cellStyle name="1_Book1_1 Bieu 6 thang nam 2011_Ke hoach 2012 theo doi (giai ngan 30.6.12) 3" xfId="26988"/>
    <cellStyle name="1_Book1_1_!1 1 bao cao giao KH ve HTCMT vung TNB   12-12-2011" xfId="1154"/>
    <cellStyle name="1_Book1_1_Bao cao tinh hinh thuc hien KH 2009 den 31-01-10" xfId="10323"/>
    <cellStyle name="1_Book1_1_Bao cao tinh hinh thuc hien KH 2009 den 31-01-10 2" xfId="10324"/>
    <cellStyle name="1_Book1_1_Bao cao tinh hinh thuc hien KH 2009 den 31-01-10 2 2" xfId="10325"/>
    <cellStyle name="1_Book1_1_Bao cao tinh hinh thuc hien KH 2009 den 31-01-10 2 2 2" xfId="10326"/>
    <cellStyle name="1_Book1_1_Bao cao tinh hinh thuc hien KH 2009 den 31-01-10 2 2 2 2" xfId="26992"/>
    <cellStyle name="1_Book1_1_Bao cao tinh hinh thuc hien KH 2009 den 31-01-10 2 2 3" xfId="10327"/>
    <cellStyle name="1_Book1_1_Bao cao tinh hinh thuc hien KH 2009 den 31-01-10 2 2 3 2" xfId="26993"/>
    <cellStyle name="1_Book1_1_Bao cao tinh hinh thuc hien KH 2009 den 31-01-10 2 2 4" xfId="10328"/>
    <cellStyle name="1_Book1_1_Bao cao tinh hinh thuc hien KH 2009 den 31-01-10 2 2 4 2" xfId="26994"/>
    <cellStyle name="1_Book1_1_Bao cao tinh hinh thuc hien KH 2009 den 31-01-10 2 2 5" xfId="26991"/>
    <cellStyle name="1_Book1_1_Bao cao tinh hinh thuc hien KH 2009 den 31-01-10 2 3" xfId="10329"/>
    <cellStyle name="1_Book1_1_Bao cao tinh hinh thuc hien KH 2009 den 31-01-10 2 3 2" xfId="26995"/>
    <cellStyle name="1_Book1_1_Bao cao tinh hinh thuc hien KH 2009 den 31-01-10 2 4" xfId="10330"/>
    <cellStyle name="1_Book1_1_Bao cao tinh hinh thuc hien KH 2009 den 31-01-10 2 4 2" xfId="26996"/>
    <cellStyle name="1_Book1_1_Bao cao tinh hinh thuc hien KH 2009 den 31-01-10 2 5" xfId="10331"/>
    <cellStyle name="1_Book1_1_Bao cao tinh hinh thuc hien KH 2009 den 31-01-10 2 5 2" xfId="26997"/>
    <cellStyle name="1_Book1_1_Bao cao tinh hinh thuc hien KH 2009 den 31-01-10 2 6" xfId="26990"/>
    <cellStyle name="1_Book1_1_Bao cao tinh hinh thuc hien KH 2009 den 31-01-10 3" xfId="10332"/>
    <cellStyle name="1_Book1_1_Bao cao tinh hinh thuc hien KH 2009 den 31-01-10 3 2" xfId="10333"/>
    <cellStyle name="1_Book1_1_Bao cao tinh hinh thuc hien KH 2009 den 31-01-10 3 2 2" xfId="26999"/>
    <cellStyle name="1_Book1_1_Bao cao tinh hinh thuc hien KH 2009 den 31-01-10 3 3" xfId="10334"/>
    <cellStyle name="1_Book1_1_Bao cao tinh hinh thuc hien KH 2009 den 31-01-10 3 3 2" xfId="27000"/>
    <cellStyle name="1_Book1_1_Bao cao tinh hinh thuc hien KH 2009 den 31-01-10 3 4" xfId="10335"/>
    <cellStyle name="1_Book1_1_Bao cao tinh hinh thuc hien KH 2009 den 31-01-10 3 4 2" xfId="27001"/>
    <cellStyle name="1_Book1_1_Bao cao tinh hinh thuc hien KH 2009 den 31-01-10 3 5" xfId="26998"/>
    <cellStyle name="1_Book1_1_Bao cao tinh hinh thuc hien KH 2009 den 31-01-10 4" xfId="10336"/>
    <cellStyle name="1_Book1_1_Bao cao tinh hinh thuc hien KH 2009 den 31-01-10 4 2" xfId="27002"/>
    <cellStyle name="1_Book1_1_Bao cao tinh hinh thuc hien KH 2009 den 31-01-10 5" xfId="10337"/>
    <cellStyle name="1_Book1_1_Bao cao tinh hinh thuc hien KH 2009 den 31-01-10 5 2" xfId="27003"/>
    <cellStyle name="1_Book1_1_Bao cao tinh hinh thuc hien KH 2009 den 31-01-10 6" xfId="10338"/>
    <cellStyle name="1_Book1_1_Bao cao tinh hinh thuc hien KH 2009 den 31-01-10 6 2" xfId="27004"/>
    <cellStyle name="1_Book1_1_Bao cao tinh hinh thuc hien KH 2009 den 31-01-10 7" xfId="26989"/>
    <cellStyle name="1_Book1_1_Bao cao tinh hinh thuc hien KH 2009 den 31-01-10_BC von DTPT 6 thang 2012" xfId="10339"/>
    <cellStyle name="1_Book1_1_Bao cao tinh hinh thuc hien KH 2009 den 31-01-10_BC von DTPT 6 thang 2012 2" xfId="10340"/>
    <cellStyle name="1_Book1_1_Bao cao tinh hinh thuc hien KH 2009 den 31-01-10_BC von DTPT 6 thang 2012 2 2" xfId="10341"/>
    <cellStyle name="1_Book1_1_Bao cao tinh hinh thuc hien KH 2009 den 31-01-10_BC von DTPT 6 thang 2012 2 2 2" xfId="10342"/>
    <cellStyle name="1_Book1_1_Bao cao tinh hinh thuc hien KH 2009 den 31-01-10_BC von DTPT 6 thang 2012 2 2 2 2" xfId="27008"/>
    <cellStyle name="1_Book1_1_Bao cao tinh hinh thuc hien KH 2009 den 31-01-10_BC von DTPT 6 thang 2012 2 2 3" xfId="10343"/>
    <cellStyle name="1_Book1_1_Bao cao tinh hinh thuc hien KH 2009 den 31-01-10_BC von DTPT 6 thang 2012 2 2 3 2" xfId="27009"/>
    <cellStyle name="1_Book1_1_Bao cao tinh hinh thuc hien KH 2009 den 31-01-10_BC von DTPT 6 thang 2012 2 2 4" xfId="10344"/>
    <cellStyle name="1_Book1_1_Bao cao tinh hinh thuc hien KH 2009 den 31-01-10_BC von DTPT 6 thang 2012 2 2 4 2" xfId="27010"/>
    <cellStyle name="1_Book1_1_Bao cao tinh hinh thuc hien KH 2009 den 31-01-10_BC von DTPT 6 thang 2012 2 2 5" xfId="27007"/>
    <cellStyle name="1_Book1_1_Bao cao tinh hinh thuc hien KH 2009 den 31-01-10_BC von DTPT 6 thang 2012 2 3" xfId="10345"/>
    <cellStyle name="1_Book1_1_Bao cao tinh hinh thuc hien KH 2009 den 31-01-10_BC von DTPT 6 thang 2012 2 3 2" xfId="27011"/>
    <cellStyle name="1_Book1_1_Bao cao tinh hinh thuc hien KH 2009 den 31-01-10_BC von DTPT 6 thang 2012 2 4" xfId="10346"/>
    <cellStyle name="1_Book1_1_Bao cao tinh hinh thuc hien KH 2009 den 31-01-10_BC von DTPT 6 thang 2012 2 4 2" xfId="27012"/>
    <cellStyle name="1_Book1_1_Bao cao tinh hinh thuc hien KH 2009 den 31-01-10_BC von DTPT 6 thang 2012 2 5" xfId="10347"/>
    <cellStyle name="1_Book1_1_Bao cao tinh hinh thuc hien KH 2009 den 31-01-10_BC von DTPT 6 thang 2012 2 5 2" xfId="27013"/>
    <cellStyle name="1_Book1_1_Bao cao tinh hinh thuc hien KH 2009 den 31-01-10_BC von DTPT 6 thang 2012 2 6" xfId="27006"/>
    <cellStyle name="1_Book1_1_Bao cao tinh hinh thuc hien KH 2009 den 31-01-10_BC von DTPT 6 thang 2012 3" xfId="10348"/>
    <cellStyle name="1_Book1_1_Bao cao tinh hinh thuc hien KH 2009 den 31-01-10_BC von DTPT 6 thang 2012 3 2" xfId="10349"/>
    <cellStyle name="1_Book1_1_Bao cao tinh hinh thuc hien KH 2009 den 31-01-10_BC von DTPT 6 thang 2012 3 2 2" xfId="27015"/>
    <cellStyle name="1_Book1_1_Bao cao tinh hinh thuc hien KH 2009 den 31-01-10_BC von DTPT 6 thang 2012 3 3" xfId="10350"/>
    <cellStyle name="1_Book1_1_Bao cao tinh hinh thuc hien KH 2009 den 31-01-10_BC von DTPT 6 thang 2012 3 3 2" xfId="27016"/>
    <cellStyle name="1_Book1_1_Bao cao tinh hinh thuc hien KH 2009 den 31-01-10_BC von DTPT 6 thang 2012 3 4" xfId="10351"/>
    <cellStyle name="1_Book1_1_Bao cao tinh hinh thuc hien KH 2009 den 31-01-10_BC von DTPT 6 thang 2012 3 4 2" xfId="27017"/>
    <cellStyle name="1_Book1_1_Bao cao tinh hinh thuc hien KH 2009 den 31-01-10_BC von DTPT 6 thang 2012 3 5" xfId="27014"/>
    <cellStyle name="1_Book1_1_Bao cao tinh hinh thuc hien KH 2009 den 31-01-10_BC von DTPT 6 thang 2012 4" xfId="10352"/>
    <cellStyle name="1_Book1_1_Bao cao tinh hinh thuc hien KH 2009 den 31-01-10_BC von DTPT 6 thang 2012 4 2" xfId="27018"/>
    <cellStyle name="1_Book1_1_Bao cao tinh hinh thuc hien KH 2009 den 31-01-10_BC von DTPT 6 thang 2012 5" xfId="10353"/>
    <cellStyle name="1_Book1_1_Bao cao tinh hinh thuc hien KH 2009 den 31-01-10_BC von DTPT 6 thang 2012 5 2" xfId="27019"/>
    <cellStyle name="1_Book1_1_Bao cao tinh hinh thuc hien KH 2009 den 31-01-10_BC von DTPT 6 thang 2012 6" xfId="10354"/>
    <cellStyle name="1_Book1_1_Bao cao tinh hinh thuc hien KH 2009 den 31-01-10_BC von DTPT 6 thang 2012 6 2" xfId="27020"/>
    <cellStyle name="1_Book1_1_Bao cao tinh hinh thuc hien KH 2009 den 31-01-10_BC von DTPT 6 thang 2012 7" xfId="27005"/>
    <cellStyle name="1_Book1_1_Bao cao tinh hinh thuc hien KH 2009 den 31-01-10_Bieu du thao QD von ho tro co MT" xfId="10355"/>
    <cellStyle name="1_Book1_1_Bao cao tinh hinh thuc hien KH 2009 den 31-01-10_Bieu du thao QD von ho tro co MT 2" xfId="10356"/>
    <cellStyle name="1_Book1_1_Bao cao tinh hinh thuc hien KH 2009 den 31-01-10_Bieu du thao QD von ho tro co MT 2 2" xfId="10357"/>
    <cellStyle name="1_Book1_1_Bao cao tinh hinh thuc hien KH 2009 den 31-01-10_Bieu du thao QD von ho tro co MT 2 2 2" xfId="10358"/>
    <cellStyle name="1_Book1_1_Bao cao tinh hinh thuc hien KH 2009 den 31-01-10_Bieu du thao QD von ho tro co MT 2 2 2 2" xfId="27024"/>
    <cellStyle name="1_Book1_1_Bao cao tinh hinh thuc hien KH 2009 den 31-01-10_Bieu du thao QD von ho tro co MT 2 2 3" xfId="10359"/>
    <cellStyle name="1_Book1_1_Bao cao tinh hinh thuc hien KH 2009 den 31-01-10_Bieu du thao QD von ho tro co MT 2 2 3 2" xfId="27025"/>
    <cellStyle name="1_Book1_1_Bao cao tinh hinh thuc hien KH 2009 den 31-01-10_Bieu du thao QD von ho tro co MT 2 2 4" xfId="10360"/>
    <cellStyle name="1_Book1_1_Bao cao tinh hinh thuc hien KH 2009 den 31-01-10_Bieu du thao QD von ho tro co MT 2 2 4 2" xfId="27026"/>
    <cellStyle name="1_Book1_1_Bao cao tinh hinh thuc hien KH 2009 den 31-01-10_Bieu du thao QD von ho tro co MT 2 2 5" xfId="27023"/>
    <cellStyle name="1_Book1_1_Bao cao tinh hinh thuc hien KH 2009 den 31-01-10_Bieu du thao QD von ho tro co MT 2 3" xfId="10361"/>
    <cellStyle name="1_Book1_1_Bao cao tinh hinh thuc hien KH 2009 den 31-01-10_Bieu du thao QD von ho tro co MT 2 3 2" xfId="27027"/>
    <cellStyle name="1_Book1_1_Bao cao tinh hinh thuc hien KH 2009 den 31-01-10_Bieu du thao QD von ho tro co MT 2 4" xfId="10362"/>
    <cellStyle name="1_Book1_1_Bao cao tinh hinh thuc hien KH 2009 den 31-01-10_Bieu du thao QD von ho tro co MT 2 4 2" xfId="27028"/>
    <cellStyle name="1_Book1_1_Bao cao tinh hinh thuc hien KH 2009 den 31-01-10_Bieu du thao QD von ho tro co MT 2 5" xfId="10363"/>
    <cellStyle name="1_Book1_1_Bao cao tinh hinh thuc hien KH 2009 den 31-01-10_Bieu du thao QD von ho tro co MT 2 5 2" xfId="27029"/>
    <cellStyle name="1_Book1_1_Bao cao tinh hinh thuc hien KH 2009 den 31-01-10_Bieu du thao QD von ho tro co MT 2 6" xfId="27022"/>
    <cellStyle name="1_Book1_1_Bao cao tinh hinh thuc hien KH 2009 den 31-01-10_Bieu du thao QD von ho tro co MT 3" xfId="10364"/>
    <cellStyle name="1_Book1_1_Bao cao tinh hinh thuc hien KH 2009 den 31-01-10_Bieu du thao QD von ho tro co MT 3 2" xfId="10365"/>
    <cellStyle name="1_Book1_1_Bao cao tinh hinh thuc hien KH 2009 den 31-01-10_Bieu du thao QD von ho tro co MT 3 2 2" xfId="27031"/>
    <cellStyle name="1_Book1_1_Bao cao tinh hinh thuc hien KH 2009 den 31-01-10_Bieu du thao QD von ho tro co MT 3 3" xfId="10366"/>
    <cellStyle name="1_Book1_1_Bao cao tinh hinh thuc hien KH 2009 den 31-01-10_Bieu du thao QD von ho tro co MT 3 3 2" xfId="27032"/>
    <cellStyle name="1_Book1_1_Bao cao tinh hinh thuc hien KH 2009 den 31-01-10_Bieu du thao QD von ho tro co MT 3 4" xfId="10367"/>
    <cellStyle name="1_Book1_1_Bao cao tinh hinh thuc hien KH 2009 den 31-01-10_Bieu du thao QD von ho tro co MT 3 4 2" xfId="27033"/>
    <cellStyle name="1_Book1_1_Bao cao tinh hinh thuc hien KH 2009 den 31-01-10_Bieu du thao QD von ho tro co MT 3 5" xfId="27030"/>
    <cellStyle name="1_Book1_1_Bao cao tinh hinh thuc hien KH 2009 den 31-01-10_Bieu du thao QD von ho tro co MT 4" xfId="10368"/>
    <cellStyle name="1_Book1_1_Bao cao tinh hinh thuc hien KH 2009 den 31-01-10_Bieu du thao QD von ho tro co MT 4 2" xfId="27034"/>
    <cellStyle name="1_Book1_1_Bao cao tinh hinh thuc hien KH 2009 den 31-01-10_Bieu du thao QD von ho tro co MT 5" xfId="10369"/>
    <cellStyle name="1_Book1_1_Bao cao tinh hinh thuc hien KH 2009 den 31-01-10_Bieu du thao QD von ho tro co MT 5 2" xfId="27035"/>
    <cellStyle name="1_Book1_1_Bao cao tinh hinh thuc hien KH 2009 den 31-01-10_Bieu du thao QD von ho tro co MT 6" xfId="10370"/>
    <cellStyle name="1_Book1_1_Bao cao tinh hinh thuc hien KH 2009 den 31-01-10_Bieu du thao QD von ho tro co MT 6 2" xfId="27036"/>
    <cellStyle name="1_Book1_1_Bao cao tinh hinh thuc hien KH 2009 den 31-01-10_Bieu du thao QD von ho tro co MT 7" xfId="27021"/>
    <cellStyle name="1_Book1_1_Bao cao tinh hinh thuc hien KH 2009 den 31-01-10_Ke hoach 2012 (theo doi)" xfId="10371"/>
    <cellStyle name="1_Book1_1_Bao cao tinh hinh thuc hien KH 2009 den 31-01-10_Ke hoach 2012 (theo doi) 2" xfId="10372"/>
    <cellStyle name="1_Book1_1_Bao cao tinh hinh thuc hien KH 2009 den 31-01-10_Ke hoach 2012 (theo doi) 2 2" xfId="10373"/>
    <cellStyle name="1_Book1_1_Bao cao tinh hinh thuc hien KH 2009 den 31-01-10_Ke hoach 2012 (theo doi) 2 2 2" xfId="10374"/>
    <cellStyle name="1_Book1_1_Bao cao tinh hinh thuc hien KH 2009 den 31-01-10_Ke hoach 2012 (theo doi) 2 2 2 2" xfId="27040"/>
    <cellStyle name="1_Book1_1_Bao cao tinh hinh thuc hien KH 2009 den 31-01-10_Ke hoach 2012 (theo doi) 2 2 3" xfId="10375"/>
    <cellStyle name="1_Book1_1_Bao cao tinh hinh thuc hien KH 2009 den 31-01-10_Ke hoach 2012 (theo doi) 2 2 3 2" xfId="27041"/>
    <cellStyle name="1_Book1_1_Bao cao tinh hinh thuc hien KH 2009 den 31-01-10_Ke hoach 2012 (theo doi) 2 2 4" xfId="10376"/>
    <cellStyle name="1_Book1_1_Bao cao tinh hinh thuc hien KH 2009 den 31-01-10_Ke hoach 2012 (theo doi) 2 2 4 2" xfId="27042"/>
    <cellStyle name="1_Book1_1_Bao cao tinh hinh thuc hien KH 2009 den 31-01-10_Ke hoach 2012 (theo doi) 2 2 5" xfId="27039"/>
    <cellStyle name="1_Book1_1_Bao cao tinh hinh thuc hien KH 2009 den 31-01-10_Ke hoach 2012 (theo doi) 2 3" xfId="10377"/>
    <cellStyle name="1_Book1_1_Bao cao tinh hinh thuc hien KH 2009 den 31-01-10_Ke hoach 2012 (theo doi) 2 3 2" xfId="27043"/>
    <cellStyle name="1_Book1_1_Bao cao tinh hinh thuc hien KH 2009 den 31-01-10_Ke hoach 2012 (theo doi) 2 4" xfId="10378"/>
    <cellStyle name="1_Book1_1_Bao cao tinh hinh thuc hien KH 2009 den 31-01-10_Ke hoach 2012 (theo doi) 2 4 2" xfId="27044"/>
    <cellStyle name="1_Book1_1_Bao cao tinh hinh thuc hien KH 2009 den 31-01-10_Ke hoach 2012 (theo doi) 2 5" xfId="10379"/>
    <cellStyle name="1_Book1_1_Bao cao tinh hinh thuc hien KH 2009 den 31-01-10_Ke hoach 2012 (theo doi) 2 5 2" xfId="27045"/>
    <cellStyle name="1_Book1_1_Bao cao tinh hinh thuc hien KH 2009 den 31-01-10_Ke hoach 2012 (theo doi) 2 6" xfId="27038"/>
    <cellStyle name="1_Book1_1_Bao cao tinh hinh thuc hien KH 2009 den 31-01-10_Ke hoach 2012 (theo doi) 3" xfId="10380"/>
    <cellStyle name="1_Book1_1_Bao cao tinh hinh thuc hien KH 2009 den 31-01-10_Ke hoach 2012 (theo doi) 3 2" xfId="10381"/>
    <cellStyle name="1_Book1_1_Bao cao tinh hinh thuc hien KH 2009 den 31-01-10_Ke hoach 2012 (theo doi) 3 2 2" xfId="27047"/>
    <cellStyle name="1_Book1_1_Bao cao tinh hinh thuc hien KH 2009 den 31-01-10_Ke hoach 2012 (theo doi) 3 3" xfId="10382"/>
    <cellStyle name="1_Book1_1_Bao cao tinh hinh thuc hien KH 2009 den 31-01-10_Ke hoach 2012 (theo doi) 3 3 2" xfId="27048"/>
    <cellStyle name="1_Book1_1_Bao cao tinh hinh thuc hien KH 2009 den 31-01-10_Ke hoach 2012 (theo doi) 3 4" xfId="10383"/>
    <cellStyle name="1_Book1_1_Bao cao tinh hinh thuc hien KH 2009 den 31-01-10_Ke hoach 2012 (theo doi) 3 4 2" xfId="27049"/>
    <cellStyle name="1_Book1_1_Bao cao tinh hinh thuc hien KH 2009 den 31-01-10_Ke hoach 2012 (theo doi) 3 5" xfId="27046"/>
    <cellStyle name="1_Book1_1_Bao cao tinh hinh thuc hien KH 2009 den 31-01-10_Ke hoach 2012 (theo doi) 4" xfId="10384"/>
    <cellStyle name="1_Book1_1_Bao cao tinh hinh thuc hien KH 2009 den 31-01-10_Ke hoach 2012 (theo doi) 4 2" xfId="27050"/>
    <cellStyle name="1_Book1_1_Bao cao tinh hinh thuc hien KH 2009 den 31-01-10_Ke hoach 2012 (theo doi) 5" xfId="10385"/>
    <cellStyle name="1_Book1_1_Bao cao tinh hinh thuc hien KH 2009 den 31-01-10_Ke hoach 2012 (theo doi) 5 2" xfId="27051"/>
    <cellStyle name="1_Book1_1_Bao cao tinh hinh thuc hien KH 2009 den 31-01-10_Ke hoach 2012 (theo doi) 6" xfId="10386"/>
    <cellStyle name="1_Book1_1_Bao cao tinh hinh thuc hien KH 2009 den 31-01-10_Ke hoach 2012 (theo doi) 6 2" xfId="27052"/>
    <cellStyle name="1_Book1_1_Bao cao tinh hinh thuc hien KH 2009 den 31-01-10_Ke hoach 2012 (theo doi) 7" xfId="27037"/>
    <cellStyle name="1_Book1_1_Bao cao tinh hinh thuc hien KH 2009 den 31-01-10_Ke hoach 2012 theo doi (giai ngan 30.6.12)" xfId="10387"/>
    <cellStyle name="1_Book1_1_Bao cao tinh hinh thuc hien KH 2009 den 31-01-10_Ke hoach 2012 theo doi (giai ngan 30.6.12) 2" xfId="10388"/>
    <cellStyle name="1_Book1_1_Bao cao tinh hinh thuc hien KH 2009 den 31-01-10_Ke hoach 2012 theo doi (giai ngan 30.6.12) 2 2" xfId="10389"/>
    <cellStyle name="1_Book1_1_Bao cao tinh hinh thuc hien KH 2009 den 31-01-10_Ke hoach 2012 theo doi (giai ngan 30.6.12) 2 2 2" xfId="10390"/>
    <cellStyle name="1_Book1_1_Bao cao tinh hinh thuc hien KH 2009 den 31-01-10_Ke hoach 2012 theo doi (giai ngan 30.6.12) 2 2 2 2" xfId="27056"/>
    <cellStyle name="1_Book1_1_Bao cao tinh hinh thuc hien KH 2009 den 31-01-10_Ke hoach 2012 theo doi (giai ngan 30.6.12) 2 2 3" xfId="10391"/>
    <cellStyle name="1_Book1_1_Bao cao tinh hinh thuc hien KH 2009 den 31-01-10_Ke hoach 2012 theo doi (giai ngan 30.6.12) 2 2 3 2" xfId="27057"/>
    <cellStyle name="1_Book1_1_Bao cao tinh hinh thuc hien KH 2009 den 31-01-10_Ke hoach 2012 theo doi (giai ngan 30.6.12) 2 2 4" xfId="10392"/>
    <cellStyle name="1_Book1_1_Bao cao tinh hinh thuc hien KH 2009 den 31-01-10_Ke hoach 2012 theo doi (giai ngan 30.6.12) 2 2 4 2" xfId="27058"/>
    <cellStyle name="1_Book1_1_Bao cao tinh hinh thuc hien KH 2009 den 31-01-10_Ke hoach 2012 theo doi (giai ngan 30.6.12) 2 2 5" xfId="27055"/>
    <cellStyle name="1_Book1_1_Bao cao tinh hinh thuc hien KH 2009 den 31-01-10_Ke hoach 2012 theo doi (giai ngan 30.6.12) 2 3" xfId="10393"/>
    <cellStyle name="1_Book1_1_Bao cao tinh hinh thuc hien KH 2009 den 31-01-10_Ke hoach 2012 theo doi (giai ngan 30.6.12) 2 3 2" xfId="27059"/>
    <cellStyle name="1_Book1_1_Bao cao tinh hinh thuc hien KH 2009 den 31-01-10_Ke hoach 2012 theo doi (giai ngan 30.6.12) 2 4" xfId="10394"/>
    <cellStyle name="1_Book1_1_Bao cao tinh hinh thuc hien KH 2009 den 31-01-10_Ke hoach 2012 theo doi (giai ngan 30.6.12) 2 4 2" xfId="27060"/>
    <cellStyle name="1_Book1_1_Bao cao tinh hinh thuc hien KH 2009 den 31-01-10_Ke hoach 2012 theo doi (giai ngan 30.6.12) 2 5" xfId="10395"/>
    <cellStyle name="1_Book1_1_Bao cao tinh hinh thuc hien KH 2009 den 31-01-10_Ke hoach 2012 theo doi (giai ngan 30.6.12) 2 5 2" xfId="27061"/>
    <cellStyle name="1_Book1_1_Bao cao tinh hinh thuc hien KH 2009 den 31-01-10_Ke hoach 2012 theo doi (giai ngan 30.6.12) 2 6" xfId="27054"/>
    <cellStyle name="1_Book1_1_Bao cao tinh hinh thuc hien KH 2009 den 31-01-10_Ke hoach 2012 theo doi (giai ngan 30.6.12) 3" xfId="10396"/>
    <cellStyle name="1_Book1_1_Bao cao tinh hinh thuc hien KH 2009 den 31-01-10_Ke hoach 2012 theo doi (giai ngan 30.6.12) 3 2" xfId="10397"/>
    <cellStyle name="1_Book1_1_Bao cao tinh hinh thuc hien KH 2009 den 31-01-10_Ke hoach 2012 theo doi (giai ngan 30.6.12) 3 2 2" xfId="27063"/>
    <cellStyle name="1_Book1_1_Bao cao tinh hinh thuc hien KH 2009 den 31-01-10_Ke hoach 2012 theo doi (giai ngan 30.6.12) 3 3" xfId="10398"/>
    <cellStyle name="1_Book1_1_Bao cao tinh hinh thuc hien KH 2009 den 31-01-10_Ke hoach 2012 theo doi (giai ngan 30.6.12) 3 3 2" xfId="27064"/>
    <cellStyle name="1_Book1_1_Bao cao tinh hinh thuc hien KH 2009 den 31-01-10_Ke hoach 2012 theo doi (giai ngan 30.6.12) 3 4" xfId="10399"/>
    <cellStyle name="1_Book1_1_Bao cao tinh hinh thuc hien KH 2009 den 31-01-10_Ke hoach 2012 theo doi (giai ngan 30.6.12) 3 4 2" xfId="27065"/>
    <cellStyle name="1_Book1_1_Bao cao tinh hinh thuc hien KH 2009 den 31-01-10_Ke hoach 2012 theo doi (giai ngan 30.6.12) 3 5" xfId="27062"/>
    <cellStyle name="1_Book1_1_Bao cao tinh hinh thuc hien KH 2009 den 31-01-10_Ke hoach 2012 theo doi (giai ngan 30.6.12) 4" xfId="10400"/>
    <cellStyle name="1_Book1_1_Bao cao tinh hinh thuc hien KH 2009 den 31-01-10_Ke hoach 2012 theo doi (giai ngan 30.6.12) 4 2" xfId="27066"/>
    <cellStyle name="1_Book1_1_Bao cao tinh hinh thuc hien KH 2009 den 31-01-10_Ke hoach 2012 theo doi (giai ngan 30.6.12) 5" xfId="10401"/>
    <cellStyle name="1_Book1_1_Bao cao tinh hinh thuc hien KH 2009 den 31-01-10_Ke hoach 2012 theo doi (giai ngan 30.6.12) 5 2" xfId="27067"/>
    <cellStyle name="1_Book1_1_Bao cao tinh hinh thuc hien KH 2009 den 31-01-10_Ke hoach 2012 theo doi (giai ngan 30.6.12) 6" xfId="10402"/>
    <cellStyle name="1_Book1_1_Bao cao tinh hinh thuc hien KH 2009 den 31-01-10_Ke hoach 2012 theo doi (giai ngan 30.6.12) 6 2" xfId="27068"/>
    <cellStyle name="1_Book1_1_Bao cao tinh hinh thuc hien KH 2009 den 31-01-10_Ke hoach 2012 theo doi (giai ngan 30.6.12) 7" xfId="27053"/>
    <cellStyle name="1_Book1_1_BC von DTPT 6 thang 2012" xfId="10403"/>
    <cellStyle name="1_Book1_1_BC von DTPT 6 thang 2012 2" xfId="10404"/>
    <cellStyle name="1_Book1_1_BC von DTPT 6 thang 2012 2 2" xfId="10405"/>
    <cellStyle name="1_Book1_1_BC von DTPT 6 thang 2012 2 2 2" xfId="27071"/>
    <cellStyle name="1_Book1_1_BC von DTPT 6 thang 2012 2 3" xfId="10406"/>
    <cellStyle name="1_Book1_1_BC von DTPT 6 thang 2012 2 3 2" xfId="27072"/>
    <cellStyle name="1_Book1_1_BC von DTPT 6 thang 2012 2 4" xfId="10407"/>
    <cellStyle name="1_Book1_1_BC von DTPT 6 thang 2012 2 4 2" xfId="27073"/>
    <cellStyle name="1_Book1_1_BC von DTPT 6 thang 2012 2 5" xfId="27070"/>
    <cellStyle name="1_Book1_1_BC von DTPT 6 thang 2012 3" xfId="10408"/>
    <cellStyle name="1_Book1_1_BC von DTPT 6 thang 2012 3 2" xfId="27074"/>
    <cellStyle name="1_Book1_1_BC von DTPT 6 thang 2012 4" xfId="10409"/>
    <cellStyle name="1_Book1_1_BC von DTPT 6 thang 2012 4 2" xfId="27075"/>
    <cellStyle name="1_Book1_1_BC von DTPT 6 thang 2012 5" xfId="10410"/>
    <cellStyle name="1_Book1_1_BC von DTPT 6 thang 2012 5 2" xfId="27076"/>
    <cellStyle name="1_Book1_1_BC von DTPT 6 thang 2012 6" xfId="27069"/>
    <cellStyle name="1_Book1_1_Bieu du thao QD von ho tro co MT" xfId="10411"/>
    <cellStyle name="1_Book1_1_Bieu du thao QD von ho tro co MT 2" xfId="10412"/>
    <cellStyle name="1_Book1_1_Bieu du thao QD von ho tro co MT 2 2" xfId="10413"/>
    <cellStyle name="1_Book1_1_Bieu du thao QD von ho tro co MT 2 2 2" xfId="27079"/>
    <cellStyle name="1_Book1_1_Bieu du thao QD von ho tro co MT 2 3" xfId="10414"/>
    <cellStyle name="1_Book1_1_Bieu du thao QD von ho tro co MT 2 3 2" xfId="27080"/>
    <cellStyle name="1_Book1_1_Bieu du thao QD von ho tro co MT 2 4" xfId="10415"/>
    <cellStyle name="1_Book1_1_Bieu du thao QD von ho tro co MT 2 4 2" xfId="27081"/>
    <cellStyle name="1_Book1_1_Bieu du thao QD von ho tro co MT 2 5" xfId="27078"/>
    <cellStyle name="1_Book1_1_Bieu du thao QD von ho tro co MT 3" xfId="10416"/>
    <cellStyle name="1_Book1_1_Bieu du thao QD von ho tro co MT 3 2" xfId="27082"/>
    <cellStyle name="1_Book1_1_Bieu du thao QD von ho tro co MT 4" xfId="10417"/>
    <cellStyle name="1_Book1_1_Bieu du thao QD von ho tro co MT 4 2" xfId="27083"/>
    <cellStyle name="1_Book1_1_Bieu du thao QD von ho tro co MT 5" xfId="10418"/>
    <cellStyle name="1_Book1_1_Bieu du thao QD von ho tro co MT 5 2" xfId="27084"/>
    <cellStyle name="1_Book1_1_Bieu du thao QD von ho tro co MT 6" xfId="27077"/>
    <cellStyle name="1_Book1_1_Bieu4HTMT" xfId="1155"/>
    <cellStyle name="1_Book1_1_Bieu4HTMT_!1 1 bao cao giao KH ve HTCMT vung TNB   12-12-2011" xfId="1156"/>
    <cellStyle name="1_Book1_1_Bieu4HTMT_KH TPCP vung TNB (03-1-2012)" xfId="1157"/>
    <cellStyle name="1_Book1_1_Book1" xfId="10419"/>
    <cellStyle name="1_Book1_1_Book1 2" xfId="10420"/>
    <cellStyle name="1_Book1_1_Book1 2 2" xfId="10421"/>
    <cellStyle name="1_Book1_1_Book1 2 2 2" xfId="27087"/>
    <cellStyle name="1_Book1_1_Book1 2 3" xfId="10422"/>
    <cellStyle name="1_Book1_1_Book1 2 3 2" xfId="27088"/>
    <cellStyle name="1_Book1_1_Book1 2 4" xfId="10423"/>
    <cellStyle name="1_Book1_1_Book1 2 4 2" xfId="27089"/>
    <cellStyle name="1_Book1_1_Book1 2 5" xfId="27086"/>
    <cellStyle name="1_Book1_1_Book1 3" xfId="10424"/>
    <cellStyle name="1_Book1_1_Book1 3 2" xfId="10425"/>
    <cellStyle name="1_Book1_1_Book1 3 2 2" xfId="27091"/>
    <cellStyle name="1_Book1_1_Book1 3 3" xfId="10426"/>
    <cellStyle name="1_Book1_1_Book1 3 3 2" xfId="27092"/>
    <cellStyle name="1_Book1_1_Book1 3 4" xfId="10427"/>
    <cellStyle name="1_Book1_1_Book1 3 4 2" xfId="27093"/>
    <cellStyle name="1_Book1_1_Book1 3 5" xfId="27090"/>
    <cellStyle name="1_Book1_1_Book1 4" xfId="10428"/>
    <cellStyle name="1_Book1_1_Book1 4 2" xfId="27094"/>
    <cellStyle name="1_Book1_1_Book1 5" xfId="10429"/>
    <cellStyle name="1_Book1_1_Book1 5 2" xfId="27095"/>
    <cellStyle name="1_Book1_1_Book1 6" xfId="10430"/>
    <cellStyle name="1_Book1_1_Book1 6 2" xfId="27096"/>
    <cellStyle name="1_Book1_1_Book1 7" xfId="27085"/>
    <cellStyle name="1_Book1_1_Book1_BC von DTPT 6 thang 2012" xfId="10431"/>
    <cellStyle name="1_Book1_1_Book1_BC von DTPT 6 thang 2012 2" xfId="10432"/>
    <cellStyle name="1_Book1_1_Book1_BC von DTPT 6 thang 2012 2 2" xfId="10433"/>
    <cellStyle name="1_Book1_1_Book1_BC von DTPT 6 thang 2012 2 2 2" xfId="27099"/>
    <cellStyle name="1_Book1_1_Book1_BC von DTPT 6 thang 2012 2 3" xfId="10434"/>
    <cellStyle name="1_Book1_1_Book1_BC von DTPT 6 thang 2012 2 3 2" xfId="27100"/>
    <cellStyle name="1_Book1_1_Book1_BC von DTPT 6 thang 2012 2 4" xfId="10435"/>
    <cellStyle name="1_Book1_1_Book1_BC von DTPT 6 thang 2012 2 4 2" xfId="27101"/>
    <cellStyle name="1_Book1_1_Book1_BC von DTPT 6 thang 2012 2 5" xfId="27098"/>
    <cellStyle name="1_Book1_1_Book1_BC von DTPT 6 thang 2012 3" xfId="10436"/>
    <cellStyle name="1_Book1_1_Book1_BC von DTPT 6 thang 2012 3 2" xfId="10437"/>
    <cellStyle name="1_Book1_1_Book1_BC von DTPT 6 thang 2012 3 2 2" xfId="27103"/>
    <cellStyle name="1_Book1_1_Book1_BC von DTPT 6 thang 2012 3 3" xfId="10438"/>
    <cellStyle name="1_Book1_1_Book1_BC von DTPT 6 thang 2012 3 3 2" xfId="27104"/>
    <cellStyle name="1_Book1_1_Book1_BC von DTPT 6 thang 2012 3 4" xfId="10439"/>
    <cellStyle name="1_Book1_1_Book1_BC von DTPT 6 thang 2012 3 4 2" xfId="27105"/>
    <cellStyle name="1_Book1_1_Book1_BC von DTPT 6 thang 2012 3 5" xfId="27102"/>
    <cellStyle name="1_Book1_1_Book1_BC von DTPT 6 thang 2012 4" xfId="10440"/>
    <cellStyle name="1_Book1_1_Book1_BC von DTPT 6 thang 2012 4 2" xfId="27106"/>
    <cellStyle name="1_Book1_1_Book1_BC von DTPT 6 thang 2012 5" xfId="10441"/>
    <cellStyle name="1_Book1_1_Book1_BC von DTPT 6 thang 2012 5 2" xfId="27107"/>
    <cellStyle name="1_Book1_1_Book1_BC von DTPT 6 thang 2012 6" xfId="10442"/>
    <cellStyle name="1_Book1_1_Book1_BC von DTPT 6 thang 2012 6 2" xfId="27108"/>
    <cellStyle name="1_Book1_1_Book1_BC von DTPT 6 thang 2012 7" xfId="27097"/>
    <cellStyle name="1_Book1_1_Book1_Bieu du thao QD von ho tro co MT" xfId="10443"/>
    <cellStyle name="1_Book1_1_Book1_Bieu du thao QD von ho tro co MT 2" xfId="10444"/>
    <cellStyle name="1_Book1_1_Book1_Bieu du thao QD von ho tro co MT 2 2" xfId="10445"/>
    <cellStyle name="1_Book1_1_Book1_Bieu du thao QD von ho tro co MT 2 2 2" xfId="27111"/>
    <cellStyle name="1_Book1_1_Book1_Bieu du thao QD von ho tro co MT 2 3" xfId="10446"/>
    <cellStyle name="1_Book1_1_Book1_Bieu du thao QD von ho tro co MT 2 3 2" xfId="27112"/>
    <cellStyle name="1_Book1_1_Book1_Bieu du thao QD von ho tro co MT 2 4" xfId="10447"/>
    <cellStyle name="1_Book1_1_Book1_Bieu du thao QD von ho tro co MT 2 4 2" xfId="27113"/>
    <cellStyle name="1_Book1_1_Book1_Bieu du thao QD von ho tro co MT 2 5" xfId="27110"/>
    <cellStyle name="1_Book1_1_Book1_Bieu du thao QD von ho tro co MT 3" xfId="10448"/>
    <cellStyle name="1_Book1_1_Book1_Bieu du thao QD von ho tro co MT 3 2" xfId="10449"/>
    <cellStyle name="1_Book1_1_Book1_Bieu du thao QD von ho tro co MT 3 2 2" xfId="27115"/>
    <cellStyle name="1_Book1_1_Book1_Bieu du thao QD von ho tro co MT 3 3" xfId="10450"/>
    <cellStyle name="1_Book1_1_Book1_Bieu du thao QD von ho tro co MT 3 3 2" xfId="27116"/>
    <cellStyle name="1_Book1_1_Book1_Bieu du thao QD von ho tro co MT 3 4" xfId="10451"/>
    <cellStyle name="1_Book1_1_Book1_Bieu du thao QD von ho tro co MT 3 4 2" xfId="27117"/>
    <cellStyle name="1_Book1_1_Book1_Bieu du thao QD von ho tro co MT 3 5" xfId="27114"/>
    <cellStyle name="1_Book1_1_Book1_Bieu du thao QD von ho tro co MT 4" xfId="10452"/>
    <cellStyle name="1_Book1_1_Book1_Bieu du thao QD von ho tro co MT 4 2" xfId="27118"/>
    <cellStyle name="1_Book1_1_Book1_Bieu du thao QD von ho tro co MT 5" xfId="10453"/>
    <cellStyle name="1_Book1_1_Book1_Bieu du thao QD von ho tro co MT 5 2" xfId="27119"/>
    <cellStyle name="1_Book1_1_Book1_Bieu du thao QD von ho tro co MT 6" xfId="10454"/>
    <cellStyle name="1_Book1_1_Book1_Bieu du thao QD von ho tro co MT 6 2" xfId="27120"/>
    <cellStyle name="1_Book1_1_Book1_Bieu du thao QD von ho tro co MT 7" xfId="27109"/>
    <cellStyle name="1_Book1_1_Book1_Hoan chinh KH 2012 (o nha)" xfId="10455"/>
    <cellStyle name="1_Book1_1_Book1_Hoan chinh KH 2012 (o nha) 2" xfId="10456"/>
    <cellStyle name="1_Book1_1_Book1_Hoan chinh KH 2012 (o nha) 2 2" xfId="10457"/>
    <cellStyle name="1_Book1_1_Book1_Hoan chinh KH 2012 (o nha) 2 2 2" xfId="27123"/>
    <cellStyle name="1_Book1_1_Book1_Hoan chinh KH 2012 (o nha) 2 3" xfId="10458"/>
    <cellStyle name="1_Book1_1_Book1_Hoan chinh KH 2012 (o nha) 2 3 2" xfId="27124"/>
    <cellStyle name="1_Book1_1_Book1_Hoan chinh KH 2012 (o nha) 2 4" xfId="10459"/>
    <cellStyle name="1_Book1_1_Book1_Hoan chinh KH 2012 (o nha) 2 4 2" xfId="27125"/>
    <cellStyle name="1_Book1_1_Book1_Hoan chinh KH 2012 (o nha) 2 5" xfId="27122"/>
    <cellStyle name="1_Book1_1_Book1_Hoan chinh KH 2012 (o nha) 3" xfId="10460"/>
    <cellStyle name="1_Book1_1_Book1_Hoan chinh KH 2012 (o nha) 3 2" xfId="10461"/>
    <cellStyle name="1_Book1_1_Book1_Hoan chinh KH 2012 (o nha) 3 2 2" xfId="27127"/>
    <cellStyle name="1_Book1_1_Book1_Hoan chinh KH 2012 (o nha) 3 3" xfId="10462"/>
    <cellStyle name="1_Book1_1_Book1_Hoan chinh KH 2012 (o nha) 3 3 2" xfId="27128"/>
    <cellStyle name="1_Book1_1_Book1_Hoan chinh KH 2012 (o nha) 3 4" xfId="10463"/>
    <cellStyle name="1_Book1_1_Book1_Hoan chinh KH 2012 (o nha) 3 4 2" xfId="27129"/>
    <cellStyle name="1_Book1_1_Book1_Hoan chinh KH 2012 (o nha) 3 5" xfId="27126"/>
    <cellStyle name="1_Book1_1_Book1_Hoan chinh KH 2012 (o nha) 4" xfId="10464"/>
    <cellStyle name="1_Book1_1_Book1_Hoan chinh KH 2012 (o nha) 4 2" xfId="27130"/>
    <cellStyle name="1_Book1_1_Book1_Hoan chinh KH 2012 (o nha) 5" xfId="10465"/>
    <cellStyle name="1_Book1_1_Book1_Hoan chinh KH 2012 (o nha) 5 2" xfId="27131"/>
    <cellStyle name="1_Book1_1_Book1_Hoan chinh KH 2012 (o nha) 6" xfId="10466"/>
    <cellStyle name="1_Book1_1_Book1_Hoan chinh KH 2012 (o nha) 6 2" xfId="27132"/>
    <cellStyle name="1_Book1_1_Book1_Hoan chinh KH 2012 (o nha) 7" xfId="27121"/>
    <cellStyle name="1_Book1_1_Book1_Hoan chinh KH 2012 (o nha)_Bao cao giai ngan quy I" xfId="10467"/>
    <cellStyle name="1_Book1_1_Book1_Hoan chinh KH 2012 (o nha)_Bao cao giai ngan quy I 2" xfId="10468"/>
    <cellStyle name="1_Book1_1_Book1_Hoan chinh KH 2012 (o nha)_Bao cao giai ngan quy I 2 2" xfId="10469"/>
    <cellStyle name="1_Book1_1_Book1_Hoan chinh KH 2012 (o nha)_Bao cao giai ngan quy I 2 2 2" xfId="27135"/>
    <cellStyle name="1_Book1_1_Book1_Hoan chinh KH 2012 (o nha)_Bao cao giai ngan quy I 2 3" xfId="10470"/>
    <cellStyle name="1_Book1_1_Book1_Hoan chinh KH 2012 (o nha)_Bao cao giai ngan quy I 2 3 2" xfId="27136"/>
    <cellStyle name="1_Book1_1_Book1_Hoan chinh KH 2012 (o nha)_Bao cao giai ngan quy I 2 4" xfId="10471"/>
    <cellStyle name="1_Book1_1_Book1_Hoan chinh KH 2012 (o nha)_Bao cao giai ngan quy I 2 4 2" xfId="27137"/>
    <cellStyle name="1_Book1_1_Book1_Hoan chinh KH 2012 (o nha)_Bao cao giai ngan quy I 2 5" xfId="27134"/>
    <cellStyle name="1_Book1_1_Book1_Hoan chinh KH 2012 (o nha)_Bao cao giai ngan quy I 3" xfId="10472"/>
    <cellStyle name="1_Book1_1_Book1_Hoan chinh KH 2012 (o nha)_Bao cao giai ngan quy I 3 2" xfId="10473"/>
    <cellStyle name="1_Book1_1_Book1_Hoan chinh KH 2012 (o nha)_Bao cao giai ngan quy I 3 2 2" xfId="27139"/>
    <cellStyle name="1_Book1_1_Book1_Hoan chinh KH 2012 (o nha)_Bao cao giai ngan quy I 3 3" xfId="10474"/>
    <cellStyle name="1_Book1_1_Book1_Hoan chinh KH 2012 (o nha)_Bao cao giai ngan quy I 3 3 2" xfId="27140"/>
    <cellStyle name="1_Book1_1_Book1_Hoan chinh KH 2012 (o nha)_Bao cao giai ngan quy I 3 4" xfId="10475"/>
    <cellStyle name="1_Book1_1_Book1_Hoan chinh KH 2012 (o nha)_Bao cao giai ngan quy I 3 4 2" xfId="27141"/>
    <cellStyle name="1_Book1_1_Book1_Hoan chinh KH 2012 (o nha)_Bao cao giai ngan quy I 3 5" xfId="27138"/>
    <cellStyle name="1_Book1_1_Book1_Hoan chinh KH 2012 (o nha)_Bao cao giai ngan quy I 4" xfId="10476"/>
    <cellStyle name="1_Book1_1_Book1_Hoan chinh KH 2012 (o nha)_Bao cao giai ngan quy I 4 2" xfId="27142"/>
    <cellStyle name="1_Book1_1_Book1_Hoan chinh KH 2012 (o nha)_Bao cao giai ngan quy I 5" xfId="10477"/>
    <cellStyle name="1_Book1_1_Book1_Hoan chinh KH 2012 (o nha)_Bao cao giai ngan quy I 5 2" xfId="27143"/>
    <cellStyle name="1_Book1_1_Book1_Hoan chinh KH 2012 (o nha)_Bao cao giai ngan quy I 6" xfId="10478"/>
    <cellStyle name="1_Book1_1_Book1_Hoan chinh KH 2012 (o nha)_Bao cao giai ngan quy I 6 2" xfId="27144"/>
    <cellStyle name="1_Book1_1_Book1_Hoan chinh KH 2012 (o nha)_Bao cao giai ngan quy I 7" xfId="27133"/>
    <cellStyle name="1_Book1_1_Book1_Hoan chinh KH 2012 (o nha)_BC von DTPT 6 thang 2012" xfId="10479"/>
    <cellStyle name="1_Book1_1_Book1_Hoan chinh KH 2012 (o nha)_BC von DTPT 6 thang 2012 2" xfId="10480"/>
    <cellStyle name="1_Book1_1_Book1_Hoan chinh KH 2012 (o nha)_BC von DTPT 6 thang 2012 2 2" xfId="10481"/>
    <cellStyle name="1_Book1_1_Book1_Hoan chinh KH 2012 (o nha)_BC von DTPT 6 thang 2012 2 2 2" xfId="27147"/>
    <cellStyle name="1_Book1_1_Book1_Hoan chinh KH 2012 (o nha)_BC von DTPT 6 thang 2012 2 3" xfId="10482"/>
    <cellStyle name="1_Book1_1_Book1_Hoan chinh KH 2012 (o nha)_BC von DTPT 6 thang 2012 2 3 2" xfId="27148"/>
    <cellStyle name="1_Book1_1_Book1_Hoan chinh KH 2012 (o nha)_BC von DTPT 6 thang 2012 2 4" xfId="10483"/>
    <cellStyle name="1_Book1_1_Book1_Hoan chinh KH 2012 (o nha)_BC von DTPT 6 thang 2012 2 4 2" xfId="27149"/>
    <cellStyle name="1_Book1_1_Book1_Hoan chinh KH 2012 (o nha)_BC von DTPT 6 thang 2012 2 5" xfId="27146"/>
    <cellStyle name="1_Book1_1_Book1_Hoan chinh KH 2012 (o nha)_BC von DTPT 6 thang 2012 3" xfId="10484"/>
    <cellStyle name="1_Book1_1_Book1_Hoan chinh KH 2012 (o nha)_BC von DTPT 6 thang 2012 3 2" xfId="10485"/>
    <cellStyle name="1_Book1_1_Book1_Hoan chinh KH 2012 (o nha)_BC von DTPT 6 thang 2012 3 2 2" xfId="27151"/>
    <cellStyle name="1_Book1_1_Book1_Hoan chinh KH 2012 (o nha)_BC von DTPT 6 thang 2012 3 3" xfId="10486"/>
    <cellStyle name="1_Book1_1_Book1_Hoan chinh KH 2012 (o nha)_BC von DTPT 6 thang 2012 3 3 2" xfId="27152"/>
    <cellStyle name="1_Book1_1_Book1_Hoan chinh KH 2012 (o nha)_BC von DTPT 6 thang 2012 3 4" xfId="10487"/>
    <cellStyle name="1_Book1_1_Book1_Hoan chinh KH 2012 (o nha)_BC von DTPT 6 thang 2012 3 4 2" xfId="27153"/>
    <cellStyle name="1_Book1_1_Book1_Hoan chinh KH 2012 (o nha)_BC von DTPT 6 thang 2012 3 5" xfId="27150"/>
    <cellStyle name="1_Book1_1_Book1_Hoan chinh KH 2012 (o nha)_BC von DTPT 6 thang 2012 4" xfId="10488"/>
    <cellStyle name="1_Book1_1_Book1_Hoan chinh KH 2012 (o nha)_BC von DTPT 6 thang 2012 4 2" xfId="27154"/>
    <cellStyle name="1_Book1_1_Book1_Hoan chinh KH 2012 (o nha)_BC von DTPT 6 thang 2012 5" xfId="10489"/>
    <cellStyle name="1_Book1_1_Book1_Hoan chinh KH 2012 (o nha)_BC von DTPT 6 thang 2012 5 2" xfId="27155"/>
    <cellStyle name="1_Book1_1_Book1_Hoan chinh KH 2012 (o nha)_BC von DTPT 6 thang 2012 6" xfId="10490"/>
    <cellStyle name="1_Book1_1_Book1_Hoan chinh KH 2012 (o nha)_BC von DTPT 6 thang 2012 6 2" xfId="27156"/>
    <cellStyle name="1_Book1_1_Book1_Hoan chinh KH 2012 (o nha)_BC von DTPT 6 thang 2012 7" xfId="27145"/>
    <cellStyle name="1_Book1_1_Book1_Hoan chinh KH 2012 (o nha)_Bieu du thao QD von ho tro co MT" xfId="10491"/>
    <cellStyle name="1_Book1_1_Book1_Hoan chinh KH 2012 (o nha)_Bieu du thao QD von ho tro co MT 2" xfId="10492"/>
    <cellStyle name="1_Book1_1_Book1_Hoan chinh KH 2012 (o nha)_Bieu du thao QD von ho tro co MT 2 2" xfId="10493"/>
    <cellStyle name="1_Book1_1_Book1_Hoan chinh KH 2012 (o nha)_Bieu du thao QD von ho tro co MT 2 2 2" xfId="27159"/>
    <cellStyle name="1_Book1_1_Book1_Hoan chinh KH 2012 (o nha)_Bieu du thao QD von ho tro co MT 2 3" xfId="10494"/>
    <cellStyle name="1_Book1_1_Book1_Hoan chinh KH 2012 (o nha)_Bieu du thao QD von ho tro co MT 2 3 2" xfId="27160"/>
    <cellStyle name="1_Book1_1_Book1_Hoan chinh KH 2012 (o nha)_Bieu du thao QD von ho tro co MT 2 4" xfId="10495"/>
    <cellStyle name="1_Book1_1_Book1_Hoan chinh KH 2012 (o nha)_Bieu du thao QD von ho tro co MT 2 4 2" xfId="27161"/>
    <cellStyle name="1_Book1_1_Book1_Hoan chinh KH 2012 (o nha)_Bieu du thao QD von ho tro co MT 2 5" xfId="27158"/>
    <cellStyle name="1_Book1_1_Book1_Hoan chinh KH 2012 (o nha)_Bieu du thao QD von ho tro co MT 3" xfId="10496"/>
    <cellStyle name="1_Book1_1_Book1_Hoan chinh KH 2012 (o nha)_Bieu du thao QD von ho tro co MT 3 2" xfId="10497"/>
    <cellStyle name="1_Book1_1_Book1_Hoan chinh KH 2012 (o nha)_Bieu du thao QD von ho tro co MT 3 2 2" xfId="27163"/>
    <cellStyle name="1_Book1_1_Book1_Hoan chinh KH 2012 (o nha)_Bieu du thao QD von ho tro co MT 3 3" xfId="10498"/>
    <cellStyle name="1_Book1_1_Book1_Hoan chinh KH 2012 (o nha)_Bieu du thao QD von ho tro co MT 3 3 2" xfId="27164"/>
    <cellStyle name="1_Book1_1_Book1_Hoan chinh KH 2012 (o nha)_Bieu du thao QD von ho tro co MT 3 4" xfId="10499"/>
    <cellStyle name="1_Book1_1_Book1_Hoan chinh KH 2012 (o nha)_Bieu du thao QD von ho tro co MT 3 4 2" xfId="27165"/>
    <cellStyle name="1_Book1_1_Book1_Hoan chinh KH 2012 (o nha)_Bieu du thao QD von ho tro co MT 3 5" xfId="27162"/>
    <cellStyle name="1_Book1_1_Book1_Hoan chinh KH 2012 (o nha)_Bieu du thao QD von ho tro co MT 4" xfId="10500"/>
    <cellStyle name="1_Book1_1_Book1_Hoan chinh KH 2012 (o nha)_Bieu du thao QD von ho tro co MT 4 2" xfId="27166"/>
    <cellStyle name="1_Book1_1_Book1_Hoan chinh KH 2012 (o nha)_Bieu du thao QD von ho tro co MT 5" xfId="10501"/>
    <cellStyle name="1_Book1_1_Book1_Hoan chinh KH 2012 (o nha)_Bieu du thao QD von ho tro co MT 5 2" xfId="27167"/>
    <cellStyle name="1_Book1_1_Book1_Hoan chinh KH 2012 (o nha)_Bieu du thao QD von ho tro co MT 6" xfId="10502"/>
    <cellStyle name="1_Book1_1_Book1_Hoan chinh KH 2012 (o nha)_Bieu du thao QD von ho tro co MT 6 2" xfId="27168"/>
    <cellStyle name="1_Book1_1_Book1_Hoan chinh KH 2012 (o nha)_Bieu du thao QD von ho tro co MT 7" xfId="27157"/>
    <cellStyle name="1_Book1_1_Book1_Hoan chinh KH 2012 (o nha)_Ke hoach 2012 theo doi (giai ngan 30.6.12)" xfId="10503"/>
    <cellStyle name="1_Book1_1_Book1_Hoan chinh KH 2012 (o nha)_Ke hoach 2012 theo doi (giai ngan 30.6.12) 2" xfId="10504"/>
    <cellStyle name="1_Book1_1_Book1_Hoan chinh KH 2012 (o nha)_Ke hoach 2012 theo doi (giai ngan 30.6.12) 2 2" xfId="10505"/>
    <cellStyle name="1_Book1_1_Book1_Hoan chinh KH 2012 (o nha)_Ke hoach 2012 theo doi (giai ngan 30.6.12) 2 2 2" xfId="27171"/>
    <cellStyle name="1_Book1_1_Book1_Hoan chinh KH 2012 (o nha)_Ke hoach 2012 theo doi (giai ngan 30.6.12) 2 3" xfId="10506"/>
    <cellStyle name="1_Book1_1_Book1_Hoan chinh KH 2012 (o nha)_Ke hoach 2012 theo doi (giai ngan 30.6.12) 2 3 2" xfId="27172"/>
    <cellStyle name="1_Book1_1_Book1_Hoan chinh KH 2012 (o nha)_Ke hoach 2012 theo doi (giai ngan 30.6.12) 2 4" xfId="10507"/>
    <cellStyle name="1_Book1_1_Book1_Hoan chinh KH 2012 (o nha)_Ke hoach 2012 theo doi (giai ngan 30.6.12) 2 4 2" xfId="27173"/>
    <cellStyle name="1_Book1_1_Book1_Hoan chinh KH 2012 (o nha)_Ke hoach 2012 theo doi (giai ngan 30.6.12) 2 5" xfId="27170"/>
    <cellStyle name="1_Book1_1_Book1_Hoan chinh KH 2012 (o nha)_Ke hoach 2012 theo doi (giai ngan 30.6.12) 3" xfId="10508"/>
    <cellStyle name="1_Book1_1_Book1_Hoan chinh KH 2012 (o nha)_Ke hoach 2012 theo doi (giai ngan 30.6.12) 3 2" xfId="10509"/>
    <cellStyle name="1_Book1_1_Book1_Hoan chinh KH 2012 (o nha)_Ke hoach 2012 theo doi (giai ngan 30.6.12) 3 2 2" xfId="27175"/>
    <cellStyle name="1_Book1_1_Book1_Hoan chinh KH 2012 (o nha)_Ke hoach 2012 theo doi (giai ngan 30.6.12) 3 3" xfId="10510"/>
    <cellStyle name="1_Book1_1_Book1_Hoan chinh KH 2012 (o nha)_Ke hoach 2012 theo doi (giai ngan 30.6.12) 3 3 2" xfId="27176"/>
    <cellStyle name="1_Book1_1_Book1_Hoan chinh KH 2012 (o nha)_Ke hoach 2012 theo doi (giai ngan 30.6.12) 3 4" xfId="10511"/>
    <cellStyle name="1_Book1_1_Book1_Hoan chinh KH 2012 (o nha)_Ke hoach 2012 theo doi (giai ngan 30.6.12) 3 4 2" xfId="27177"/>
    <cellStyle name="1_Book1_1_Book1_Hoan chinh KH 2012 (o nha)_Ke hoach 2012 theo doi (giai ngan 30.6.12) 3 5" xfId="27174"/>
    <cellStyle name="1_Book1_1_Book1_Hoan chinh KH 2012 (o nha)_Ke hoach 2012 theo doi (giai ngan 30.6.12) 4" xfId="10512"/>
    <cellStyle name="1_Book1_1_Book1_Hoan chinh KH 2012 (o nha)_Ke hoach 2012 theo doi (giai ngan 30.6.12) 4 2" xfId="27178"/>
    <cellStyle name="1_Book1_1_Book1_Hoan chinh KH 2012 (o nha)_Ke hoach 2012 theo doi (giai ngan 30.6.12) 5" xfId="10513"/>
    <cellStyle name="1_Book1_1_Book1_Hoan chinh KH 2012 (o nha)_Ke hoach 2012 theo doi (giai ngan 30.6.12) 5 2" xfId="27179"/>
    <cellStyle name="1_Book1_1_Book1_Hoan chinh KH 2012 (o nha)_Ke hoach 2012 theo doi (giai ngan 30.6.12) 6" xfId="10514"/>
    <cellStyle name="1_Book1_1_Book1_Hoan chinh KH 2012 (o nha)_Ke hoach 2012 theo doi (giai ngan 30.6.12) 6 2" xfId="27180"/>
    <cellStyle name="1_Book1_1_Book1_Hoan chinh KH 2012 (o nha)_Ke hoach 2012 theo doi (giai ngan 30.6.12) 7" xfId="27169"/>
    <cellStyle name="1_Book1_1_Book1_Hoan chinh KH 2012 Von ho tro co MT" xfId="10515"/>
    <cellStyle name="1_Book1_1_Book1_Hoan chinh KH 2012 Von ho tro co MT (chi tiet)" xfId="10516"/>
    <cellStyle name="1_Book1_1_Book1_Hoan chinh KH 2012 Von ho tro co MT (chi tiet) 2" xfId="10517"/>
    <cellStyle name="1_Book1_1_Book1_Hoan chinh KH 2012 Von ho tro co MT (chi tiet) 2 2" xfId="10518"/>
    <cellStyle name="1_Book1_1_Book1_Hoan chinh KH 2012 Von ho tro co MT (chi tiet) 2 2 2" xfId="27184"/>
    <cellStyle name="1_Book1_1_Book1_Hoan chinh KH 2012 Von ho tro co MT (chi tiet) 2 3" xfId="10519"/>
    <cellStyle name="1_Book1_1_Book1_Hoan chinh KH 2012 Von ho tro co MT (chi tiet) 2 3 2" xfId="27185"/>
    <cellStyle name="1_Book1_1_Book1_Hoan chinh KH 2012 Von ho tro co MT (chi tiet) 2 4" xfId="10520"/>
    <cellStyle name="1_Book1_1_Book1_Hoan chinh KH 2012 Von ho tro co MT (chi tiet) 2 4 2" xfId="27186"/>
    <cellStyle name="1_Book1_1_Book1_Hoan chinh KH 2012 Von ho tro co MT (chi tiet) 2 5" xfId="27183"/>
    <cellStyle name="1_Book1_1_Book1_Hoan chinh KH 2012 Von ho tro co MT (chi tiet) 3" xfId="10521"/>
    <cellStyle name="1_Book1_1_Book1_Hoan chinh KH 2012 Von ho tro co MT (chi tiet) 3 2" xfId="10522"/>
    <cellStyle name="1_Book1_1_Book1_Hoan chinh KH 2012 Von ho tro co MT (chi tiet) 3 2 2" xfId="27188"/>
    <cellStyle name="1_Book1_1_Book1_Hoan chinh KH 2012 Von ho tro co MT (chi tiet) 3 3" xfId="10523"/>
    <cellStyle name="1_Book1_1_Book1_Hoan chinh KH 2012 Von ho tro co MT (chi tiet) 3 3 2" xfId="27189"/>
    <cellStyle name="1_Book1_1_Book1_Hoan chinh KH 2012 Von ho tro co MT (chi tiet) 3 4" xfId="10524"/>
    <cellStyle name="1_Book1_1_Book1_Hoan chinh KH 2012 Von ho tro co MT (chi tiet) 3 4 2" xfId="27190"/>
    <cellStyle name="1_Book1_1_Book1_Hoan chinh KH 2012 Von ho tro co MT (chi tiet) 3 5" xfId="27187"/>
    <cellStyle name="1_Book1_1_Book1_Hoan chinh KH 2012 Von ho tro co MT (chi tiet) 4" xfId="10525"/>
    <cellStyle name="1_Book1_1_Book1_Hoan chinh KH 2012 Von ho tro co MT (chi tiet) 4 2" xfId="27191"/>
    <cellStyle name="1_Book1_1_Book1_Hoan chinh KH 2012 Von ho tro co MT (chi tiet) 5" xfId="10526"/>
    <cellStyle name="1_Book1_1_Book1_Hoan chinh KH 2012 Von ho tro co MT (chi tiet) 5 2" xfId="27192"/>
    <cellStyle name="1_Book1_1_Book1_Hoan chinh KH 2012 Von ho tro co MT (chi tiet) 6" xfId="10527"/>
    <cellStyle name="1_Book1_1_Book1_Hoan chinh KH 2012 Von ho tro co MT (chi tiet) 6 2" xfId="27193"/>
    <cellStyle name="1_Book1_1_Book1_Hoan chinh KH 2012 Von ho tro co MT (chi tiet) 7" xfId="27182"/>
    <cellStyle name="1_Book1_1_Book1_Hoan chinh KH 2012 Von ho tro co MT 10" xfId="10528"/>
    <cellStyle name="1_Book1_1_Book1_Hoan chinh KH 2012 Von ho tro co MT 10 2" xfId="10529"/>
    <cellStyle name="1_Book1_1_Book1_Hoan chinh KH 2012 Von ho tro co MT 10 2 2" xfId="27195"/>
    <cellStyle name="1_Book1_1_Book1_Hoan chinh KH 2012 Von ho tro co MT 10 3" xfId="10530"/>
    <cellStyle name="1_Book1_1_Book1_Hoan chinh KH 2012 Von ho tro co MT 10 3 2" xfId="27196"/>
    <cellStyle name="1_Book1_1_Book1_Hoan chinh KH 2012 Von ho tro co MT 10 4" xfId="10531"/>
    <cellStyle name="1_Book1_1_Book1_Hoan chinh KH 2012 Von ho tro co MT 10 4 2" xfId="27197"/>
    <cellStyle name="1_Book1_1_Book1_Hoan chinh KH 2012 Von ho tro co MT 10 5" xfId="27194"/>
    <cellStyle name="1_Book1_1_Book1_Hoan chinh KH 2012 Von ho tro co MT 11" xfId="10532"/>
    <cellStyle name="1_Book1_1_Book1_Hoan chinh KH 2012 Von ho tro co MT 11 2" xfId="10533"/>
    <cellStyle name="1_Book1_1_Book1_Hoan chinh KH 2012 Von ho tro co MT 11 2 2" xfId="27199"/>
    <cellStyle name="1_Book1_1_Book1_Hoan chinh KH 2012 Von ho tro co MT 11 3" xfId="10534"/>
    <cellStyle name="1_Book1_1_Book1_Hoan chinh KH 2012 Von ho tro co MT 11 3 2" xfId="27200"/>
    <cellStyle name="1_Book1_1_Book1_Hoan chinh KH 2012 Von ho tro co MT 11 4" xfId="10535"/>
    <cellStyle name="1_Book1_1_Book1_Hoan chinh KH 2012 Von ho tro co MT 11 4 2" xfId="27201"/>
    <cellStyle name="1_Book1_1_Book1_Hoan chinh KH 2012 Von ho tro co MT 11 5" xfId="27198"/>
    <cellStyle name="1_Book1_1_Book1_Hoan chinh KH 2012 Von ho tro co MT 12" xfId="10536"/>
    <cellStyle name="1_Book1_1_Book1_Hoan chinh KH 2012 Von ho tro co MT 12 2" xfId="10537"/>
    <cellStyle name="1_Book1_1_Book1_Hoan chinh KH 2012 Von ho tro co MT 12 2 2" xfId="27203"/>
    <cellStyle name="1_Book1_1_Book1_Hoan chinh KH 2012 Von ho tro co MT 12 3" xfId="10538"/>
    <cellStyle name="1_Book1_1_Book1_Hoan chinh KH 2012 Von ho tro co MT 12 3 2" xfId="27204"/>
    <cellStyle name="1_Book1_1_Book1_Hoan chinh KH 2012 Von ho tro co MT 12 4" xfId="10539"/>
    <cellStyle name="1_Book1_1_Book1_Hoan chinh KH 2012 Von ho tro co MT 12 4 2" xfId="27205"/>
    <cellStyle name="1_Book1_1_Book1_Hoan chinh KH 2012 Von ho tro co MT 12 5" xfId="27202"/>
    <cellStyle name="1_Book1_1_Book1_Hoan chinh KH 2012 Von ho tro co MT 13" xfId="10540"/>
    <cellStyle name="1_Book1_1_Book1_Hoan chinh KH 2012 Von ho tro co MT 13 2" xfId="10541"/>
    <cellStyle name="1_Book1_1_Book1_Hoan chinh KH 2012 Von ho tro co MT 13 2 2" xfId="27207"/>
    <cellStyle name="1_Book1_1_Book1_Hoan chinh KH 2012 Von ho tro co MT 13 3" xfId="10542"/>
    <cellStyle name="1_Book1_1_Book1_Hoan chinh KH 2012 Von ho tro co MT 13 3 2" xfId="27208"/>
    <cellStyle name="1_Book1_1_Book1_Hoan chinh KH 2012 Von ho tro co MT 13 4" xfId="10543"/>
    <cellStyle name="1_Book1_1_Book1_Hoan chinh KH 2012 Von ho tro co MT 13 4 2" xfId="27209"/>
    <cellStyle name="1_Book1_1_Book1_Hoan chinh KH 2012 Von ho tro co MT 13 5" xfId="27206"/>
    <cellStyle name="1_Book1_1_Book1_Hoan chinh KH 2012 Von ho tro co MT 14" xfId="10544"/>
    <cellStyle name="1_Book1_1_Book1_Hoan chinh KH 2012 Von ho tro co MT 14 2" xfId="10545"/>
    <cellStyle name="1_Book1_1_Book1_Hoan chinh KH 2012 Von ho tro co MT 14 2 2" xfId="27211"/>
    <cellStyle name="1_Book1_1_Book1_Hoan chinh KH 2012 Von ho tro co MT 14 3" xfId="10546"/>
    <cellStyle name="1_Book1_1_Book1_Hoan chinh KH 2012 Von ho tro co MT 14 3 2" xfId="27212"/>
    <cellStyle name="1_Book1_1_Book1_Hoan chinh KH 2012 Von ho tro co MT 14 4" xfId="10547"/>
    <cellStyle name="1_Book1_1_Book1_Hoan chinh KH 2012 Von ho tro co MT 14 4 2" xfId="27213"/>
    <cellStyle name="1_Book1_1_Book1_Hoan chinh KH 2012 Von ho tro co MT 14 5" xfId="27210"/>
    <cellStyle name="1_Book1_1_Book1_Hoan chinh KH 2012 Von ho tro co MT 15" xfId="10548"/>
    <cellStyle name="1_Book1_1_Book1_Hoan chinh KH 2012 Von ho tro co MT 15 2" xfId="10549"/>
    <cellStyle name="1_Book1_1_Book1_Hoan chinh KH 2012 Von ho tro co MT 15 2 2" xfId="27215"/>
    <cellStyle name="1_Book1_1_Book1_Hoan chinh KH 2012 Von ho tro co MT 15 3" xfId="10550"/>
    <cellStyle name="1_Book1_1_Book1_Hoan chinh KH 2012 Von ho tro co MT 15 3 2" xfId="27216"/>
    <cellStyle name="1_Book1_1_Book1_Hoan chinh KH 2012 Von ho tro co MT 15 4" xfId="10551"/>
    <cellStyle name="1_Book1_1_Book1_Hoan chinh KH 2012 Von ho tro co MT 15 4 2" xfId="27217"/>
    <cellStyle name="1_Book1_1_Book1_Hoan chinh KH 2012 Von ho tro co MT 15 5" xfId="27214"/>
    <cellStyle name="1_Book1_1_Book1_Hoan chinh KH 2012 Von ho tro co MT 16" xfId="10552"/>
    <cellStyle name="1_Book1_1_Book1_Hoan chinh KH 2012 Von ho tro co MT 16 2" xfId="10553"/>
    <cellStyle name="1_Book1_1_Book1_Hoan chinh KH 2012 Von ho tro co MT 16 2 2" xfId="27219"/>
    <cellStyle name="1_Book1_1_Book1_Hoan chinh KH 2012 Von ho tro co MT 16 3" xfId="10554"/>
    <cellStyle name="1_Book1_1_Book1_Hoan chinh KH 2012 Von ho tro co MT 16 3 2" xfId="27220"/>
    <cellStyle name="1_Book1_1_Book1_Hoan chinh KH 2012 Von ho tro co MT 16 4" xfId="10555"/>
    <cellStyle name="1_Book1_1_Book1_Hoan chinh KH 2012 Von ho tro co MT 16 4 2" xfId="27221"/>
    <cellStyle name="1_Book1_1_Book1_Hoan chinh KH 2012 Von ho tro co MT 16 5" xfId="27218"/>
    <cellStyle name="1_Book1_1_Book1_Hoan chinh KH 2012 Von ho tro co MT 17" xfId="10556"/>
    <cellStyle name="1_Book1_1_Book1_Hoan chinh KH 2012 Von ho tro co MT 17 2" xfId="10557"/>
    <cellStyle name="1_Book1_1_Book1_Hoan chinh KH 2012 Von ho tro co MT 17 2 2" xfId="27223"/>
    <cellStyle name="1_Book1_1_Book1_Hoan chinh KH 2012 Von ho tro co MT 17 3" xfId="10558"/>
    <cellStyle name="1_Book1_1_Book1_Hoan chinh KH 2012 Von ho tro co MT 17 3 2" xfId="27224"/>
    <cellStyle name="1_Book1_1_Book1_Hoan chinh KH 2012 Von ho tro co MT 17 4" xfId="10559"/>
    <cellStyle name="1_Book1_1_Book1_Hoan chinh KH 2012 Von ho tro co MT 17 4 2" xfId="27225"/>
    <cellStyle name="1_Book1_1_Book1_Hoan chinh KH 2012 Von ho tro co MT 17 5" xfId="27222"/>
    <cellStyle name="1_Book1_1_Book1_Hoan chinh KH 2012 Von ho tro co MT 18" xfId="10560"/>
    <cellStyle name="1_Book1_1_Book1_Hoan chinh KH 2012 Von ho tro co MT 18 2" xfId="27226"/>
    <cellStyle name="1_Book1_1_Book1_Hoan chinh KH 2012 Von ho tro co MT 19" xfId="10561"/>
    <cellStyle name="1_Book1_1_Book1_Hoan chinh KH 2012 Von ho tro co MT 19 2" xfId="27227"/>
    <cellStyle name="1_Book1_1_Book1_Hoan chinh KH 2012 Von ho tro co MT 2" xfId="10562"/>
    <cellStyle name="1_Book1_1_Book1_Hoan chinh KH 2012 Von ho tro co MT 2 2" xfId="10563"/>
    <cellStyle name="1_Book1_1_Book1_Hoan chinh KH 2012 Von ho tro co MT 2 2 2" xfId="27229"/>
    <cellStyle name="1_Book1_1_Book1_Hoan chinh KH 2012 Von ho tro co MT 2 3" xfId="10564"/>
    <cellStyle name="1_Book1_1_Book1_Hoan chinh KH 2012 Von ho tro co MT 2 3 2" xfId="27230"/>
    <cellStyle name="1_Book1_1_Book1_Hoan chinh KH 2012 Von ho tro co MT 2 4" xfId="10565"/>
    <cellStyle name="1_Book1_1_Book1_Hoan chinh KH 2012 Von ho tro co MT 2 4 2" xfId="27231"/>
    <cellStyle name="1_Book1_1_Book1_Hoan chinh KH 2012 Von ho tro co MT 2 5" xfId="27228"/>
    <cellStyle name="1_Book1_1_Book1_Hoan chinh KH 2012 Von ho tro co MT 20" xfId="10566"/>
    <cellStyle name="1_Book1_1_Book1_Hoan chinh KH 2012 Von ho tro co MT 20 2" xfId="27232"/>
    <cellStyle name="1_Book1_1_Book1_Hoan chinh KH 2012 Von ho tro co MT 21" xfId="27181"/>
    <cellStyle name="1_Book1_1_Book1_Hoan chinh KH 2012 Von ho tro co MT 3" xfId="10567"/>
    <cellStyle name="1_Book1_1_Book1_Hoan chinh KH 2012 Von ho tro co MT 3 2" xfId="10568"/>
    <cellStyle name="1_Book1_1_Book1_Hoan chinh KH 2012 Von ho tro co MT 3 2 2" xfId="27234"/>
    <cellStyle name="1_Book1_1_Book1_Hoan chinh KH 2012 Von ho tro co MT 3 3" xfId="10569"/>
    <cellStyle name="1_Book1_1_Book1_Hoan chinh KH 2012 Von ho tro co MT 3 3 2" xfId="27235"/>
    <cellStyle name="1_Book1_1_Book1_Hoan chinh KH 2012 Von ho tro co MT 3 4" xfId="10570"/>
    <cellStyle name="1_Book1_1_Book1_Hoan chinh KH 2012 Von ho tro co MT 3 4 2" xfId="27236"/>
    <cellStyle name="1_Book1_1_Book1_Hoan chinh KH 2012 Von ho tro co MT 3 5" xfId="27233"/>
    <cellStyle name="1_Book1_1_Book1_Hoan chinh KH 2012 Von ho tro co MT 4" xfId="10571"/>
    <cellStyle name="1_Book1_1_Book1_Hoan chinh KH 2012 Von ho tro co MT 4 2" xfId="10572"/>
    <cellStyle name="1_Book1_1_Book1_Hoan chinh KH 2012 Von ho tro co MT 4 2 2" xfId="27238"/>
    <cellStyle name="1_Book1_1_Book1_Hoan chinh KH 2012 Von ho tro co MT 4 3" xfId="10573"/>
    <cellStyle name="1_Book1_1_Book1_Hoan chinh KH 2012 Von ho tro co MT 4 3 2" xfId="27239"/>
    <cellStyle name="1_Book1_1_Book1_Hoan chinh KH 2012 Von ho tro co MT 4 4" xfId="10574"/>
    <cellStyle name="1_Book1_1_Book1_Hoan chinh KH 2012 Von ho tro co MT 4 4 2" xfId="27240"/>
    <cellStyle name="1_Book1_1_Book1_Hoan chinh KH 2012 Von ho tro co MT 4 5" xfId="27237"/>
    <cellStyle name="1_Book1_1_Book1_Hoan chinh KH 2012 Von ho tro co MT 5" xfId="10575"/>
    <cellStyle name="1_Book1_1_Book1_Hoan chinh KH 2012 Von ho tro co MT 5 2" xfId="10576"/>
    <cellStyle name="1_Book1_1_Book1_Hoan chinh KH 2012 Von ho tro co MT 5 2 2" xfId="27242"/>
    <cellStyle name="1_Book1_1_Book1_Hoan chinh KH 2012 Von ho tro co MT 5 3" xfId="10577"/>
    <cellStyle name="1_Book1_1_Book1_Hoan chinh KH 2012 Von ho tro co MT 5 3 2" xfId="27243"/>
    <cellStyle name="1_Book1_1_Book1_Hoan chinh KH 2012 Von ho tro co MT 5 4" xfId="10578"/>
    <cellStyle name="1_Book1_1_Book1_Hoan chinh KH 2012 Von ho tro co MT 5 4 2" xfId="27244"/>
    <cellStyle name="1_Book1_1_Book1_Hoan chinh KH 2012 Von ho tro co MT 5 5" xfId="27241"/>
    <cellStyle name="1_Book1_1_Book1_Hoan chinh KH 2012 Von ho tro co MT 6" xfId="10579"/>
    <cellStyle name="1_Book1_1_Book1_Hoan chinh KH 2012 Von ho tro co MT 6 2" xfId="10580"/>
    <cellStyle name="1_Book1_1_Book1_Hoan chinh KH 2012 Von ho tro co MT 6 2 2" xfId="27246"/>
    <cellStyle name="1_Book1_1_Book1_Hoan chinh KH 2012 Von ho tro co MT 6 3" xfId="10581"/>
    <cellStyle name="1_Book1_1_Book1_Hoan chinh KH 2012 Von ho tro co MT 6 3 2" xfId="27247"/>
    <cellStyle name="1_Book1_1_Book1_Hoan chinh KH 2012 Von ho tro co MT 6 4" xfId="10582"/>
    <cellStyle name="1_Book1_1_Book1_Hoan chinh KH 2012 Von ho tro co MT 6 4 2" xfId="27248"/>
    <cellStyle name="1_Book1_1_Book1_Hoan chinh KH 2012 Von ho tro co MT 6 5" xfId="27245"/>
    <cellStyle name="1_Book1_1_Book1_Hoan chinh KH 2012 Von ho tro co MT 7" xfId="10583"/>
    <cellStyle name="1_Book1_1_Book1_Hoan chinh KH 2012 Von ho tro co MT 7 2" xfId="10584"/>
    <cellStyle name="1_Book1_1_Book1_Hoan chinh KH 2012 Von ho tro co MT 7 2 2" xfId="27250"/>
    <cellStyle name="1_Book1_1_Book1_Hoan chinh KH 2012 Von ho tro co MT 7 3" xfId="10585"/>
    <cellStyle name="1_Book1_1_Book1_Hoan chinh KH 2012 Von ho tro co MT 7 3 2" xfId="27251"/>
    <cellStyle name="1_Book1_1_Book1_Hoan chinh KH 2012 Von ho tro co MT 7 4" xfId="10586"/>
    <cellStyle name="1_Book1_1_Book1_Hoan chinh KH 2012 Von ho tro co MT 7 4 2" xfId="27252"/>
    <cellStyle name="1_Book1_1_Book1_Hoan chinh KH 2012 Von ho tro co MT 7 5" xfId="27249"/>
    <cellStyle name="1_Book1_1_Book1_Hoan chinh KH 2012 Von ho tro co MT 8" xfId="10587"/>
    <cellStyle name="1_Book1_1_Book1_Hoan chinh KH 2012 Von ho tro co MT 8 2" xfId="10588"/>
    <cellStyle name="1_Book1_1_Book1_Hoan chinh KH 2012 Von ho tro co MT 8 2 2" xfId="27254"/>
    <cellStyle name="1_Book1_1_Book1_Hoan chinh KH 2012 Von ho tro co MT 8 3" xfId="10589"/>
    <cellStyle name="1_Book1_1_Book1_Hoan chinh KH 2012 Von ho tro co MT 8 3 2" xfId="27255"/>
    <cellStyle name="1_Book1_1_Book1_Hoan chinh KH 2012 Von ho tro co MT 8 4" xfId="10590"/>
    <cellStyle name="1_Book1_1_Book1_Hoan chinh KH 2012 Von ho tro co MT 8 4 2" xfId="27256"/>
    <cellStyle name="1_Book1_1_Book1_Hoan chinh KH 2012 Von ho tro co MT 8 5" xfId="27253"/>
    <cellStyle name="1_Book1_1_Book1_Hoan chinh KH 2012 Von ho tro co MT 9" xfId="10591"/>
    <cellStyle name="1_Book1_1_Book1_Hoan chinh KH 2012 Von ho tro co MT 9 2" xfId="10592"/>
    <cellStyle name="1_Book1_1_Book1_Hoan chinh KH 2012 Von ho tro co MT 9 2 2" xfId="27258"/>
    <cellStyle name="1_Book1_1_Book1_Hoan chinh KH 2012 Von ho tro co MT 9 3" xfId="10593"/>
    <cellStyle name="1_Book1_1_Book1_Hoan chinh KH 2012 Von ho tro co MT 9 3 2" xfId="27259"/>
    <cellStyle name="1_Book1_1_Book1_Hoan chinh KH 2012 Von ho tro co MT 9 4" xfId="10594"/>
    <cellStyle name="1_Book1_1_Book1_Hoan chinh KH 2012 Von ho tro co MT 9 4 2" xfId="27260"/>
    <cellStyle name="1_Book1_1_Book1_Hoan chinh KH 2012 Von ho tro co MT 9 5" xfId="27257"/>
    <cellStyle name="1_Book1_1_Book1_Hoan chinh KH 2012 Von ho tro co MT_Bao cao giai ngan quy I" xfId="10595"/>
    <cellStyle name="1_Book1_1_Book1_Hoan chinh KH 2012 Von ho tro co MT_Bao cao giai ngan quy I 2" xfId="10596"/>
    <cellStyle name="1_Book1_1_Book1_Hoan chinh KH 2012 Von ho tro co MT_Bao cao giai ngan quy I 2 2" xfId="10597"/>
    <cellStyle name="1_Book1_1_Book1_Hoan chinh KH 2012 Von ho tro co MT_Bao cao giai ngan quy I 2 2 2" xfId="27263"/>
    <cellStyle name="1_Book1_1_Book1_Hoan chinh KH 2012 Von ho tro co MT_Bao cao giai ngan quy I 2 3" xfId="10598"/>
    <cellStyle name="1_Book1_1_Book1_Hoan chinh KH 2012 Von ho tro co MT_Bao cao giai ngan quy I 2 3 2" xfId="27264"/>
    <cellStyle name="1_Book1_1_Book1_Hoan chinh KH 2012 Von ho tro co MT_Bao cao giai ngan quy I 2 4" xfId="10599"/>
    <cellStyle name="1_Book1_1_Book1_Hoan chinh KH 2012 Von ho tro co MT_Bao cao giai ngan quy I 2 4 2" xfId="27265"/>
    <cellStyle name="1_Book1_1_Book1_Hoan chinh KH 2012 Von ho tro co MT_Bao cao giai ngan quy I 2 5" xfId="27262"/>
    <cellStyle name="1_Book1_1_Book1_Hoan chinh KH 2012 Von ho tro co MT_Bao cao giai ngan quy I 3" xfId="10600"/>
    <cellStyle name="1_Book1_1_Book1_Hoan chinh KH 2012 Von ho tro co MT_Bao cao giai ngan quy I 3 2" xfId="10601"/>
    <cellStyle name="1_Book1_1_Book1_Hoan chinh KH 2012 Von ho tro co MT_Bao cao giai ngan quy I 3 2 2" xfId="27267"/>
    <cellStyle name="1_Book1_1_Book1_Hoan chinh KH 2012 Von ho tro co MT_Bao cao giai ngan quy I 3 3" xfId="10602"/>
    <cellStyle name="1_Book1_1_Book1_Hoan chinh KH 2012 Von ho tro co MT_Bao cao giai ngan quy I 3 3 2" xfId="27268"/>
    <cellStyle name="1_Book1_1_Book1_Hoan chinh KH 2012 Von ho tro co MT_Bao cao giai ngan quy I 3 4" xfId="10603"/>
    <cellStyle name="1_Book1_1_Book1_Hoan chinh KH 2012 Von ho tro co MT_Bao cao giai ngan quy I 3 4 2" xfId="27269"/>
    <cellStyle name="1_Book1_1_Book1_Hoan chinh KH 2012 Von ho tro co MT_Bao cao giai ngan quy I 3 5" xfId="27266"/>
    <cellStyle name="1_Book1_1_Book1_Hoan chinh KH 2012 Von ho tro co MT_Bao cao giai ngan quy I 4" xfId="10604"/>
    <cellStyle name="1_Book1_1_Book1_Hoan chinh KH 2012 Von ho tro co MT_Bao cao giai ngan quy I 4 2" xfId="27270"/>
    <cellStyle name="1_Book1_1_Book1_Hoan chinh KH 2012 Von ho tro co MT_Bao cao giai ngan quy I 5" xfId="10605"/>
    <cellStyle name="1_Book1_1_Book1_Hoan chinh KH 2012 Von ho tro co MT_Bao cao giai ngan quy I 5 2" xfId="27271"/>
    <cellStyle name="1_Book1_1_Book1_Hoan chinh KH 2012 Von ho tro co MT_Bao cao giai ngan quy I 6" xfId="10606"/>
    <cellStyle name="1_Book1_1_Book1_Hoan chinh KH 2012 Von ho tro co MT_Bao cao giai ngan quy I 6 2" xfId="27272"/>
    <cellStyle name="1_Book1_1_Book1_Hoan chinh KH 2012 Von ho tro co MT_Bao cao giai ngan quy I 7" xfId="27261"/>
    <cellStyle name="1_Book1_1_Book1_Hoan chinh KH 2012 Von ho tro co MT_BC von DTPT 6 thang 2012" xfId="10607"/>
    <cellStyle name="1_Book1_1_Book1_Hoan chinh KH 2012 Von ho tro co MT_BC von DTPT 6 thang 2012 2" xfId="10608"/>
    <cellStyle name="1_Book1_1_Book1_Hoan chinh KH 2012 Von ho tro co MT_BC von DTPT 6 thang 2012 2 2" xfId="10609"/>
    <cellStyle name="1_Book1_1_Book1_Hoan chinh KH 2012 Von ho tro co MT_BC von DTPT 6 thang 2012 2 2 2" xfId="27275"/>
    <cellStyle name="1_Book1_1_Book1_Hoan chinh KH 2012 Von ho tro co MT_BC von DTPT 6 thang 2012 2 3" xfId="10610"/>
    <cellStyle name="1_Book1_1_Book1_Hoan chinh KH 2012 Von ho tro co MT_BC von DTPT 6 thang 2012 2 3 2" xfId="27276"/>
    <cellStyle name="1_Book1_1_Book1_Hoan chinh KH 2012 Von ho tro co MT_BC von DTPT 6 thang 2012 2 4" xfId="10611"/>
    <cellStyle name="1_Book1_1_Book1_Hoan chinh KH 2012 Von ho tro co MT_BC von DTPT 6 thang 2012 2 4 2" xfId="27277"/>
    <cellStyle name="1_Book1_1_Book1_Hoan chinh KH 2012 Von ho tro co MT_BC von DTPT 6 thang 2012 2 5" xfId="27274"/>
    <cellStyle name="1_Book1_1_Book1_Hoan chinh KH 2012 Von ho tro co MT_BC von DTPT 6 thang 2012 3" xfId="10612"/>
    <cellStyle name="1_Book1_1_Book1_Hoan chinh KH 2012 Von ho tro co MT_BC von DTPT 6 thang 2012 3 2" xfId="10613"/>
    <cellStyle name="1_Book1_1_Book1_Hoan chinh KH 2012 Von ho tro co MT_BC von DTPT 6 thang 2012 3 2 2" xfId="27279"/>
    <cellStyle name="1_Book1_1_Book1_Hoan chinh KH 2012 Von ho tro co MT_BC von DTPT 6 thang 2012 3 3" xfId="10614"/>
    <cellStyle name="1_Book1_1_Book1_Hoan chinh KH 2012 Von ho tro co MT_BC von DTPT 6 thang 2012 3 3 2" xfId="27280"/>
    <cellStyle name="1_Book1_1_Book1_Hoan chinh KH 2012 Von ho tro co MT_BC von DTPT 6 thang 2012 3 4" xfId="10615"/>
    <cellStyle name="1_Book1_1_Book1_Hoan chinh KH 2012 Von ho tro co MT_BC von DTPT 6 thang 2012 3 4 2" xfId="27281"/>
    <cellStyle name="1_Book1_1_Book1_Hoan chinh KH 2012 Von ho tro co MT_BC von DTPT 6 thang 2012 3 5" xfId="27278"/>
    <cellStyle name="1_Book1_1_Book1_Hoan chinh KH 2012 Von ho tro co MT_BC von DTPT 6 thang 2012 4" xfId="10616"/>
    <cellStyle name="1_Book1_1_Book1_Hoan chinh KH 2012 Von ho tro co MT_BC von DTPT 6 thang 2012 4 2" xfId="27282"/>
    <cellStyle name="1_Book1_1_Book1_Hoan chinh KH 2012 Von ho tro co MT_BC von DTPT 6 thang 2012 5" xfId="10617"/>
    <cellStyle name="1_Book1_1_Book1_Hoan chinh KH 2012 Von ho tro co MT_BC von DTPT 6 thang 2012 5 2" xfId="27283"/>
    <cellStyle name="1_Book1_1_Book1_Hoan chinh KH 2012 Von ho tro co MT_BC von DTPT 6 thang 2012 6" xfId="10618"/>
    <cellStyle name="1_Book1_1_Book1_Hoan chinh KH 2012 Von ho tro co MT_BC von DTPT 6 thang 2012 6 2" xfId="27284"/>
    <cellStyle name="1_Book1_1_Book1_Hoan chinh KH 2012 Von ho tro co MT_BC von DTPT 6 thang 2012 7" xfId="27273"/>
    <cellStyle name="1_Book1_1_Book1_Hoan chinh KH 2012 Von ho tro co MT_Bieu du thao QD von ho tro co MT" xfId="10619"/>
    <cellStyle name="1_Book1_1_Book1_Hoan chinh KH 2012 Von ho tro co MT_Bieu du thao QD von ho tro co MT 2" xfId="10620"/>
    <cellStyle name="1_Book1_1_Book1_Hoan chinh KH 2012 Von ho tro co MT_Bieu du thao QD von ho tro co MT 2 2" xfId="10621"/>
    <cellStyle name="1_Book1_1_Book1_Hoan chinh KH 2012 Von ho tro co MT_Bieu du thao QD von ho tro co MT 2 2 2" xfId="27287"/>
    <cellStyle name="1_Book1_1_Book1_Hoan chinh KH 2012 Von ho tro co MT_Bieu du thao QD von ho tro co MT 2 3" xfId="10622"/>
    <cellStyle name="1_Book1_1_Book1_Hoan chinh KH 2012 Von ho tro co MT_Bieu du thao QD von ho tro co MT 2 3 2" xfId="27288"/>
    <cellStyle name="1_Book1_1_Book1_Hoan chinh KH 2012 Von ho tro co MT_Bieu du thao QD von ho tro co MT 2 4" xfId="10623"/>
    <cellStyle name="1_Book1_1_Book1_Hoan chinh KH 2012 Von ho tro co MT_Bieu du thao QD von ho tro co MT 2 4 2" xfId="27289"/>
    <cellStyle name="1_Book1_1_Book1_Hoan chinh KH 2012 Von ho tro co MT_Bieu du thao QD von ho tro co MT 2 5" xfId="27286"/>
    <cellStyle name="1_Book1_1_Book1_Hoan chinh KH 2012 Von ho tro co MT_Bieu du thao QD von ho tro co MT 3" xfId="10624"/>
    <cellStyle name="1_Book1_1_Book1_Hoan chinh KH 2012 Von ho tro co MT_Bieu du thao QD von ho tro co MT 3 2" xfId="10625"/>
    <cellStyle name="1_Book1_1_Book1_Hoan chinh KH 2012 Von ho tro co MT_Bieu du thao QD von ho tro co MT 3 2 2" xfId="27291"/>
    <cellStyle name="1_Book1_1_Book1_Hoan chinh KH 2012 Von ho tro co MT_Bieu du thao QD von ho tro co MT 3 3" xfId="10626"/>
    <cellStyle name="1_Book1_1_Book1_Hoan chinh KH 2012 Von ho tro co MT_Bieu du thao QD von ho tro co MT 3 3 2" xfId="27292"/>
    <cellStyle name="1_Book1_1_Book1_Hoan chinh KH 2012 Von ho tro co MT_Bieu du thao QD von ho tro co MT 3 4" xfId="10627"/>
    <cellStyle name="1_Book1_1_Book1_Hoan chinh KH 2012 Von ho tro co MT_Bieu du thao QD von ho tro co MT 3 4 2" xfId="27293"/>
    <cellStyle name="1_Book1_1_Book1_Hoan chinh KH 2012 Von ho tro co MT_Bieu du thao QD von ho tro co MT 3 5" xfId="27290"/>
    <cellStyle name="1_Book1_1_Book1_Hoan chinh KH 2012 Von ho tro co MT_Bieu du thao QD von ho tro co MT 4" xfId="10628"/>
    <cellStyle name="1_Book1_1_Book1_Hoan chinh KH 2012 Von ho tro co MT_Bieu du thao QD von ho tro co MT 4 2" xfId="27294"/>
    <cellStyle name="1_Book1_1_Book1_Hoan chinh KH 2012 Von ho tro co MT_Bieu du thao QD von ho tro co MT 5" xfId="10629"/>
    <cellStyle name="1_Book1_1_Book1_Hoan chinh KH 2012 Von ho tro co MT_Bieu du thao QD von ho tro co MT 5 2" xfId="27295"/>
    <cellStyle name="1_Book1_1_Book1_Hoan chinh KH 2012 Von ho tro co MT_Bieu du thao QD von ho tro co MT 6" xfId="10630"/>
    <cellStyle name="1_Book1_1_Book1_Hoan chinh KH 2012 Von ho tro co MT_Bieu du thao QD von ho tro co MT 6 2" xfId="27296"/>
    <cellStyle name="1_Book1_1_Book1_Hoan chinh KH 2012 Von ho tro co MT_Bieu du thao QD von ho tro co MT 7" xfId="27285"/>
    <cellStyle name="1_Book1_1_Book1_Hoan chinh KH 2012 Von ho tro co MT_Ke hoach 2012 theo doi (giai ngan 30.6.12)" xfId="10631"/>
    <cellStyle name="1_Book1_1_Book1_Hoan chinh KH 2012 Von ho tro co MT_Ke hoach 2012 theo doi (giai ngan 30.6.12) 2" xfId="10632"/>
    <cellStyle name="1_Book1_1_Book1_Hoan chinh KH 2012 Von ho tro co MT_Ke hoach 2012 theo doi (giai ngan 30.6.12) 2 2" xfId="10633"/>
    <cellStyle name="1_Book1_1_Book1_Hoan chinh KH 2012 Von ho tro co MT_Ke hoach 2012 theo doi (giai ngan 30.6.12) 2 2 2" xfId="27299"/>
    <cellStyle name="1_Book1_1_Book1_Hoan chinh KH 2012 Von ho tro co MT_Ke hoach 2012 theo doi (giai ngan 30.6.12) 2 3" xfId="10634"/>
    <cellStyle name="1_Book1_1_Book1_Hoan chinh KH 2012 Von ho tro co MT_Ke hoach 2012 theo doi (giai ngan 30.6.12) 2 3 2" xfId="27300"/>
    <cellStyle name="1_Book1_1_Book1_Hoan chinh KH 2012 Von ho tro co MT_Ke hoach 2012 theo doi (giai ngan 30.6.12) 2 4" xfId="10635"/>
    <cellStyle name="1_Book1_1_Book1_Hoan chinh KH 2012 Von ho tro co MT_Ke hoach 2012 theo doi (giai ngan 30.6.12) 2 4 2" xfId="27301"/>
    <cellStyle name="1_Book1_1_Book1_Hoan chinh KH 2012 Von ho tro co MT_Ke hoach 2012 theo doi (giai ngan 30.6.12) 2 5" xfId="27298"/>
    <cellStyle name="1_Book1_1_Book1_Hoan chinh KH 2012 Von ho tro co MT_Ke hoach 2012 theo doi (giai ngan 30.6.12) 3" xfId="10636"/>
    <cellStyle name="1_Book1_1_Book1_Hoan chinh KH 2012 Von ho tro co MT_Ke hoach 2012 theo doi (giai ngan 30.6.12) 3 2" xfId="10637"/>
    <cellStyle name="1_Book1_1_Book1_Hoan chinh KH 2012 Von ho tro co MT_Ke hoach 2012 theo doi (giai ngan 30.6.12) 3 2 2" xfId="27303"/>
    <cellStyle name="1_Book1_1_Book1_Hoan chinh KH 2012 Von ho tro co MT_Ke hoach 2012 theo doi (giai ngan 30.6.12) 3 3" xfId="10638"/>
    <cellStyle name="1_Book1_1_Book1_Hoan chinh KH 2012 Von ho tro co MT_Ke hoach 2012 theo doi (giai ngan 30.6.12) 3 3 2" xfId="27304"/>
    <cellStyle name="1_Book1_1_Book1_Hoan chinh KH 2012 Von ho tro co MT_Ke hoach 2012 theo doi (giai ngan 30.6.12) 3 4" xfId="10639"/>
    <cellStyle name="1_Book1_1_Book1_Hoan chinh KH 2012 Von ho tro co MT_Ke hoach 2012 theo doi (giai ngan 30.6.12) 3 4 2" xfId="27305"/>
    <cellStyle name="1_Book1_1_Book1_Hoan chinh KH 2012 Von ho tro co MT_Ke hoach 2012 theo doi (giai ngan 30.6.12) 3 5" xfId="27302"/>
    <cellStyle name="1_Book1_1_Book1_Hoan chinh KH 2012 Von ho tro co MT_Ke hoach 2012 theo doi (giai ngan 30.6.12) 4" xfId="10640"/>
    <cellStyle name="1_Book1_1_Book1_Hoan chinh KH 2012 Von ho tro co MT_Ke hoach 2012 theo doi (giai ngan 30.6.12) 4 2" xfId="27306"/>
    <cellStyle name="1_Book1_1_Book1_Hoan chinh KH 2012 Von ho tro co MT_Ke hoach 2012 theo doi (giai ngan 30.6.12) 5" xfId="10641"/>
    <cellStyle name="1_Book1_1_Book1_Hoan chinh KH 2012 Von ho tro co MT_Ke hoach 2012 theo doi (giai ngan 30.6.12) 5 2" xfId="27307"/>
    <cellStyle name="1_Book1_1_Book1_Hoan chinh KH 2012 Von ho tro co MT_Ke hoach 2012 theo doi (giai ngan 30.6.12) 6" xfId="10642"/>
    <cellStyle name="1_Book1_1_Book1_Hoan chinh KH 2012 Von ho tro co MT_Ke hoach 2012 theo doi (giai ngan 30.6.12) 6 2" xfId="27308"/>
    <cellStyle name="1_Book1_1_Book1_Hoan chinh KH 2012 Von ho tro co MT_Ke hoach 2012 theo doi (giai ngan 30.6.12) 7" xfId="27297"/>
    <cellStyle name="1_Book1_1_Book1_Ke hoach 2012 (theo doi)" xfId="10643"/>
    <cellStyle name="1_Book1_1_Book1_Ke hoach 2012 (theo doi) 2" xfId="10644"/>
    <cellStyle name="1_Book1_1_Book1_Ke hoach 2012 (theo doi) 2 2" xfId="10645"/>
    <cellStyle name="1_Book1_1_Book1_Ke hoach 2012 (theo doi) 2 2 2" xfId="27311"/>
    <cellStyle name="1_Book1_1_Book1_Ke hoach 2012 (theo doi) 2 3" xfId="10646"/>
    <cellStyle name="1_Book1_1_Book1_Ke hoach 2012 (theo doi) 2 3 2" xfId="27312"/>
    <cellStyle name="1_Book1_1_Book1_Ke hoach 2012 (theo doi) 2 4" xfId="10647"/>
    <cellStyle name="1_Book1_1_Book1_Ke hoach 2012 (theo doi) 2 4 2" xfId="27313"/>
    <cellStyle name="1_Book1_1_Book1_Ke hoach 2012 (theo doi) 2 5" xfId="27310"/>
    <cellStyle name="1_Book1_1_Book1_Ke hoach 2012 (theo doi) 3" xfId="10648"/>
    <cellStyle name="1_Book1_1_Book1_Ke hoach 2012 (theo doi) 3 2" xfId="10649"/>
    <cellStyle name="1_Book1_1_Book1_Ke hoach 2012 (theo doi) 3 2 2" xfId="27315"/>
    <cellStyle name="1_Book1_1_Book1_Ke hoach 2012 (theo doi) 3 3" xfId="10650"/>
    <cellStyle name="1_Book1_1_Book1_Ke hoach 2012 (theo doi) 3 3 2" xfId="27316"/>
    <cellStyle name="1_Book1_1_Book1_Ke hoach 2012 (theo doi) 3 4" xfId="10651"/>
    <cellStyle name="1_Book1_1_Book1_Ke hoach 2012 (theo doi) 3 4 2" xfId="27317"/>
    <cellStyle name="1_Book1_1_Book1_Ke hoach 2012 (theo doi) 3 5" xfId="27314"/>
    <cellStyle name="1_Book1_1_Book1_Ke hoach 2012 (theo doi) 4" xfId="10652"/>
    <cellStyle name="1_Book1_1_Book1_Ke hoach 2012 (theo doi) 4 2" xfId="27318"/>
    <cellStyle name="1_Book1_1_Book1_Ke hoach 2012 (theo doi) 5" xfId="10653"/>
    <cellStyle name="1_Book1_1_Book1_Ke hoach 2012 (theo doi) 5 2" xfId="27319"/>
    <cellStyle name="1_Book1_1_Book1_Ke hoach 2012 (theo doi) 6" xfId="10654"/>
    <cellStyle name="1_Book1_1_Book1_Ke hoach 2012 (theo doi) 6 2" xfId="27320"/>
    <cellStyle name="1_Book1_1_Book1_Ke hoach 2012 (theo doi) 7" xfId="27309"/>
    <cellStyle name="1_Book1_1_Book1_Ke hoach 2012 theo doi (giai ngan 30.6.12)" xfId="10655"/>
    <cellStyle name="1_Book1_1_Book1_Ke hoach 2012 theo doi (giai ngan 30.6.12) 2" xfId="10656"/>
    <cellStyle name="1_Book1_1_Book1_Ke hoach 2012 theo doi (giai ngan 30.6.12) 2 2" xfId="10657"/>
    <cellStyle name="1_Book1_1_Book1_Ke hoach 2012 theo doi (giai ngan 30.6.12) 2 2 2" xfId="27323"/>
    <cellStyle name="1_Book1_1_Book1_Ke hoach 2012 theo doi (giai ngan 30.6.12) 2 3" xfId="10658"/>
    <cellStyle name="1_Book1_1_Book1_Ke hoach 2012 theo doi (giai ngan 30.6.12) 2 3 2" xfId="27324"/>
    <cellStyle name="1_Book1_1_Book1_Ke hoach 2012 theo doi (giai ngan 30.6.12) 2 4" xfId="10659"/>
    <cellStyle name="1_Book1_1_Book1_Ke hoach 2012 theo doi (giai ngan 30.6.12) 2 4 2" xfId="27325"/>
    <cellStyle name="1_Book1_1_Book1_Ke hoach 2012 theo doi (giai ngan 30.6.12) 2 5" xfId="27322"/>
    <cellStyle name="1_Book1_1_Book1_Ke hoach 2012 theo doi (giai ngan 30.6.12) 3" xfId="10660"/>
    <cellStyle name="1_Book1_1_Book1_Ke hoach 2012 theo doi (giai ngan 30.6.12) 3 2" xfId="10661"/>
    <cellStyle name="1_Book1_1_Book1_Ke hoach 2012 theo doi (giai ngan 30.6.12) 3 2 2" xfId="27327"/>
    <cellStyle name="1_Book1_1_Book1_Ke hoach 2012 theo doi (giai ngan 30.6.12) 3 3" xfId="10662"/>
    <cellStyle name="1_Book1_1_Book1_Ke hoach 2012 theo doi (giai ngan 30.6.12) 3 3 2" xfId="27328"/>
    <cellStyle name="1_Book1_1_Book1_Ke hoach 2012 theo doi (giai ngan 30.6.12) 3 4" xfId="10663"/>
    <cellStyle name="1_Book1_1_Book1_Ke hoach 2012 theo doi (giai ngan 30.6.12) 3 4 2" xfId="27329"/>
    <cellStyle name="1_Book1_1_Book1_Ke hoach 2012 theo doi (giai ngan 30.6.12) 3 5" xfId="27326"/>
    <cellStyle name="1_Book1_1_Book1_Ke hoach 2012 theo doi (giai ngan 30.6.12) 4" xfId="10664"/>
    <cellStyle name="1_Book1_1_Book1_Ke hoach 2012 theo doi (giai ngan 30.6.12) 4 2" xfId="27330"/>
    <cellStyle name="1_Book1_1_Book1_Ke hoach 2012 theo doi (giai ngan 30.6.12) 5" xfId="10665"/>
    <cellStyle name="1_Book1_1_Book1_Ke hoach 2012 theo doi (giai ngan 30.6.12) 5 2" xfId="27331"/>
    <cellStyle name="1_Book1_1_Book1_Ke hoach 2012 theo doi (giai ngan 30.6.12) 6" xfId="10666"/>
    <cellStyle name="1_Book1_1_Book1_Ke hoach 2012 theo doi (giai ngan 30.6.12) 6 2" xfId="27332"/>
    <cellStyle name="1_Book1_1_Book1_Ke hoach 2012 theo doi (giai ngan 30.6.12) 7" xfId="27321"/>
    <cellStyle name="1_Book1_1_Dang ky phan khai von ODA (gui Bo)" xfId="10667"/>
    <cellStyle name="1_Book1_1_Dang ky phan khai von ODA (gui Bo) 2" xfId="10668"/>
    <cellStyle name="1_Book1_1_Dang ky phan khai von ODA (gui Bo) 2 2" xfId="10669"/>
    <cellStyle name="1_Book1_1_Dang ky phan khai von ODA (gui Bo) 2 2 2" xfId="27335"/>
    <cellStyle name="1_Book1_1_Dang ky phan khai von ODA (gui Bo) 2 3" xfId="10670"/>
    <cellStyle name="1_Book1_1_Dang ky phan khai von ODA (gui Bo) 2 3 2" xfId="27336"/>
    <cellStyle name="1_Book1_1_Dang ky phan khai von ODA (gui Bo) 2 4" xfId="10671"/>
    <cellStyle name="1_Book1_1_Dang ky phan khai von ODA (gui Bo) 2 4 2" xfId="27337"/>
    <cellStyle name="1_Book1_1_Dang ky phan khai von ODA (gui Bo) 2 5" xfId="27334"/>
    <cellStyle name="1_Book1_1_Dang ky phan khai von ODA (gui Bo) 3" xfId="10672"/>
    <cellStyle name="1_Book1_1_Dang ky phan khai von ODA (gui Bo) 3 2" xfId="27338"/>
    <cellStyle name="1_Book1_1_Dang ky phan khai von ODA (gui Bo) 4" xfId="10673"/>
    <cellStyle name="1_Book1_1_Dang ky phan khai von ODA (gui Bo) 4 2" xfId="27339"/>
    <cellStyle name="1_Book1_1_Dang ky phan khai von ODA (gui Bo) 5" xfId="10674"/>
    <cellStyle name="1_Book1_1_Dang ky phan khai von ODA (gui Bo) 5 2" xfId="27340"/>
    <cellStyle name="1_Book1_1_Dang ky phan khai von ODA (gui Bo) 6" xfId="27333"/>
    <cellStyle name="1_Book1_1_Dang ky phan khai von ODA (gui Bo)_BC von DTPT 6 thang 2012" xfId="10675"/>
    <cellStyle name="1_Book1_1_Dang ky phan khai von ODA (gui Bo)_BC von DTPT 6 thang 2012 2" xfId="10676"/>
    <cellStyle name="1_Book1_1_Dang ky phan khai von ODA (gui Bo)_BC von DTPT 6 thang 2012 2 2" xfId="10677"/>
    <cellStyle name="1_Book1_1_Dang ky phan khai von ODA (gui Bo)_BC von DTPT 6 thang 2012 2 2 2" xfId="27343"/>
    <cellStyle name="1_Book1_1_Dang ky phan khai von ODA (gui Bo)_BC von DTPT 6 thang 2012 2 3" xfId="10678"/>
    <cellStyle name="1_Book1_1_Dang ky phan khai von ODA (gui Bo)_BC von DTPT 6 thang 2012 2 3 2" xfId="27344"/>
    <cellStyle name="1_Book1_1_Dang ky phan khai von ODA (gui Bo)_BC von DTPT 6 thang 2012 2 4" xfId="10679"/>
    <cellStyle name="1_Book1_1_Dang ky phan khai von ODA (gui Bo)_BC von DTPT 6 thang 2012 2 4 2" xfId="27345"/>
    <cellStyle name="1_Book1_1_Dang ky phan khai von ODA (gui Bo)_BC von DTPT 6 thang 2012 2 5" xfId="27342"/>
    <cellStyle name="1_Book1_1_Dang ky phan khai von ODA (gui Bo)_BC von DTPT 6 thang 2012 3" xfId="10680"/>
    <cellStyle name="1_Book1_1_Dang ky phan khai von ODA (gui Bo)_BC von DTPT 6 thang 2012 3 2" xfId="27346"/>
    <cellStyle name="1_Book1_1_Dang ky phan khai von ODA (gui Bo)_BC von DTPT 6 thang 2012 4" xfId="10681"/>
    <cellStyle name="1_Book1_1_Dang ky phan khai von ODA (gui Bo)_BC von DTPT 6 thang 2012 4 2" xfId="27347"/>
    <cellStyle name="1_Book1_1_Dang ky phan khai von ODA (gui Bo)_BC von DTPT 6 thang 2012 5" xfId="10682"/>
    <cellStyle name="1_Book1_1_Dang ky phan khai von ODA (gui Bo)_BC von DTPT 6 thang 2012 5 2" xfId="27348"/>
    <cellStyle name="1_Book1_1_Dang ky phan khai von ODA (gui Bo)_BC von DTPT 6 thang 2012 6" xfId="27341"/>
    <cellStyle name="1_Book1_1_Dang ky phan khai von ODA (gui Bo)_Bieu du thao QD von ho tro co MT" xfId="10683"/>
    <cellStyle name="1_Book1_1_Dang ky phan khai von ODA (gui Bo)_Bieu du thao QD von ho tro co MT 2" xfId="10684"/>
    <cellStyle name="1_Book1_1_Dang ky phan khai von ODA (gui Bo)_Bieu du thao QD von ho tro co MT 2 2" xfId="10685"/>
    <cellStyle name="1_Book1_1_Dang ky phan khai von ODA (gui Bo)_Bieu du thao QD von ho tro co MT 2 2 2" xfId="27351"/>
    <cellStyle name="1_Book1_1_Dang ky phan khai von ODA (gui Bo)_Bieu du thao QD von ho tro co MT 2 3" xfId="10686"/>
    <cellStyle name="1_Book1_1_Dang ky phan khai von ODA (gui Bo)_Bieu du thao QD von ho tro co MT 2 3 2" xfId="27352"/>
    <cellStyle name="1_Book1_1_Dang ky phan khai von ODA (gui Bo)_Bieu du thao QD von ho tro co MT 2 4" xfId="10687"/>
    <cellStyle name="1_Book1_1_Dang ky phan khai von ODA (gui Bo)_Bieu du thao QD von ho tro co MT 2 4 2" xfId="27353"/>
    <cellStyle name="1_Book1_1_Dang ky phan khai von ODA (gui Bo)_Bieu du thao QD von ho tro co MT 2 5" xfId="27350"/>
    <cellStyle name="1_Book1_1_Dang ky phan khai von ODA (gui Bo)_Bieu du thao QD von ho tro co MT 3" xfId="10688"/>
    <cellStyle name="1_Book1_1_Dang ky phan khai von ODA (gui Bo)_Bieu du thao QD von ho tro co MT 3 2" xfId="27354"/>
    <cellStyle name="1_Book1_1_Dang ky phan khai von ODA (gui Bo)_Bieu du thao QD von ho tro co MT 4" xfId="10689"/>
    <cellStyle name="1_Book1_1_Dang ky phan khai von ODA (gui Bo)_Bieu du thao QD von ho tro co MT 4 2" xfId="27355"/>
    <cellStyle name="1_Book1_1_Dang ky phan khai von ODA (gui Bo)_Bieu du thao QD von ho tro co MT 5" xfId="10690"/>
    <cellStyle name="1_Book1_1_Dang ky phan khai von ODA (gui Bo)_Bieu du thao QD von ho tro co MT 5 2" xfId="27356"/>
    <cellStyle name="1_Book1_1_Dang ky phan khai von ODA (gui Bo)_Bieu du thao QD von ho tro co MT 6" xfId="27349"/>
    <cellStyle name="1_Book1_1_Dang ky phan khai von ODA (gui Bo)_Ke hoach 2012 theo doi (giai ngan 30.6.12)" xfId="10691"/>
    <cellStyle name="1_Book1_1_Dang ky phan khai von ODA (gui Bo)_Ke hoach 2012 theo doi (giai ngan 30.6.12) 2" xfId="10692"/>
    <cellStyle name="1_Book1_1_Dang ky phan khai von ODA (gui Bo)_Ke hoach 2012 theo doi (giai ngan 30.6.12) 2 2" xfId="10693"/>
    <cellStyle name="1_Book1_1_Dang ky phan khai von ODA (gui Bo)_Ke hoach 2012 theo doi (giai ngan 30.6.12) 2 2 2" xfId="27359"/>
    <cellStyle name="1_Book1_1_Dang ky phan khai von ODA (gui Bo)_Ke hoach 2012 theo doi (giai ngan 30.6.12) 2 3" xfId="10694"/>
    <cellStyle name="1_Book1_1_Dang ky phan khai von ODA (gui Bo)_Ke hoach 2012 theo doi (giai ngan 30.6.12) 2 3 2" xfId="27360"/>
    <cellStyle name="1_Book1_1_Dang ky phan khai von ODA (gui Bo)_Ke hoach 2012 theo doi (giai ngan 30.6.12) 2 4" xfId="10695"/>
    <cellStyle name="1_Book1_1_Dang ky phan khai von ODA (gui Bo)_Ke hoach 2012 theo doi (giai ngan 30.6.12) 2 4 2" xfId="27361"/>
    <cellStyle name="1_Book1_1_Dang ky phan khai von ODA (gui Bo)_Ke hoach 2012 theo doi (giai ngan 30.6.12) 2 5" xfId="27358"/>
    <cellStyle name="1_Book1_1_Dang ky phan khai von ODA (gui Bo)_Ke hoach 2012 theo doi (giai ngan 30.6.12) 3" xfId="10696"/>
    <cellStyle name="1_Book1_1_Dang ky phan khai von ODA (gui Bo)_Ke hoach 2012 theo doi (giai ngan 30.6.12) 3 2" xfId="27362"/>
    <cellStyle name="1_Book1_1_Dang ky phan khai von ODA (gui Bo)_Ke hoach 2012 theo doi (giai ngan 30.6.12) 4" xfId="10697"/>
    <cellStyle name="1_Book1_1_Dang ky phan khai von ODA (gui Bo)_Ke hoach 2012 theo doi (giai ngan 30.6.12) 4 2" xfId="27363"/>
    <cellStyle name="1_Book1_1_Dang ky phan khai von ODA (gui Bo)_Ke hoach 2012 theo doi (giai ngan 30.6.12) 5" xfId="10698"/>
    <cellStyle name="1_Book1_1_Dang ky phan khai von ODA (gui Bo)_Ke hoach 2012 theo doi (giai ngan 30.6.12) 5 2" xfId="27364"/>
    <cellStyle name="1_Book1_1_Dang ky phan khai von ODA (gui Bo)_Ke hoach 2012 theo doi (giai ngan 30.6.12) 6" xfId="27357"/>
    <cellStyle name="1_Book1_1_Ke hoach 2012 (theo doi)" xfId="10699"/>
    <cellStyle name="1_Book1_1_Ke hoach 2012 (theo doi) 2" xfId="10700"/>
    <cellStyle name="1_Book1_1_Ke hoach 2012 (theo doi) 2 2" xfId="10701"/>
    <cellStyle name="1_Book1_1_Ke hoach 2012 (theo doi) 2 2 2" xfId="27367"/>
    <cellStyle name="1_Book1_1_Ke hoach 2012 (theo doi) 2 3" xfId="10702"/>
    <cellStyle name="1_Book1_1_Ke hoach 2012 (theo doi) 2 3 2" xfId="27368"/>
    <cellStyle name="1_Book1_1_Ke hoach 2012 (theo doi) 2 4" xfId="10703"/>
    <cellStyle name="1_Book1_1_Ke hoach 2012 (theo doi) 2 4 2" xfId="27369"/>
    <cellStyle name="1_Book1_1_Ke hoach 2012 (theo doi) 2 5" xfId="27366"/>
    <cellStyle name="1_Book1_1_Ke hoach 2012 (theo doi) 3" xfId="10704"/>
    <cellStyle name="1_Book1_1_Ke hoach 2012 (theo doi) 3 2" xfId="27370"/>
    <cellStyle name="1_Book1_1_Ke hoach 2012 (theo doi) 4" xfId="10705"/>
    <cellStyle name="1_Book1_1_Ke hoach 2012 (theo doi) 4 2" xfId="27371"/>
    <cellStyle name="1_Book1_1_Ke hoach 2012 (theo doi) 5" xfId="10706"/>
    <cellStyle name="1_Book1_1_Ke hoach 2012 (theo doi) 5 2" xfId="27372"/>
    <cellStyle name="1_Book1_1_Ke hoach 2012 (theo doi) 6" xfId="27365"/>
    <cellStyle name="1_Book1_1_Ke hoach 2012 theo doi (giai ngan 30.6.12)" xfId="10707"/>
    <cellStyle name="1_Book1_1_Ke hoach 2012 theo doi (giai ngan 30.6.12) 2" xfId="10708"/>
    <cellStyle name="1_Book1_1_Ke hoach 2012 theo doi (giai ngan 30.6.12) 2 2" xfId="10709"/>
    <cellStyle name="1_Book1_1_Ke hoach 2012 theo doi (giai ngan 30.6.12) 2 2 2" xfId="27375"/>
    <cellStyle name="1_Book1_1_Ke hoach 2012 theo doi (giai ngan 30.6.12) 2 3" xfId="10710"/>
    <cellStyle name="1_Book1_1_Ke hoach 2012 theo doi (giai ngan 30.6.12) 2 3 2" xfId="27376"/>
    <cellStyle name="1_Book1_1_Ke hoach 2012 theo doi (giai ngan 30.6.12) 2 4" xfId="10711"/>
    <cellStyle name="1_Book1_1_Ke hoach 2012 theo doi (giai ngan 30.6.12) 2 4 2" xfId="27377"/>
    <cellStyle name="1_Book1_1_Ke hoach 2012 theo doi (giai ngan 30.6.12) 2 5" xfId="27374"/>
    <cellStyle name="1_Book1_1_Ke hoach 2012 theo doi (giai ngan 30.6.12) 3" xfId="10712"/>
    <cellStyle name="1_Book1_1_Ke hoach 2012 theo doi (giai ngan 30.6.12) 3 2" xfId="27378"/>
    <cellStyle name="1_Book1_1_Ke hoach 2012 theo doi (giai ngan 30.6.12) 4" xfId="10713"/>
    <cellStyle name="1_Book1_1_Ke hoach 2012 theo doi (giai ngan 30.6.12) 4 2" xfId="27379"/>
    <cellStyle name="1_Book1_1_Ke hoach 2012 theo doi (giai ngan 30.6.12) 5" xfId="10714"/>
    <cellStyle name="1_Book1_1_Ke hoach 2012 theo doi (giai ngan 30.6.12) 5 2" xfId="27380"/>
    <cellStyle name="1_Book1_1_Ke hoach 2012 theo doi (giai ngan 30.6.12) 6" xfId="27373"/>
    <cellStyle name="1_Book1_1_KH TPCP vung TNB (03-1-2012)" xfId="1158"/>
    <cellStyle name="1_Book1_1_Tong hop theo doi von TPCP (BC)" xfId="10715"/>
    <cellStyle name="1_Book1_1_Tong hop theo doi von TPCP (BC) 2" xfId="10716"/>
    <cellStyle name="1_Book1_1_Tong hop theo doi von TPCP (BC) 2 2" xfId="10717"/>
    <cellStyle name="1_Book1_1_Tong hop theo doi von TPCP (BC) 2 2 2" xfId="27383"/>
    <cellStyle name="1_Book1_1_Tong hop theo doi von TPCP (BC) 2 3" xfId="10718"/>
    <cellStyle name="1_Book1_1_Tong hop theo doi von TPCP (BC) 2 3 2" xfId="27384"/>
    <cellStyle name="1_Book1_1_Tong hop theo doi von TPCP (BC) 2 4" xfId="10719"/>
    <cellStyle name="1_Book1_1_Tong hop theo doi von TPCP (BC) 2 4 2" xfId="27385"/>
    <cellStyle name="1_Book1_1_Tong hop theo doi von TPCP (BC) 2 5" xfId="27382"/>
    <cellStyle name="1_Book1_1_Tong hop theo doi von TPCP (BC) 3" xfId="10720"/>
    <cellStyle name="1_Book1_1_Tong hop theo doi von TPCP (BC) 3 2" xfId="27386"/>
    <cellStyle name="1_Book1_1_Tong hop theo doi von TPCP (BC) 4" xfId="10721"/>
    <cellStyle name="1_Book1_1_Tong hop theo doi von TPCP (BC) 4 2" xfId="27387"/>
    <cellStyle name="1_Book1_1_Tong hop theo doi von TPCP (BC) 5" xfId="10722"/>
    <cellStyle name="1_Book1_1_Tong hop theo doi von TPCP (BC) 5 2" xfId="27388"/>
    <cellStyle name="1_Book1_1_Tong hop theo doi von TPCP (BC) 6" xfId="27381"/>
    <cellStyle name="1_Book1_1_Tong hop theo doi von TPCP (BC)_BC von DTPT 6 thang 2012" xfId="10723"/>
    <cellStyle name="1_Book1_1_Tong hop theo doi von TPCP (BC)_BC von DTPT 6 thang 2012 2" xfId="10724"/>
    <cellStyle name="1_Book1_1_Tong hop theo doi von TPCP (BC)_BC von DTPT 6 thang 2012 2 2" xfId="10725"/>
    <cellStyle name="1_Book1_1_Tong hop theo doi von TPCP (BC)_BC von DTPT 6 thang 2012 2 2 2" xfId="27391"/>
    <cellStyle name="1_Book1_1_Tong hop theo doi von TPCP (BC)_BC von DTPT 6 thang 2012 2 3" xfId="10726"/>
    <cellStyle name="1_Book1_1_Tong hop theo doi von TPCP (BC)_BC von DTPT 6 thang 2012 2 3 2" xfId="27392"/>
    <cellStyle name="1_Book1_1_Tong hop theo doi von TPCP (BC)_BC von DTPT 6 thang 2012 2 4" xfId="10727"/>
    <cellStyle name="1_Book1_1_Tong hop theo doi von TPCP (BC)_BC von DTPT 6 thang 2012 2 4 2" xfId="27393"/>
    <cellStyle name="1_Book1_1_Tong hop theo doi von TPCP (BC)_BC von DTPT 6 thang 2012 2 5" xfId="27390"/>
    <cellStyle name="1_Book1_1_Tong hop theo doi von TPCP (BC)_BC von DTPT 6 thang 2012 3" xfId="10728"/>
    <cellStyle name="1_Book1_1_Tong hop theo doi von TPCP (BC)_BC von DTPT 6 thang 2012 3 2" xfId="27394"/>
    <cellStyle name="1_Book1_1_Tong hop theo doi von TPCP (BC)_BC von DTPT 6 thang 2012 4" xfId="10729"/>
    <cellStyle name="1_Book1_1_Tong hop theo doi von TPCP (BC)_BC von DTPT 6 thang 2012 4 2" xfId="27395"/>
    <cellStyle name="1_Book1_1_Tong hop theo doi von TPCP (BC)_BC von DTPT 6 thang 2012 5" xfId="10730"/>
    <cellStyle name="1_Book1_1_Tong hop theo doi von TPCP (BC)_BC von DTPT 6 thang 2012 5 2" xfId="27396"/>
    <cellStyle name="1_Book1_1_Tong hop theo doi von TPCP (BC)_BC von DTPT 6 thang 2012 6" xfId="27389"/>
    <cellStyle name="1_Book1_1_Tong hop theo doi von TPCP (BC)_Bieu du thao QD von ho tro co MT" xfId="10731"/>
    <cellStyle name="1_Book1_1_Tong hop theo doi von TPCP (BC)_Bieu du thao QD von ho tro co MT 2" xfId="10732"/>
    <cellStyle name="1_Book1_1_Tong hop theo doi von TPCP (BC)_Bieu du thao QD von ho tro co MT 2 2" xfId="10733"/>
    <cellStyle name="1_Book1_1_Tong hop theo doi von TPCP (BC)_Bieu du thao QD von ho tro co MT 2 2 2" xfId="27399"/>
    <cellStyle name="1_Book1_1_Tong hop theo doi von TPCP (BC)_Bieu du thao QD von ho tro co MT 2 3" xfId="10734"/>
    <cellStyle name="1_Book1_1_Tong hop theo doi von TPCP (BC)_Bieu du thao QD von ho tro co MT 2 3 2" xfId="27400"/>
    <cellStyle name="1_Book1_1_Tong hop theo doi von TPCP (BC)_Bieu du thao QD von ho tro co MT 2 4" xfId="10735"/>
    <cellStyle name="1_Book1_1_Tong hop theo doi von TPCP (BC)_Bieu du thao QD von ho tro co MT 2 4 2" xfId="27401"/>
    <cellStyle name="1_Book1_1_Tong hop theo doi von TPCP (BC)_Bieu du thao QD von ho tro co MT 2 5" xfId="27398"/>
    <cellStyle name="1_Book1_1_Tong hop theo doi von TPCP (BC)_Bieu du thao QD von ho tro co MT 3" xfId="10736"/>
    <cellStyle name="1_Book1_1_Tong hop theo doi von TPCP (BC)_Bieu du thao QD von ho tro co MT 3 2" xfId="27402"/>
    <cellStyle name="1_Book1_1_Tong hop theo doi von TPCP (BC)_Bieu du thao QD von ho tro co MT 4" xfId="10737"/>
    <cellStyle name="1_Book1_1_Tong hop theo doi von TPCP (BC)_Bieu du thao QD von ho tro co MT 4 2" xfId="27403"/>
    <cellStyle name="1_Book1_1_Tong hop theo doi von TPCP (BC)_Bieu du thao QD von ho tro co MT 5" xfId="10738"/>
    <cellStyle name="1_Book1_1_Tong hop theo doi von TPCP (BC)_Bieu du thao QD von ho tro co MT 5 2" xfId="27404"/>
    <cellStyle name="1_Book1_1_Tong hop theo doi von TPCP (BC)_Bieu du thao QD von ho tro co MT 6" xfId="27397"/>
    <cellStyle name="1_Book1_1_Tong hop theo doi von TPCP (BC)_Ke hoach 2012 (theo doi)" xfId="10739"/>
    <cellStyle name="1_Book1_1_Tong hop theo doi von TPCP (BC)_Ke hoach 2012 (theo doi) 2" xfId="10740"/>
    <cellStyle name="1_Book1_1_Tong hop theo doi von TPCP (BC)_Ke hoach 2012 (theo doi) 2 2" xfId="10741"/>
    <cellStyle name="1_Book1_1_Tong hop theo doi von TPCP (BC)_Ke hoach 2012 (theo doi) 2 2 2" xfId="27407"/>
    <cellStyle name="1_Book1_1_Tong hop theo doi von TPCP (BC)_Ke hoach 2012 (theo doi) 2 3" xfId="10742"/>
    <cellStyle name="1_Book1_1_Tong hop theo doi von TPCP (BC)_Ke hoach 2012 (theo doi) 2 3 2" xfId="27408"/>
    <cellStyle name="1_Book1_1_Tong hop theo doi von TPCP (BC)_Ke hoach 2012 (theo doi) 2 4" xfId="10743"/>
    <cellStyle name="1_Book1_1_Tong hop theo doi von TPCP (BC)_Ke hoach 2012 (theo doi) 2 4 2" xfId="27409"/>
    <cellStyle name="1_Book1_1_Tong hop theo doi von TPCP (BC)_Ke hoach 2012 (theo doi) 2 5" xfId="27406"/>
    <cellStyle name="1_Book1_1_Tong hop theo doi von TPCP (BC)_Ke hoach 2012 (theo doi) 3" xfId="10744"/>
    <cellStyle name="1_Book1_1_Tong hop theo doi von TPCP (BC)_Ke hoach 2012 (theo doi) 3 2" xfId="27410"/>
    <cellStyle name="1_Book1_1_Tong hop theo doi von TPCP (BC)_Ke hoach 2012 (theo doi) 4" xfId="10745"/>
    <cellStyle name="1_Book1_1_Tong hop theo doi von TPCP (BC)_Ke hoach 2012 (theo doi) 4 2" xfId="27411"/>
    <cellStyle name="1_Book1_1_Tong hop theo doi von TPCP (BC)_Ke hoach 2012 (theo doi) 5" xfId="10746"/>
    <cellStyle name="1_Book1_1_Tong hop theo doi von TPCP (BC)_Ke hoach 2012 (theo doi) 5 2" xfId="27412"/>
    <cellStyle name="1_Book1_1_Tong hop theo doi von TPCP (BC)_Ke hoach 2012 (theo doi) 6" xfId="27405"/>
    <cellStyle name="1_Book1_1_Tong hop theo doi von TPCP (BC)_Ke hoach 2012 theo doi (giai ngan 30.6.12)" xfId="10747"/>
    <cellStyle name="1_Book1_1_Tong hop theo doi von TPCP (BC)_Ke hoach 2012 theo doi (giai ngan 30.6.12) 2" xfId="10748"/>
    <cellStyle name="1_Book1_1_Tong hop theo doi von TPCP (BC)_Ke hoach 2012 theo doi (giai ngan 30.6.12) 2 2" xfId="10749"/>
    <cellStyle name="1_Book1_1_Tong hop theo doi von TPCP (BC)_Ke hoach 2012 theo doi (giai ngan 30.6.12) 2 2 2" xfId="27415"/>
    <cellStyle name="1_Book1_1_Tong hop theo doi von TPCP (BC)_Ke hoach 2012 theo doi (giai ngan 30.6.12) 2 3" xfId="10750"/>
    <cellStyle name="1_Book1_1_Tong hop theo doi von TPCP (BC)_Ke hoach 2012 theo doi (giai ngan 30.6.12) 2 3 2" xfId="27416"/>
    <cellStyle name="1_Book1_1_Tong hop theo doi von TPCP (BC)_Ke hoach 2012 theo doi (giai ngan 30.6.12) 2 4" xfId="10751"/>
    <cellStyle name="1_Book1_1_Tong hop theo doi von TPCP (BC)_Ke hoach 2012 theo doi (giai ngan 30.6.12) 2 4 2" xfId="27417"/>
    <cellStyle name="1_Book1_1_Tong hop theo doi von TPCP (BC)_Ke hoach 2012 theo doi (giai ngan 30.6.12) 2 5" xfId="27414"/>
    <cellStyle name="1_Book1_1_Tong hop theo doi von TPCP (BC)_Ke hoach 2012 theo doi (giai ngan 30.6.12) 3" xfId="10752"/>
    <cellStyle name="1_Book1_1_Tong hop theo doi von TPCP (BC)_Ke hoach 2012 theo doi (giai ngan 30.6.12) 3 2" xfId="27418"/>
    <cellStyle name="1_Book1_1_Tong hop theo doi von TPCP (BC)_Ke hoach 2012 theo doi (giai ngan 30.6.12) 4" xfId="10753"/>
    <cellStyle name="1_Book1_1_Tong hop theo doi von TPCP (BC)_Ke hoach 2012 theo doi (giai ngan 30.6.12) 4 2" xfId="27419"/>
    <cellStyle name="1_Book1_1_Tong hop theo doi von TPCP (BC)_Ke hoach 2012 theo doi (giai ngan 30.6.12) 5" xfId="10754"/>
    <cellStyle name="1_Book1_1_Tong hop theo doi von TPCP (BC)_Ke hoach 2012 theo doi (giai ngan 30.6.12) 5 2" xfId="27420"/>
    <cellStyle name="1_Book1_1_Tong hop theo doi von TPCP (BC)_Ke hoach 2012 theo doi (giai ngan 30.6.12) 6" xfId="27413"/>
    <cellStyle name="1_Book1_2" xfId="10755"/>
    <cellStyle name="1_Book1_2 2" xfId="10756"/>
    <cellStyle name="1_Book1_2 2 2" xfId="10757"/>
    <cellStyle name="1_Book1_2 2 2 2" xfId="27423"/>
    <cellStyle name="1_Book1_2 2 3" xfId="10758"/>
    <cellStyle name="1_Book1_2 2 3 2" xfId="27424"/>
    <cellStyle name="1_Book1_2 2 4" xfId="10759"/>
    <cellStyle name="1_Book1_2 2 4 2" xfId="27425"/>
    <cellStyle name="1_Book1_2 2 5" xfId="27422"/>
    <cellStyle name="1_Book1_2 3" xfId="10760"/>
    <cellStyle name="1_Book1_2 3 2" xfId="10761"/>
    <cellStyle name="1_Book1_2 3 2 2" xfId="27427"/>
    <cellStyle name="1_Book1_2 3 3" xfId="10762"/>
    <cellStyle name="1_Book1_2 3 3 2" xfId="27428"/>
    <cellStyle name="1_Book1_2 3 4" xfId="10763"/>
    <cellStyle name="1_Book1_2 3 4 2" xfId="27429"/>
    <cellStyle name="1_Book1_2 3 5" xfId="27426"/>
    <cellStyle name="1_Book1_2 4" xfId="10764"/>
    <cellStyle name="1_Book1_2 4 2" xfId="27430"/>
    <cellStyle name="1_Book1_2 5" xfId="10765"/>
    <cellStyle name="1_Book1_2 5 2" xfId="27431"/>
    <cellStyle name="1_Book1_2 6" xfId="10766"/>
    <cellStyle name="1_Book1_2 6 2" xfId="27432"/>
    <cellStyle name="1_Book1_2 7" xfId="27421"/>
    <cellStyle name="1_Book1_2_BC von DTPT 6 thang 2012" xfId="10767"/>
    <cellStyle name="1_Book1_2_BC von DTPT 6 thang 2012 2" xfId="10768"/>
    <cellStyle name="1_Book1_2_BC von DTPT 6 thang 2012 2 2" xfId="10769"/>
    <cellStyle name="1_Book1_2_BC von DTPT 6 thang 2012 2 2 2" xfId="27435"/>
    <cellStyle name="1_Book1_2_BC von DTPT 6 thang 2012 2 3" xfId="10770"/>
    <cellStyle name="1_Book1_2_BC von DTPT 6 thang 2012 2 3 2" xfId="27436"/>
    <cellStyle name="1_Book1_2_BC von DTPT 6 thang 2012 2 4" xfId="10771"/>
    <cellStyle name="1_Book1_2_BC von DTPT 6 thang 2012 2 4 2" xfId="27437"/>
    <cellStyle name="1_Book1_2_BC von DTPT 6 thang 2012 2 5" xfId="27434"/>
    <cellStyle name="1_Book1_2_BC von DTPT 6 thang 2012 3" xfId="10772"/>
    <cellStyle name="1_Book1_2_BC von DTPT 6 thang 2012 3 2" xfId="10773"/>
    <cellStyle name="1_Book1_2_BC von DTPT 6 thang 2012 3 2 2" xfId="27439"/>
    <cellStyle name="1_Book1_2_BC von DTPT 6 thang 2012 3 3" xfId="10774"/>
    <cellStyle name="1_Book1_2_BC von DTPT 6 thang 2012 3 3 2" xfId="27440"/>
    <cellStyle name="1_Book1_2_BC von DTPT 6 thang 2012 3 4" xfId="10775"/>
    <cellStyle name="1_Book1_2_BC von DTPT 6 thang 2012 3 4 2" xfId="27441"/>
    <cellStyle name="1_Book1_2_BC von DTPT 6 thang 2012 3 5" xfId="27438"/>
    <cellStyle name="1_Book1_2_BC von DTPT 6 thang 2012 4" xfId="10776"/>
    <cellStyle name="1_Book1_2_BC von DTPT 6 thang 2012 4 2" xfId="27442"/>
    <cellStyle name="1_Book1_2_BC von DTPT 6 thang 2012 5" xfId="10777"/>
    <cellStyle name="1_Book1_2_BC von DTPT 6 thang 2012 5 2" xfId="27443"/>
    <cellStyle name="1_Book1_2_BC von DTPT 6 thang 2012 6" xfId="10778"/>
    <cellStyle name="1_Book1_2_BC von DTPT 6 thang 2012 6 2" xfId="27444"/>
    <cellStyle name="1_Book1_2_BC von DTPT 6 thang 2012 7" xfId="27433"/>
    <cellStyle name="1_Book1_2_Bieu du thao QD von ho tro co MT" xfId="10779"/>
    <cellStyle name="1_Book1_2_Bieu du thao QD von ho tro co MT 2" xfId="10780"/>
    <cellStyle name="1_Book1_2_Bieu du thao QD von ho tro co MT 2 2" xfId="10781"/>
    <cellStyle name="1_Book1_2_Bieu du thao QD von ho tro co MT 2 2 2" xfId="27447"/>
    <cellStyle name="1_Book1_2_Bieu du thao QD von ho tro co MT 2 3" xfId="10782"/>
    <cellStyle name="1_Book1_2_Bieu du thao QD von ho tro co MT 2 3 2" xfId="27448"/>
    <cellStyle name="1_Book1_2_Bieu du thao QD von ho tro co MT 2 4" xfId="10783"/>
    <cellStyle name="1_Book1_2_Bieu du thao QD von ho tro co MT 2 4 2" xfId="27449"/>
    <cellStyle name="1_Book1_2_Bieu du thao QD von ho tro co MT 2 5" xfId="27446"/>
    <cellStyle name="1_Book1_2_Bieu du thao QD von ho tro co MT 3" xfId="10784"/>
    <cellStyle name="1_Book1_2_Bieu du thao QD von ho tro co MT 3 2" xfId="10785"/>
    <cellStyle name="1_Book1_2_Bieu du thao QD von ho tro co MT 3 2 2" xfId="27451"/>
    <cellStyle name="1_Book1_2_Bieu du thao QD von ho tro co MT 3 3" xfId="10786"/>
    <cellStyle name="1_Book1_2_Bieu du thao QD von ho tro co MT 3 3 2" xfId="27452"/>
    <cellStyle name="1_Book1_2_Bieu du thao QD von ho tro co MT 3 4" xfId="10787"/>
    <cellStyle name="1_Book1_2_Bieu du thao QD von ho tro co MT 3 4 2" xfId="27453"/>
    <cellStyle name="1_Book1_2_Bieu du thao QD von ho tro co MT 3 5" xfId="27450"/>
    <cellStyle name="1_Book1_2_Bieu du thao QD von ho tro co MT 4" xfId="10788"/>
    <cellStyle name="1_Book1_2_Bieu du thao QD von ho tro co MT 4 2" xfId="27454"/>
    <cellStyle name="1_Book1_2_Bieu du thao QD von ho tro co MT 5" xfId="10789"/>
    <cellStyle name="1_Book1_2_Bieu du thao QD von ho tro co MT 5 2" xfId="27455"/>
    <cellStyle name="1_Book1_2_Bieu du thao QD von ho tro co MT 6" xfId="10790"/>
    <cellStyle name="1_Book1_2_Bieu du thao QD von ho tro co MT 6 2" xfId="27456"/>
    <cellStyle name="1_Book1_2_Bieu du thao QD von ho tro co MT 7" xfId="27445"/>
    <cellStyle name="1_Book1_2_Hoan chinh KH 2012 (o nha)" xfId="10791"/>
    <cellStyle name="1_Book1_2_Hoan chinh KH 2012 (o nha) 2" xfId="10792"/>
    <cellStyle name="1_Book1_2_Hoan chinh KH 2012 (o nha) 2 2" xfId="10793"/>
    <cellStyle name="1_Book1_2_Hoan chinh KH 2012 (o nha) 2 2 2" xfId="27459"/>
    <cellStyle name="1_Book1_2_Hoan chinh KH 2012 (o nha) 2 3" xfId="10794"/>
    <cellStyle name="1_Book1_2_Hoan chinh KH 2012 (o nha) 2 3 2" xfId="27460"/>
    <cellStyle name="1_Book1_2_Hoan chinh KH 2012 (o nha) 2 4" xfId="10795"/>
    <cellStyle name="1_Book1_2_Hoan chinh KH 2012 (o nha) 2 4 2" xfId="27461"/>
    <cellStyle name="1_Book1_2_Hoan chinh KH 2012 (o nha) 2 5" xfId="27458"/>
    <cellStyle name="1_Book1_2_Hoan chinh KH 2012 (o nha) 3" xfId="10796"/>
    <cellStyle name="1_Book1_2_Hoan chinh KH 2012 (o nha) 3 2" xfId="10797"/>
    <cellStyle name="1_Book1_2_Hoan chinh KH 2012 (o nha) 3 2 2" xfId="27463"/>
    <cellStyle name="1_Book1_2_Hoan chinh KH 2012 (o nha) 3 3" xfId="10798"/>
    <cellStyle name="1_Book1_2_Hoan chinh KH 2012 (o nha) 3 3 2" xfId="27464"/>
    <cellStyle name="1_Book1_2_Hoan chinh KH 2012 (o nha) 3 4" xfId="10799"/>
    <cellStyle name="1_Book1_2_Hoan chinh KH 2012 (o nha) 3 4 2" xfId="27465"/>
    <cellStyle name="1_Book1_2_Hoan chinh KH 2012 (o nha) 3 5" xfId="27462"/>
    <cellStyle name="1_Book1_2_Hoan chinh KH 2012 (o nha) 4" xfId="10800"/>
    <cellStyle name="1_Book1_2_Hoan chinh KH 2012 (o nha) 4 2" xfId="27466"/>
    <cellStyle name="1_Book1_2_Hoan chinh KH 2012 (o nha) 5" xfId="10801"/>
    <cellStyle name="1_Book1_2_Hoan chinh KH 2012 (o nha) 5 2" xfId="27467"/>
    <cellStyle name="1_Book1_2_Hoan chinh KH 2012 (o nha) 6" xfId="10802"/>
    <cellStyle name="1_Book1_2_Hoan chinh KH 2012 (o nha) 6 2" xfId="27468"/>
    <cellStyle name="1_Book1_2_Hoan chinh KH 2012 (o nha) 7" xfId="27457"/>
    <cellStyle name="1_Book1_2_Hoan chinh KH 2012 (o nha)_Bao cao giai ngan quy I" xfId="10803"/>
    <cellStyle name="1_Book1_2_Hoan chinh KH 2012 (o nha)_Bao cao giai ngan quy I 2" xfId="10804"/>
    <cellStyle name="1_Book1_2_Hoan chinh KH 2012 (o nha)_Bao cao giai ngan quy I 2 2" xfId="10805"/>
    <cellStyle name="1_Book1_2_Hoan chinh KH 2012 (o nha)_Bao cao giai ngan quy I 2 2 2" xfId="27471"/>
    <cellStyle name="1_Book1_2_Hoan chinh KH 2012 (o nha)_Bao cao giai ngan quy I 2 3" xfId="10806"/>
    <cellStyle name="1_Book1_2_Hoan chinh KH 2012 (o nha)_Bao cao giai ngan quy I 2 3 2" xfId="27472"/>
    <cellStyle name="1_Book1_2_Hoan chinh KH 2012 (o nha)_Bao cao giai ngan quy I 2 4" xfId="10807"/>
    <cellStyle name="1_Book1_2_Hoan chinh KH 2012 (o nha)_Bao cao giai ngan quy I 2 4 2" xfId="27473"/>
    <cellStyle name="1_Book1_2_Hoan chinh KH 2012 (o nha)_Bao cao giai ngan quy I 2 5" xfId="27470"/>
    <cellStyle name="1_Book1_2_Hoan chinh KH 2012 (o nha)_Bao cao giai ngan quy I 3" xfId="10808"/>
    <cellStyle name="1_Book1_2_Hoan chinh KH 2012 (o nha)_Bao cao giai ngan quy I 3 2" xfId="10809"/>
    <cellStyle name="1_Book1_2_Hoan chinh KH 2012 (o nha)_Bao cao giai ngan quy I 3 2 2" xfId="27475"/>
    <cellStyle name="1_Book1_2_Hoan chinh KH 2012 (o nha)_Bao cao giai ngan quy I 3 3" xfId="10810"/>
    <cellStyle name="1_Book1_2_Hoan chinh KH 2012 (o nha)_Bao cao giai ngan quy I 3 3 2" xfId="27476"/>
    <cellStyle name="1_Book1_2_Hoan chinh KH 2012 (o nha)_Bao cao giai ngan quy I 3 4" xfId="10811"/>
    <cellStyle name="1_Book1_2_Hoan chinh KH 2012 (o nha)_Bao cao giai ngan quy I 3 4 2" xfId="27477"/>
    <cellStyle name="1_Book1_2_Hoan chinh KH 2012 (o nha)_Bao cao giai ngan quy I 3 5" xfId="27474"/>
    <cellStyle name="1_Book1_2_Hoan chinh KH 2012 (o nha)_Bao cao giai ngan quy I 4" xfId="10812"/>
    <cellStyle name="1_Book1_2_Hoan chinh KH 2012 (o nha)_Bao cao giai ngan quy I 4 2" xfId="27478"/>
    <cellStyle name="1_Book1_2_Hoan chinh KH 2012 (o nha)_Bao cao giai ngan quy I 5" xfId="10813"/>
    <cellStyle name="1_Book1_2_Hoan chinh KH 2012 (o nha)_Bao cao giai ngan quy I 5 2" xfId="27479"/>
    <cellStyle name="1_Book1_2_Hoan chinh KH 2012 (o nha)_Bao cao giai ngan quy I 6" xfId="10814"/>
    <cellStyle name="1_Book1_2_Hoan chinh KH 2012 (o nha)_Bao cao giai ngan quy I 6 2" xfId="27480"/>
    <cellStyle name="1_Book1_2_Hoan chinh KH 2012 (o nha)_Bao cao giai ngan quy I 7" xfId="27469"/>
    <cellStyle name="1_Book1_2_Hoan chinh KH 2012 (o nha)_BC von DTPT 6 thang 2012" xfId="10815"/>
    <cellStyle name="1_Book1_2_Hoan chinh KH 2012 (o nha)_BC von DTPT 6 thang 2012 2" xfId="10816"/>
    <cellStyle name="1_Book1_2_Hoan chinh KH 2012 (o nha)_BC von DTPT 6 thang 2012 2 2" xfId="10817"/>
    <cellStyle name="1_Book1_2_Hoan chinh KH 2012 (o nha)_BC von DTPT 6 thang 2012 2 2 2" xfId="27483"/>
    <cellStyle name="1_Book1_2_Hoan chinh KH 2012 (o nha)_BC von DTPT 6 thang 2012 2 3" xfId="10818"/>
    <cellStyle name="1_Book1_2_Hoan chinh KH 2012 (o nha)_BC von DTPT 6 thang 2012 2 3 2" xfId="27484"/>
    <cellStyle name="1_Book1_2_Hoan chinh KH 2012 (o nha)_BC von DTPT 6 thang 2012 2 4" xfId="10819"/>
    <cellStyle name="1_Book1_2_Hoan chinh KH 2012 (o nha)_BC von DTPT 6 thang 2012 2 4 2" xfId="27485"/>
    <cellStyle name="1_Book1_2_Hoan chinh KH 2012 (o nha)_BC von DTPT 6 thang 2012 2 5" xfId="27482"/>
    <cellStyle name="1_Book1_2_Hoan chinh KH 2012 (o nha)_BC von DTPT 6 thang 2012 3" xfId="10820"/>
    <cellStyle name="1_Book1_2_Hoan chinh KH 2012 (o nha)_BC von DTPT 6 thang 2012 3 2" xfId="10821"/>
    <cellStyle name="1_Book1_2_Hoan chinh KH 2012 (o nha)_BC von DTPT 6 thang 2012 3 2 2" xfId="27487"/>
    <cellStyle name="1_Book1_2_Hoan chinh KH 2012 (o nha)_BC von DTPT 6 thang 2012 3 3" xfId="10822"/>
    <cellStyle name="1_Book1_2_Hoan chinh KH 2012 (o nha)_BC von DTPT 6 thang 2012 3 3 2" xfId="27488"/>
    <cellStyle name="1_Book1_2_Hoan chinh KH 2012 (o nha)_BC von DTPT 6 thang 2012 3 4" xfId="10823"/>
    <cellStyle name="1_Book1_2_Hoan chinh KH 2012 (o nha)_BC von DTPT 6 thang 2012 3 4 2" xfId="27489"/>
    <cellStyle name="1_Book1_2_Hoan chinh KH 2012 (o nha)_BC von DTPT 6 thang 2012 3 5" xfId="27486"/>
    <cellStyle name="1_Book1_2_Hoan chinh KH 2012 (o nha)_BC von DTPT 6 thang 2012 4" xfId="10824"/>
    <cellStyle name="1_Book1_2_Hoan chinh KH 2012 (o nha)_BC von DTPT 6 thang 2012 4 2" xfId="27490"/>
    <cellStyle name="1_Book1_2_Hoan chinh KH 2012 (o nha)_BC von DTPT 6 thang 2012 5" xfId="10825"/>
    <cellStyle name="1_Book1_2_Hoan chinh KH 2012 (o nha)_BC von DTPT 6 thang 2012 5 2" xfId="27491"/>
    <cellStyle name="1_Book1_2_Hoan chinh KH 2012 (o nha)_BC von DTPT 6 thang 2012 6" xfId="10826"/>
    <cellStyle name="1_Book1_2_Hoan chinh KH 2012 (o nha)_BC von DTPT 6 thang 2012 6 2" xfId="27492"/>
    <cellStyle name="1_Book1_2_Hoan chinh KH 2012 (o nha)_BC von DTPT 6 thang 2012 7" xfId="27481"/>
    <cellStyle name="1_Book1_2_Hoan chinh KH 2012 (o nha)_Bieu du thao QD von ho tro co MT" xfId="10827"/>
    <cellStyle name="1_Book1_2_Hoan chinh KH 2012 (o nha)_Bieu du thao QD von ho tro co MT 2" xfId="10828"/>
    <cellStyle name="1_Book1_2_Hoan chinh KH 2012 (o nha)_Bieu du thao QD von ho tro co MT 2 2" xfId="10829"/>
    <cellStyle name="1_Book1_2_Hoan chinh KH 2012 (o nha)_Bieu du thao QD von ho tro co MT 2 2 2" xfId="27495"/>
    <cellStyle name="1_Book1_2_Hoan chinh KH 2012 (o nha)_Bieu du thao QD von ho tro co MT 2 3" xfId="10830"/>
    <cellStyle name="1_Book1_2_Hoan chinh KH 2012 (o nha)_Bieu du thao QD von ho tro co MT 2 3 2" xfId="27496"/>
    <cellStyle name="1_Book1_2_Hoan chinh KH 2012 (o nha)_Bieu du thao QD von ho tro co MT 2 4" xfId="10831"/>
    <cellStyle name="1_Book1_2_Hoan chinh KH 2012 (o nha)_Bieu du thao QD von ho tro co MT 2 4 2" xfId="27497"/>
    <cellStyle name="1_Book1_2_Hoan chinh KH 2012 (o nha)_Bieu du thao QD von ho tro co MT 2 5" xfId="27494"/>
    <cellStyle name="1_Book1_2_Hoan chinh KH 2012 (o nha)_Bieu du thao QD von ho tro co MT 3" xfId="10832"/>
    <cellStyle name="1_Book1_2_Hoan chinh KH 2012 (o nha)_Bieu du thao QD von ho tro co MT 3 2" xfId="10833"/>
    <cellStyle name="1_Book1_2_Hoan chinh KH 2012 (o nha)_Bieu du thao QD von ho tro co MT 3 2 2" xfId="27499"/>
    <cellStyle name="1_Book1_2_Hoan chinh KH 2012 (o nha)_Bieu du thao QD von ho tro co MT 3 3" xfId="10834"/>
    <cellStyle name="1_Book1_2_Hoan chinh KH 2012 (o nha)_Bieu du thao QD von ho tro co MT 3 3 2" xfId="27500"/>
    <cellStyle name="1_Book1_2_Hoan chinh KH 2012 (o nha)_Bieu du thao QD von ho tro co MT 3 4" xfId="10835"/>
    <cellStyle name="1_Book1_2_Hoan chinh KH 2012 (o nha)_Bieu du thao QD von ho tro co MT 3 4 2" xfId="27501"/>
    <cellStyle name="1_Book1_2_Hoan chinh KH 2012 (o nha)_Bieu du thao QD von ho tro co MT 3 5" xfId="27498"/>
    <cellStyle name="1_Book1_2_Hoan chinh KH 2012 (o nha)_Bieu du thao QD von ho tro co MT 4" xfId="10836"/>
    <cellStyle name="1_Book1_2_Hoan chinh KH 2012 (o nha)_Bieu du thao QD von ho tro co MT 4 2" xfId="27502"/>
    <cellStyle name="1_Book1_2_Hoan chinh KH 2012 (o nha)_Bieu du thao QD von ho tro co MT 5" xfId="10837"/>
    <cellStyle name="1_Book1_2_Hoan chinh KH 2012 (o nha)_Bieu du thao QD von ho tro co MT 5 2" xfId="27503"/>
    <cellStyle name="1_Book1_2_Hoan chinh KH 2012 (o nha)_Bieu du thao QD von ho tro co MT 6" xfId="10838"/>
    <cellStyle name="1_Book1_2_Hoan chinh KH 2012 (o nha)_Bieu du thao QD von ho tro co MT 6 2" xfId="27504"/>
    <cellStyle name="1_Book1_2_Hoan chinh KH 2012 (o nha)_Bieu du thao QD von ho tro co MT 7" xfId="27493"/>
    <cellStyle name="1_Book1_2_Hoan chinh KH 2012 (o nha)_Ke hoach 2012 theo doi (giai ngan 30.6.12)" xfId="10839"/>
    <cellStyle name="1_Book1_2_Hoan chinh KH 2012 (o nha)_Ke hoach 2012 theo doi (giai ngan 30.6.12) 2" xfId="10840"/>
    <cellStyle name="1_Book1_2_Hoan chinh KH 2012 (o nha)_Ke hoach 2012 theo doi (giai ngan 30.6.12) 2 2" xfId="10841"/>
    <cellStyle name="1_Book1_2_Hoan chinh KH 2012 (o nha)_Ke hoach 2012 theo doi (giai ngan 30.6.12) 2 2 2" xfId="27507"/>
    <cellStyle name="1_Book1_2_Hoan chinh KH 2012 (o nha)_Ke hoach 2012 theo doi (giai ngan 30.6.12) 2 3" xfId="10842"/>
    <cellStyle name="1_Book1_2_Hoan chinh KH 2012 (o nha)_Ke hoach 2012 theo doi (giai ngan 30.6.12) 2 3 2" xfId="27508"/>
    <cellStyle name="1_Book1_2_Hoan chinh KH 2012 (o nha)_Ke hoach 2012 theo doi (giai ngan 30.6.12) 2 4" xfId="10843"/>
    <cellStyle name="1_Book1_2_Hoan chinh KH 2012 (o nha)_Ke hoach 2012 theo doi (giai ngan 30.6.12) 2 4 2" xfId="27509"/>
    <cellStyle name="1_Book1_2_Hoan chinh KH 2012 (o nha)_Ke hoach 2012 theo doi (giai ngan 30.6.12) 2 5" xfId="27506"/>
    <cellStyle name="1_Book1_2_Hoan chinh KH 2012 (o nha)_Ke hoach 2012 theo doi (giai ngan 30.6.12) 3" xfId="10844"/>
    <cellStyle name="1_Book1_2_Hoan chinh KH 2012 (o nha)_Ke hoach 2012 theo doi (giai ngan 30.6.12) 3 2" xfId="10845"/>
    <cellStyle name="1_Book1_2_Hoan chinh KH 2012 (o nha)_Ke hoach 2012 theo doi (giai ngan 30.6.12) 3 2 2" xfId="27511"/>
    <cellStyle name="1_Book1_2_Hoan chinh KH 2012 (o nha)_Ke hoach 2012 theo doi (giai ngan 30.6.12) 3 3" xfId="10846"/>
    <cellStyle name="1_Book1_2_Hoan chinh KH 2012 (o nha)_Ke hoach 2012 theo doi (giai ngan 30.6.12) 3 3 2" xfId="27512"/>
    <cellStyle name="1_Book1_2_Hoan chinh KH 2012 (o nha)_Ke hoach 2012 theo doi (giai ngan 30.6.12) 3 4" xfId="10847"/>
    <cellStyle name="1_Book1_2_Hoan chinh KH 2012 (o nha)_Ke hoach 2012 theo doi (giai ngan 30.6.12) 3 4 2" xfId="27513"/>
    <cellStyle name="1_Book1_2_Hoan chinh KH 2012 (o nha)_Ke hoach 2012 theo doi (giai ngan 30.6.12) 3 5" xfId="27510"/>
    <cellStyle name="1_Book1_2_Hoan chinh KH 2012 (o nha)_Ke hoach 2012 theo doi (giai ngan 30.6.12) 4" xfId="10848"/>
    <cellStyle name="1_Book1_2_Hoan chinh KH 2012 (o nha)_Ke hoach 2012 theo doi (giai ngan 30.6.12) 4 2" xfId="27514"/>
    <cellStyle name="1_Book1_2_Hoan chinh KH 2012 (o nha)_Ke hoach 2012 theo doi (giai ngan 30.6.12) 5" xfId="10849"/>
    <cellStyle name="1_Book1_2_Hoan chinh KH 2012 (o nha)_Ke hoach 2012 theo doi (giai ngan 30.6.12) 5 2" xfId="27515"/>
    <cellStyle name="1_Book1_2_Hoan chinh KH 2012 (o nha)_Ke hoach 2012 theo doi (giai ngan 30.6.12) 6" xfId="10850"/>
    <cellStyle name="1_Book1_2_Hoan chinh KH 2012 (o nha)_Ke hoach 2012 theo doi (giai ngan 30.6.12) 6 2" xfId="27516"/>
    <cellStyle name="1_Book1_2_Hoan chinh KH 2012 (o nha)_Ke hoach 2012 theo doi (giai ngan 30.6.12) 7" xfId="27505"/>
    <cellStyle name="1_Book1_2_Hoan chinh KH 2012 Von ho tro co MT" xfId="10851"/>
    <cellStyle name="1_Book1_2_Hoan chinh KH 2012 Von ho tro co MT (chi tiet)" xfId="10852"/>
    <cellStyle name="1_Book1_2_Hoan chinh KH 2012 Von ho tro co MT (chi tiet) 2" xfId="10853"/>
    <cellStyle name="1_Book1_2_Hoan chinh KH 2012 Von ho tro co MT (chi tiet) 2 2" xfId="10854"/>
    <cellStyle name="1_Book1_2_Hoan chinh KH 2012 Von ho tro co MT (chi tiet) 2 2 2" xfId="27520"/>
    <cellStyle name="1_Book1_2_Hoan chinh KH 2012 Von ho tro co MT (chi tiet) 2 3" xfId="10855"/>
    <cellStyle name="1_Book1_2_Hoan chinh KH 2012 Von ho tro co MT (chi tiet) 2 3 2" xfId="27521"/>
    <cellStyle name="1_Book1_2_Hoan chinh KH 2012 Von ho tro co MT (chi tiet) 2 4" xfId="10856"/>
    <cellStyle name="1_Book1_2_Hoan chinh KH 2012 Von ho tro co MT (chi tiet) 2 4 2" xfId="27522"/>
    <cellStyle name="1_Book1_2_Hoan chinh KH 2012 Von ho tro co MT (chi tiet) 2 5" xfId="27519"/>
    <cellStyle name="1_Book1_2_Hoan chinh KH 2012 Von ho tro co MT (chi tiet) 3" xfId="10857"/>
    <cellStyle name="1_Book1_2_Hoan chinh KH 2012 Von ho tro co MT (chi tiet) 3 2" xfId="10858"/>
    <cellStyle name="1_Book1_2_Hoan chinh KH 2012 Von ho tro co MT (chi tiet) 3 2 2" xfId="27524"/>
    <cellStyle name="1_Book1_2_Hoan chinh KH 2012 Von ho tro co MT (chi tiet) 3 3" xfId="10859"/>
    <cellStyle name="1_Book1_2_Hoan chinh KH 2012 Von ho tro co MT (chi tiet) 3 3 2" xfId="27525"/>
    <cellStyle name="1_Book1_2_Hoan chinh KH 2012 Von ho tro co MT (chi tiet) 3 4" xfId="10860"/>
    <cellStyle name="1_Book1_2_Hoan chinh KH 2012 Von ho tro co MT (chi tiet) 3 4 2" xfId="27526"/>
    <cellStyle name="1_Book1_2_Hoan chinh KH 2012 Von ho tro co MT (chi tiet) 3 5" xfId="27523"/>
    <cellStyle name="1_Book1_2_Hoan chinh KH 2012 Von ho tro co MT (chi tiet) 4" xfId="10861"/>
    <cellStyle name="1_Book1_2_Hoan chinh KH 2012 Von ho tro co MT (chi tiet) 4 2" xfId="27527"/>
    <cellStyle name="1_Book1_2_Hoan chinh KH 2012 Von ho tro co MT (chi tiet) 5" xfId="10862"/>
    <cellStyle name="1_Book1_2_Hoan chinh KH 2012 Von ho tro co MT (chi tiet) 5 2" xfId="27528"/>
    <cellStyle name="1_Book1_2_Hoan chinh KH 2012 Von ho tro co MT (chi tiet) 6" xfId="10863"/>
    <cellStyle name="1_Book1_2_Hoan chinh KH 2012 Von ho tro co MT (chi tiet) 6 2" xfId="27529"/>
    <cellStyle name="1_Book1_2_Hoan chinh KH 2012 Von ho tro co MT (chi tiet) 7" xfId="27518"/>
    <cellStyle name="1_Book1_2_Hoan chinh KH 2012 Von ho tro co MT 10" xfId="10864"/>
    <cellStyle name="1_Book1_2_Hoan chinh KH 2012 Von ho tro co MT 10 2" xfId="10865"/>
    <cellStyle name="1_Book1_2_Hoan chinh KH 2012 Von ho tro co MT 10 2 2" xfId="27531"/>
    <cellStyle name="1_Book1_2_Hoan chinh KH 2012 Von ho tro co MT 10 3" xfId="10866"/>
    <cellStyle name="1_Book1_2_Hoan chinh KH 2012 Von ho tro co MT 10 3 2" xfId="27532"/>
    <cellStyle name="1_Book1_2_Hoan chinh KH 2012 Von ho tro co MT 10 4" xfId="10867"/>
    <cellStyle name="1_Book1_2_Hoan chinh KH 2012 Von ho tro co MT 10 4 2" xfId="27533"/>
    <cellStyle name="1_Book1_2_Hoan chinh KH 2012 Von ho tro co MT 10 5" xfId="27530"/>
    <cellStyle name="1_Book1_2_Hoan chinh KH 2012 Von ho tro co MT 11" xfId="10868"/>
    <cellStyle name="1_Book1_2_Hoan chinh KH 2012 Von ho tro co MT 11 2" xfId="10869"/>
    <cellStyle name="1_Book1_2_Hoan chinh KH 2012 Von ho tro co MT 11 2 2" xfId="27535"/>
    <cellStyle name="1_Book1_2_Hoan chinh KH 2012 Von ho tro co MT 11 3" xfId="10870"/>
    <cellStyle name="1_Book1_2_Hoan chinh KH 2012 Von ho tro co MT 11 3 2" xfId="27536"/>
    <cellStyle name="1_Book1_2_Hoan chinh KH 2012 Von ho tro co MT 11 4" xfId="10871"/>
    <cellStyle name="1_Book1_2_Hoan chinh KH 2012 Von ho tro co MT 11 4 2" xfId="27537"/>
    <cellStyle name="1_Book1_2_Hoan chinh KH 2012 Von ho tro co MT 11 5" xfId="27534"/>
    <cellStyle name="1_Book1_2_Hoan chinh KH 2012 Von ho tro co MT 12" xfId="10872"/>
    <cellStyle name="1_Book1_2_Hoan chinh KH 2012 Von ho tro co MT 12 2" xfId="10873"/>
    <cellStyle name="1_Book1_2_Hoan chinh KH 2012 Von ho tro co MT 12 2 2" xfId="27539"/>
    <cellStyle name="1_Book1_2_Hoan chinh KH 2012 Von ho tro co MT 12 3" xfId="10874"/>
    <cellStyle name="1_Book1_2_Hoan chinh KH 2012 Von ho tro co MT 12 3 2" xfId="27540"/>
    <cellStyle name="1_Book1_2_Hoan chinh KH 2012 Von ho tro co MT 12 4" xfId="10875"/>
    <cellStyle name="1_Book1_2_Hoan chinh KH 2012 Von ho tro co MT 12 4 2" xfId="27541"/>
    <cellStyle name="1_Book1_2_Hoan chinh KH 2012 Von ho tro co MT 12 5" xfId="27538"/>
    <cellStyle name="1_Book1_2_Hoan chinh KH 2012 Von ho tro co MT 13" xfId="10876"/>
    <cellStyle name="1_Book1_2_Hoan chinh KH 2012 Von ho tro co MT 13 2" xfId="10877"/>
    <cellStyle name="1_Book1_2_Hoan chinh KH 2012 Von ho tro co MT 13 2 2" xfId="27543"/>
    <cellStyle name="1_Book1_2_Hoan chinh KH 2012 Von ho tro co MT 13 3" xfId="10878"/>
    <cellStyle name="1_Book1_2_Hoan chinh KH 2012 Von ho tro co MT 13 3 2" xfId="27544"/>
    <cellStyle name="1_Book1_2_Hoan chinh KH 2012 Von ho tro co MT 13 4" xfId="10879"/>
    <cellStyle name="1_Book1_2_Hoan chinh KH 2012 Von ho tro co MT 13 4 2" xfId="27545"/>
    <cellStyle name="1_Book1_2_Hoan chinh KH 2012 Von ho tro co MT 13 5" xfId="27542"/>
    <cellStyle name="1_Book1_2_Hoan chinh KH 2012 Von ho tro co MT 14" xfId="10880"/>
    <cellStyle name="1_Book1_2_Hoan chinh KH 2012 Von ho tro co MT 14 2" xfId="10881"/>
    <cellStyle name="1_Book1_2_Hoan chinh KH 2012 Von ho tro co MT 14 2 2" xfId="27547"/>
    <cellStyle name="1_Book1_2_Hoan chinh KH 2012 Von ho tro co MT 14 3" xfId="10882"/>
    <cellStyle name="1_Book1_2_Hoan chinh KH 2012 Von ho tro co MT 14 3 2" xfId="27548"/>
    <cellStyle name="1_Book1_2_Hoan chinh KH 2012 Von ho tro co MT 14 4" xfId="10883"/>
    <cellStyle name="1_Book1_2_Hoan chinh KH 2012 Von ho tro co MT 14 4 2" xfId="27549"/>
    <cellStyle name="1_Book1_2_Hoan chinh KH 2012 Von ho tro co MT 14 5" xfId="27546"/>
    <cellStyle name="1_Book1_2_Hoan chinh KH 2012 Von ho tro co MT 15" xfId="10884"/>
    <cellStyle name="1_Book1_2_Hoan chinh KH 2012 Von ho tro co MT 15 2" xfId="10885"/>
    <cellStyle name="1_Book1_2_Hoan chinh KH 2012 Von ho tro co MT 15 2 2" xfId="27551"/>
    <cellStyle name="1_Book1_2_Hoan chinh KH 2012 Von ho tro co MT 15 3" xfId="10886"/>
    <cellStyle name="1_Book1_2_Hoan chinh KH 2012 Von ho tro co MT 15 3 2" xfId="27552"/>
    <cellStyle name="1_Book1_2_Hoan chinh KH 2012 Von ho tro co MT 15 4" xfId="10887"/>
    <cellStyle name="1_Book1_2_Hoan chinh KH 2012 Von ho tro co MT 15 4 2" xfId="27553"/>
    <cellStyle name="1_Book1_2_Hoan chinh KH 2012 Von ho tro co MT 15 5" xfId="27550"/>
    <cellStyle name="1_Book1_2_Hoan chinh KH 2012 Von ho tro co MT 16" xfId="10888"/>
    <cellStyle name="1_Book1_2_Hoan chinh KH 2012 Von ho tro co MT 16 2" xfId="10889"/>
    <cellStyle name="1_Book1_2_Hoan chinh KH 2012 Von ho tro co MT 16 2 2" xfId="27555"/>
    <cellStyle name="1_Book1_2_Hoan chinh KH 2012 Von ho tro co MT 16 3" xfId="10890"/>
    <cellStyle name="1_Book1_2_Hoan chinh KH 2012 Von ho tro co MT 16 3 2" xfId="27556"/>
    <cellStyle name="1_Book1_2_Hoan chinh KH 2012 Von ho tro co MT 16 4" xfId="10891"/>
    <cellStyle name="1_Book1_2_Hoan chinh KH 2012 Von ho tro co MT 16 4 2" xfId="27557"/>
    <cellStyle name="1_Book1_2_Hoan chinh KH 2012 Von ho tro co MT 16 5" xfId="27554"/>
    <cellStyle name="1_Book1_2_Hoan chinh KH 2012 Von ho tro co MT 17" xfId="10892"/>
    <cellStyle name="1_Book1_2_Hoan chinh KH 2012 Von ho tro co MT 17 2" xfId="10893"/>
    <cellStyle name="1_Book1_2_Hoan chinh KH 2012 Von ho tro co MT 17 2 2" xfId="27559"/>
    <cellStyle name="1_Book1_2_Hoan chinh KH 2012 Von ho tro co MT 17 3" xfId="10894"/>
    <cellStyle name="1_Book1_2_Hoan chinh KH 2012 Von ho tro co MT 17 3 2" xfId="27560"/>
    <cellStyle name="1_Book1_2_Hoan chinh KH 2012 Von ho tro co MT 17 4" xfId="10895"/>
    <cellStyle name="1_Book1_2_Hoan chinh KH 2012 Von ho tro co MT 17 4 2" xfId="27561"/>
    <cellStyle name="1_Book1_2_Hoan chinh KH 2012 Von ho tro co MT 17 5" xfId="27558"/>
    <cellStyle name="1_Book1_2_Hoan chinh KH 2012 Von ho tro co MT 18" xfId="10896"/>
    <cellStyle name="1_Book1_2_Hoan chinh KH 2012 Von ho tro co MT 18 2" xfId="27562"/>
    <cellStyle name="1_Book1_2_Hoan chinh KH 2012 Von ho tro co MT 19" xfId="10897"/>
    <cellStyle name="1_Book1_2_Hoan chinh KH 2012 Von ho tro co MT 19 2" xfId="27563"/>
    <cellStyle name="1_Book1_2_Hoan chinh KH 2012 Von ho tro co MT 2" xfId="10898"/>
    <cellStyle name="1_Book1_2_Hoan chinh KH 2012 Von ho tro co MT 2 2" xfId="10899"/>
    <cellStyle name="1_Book1_2_Hoan chinh KH 2012 Von ho tro co MT 2 2 2" xfId="27565"/>
    <cellStyle name="1_Book1_2_Hoan chinh KH 2012 Von ho tro co MT 2 3" xfId="10900"/>
    <cellStyle name="1_Book1_2_Hoan chinh KH 2012 Von ho tro co MT 2 3 2" xfId="27566"/>
    <cellStyle name="1_Book1_2_Hoan chinh KH 2012 Von ho tro co MT 2 4" xfId="10901"/>
    <cellStyle name="1_Book1_2_Hoan chinh KH 2012 Von ho tro co MT 2 4 2" xfId="27567"/>
    <cellStyle name="1_Book1_2_Hoan chinh KH 2012 Von ho tro co MT 2 5" xfId="27564"/>
    <cellStyle name="1_Book1_2_Hoan chinh KH 2012 Von ho tro co MT 20" xfId="10902"/>
    <cellStyle name="1_Book1_2_Hoan chinh KH 2012 Von ho tro co MT 20 2" xfId="27568"/>
    <cellStyle name="1_Book1_2_Hoan chinh KH 2012 Von ho tro co MT 21" xfId="27517"/>
    <cellStyle name="1_Book1_2_Hoan chinh KH 2012 Von ho tro co MT 3" xfId="10903"/>
    <cellStyle name="1_Book1_2_Hoan chinh KH 2012 Von ho tro co MT 3 2" xfId="10904"/>
    <cellStyle name="1_Book1_2_Hoan chinh KH 2012 Von ho tro co MT 3 2 2" xfId="27570"/>
    <cellStyle name="1_Book1_2_Hoan chinh KH 2012 Von ho tro co MT 3 3" xfId="10905"/>
    <cellStyle name="1_Book1_2_Hoan chinh KH 2012 Von ho tro co MT 3 3 2" xfId="27571"/>
    <cellStyle name="1_Book1_2_Hoan chinh KH 2012 Von ho tro co MT 3 4" xfId="10906"/>
    <cellStyle name="1_Book1_2_Hoan chinh KH 2012 Von ho tro co MT 3 4 2" xfId="27572"/>
    <cellStyle name="1_Book1_2_Hoan chinh KH 2012 Von ho tro co MT 3 5" xfId="27569"/>
    <cellStyle name="1_Book1_2_Hoan chinh KH 2012 Von ho tro co MT 4" xfId="10907"/>
    <cellStyle name="1_Book1_2_Hoan chinh KH 2012 Von ho tro co MT 4 2" xfId="10908"/>
    <cellStyle name="1_Book1_2_Hoan chinh KH 2012 Von ho tro co MT 4 2 2" xfId="27574"/>
    <cellStyle name="1_Book1_2_Hoan chinh KH 2012 Von ho tro co MT 4 3" xfId="10909"/>
    <cellStyle name="1_Book1_2_Hoan chinh KH 2012 Von ho tro co MT 4 3 2" xfId="27575"/>
    <cellStyle name="1_Book1_2_Hoan chinh KH 2012 Von ho tro co MT 4 4" xfId="10910"/>
    <cellStyle name="1_Book1_2_Hoan chinh KH 2012 Von ho tro co MT 4 4 2" xfId="27576"/>
    <cellStyle name="1_Book1_2_Hoan chinh KH 2012 Von ho tro co MT 4 5" xfId="27573"/>
    <cellStyle name="1_Book1_2_Hoan chinh KH 2012 Von ho tro co MT 5" xfId="10911"/>
    <cellStyle name="1_Book1_2_Hoan chinh KH 2012 Von ho tro co MT 5 2" xfId="10912"/>
    <cellStyle name="1_Book1_2_Hoan chinh KH 2012 Von ho tro co MT 5 2 2" xfId="27578"/>
    <cellStyle name="1_Book1_2_Hoan chinh KH 2012 Von ho tro co MT 5 3" xfId="10913"/>
    <cellStyle name="1_Book1_2_Hoan chinh KH 2012 Von ho tro co MT 5 3 2" xfId="27579"/>
    <cellStyle name="1_Book1_2_Hoan chinh KH 2012 Von ho tro co MT 5 4" xfId="10914"/>
    <cellStyle name="1_Book1_2_Hoan chinh KH 2012 Von ho tro co MT 5 4 2" xfId="27580"/>
    <cellStyle name="1_Book1_2_Hoan chinh KH 2012 Von ho tro co MT 5 5" xfId="27577"/>
    <cellStyle name="1_Book1_2_Hoan chinh KH 2012 Von ho tro co MT 6" xfId="10915"/>
    <cellStyle name="1_Book1_2_Hoan chinh KH 2012 Von ho tro co MT 6 2" xfId="10916"/>
    <cellStyle name="1_Book1_2_Hoan chinh KH 2012 Von ho tro co MT 6 2 2" xfId="27582"/>
    <cellStyle name="1_Book1_2_Hoan chinh KH 2012 Von ho tro co MT 6 3" xfId="10917"/>
    <cellStyle name="1_Book1_2_Hoan chinh KH 2012 Von ho tro co MT 6 3 2" xfId="27583"/>
    <cellStyle name="1_Book1_2_Hoan chinh KH 2012 Von ho tro co MT 6 4" xfId="10918"/>
    <cellStyle name="1_Book1_2_Hoan chinh KH 2012 Von ho tro co MT 6 4 2" xfId="27584"/>
    <cellStyle name="1_Book1_2_Hoan chinh KH 2012 Von ho tro co MT 6 5" xfId="27581"/>
    <cellStyle name="1_Book1_2_Hoan chinh KH 2012 Von ho tro co MT 7" xfId="10919"/>
    <cellStyle name="1_Book1_2_Hoan chinh KH 2012 Von ho tro co MT 7 2" xfId="10920"/>
    <cellStyle name="1_Book1_2_Hoan chinh KH 2012 Von ho tro co MT 7 2 2" xfId="27586"/>
    <cellStyle name="1_Book1_2_Hoan chinh KH 2012 Von ho tro co MT 7 3" xfId="10921"/>
    <cellStyle name="1_Book1_2_Hoan chinh KH 2012 Von ho tro co MT 7 3 2" xfId="27587"/>
    <cellStyle name="1_Book1_2_Hoan chinh KH 2012 Von ho tro co MT 7 4" xfId="10922"/>
    <cellStyle name="1_Book1_2_Hoan chinh KH 2012 Von ho tro co MT 7 4 2" xfId="27588"/>
    <cellStyle name="1_Book1_2_Hoan chinh KH 2012 Von ho tro co MT 7 5" xfId="27585"/>
    <cellStyle name="1_Book1_2_Hoan chinh KH 2012 Von ho tro co MT 8" xfId="10923"/>
    <cellStyle name="1_Book1_2_Hoan chinh KH 2012 Von ho tro co MT 8 2" xfId="10924"/>
    <cellStyle name="1_Book1_2_Hoan chinh KH 2012 Von ho tro co MT 8 2 2" xfId="27590"/>
    <cellStyle name="1_Book1_2_Hoan chinh KH 2012 Von ho tro co MT 8 3" xfId="10925"/>
    <cellStyle name="1_Book1_2_Hoan chinh KH 2012 Von ho tro co MT 8 3 2" xfId="27591"/>
    <cellStyle name="1_Book1_2_Hoan chinh KH 2012 Von ho tro co MT 8 4" xfId="10926"/>
    <cellStyle name="1_Book1_2_Hoan chinh KH 2012 Von ho tro co MT 8 4 2" xfId="27592"/>
    <cellStyle name="1_Book1_2_Hoan chinh KH 2012 Von ho tro co MT 8 5" xfId="27589"/>
    <cellStyle name="1_Book1_2_Hoan chinh KH 2012 Von ho tro co MT 9" xfId="10927"/>
    <cellStyle name="1_Book1_2_Hoan chinh KH 2012 Von ho tro co MT 9 2" xfId="10928"/>
    <cellStyle name="1_Book1_2_Hoan chinh KH 2012 Von ho tro co MT 9 2 2" xfId="27594"/>
    <cellStyle name="1_Book1_2_Hoan chinh KH 2012 Von ho tro co MT 9 3" xfId="10929"/>
    <cellStyle name="1_Book1_2_Hoan chinh KH 2012 Von ho tro co MT 9 3 2" xfId="27595"/>
    <cellStyle name="1_Book1_2_Hoan chinh KH 2012 Von ho tro co MT 9 4" xfId="10930"/>
    <cellStyle name="1_Book1_2_Hoan chinh KH 2012 Von ho tro co MT 9 4 2" xfId="27596"/>
    <cellStyle name="1_Book1_2_Hoan chinh KH 2012 Von ho tro co MT 9 5" xfId="27593"/>
    <cellStyle name="1_Book1_2_Hoan chinh KH 2012 Von ho tro co MT_Bao cao giai ngan quy I" xfId="10931"/>
    <cellStyle name="1_Book1_2_Hoan chinh KH 2012 Von ho tro co MT_Bao cao giai ngan quy I 2" xfId="10932"/>
    <cellStyle name="1_Book1_2_Hoan chinh KH 2012 Von ho tro co MT_Bao cao giai ngan quy I 2 2" xfId="10933"/>
    <cellStyle name="1_Book1_2_Hoan chinh KH 2012 Von ho tro co MT_Bao cao giai ngan quy I 2 2 2" xfId="27599"/>
    <cellStyle name="1_Book1_2_Hoan chinh KH 2012 Von ho tro co MT_Bao cao giai ngan quy I 2 3" xfId="10934"/>
    <cellStyle name="1_Book1_2_Hoan chinh KH 2012 Von ho tro co MT_Bao cao giai ngan quy I 2 3 2" xfId="27600"/>
    <cellStyle name="1_Book1_2_Hoan chinh KH 2012 Von ho tro co MT_Bao cao giai ngan quy I 2 4" xfId="10935"/>
    <cellStyle name="1_Book1_2_Hoan chinh KH 2012 Von ho tro co MT_Bao cao giai ngan quy I 2 4 2" xfId="27601"/>
    <cellStyle name="1_Book1_2_Hoan chinh KH 2012 Von ho tro co MT_Bao cao giai ngan quy I 2 5" xfId="27598"/>
    <cellStyle name="1_Book1_2_Hoan chinh KH 2012 Von ho tro co MT_Bao cao giai ngan quy I 3" xfId="10936"/>
    <cellStyle name="1_Book1_2_Hoan chinh KH 2012 Von ho tro co MT_Bao cao giai ngan quy I 3 2" xfId="10937"/>
    <cellStyle name="1_Book1_2_Hoan chinh KH 2012 Von ho tro co MT_Bao cao giai ngan quy I 3 2 2" xfId="27603"/>
    <cellStyle name="1_Book1_2_Hoan chinh KH 2012 Von ho tro co MT_Bao cao giai ngan quy I 3 3" xfId="10938"/>
    <cellStyle name="1_Book1_2_Hoan chinh KH 2012 Von ho tro co MT_Bao cao giai ngan quy I 3 3 2" xfId="27604"/>
    <cellStyle name="1_Book1_2_Hoan chinh KH 2012 Von ho tro co MT_Bao cao giai ngan quy I 3 4" xfId="10939"/>
    <cellStyle name="1_Book1_2_Hoan chinh KH 2012 Von ho tro co MT_Bao cao giai ngan quy I 3 4 2" xfId="27605"/>
    <cellStyle name="1_Book1_2_Hoan chinh KH 2012 Von ho tro co MT_Bao cao giai ngan quy I 3 5" xfId="27602"/>
    <cellStyle name="1_Book1_2_Hoan chinh KH 2012 Von ho tro co MT_Bao cao giai ngan quy I 4" xfId="10940"/>
    <cellStyle name="1_Book1_2_Hoan chinh KH 2012 Von ho tro co MT_Bao cao giai ngan quy I 4 2" xfId="27606"/>
    <cellStyle name="1_Book1_2_Hoan chinh KH 2012 Von ho tro co MT_Bao cao giai ngan quy I 5" xfId="10941"/>
    <cellStyle name="1_Book1_2_Hoan chinh KH 2012 Von ho tro co MT_Bao cao giai ngan quy I 5 2" xfId="27607"/>
    <cellStyle name="1_Book1_2_Hoan chinh KH 2012 Von ho tro co MT_Bao cao giai ngan quy I 6" xfId="10942"/>
    <cellStyle name="1_Book1_2_Hoan chinh KH 2012 Von ho tro co MT_Bao cao giai ngan quy I 6 2" xfId="27608"/>
    <cellStyle name="1_Book1_2_Hoan chinh KH 2012 Von ho tro co MT_Bao cao giai ngan quy I 7" xfId="27597"/>
    <cellStyle name="1_Book1_2_Hoan chinh KH 2012 Von ho tro co MT_BC von DTPT 6 thang 2012" xfId="10943"/>
    <cellStyle name="1_Book1_2_Hoan chinh KH 2012 Von ho tro co MT_BC von DTPT 6 thang 2012 2" xfId="10944"/>
    <cellStyle name="1_Book1_2_Hoan chinh KH 2012 Von ho tro co MT_BC von DTPT 6 thang 2012 2 2" xfId="10945"/>
    <cellStyle name="1_Book1_2_Hoan chinh KH 2012 Von ho tro co MT_BC von DTPT 6 thang 2012 2 2 2" xfId="27611"/>
    <cellStyle name="1_Book1_2_Hoan chinh KH 2012 Von ho tro co MT_BC von DTPT 6 thang 2012 2 3" xfId="10946"/>
    <cellStyle name="1_Book1_2_Hoan chinh KH 2012 Von ho tro co MT_BC von DTPT 6 thang 2012 2 3 2" xfId="27612"/>
    <cellStyle name="1_Book1_2_Hoan chinh KH 2012 Von ho tro co MT_BC von DTPT 6 thang 2012 2 4" xfId="10947"/>
    <cellStyle name="1_Book1_2_Hoan chinh KH 2012 Von ho tro co MT_BC von DTPT 6 thang 2012 2 4 2" xfId="27613"/>
    <cellStyle name="1_Book1_2_Hoan chinh KH 2012 Von ho tro co MT_BC von DTPT 6 thang 2012 2 5" xfId="27610"/>
    <cellStyle name="1_Book1_2_Hoan chinh KH 2012 Von ho tro co MT_BC von DTPT 6 thang 2012 3" xfId="10948"/>
    <cellStyle name="1_Book1_2_Hoan chinh KH 2012 Von ho tro co MT_BC von DTPT 6 thang 2012 3 2" xfId="10949"/>
    <cellStyle name="1_Book1_2_Hoan chinh KH 2012 Von ho tro co MT_BC von DTPT 6 thang 2012 3 2 2" xfId="27615"/>
    <cellStyle name="1_Book1_2_Hoan chinh KH 2012 Von ho tro co MT_BC von DTPT 6 thang 2012 3 3" xfId="10950"/>
    <cellStyle name="1_Book1_2_Hoan chinh KH 2012 Von ho tro co MT_BC von DTPT 6 thang 2012 3 3 2" xfId="27616"/>
    <cellStyle name="1_Book1_2_Hoan chinh KH 2012 Von ho tro co MT_BC von DTPT 6 thang 2012 3 4" xfId="10951"/>
    <cellStyle name="1_Book1_2_Hoan chinh KH 2012 Von ho tro co MT_BC von DTPT 6 thang 2012 3 4 2" xfId="27617"/>
    <cellStyle name="1_Book1_2_Hoan chinh KH 2012 Von ho tro co MT_BC von DTPT 6 thang 2012 3 5" xfId="27614"/>
    <cellStyle name="1_Book1_2_Hoan chinh KH 2012 Von ho tro co MT_BC von DTPT 6 thang 2012 4" xfId="10952"/>
    <cellStyle name="1_Book1_2_Hoan chinh KH 2012 Von ho tro co MT_BC von DTPT 6 thang 2012 4 2" xfId="27618"/>
    <cellStyle name="1_Book1_2_Hoan chinh KH 2012 Von ho tro co MT_BC von DTPT 6 thang 2012 5" xfId="10953"/>
    <cellStyle name="1_Book1_2_Hoan chinh KH 2012 Von ho tro co MT_BC von DTPT 6 thang 2012 5 2" xfId="27619"/>
    <cellStyle name="1_Book1_2_Hoan chinh KH 2012 Von ho tro co MT_BC von DTPT 6 thang 2012 6" xfId="10954"/>
    <cellStyle name="1_Book1_2_Hoan chinh KH 2012 Von ho tro co MT_BC von DTPT 6 thang 2012 6 2" xfId="27620"/>
    <cellStyle name="1_Book1_2_Hoan chinh KH 2012 Von ho tro co MT_BC von DTPT 6 thang 2012 7" xfId="27609"/>
    <cellStyle name="1_Book1_2_Hoan chinh KH 2012 Von ho tro co MT_Bieu du thao QD von ho tro co MT" xfId="10955"/>
    <cellStyle name="1_Book1_2_Hoan chinh KH 2012 Von ho tro co MT_Bieu du thao QD von ho tro co MT 2" xfId="10956"/>
    <cellStyle name="1_Book1_2_Hoan chinh KH 2012 Von ho tro co MT_Bieu du thao QD von ho tro co MT 2 2" xfId="10957"/>
    <cellStyle name="1_Book1_2_Hoan chinh KH 2012 Von ho tro co MT_Bieu du thao QD von ho tro co MT 2 2 2" xfId="27623"/>
    <cellStyle name="1_Book1_2_Hoan chinh KH 2012 Von ho tro co MT_Bieu du thao QD von ho tro co MT 2 3" xfId="10958"/>
    <cellStyle name="1_Book1_2_Hoan chinh KH 2012 Von ho tro co MT_Bieu du thao QD von ho tro co MT 2 3 2" xfId="27624"/>
    <cellStyle name="1_Book1_2_Hoan chinh KH 2012 Von ho tro co MT_Bieu du thao QD von ho tro co MT 2 4" xfId="10959"/>
    <cellStyle name="1_Book1_2_Hoan chinh KH 2012 Von ho tro co MT_Bieu du thao QD von ho tro co MT 2 4 2" xfId="27625"/>
    <cellStyle name="1_Book1_2_Hoan chinh KH 2012 Von ho tro co MT_Bieu du thao QD von ho tro co MT 2 5" xfId="27622"/>
    <cellStyle name="1_Book1_2_Hoan chinh KH 2012 Von ho tro co MT_Bieu du thao QD von ho tro co MT 3" xfId="10960"/>
    <cellStyle name="1_Book1_2_Hoan chinh KH 2012 Von ho tro co MT_Bieu du thao QD von ho tro co MT 3 2" xfId="10961"/>
    <cellStyle name="1_Book1_2_Hoan chinh KH 2012 Von ho tro co MT_Bieu du thao QD von ho tro co MT 3 2 2" xfId="27627"/>
    <cellStyle name="1_Book1_2_Hoan chinh KH 2012 Von ho tro co MT_Bieu du thao QD von ho tro co MT 3 3" xfId="10962"/>
    <cellStyle name="1_Book1_2_Hoan chinh KH 2012 Von ho tro co MT_Bieu du thao QD von ho tro co MT 3 3 2" xfId="27628"/>
    <cellStyle name="1_Book1_2_Hoan chinh KH 2012 Von ho tro co MT_Bieu du thao QD von ho tro co MT 3 4" xfId="10963"/>
    <cellStyle name="1_Book1_2_Hoan chinh KH 2012 Von ho tro co MT_Bieu du thao QD von ho tro co MT 3 4 2" xfId="27629"/>
    <cellStyle name="1_Book1_2_Hoan chinh KH 2012 Von ho tro co MT_Bieu du thao QD von ho tro co MT 3 5" xfId="27626"/>
    <cellStyle name="1_Book1_2_Hoan chinh KH 2012 Von ho tro co MT_Bieu du thao QD von ho tro co MT 4" xfId="10964"/>
    <cellStyle name="1_Book1_2_Hoan chinh KH 2012 Von ho tro co MT_Bieu du thao QD von ho tro co MT 4 2" xfId="27630"/>
    <cellStyle name="1_Book1_2_Hoan chinh KH 2012 Von ho tro co MT_Bieu du thao QD von ho tro co MT 5" xfId="10965"/>
    <cellStyle name="1_Book1_2_Hoan chinh KH 2012 Von ho tro co MT_Bieu du thao QD von ho tro co MT 5 2" xfId="27631"/>
    <cellStyle name="1_Book1_2_Hoan chinh KH 2012 Von ho tro co MT_Bieu du thao QD von ho tro co MT 6" xfId="10966"/>
    <cellStyle name="1_Book1_2_Hoan chinh KH 2012 Von ho tro co MT_Bieu du thao QD von ho tro co MT 6 2" xfId="27632"/>
    <cellStyle name="1_Book1_2_Hoan chinh KH 2012 Von ho tro co MT_Bieu du thao QD von ho tro co MT 7" xfId="27621"/>
    <cellStyle name="1_Book1_2_Hoan chinh KH 2012 Von ho tro co MT_Ke hoach 2012 theo doi (giai ngan 30.6.12)" xfId="10967"/>
    <cellStyle name="1_Book1_2_Hoan chinh KH 2012 Von ho tro co MT_Ke hoach 2012 theo doi (giai ngan 30.6.12) 2" xfId="10968"/>
    <cellStyle name="1_Book1_2_Hoan chinh KH 2012 Von ho tro co MT_Ke hoach 2012 theo doi (giai ngan 30.6.12) 2 2" xfId="10969"/>
    <cellStyle name="1_Book1_2_Hoan chinh KH 2012 Von ho tro co MT_Ke hoach 2012 theo doi (giai ngan 30.6.12) 2 2 2" xfId="27635"/>
    <cellStyle name="1_Book1_2_Hoan chinh KH 2012 Von ho tro co MT_Ke hoach 2012 theo doi (giai ngan 30.6.12) 2 3" xfId="10970"/>
    <cellStyle name="1_Book1_2_Hoan chinh KH 2012 Von ho tro co MT_Ke hoach 2012 theo doi (giai ngan 30.6.12) 2 3 2" xfId="27636"/>
    <cellStyle name="1_Book1_2_Hoan chinh KH 2012 Von ho tro co MT_Ke hoach 2012 theo doi (giai ngan 30.6.12) 2 4" xfId="10971"/>
    <cellStyle name="1_Book1_2_Hoan chinh KH 2012 Von ho tro co MT_Ke hoach 2012 theo doi (giai ngan 30.6.12) 2 4 2" xfId="27637"/>
    <cellStyle name="1_Book1_2_Hoan chinh KH 2012 Von ho tro co MT_Ke hoach 2012 theo doi (giai ngan 30.6.12) 2 5" xfId="27634"/>
    <cellStyle name="1_Book1_2_Hoan chinh KH 2012 Von ho tro co MT_Ke hoach 2012 theo doi (giai ngan 30.6.12) 3" xfId="10972"/>
    <cellStyle name="1_Book1_2_Hoan chinh KH 2012 Von ho tro co MT_Ke hoach 2012 theo doi (giai ngan 30.6.12) 3 2" xfId="10973"/>
    <cellStyle name="1_Book1_2_Hoan chinh KH 2012 Von ho tro co MT_Ke hoach 2012 theo doi (giai ngan 30.6.12) 3 2 2" xfId="27639"/>
    <cellStyle name="1_Book1_2_Hoan chinh KH 2012 Von ho tro co MT_Ke hoach 2012 theo doi (giai ngan 30.6.12) 3 3" xfId="10974"/>
    <cellStyle name="1_Book1_2_Hoan chinh KH 2012 Von ho tro co MT_Ke hoach 2012 theo doi (giai ngan 30.6.12) 3 3 2" xfId="27640"/>
    <cellStyle name="1_Book1_2_Hoan chinh KH 2012 Von ho tro co MT_Ke hoach 2012 theo doi (giai ngan 30.6.12) 3 4" xfId="10975"/>
    <cellStyle name="1_Book1_2_Hoan chinh KH 2012 Von ho tro co MT_Ke hoach 2012 theo doi (giai ngan 30.6.12) 3 4 2" xfId="27641"/>
    <cellStyle name="1_Book1_2_Hoan chinh KH 2012 Von ho tro co MT_Ke hoach 2012 theo doi (giai ngan 30.6.12) 3 5" xfId="27638"/>
    <cellStyle name="1_Book1_2_Hoan chinh KH 2012 Von ho tro co MT_Ke hoach 2012 theo doi (giai ngan 30.6.12) 4" xfId="10976"/>
    <cellStyle name="1_Book1_2_Hoan chinh KH 2012 Von ho tro co MT_Ke hoach 2012 theo doi (giai ngan 30.6.12) 4 2" xfId="27642"/>
    <cellStyle name="1_Book1_2_Hoan chinh KH 2012 Von ho tro co MT_Ke hoach 2012 theo doi (giai ngan 30.6.12) 5" xfId="10977"/>
    <cellStyle name="1_Book1_2_Hoan chinh KH 2012 Von ho tro co MT_Ke hoach 2012 theo doi (giai ngan 30.6.12) 5 2" xfId="27643"/>
    <cellStyle name="1_Book1_2_Hoan chinh KH 2012 Von ho tro co MT_Ke hoach 2012 theo doi (giai ngan 30.6.12) 6" xfId="10978"/>
    <cellStyle name="1_Book1_2_Hoan chinh KH 2012 Von ho tro co MT_Ke hoach 2012 theo doi (giai ngan 30.6.12) 6 2" xfId="27644"/>
    <cellStyle name="1_Book1_2_Hoan chinh KH 2012 Von ho tro co MT_Ke hoach 2012 theo doi (giai ngan 30.6.12) 7" xfId="27633"/>
    <cellStyle name="1_Book1_2_Ke hoach 2012 (theo doi)" xfId="10979"/>
    <cellStyle name="1_Book1_2_Ke hoach 2012 (theo doi) 2" xfId="10980"/>
    <cellStyle name="1_Book1_2_Ke hoach 2012 (theo doi) 2 2" xfId="10981"/>
    <cellStyle name="1_Book1_2_Ke hoach 2012 (theo doi) 2 2 2" xfId="27647"/>
    <cellStyle name="1_Book1_2_Ke hoach 2012 (theo doi) 2 3" xfId="10982"/>
    <cellStyle name="1_Book1_2_Ke hoach 2012 (theo doi) 2 3 2" xfId="27648"/>
    <cellStyle name="1_Book1_2_Ke hoach 2012 (theo doi) 2 4" xfId="10983"/>
    <cellStyle name="1_Book1_2_Ke hoach 2012 (theo doi) 2 4 2" xfId="27649"/>
    <cellStyle name="1_Book1_2_Ke hoach 2012 (theo doi) 2 5" xfId="27646"/>
    <cellStyle name="1_Book1_2_Ke hoach 2012 (theo doi) 3" xfId="10984"/>
    <cellStyle name="1_Book1_2_Ke hoach 2012 (theo doi) 3 2" xfId="10985"/>
    <cellStyle name="1_Book1_2_Ke hoach 2012 (theo doi) 3 2 2" xfId="27651"/>
    <cellStyle name="1_Book1_2_Ke hoach 2012 (theo doi) 3 3" xfId="10986"/>
    <cellStyle name="1_Book1_2_Ke hoach 2012 (theo doi) 3 3 2" xfId="27652"/>
    <cellStyle name="1_Book1_2_Ke hoach 2012 (theo doi) 3 4" xfId="10987"/>
    <cellStyle name="1_Book1_2_Ke hoach 2012 (theo doi) 3 4 2" xfId="27653"/>
    <cellStyle name="1_Book1_2_Ke hoach 2012 (theo doi) 3 5" xfId="27650"/>
    <cellStyle name="1_Book1_2_Ke hoach 2012 (theo doi) 4" xfId="10988"/>
    <cellStyle name="1_Book1_2_Ke hoach 2012 (theo doi) 4 2" xfId="27654"/>
    <cellStyle name="1_Book1_2_Ke hoach 2012 (theo doi) 5" xfId="10989"/>
    <cellStyle name="1_Book1_2_Ke hoach 2012 (theo doi) 5 2" xfId="27655"/>
    <cellStyle name="1_Book1_2_Ke hoach 2012 (theo doi) 6" xfId="10990"/>
    <cellStyle name="1_Book1_2_Ke hoach 2012 (theo doi) 6 2" xfId="27656"/>
    <cellStyle name="1_Book1_2_Ke hoach 2012 (theo doi) 7" xfId="27645"/>
    <cellStyle name="1_Book1_2_Ke hoach 2012 theo doi (giai ngan 30.6.12)" xfId="10991"/>
    <cellStyle name="1_Book1_2_Ke hoach 2012 theo doi (giai ngan 30.6.12) 2" xfId="10992"/>
    <cellStyle name="1_Book1_2_Ke hoach 2012 theo doi (giai ngan 30.6.12) 2 2" xfId="10993"/>
    <cellStyle name="1_Book1_2_Ke hoach 2012 theo doi (giai ngan 30.6.12) 2 2 2" xfId="27659"/>
    <cellStyle name="1_Book1_2_Ke hoach 2012 theo doi (giai ngan 30.6.12) 2 3" xfId="10994"/>
    <cellStyle name="1_Book1_2_Ke hoach 2012 theo doi (giai ngan 30.6.12) 2 3 2" xfId="27660"/>
    <cellStyle name="1_Book1_2_Ke hoach 2012 theo doi (giai ngan 30.6.12) 2 4" xfId="10995"/>
    <cellStyle name="1_Book1_2_Ke hoach 2012 theo doi (giai ngan 30.6.12) 2 4 2" xfId="27661"/>
    <cellStyle name="1_Book1_2_Ke hoach 2012 theo doi (giai ngan 30.6.12) 2 5" xfId="27658"/>
    <cellStyle name="1_Book1_2_Ke hoach 2012 theo doi (giai ngan 30.6.12) 3" xfId="10996"/>
    <cellStyle name="1_Book1_2_Ke hoach 2012 theo doi (giai ngan 30.6.12) 3 2" xfId="10997"/>
    <cellStyle name="1_Book1_2_Ke hoach 2012 theo doi (giai ngan 30.6.12) 3 2 2" xfId="27663"/>
    <cellStyle name="1_Book1_2_Ke hoach 2012 theo doi (giai ngan 30.6.12) 3 3" xfId="10998"/>
    <cellStyle name="1_Book1_2_Ke hoach 2012 theo doi (giai ngan 30.6.12) 3 3 2" xfId="27664"/>
    <cellStyle name="1_Book1_2_Ke hoach 2012 theo doi (giai ngan 30.6.12) 3 4" xfId="10999"/>
    <cellStyle name="1_Book1_2_Ke hoach 2012 theo doi (giai ngan 30.6.12) 3 4 2" xfId="27665"/>
    <cellStyle name="1_Book1_2_Ke hoach 2012 theo doi (giai ngan 30.6.12) 3 5" xfId="27662"/>
    <cellStyle name="1_Book1_2_Ke hoach 2012 theo doi (giai ngan 30.6.12) 4" xfId="11000"/>
    <cellStyle name="1_Book1_2_Ke hoach 2012 theo doi (giai ngan 30.6.12) 4 2" xfId="27666"/>
    <cellStyle name="1_Book1_2_Ke hoach 2012 theo doi (giai ngan 30.6.12) 5" xfId="11001"/>
    <cellStyle name="1_Book1_2_Ke hoach 2012 theo doi (giai ngan 30.6.12) 5 2" xfId="27667"/>
    <cellStyle name="1_Book1_2_Ke hoach 2012 theo doi (giai ngan 30.6.12) 6" xfId="11002"/>
    <cellStyle name="1_Book1_2_Ke hoach 2012 theo doi (giai ngan 30.6.12) 6 2" xfId="27668"/>
    <cellStyle name="1_Book1_2_Ke hoach 2012 theo doi (giai ngan 30.6.12) 7" xfId="27657"/>
    <cellStyle name="1_Book1_Bao cao doan cong tac cua Bo thang 4-2010" xfId="11003"/>
    <cellStyle name="1_Book1_Bao cao doan cong tac cua Bo thang 4-2010_BC von DTPT 6 thang 2012" xfId="11004"/>
    <cellStyle name="1_Book1_Bao cao doan cong tac cua Bo thang 4-2010_Bieu du thao QD von ho tro co MT" xfId="11005"/>
    <cellStyle name="1_Book1_Bao cao doan cong tac cua Bo thang 4-2010_Dang ky phan khai von ODA (gui Bo)" xfId="11006"/>
    <cellStyle name="1_Book1_Bao cao doan cong tac cua Bo thang 4-2010_Dang ky phan khai von ODA (gui Bo)_BC von DTPT 6 thang 2012" xfId="11007"/>
    <cellStyle name="1_Book1_Bao cao doan cong tac cua Bo thang 4-2010_Dang ky phan khai von ODA (gui Bo)_Bieu du thao QD von ho tro co MT" xfId="11008"/>
    <cellStyle name="1_Book1_Bao cao doan cong tac cua Bo thang 4-2010_Dang ky phan khai von ODA (gui Bo)_Ke hoach 2012 theo doi (giai ngan 30.6.12)" xfId="11009"/>
    <cellStyle name="1_Book1_Bao cao doan cong tac cua Bo thang 4-2010_Ke hoach 2012 (theo doi)" xfId="11010"/>
    <cellStyle name="1_Book1_Bao cao doan cong tac cua Bo thang 4-2010_Ke hoach 2012 theo doi (giai ngan 30.6.12)" xfId="11011"/>
    <cellStyle name="1_Book1_Bao cao tinh hinh thuc hien KH 2009 den 31-01-10" xfId="11012"/>
    <cellStyle name="1_Book1_Bao cao tinh hinh thuc hien KH 2009 den 31-01-10 2" xfId="11013"/>
    <cellStyle name="1_Book1_Bao cao tinh hinh thuc hien KH 2009 den 31-01-10 3" xfId="27669"/>
    <cellStyle name="1_Book1_Bao cao tinh hinh thuc hien KH 2009 den 31-01-10_BC von DTPT 6 thang 2012" xfId="11014"/>
    <cellStyle name="1_Book1_Bao cao tinh hinh thuc hien KH 2009 den 31-01-10_BC von DTPT 6 thang 2012 2" xfId="11015"/>
    <cellStyle name="1_Book1_Bao cao tinh hinh thuc hien KH 2009 den 31-01-10_BC von DTPT 6 thang 2012 3" xfId="27670"/>
    <cellStyle name="1_Book1_Bao cao tinh hinh thuc hien KH 2009 den 31-01-10_Bieu du thao QD von ho tro co MT" xfId="11016"/>
    <cellStyle name="1_Book1_Bao cao tinh hinh thuc hien KH 2009 den 31-01-10_Bieu du thao QD von ho tro co MT 2" xfId="11017"/>
    <cellStyle name="1_Book1_Bao cao tinh hinh thuc hien KH 2009 den 31-01-10_Bieu du thao QD von ho tro co MT 3" xfId="27671"/>
    <cellStyle name="1_Book1_Bao cao tinh hinh thuc hien KH 2009 den 31-01-10_Ke hoach 2012 (theo doi)" xfId="11018"/>
    <cellStyle name="1_Book1_Bao cao tinh hinh thuc hien KH 2009 den 31-01-10_Ke hoach 2012 (theo doi) 2" xfId="11019"/>
    <cellStyle name="1_Book1_Bao cao tinh hinh thuc hien KH 2009 den 31-01-10_Ke hoach 2012 (theo doi) 3" xfId="27672"/>
    <cellStyle name="1_Book1_Bao cao tinh hinh thuc hien KH 2009 den 31-01-10_Ke hoach 2012 theo doi (giai ngan 30.6.12)" xfId="11020"/>
    <cellStyle name="1_Book1_Bao cao tinh hinh thuc hien KH 2009 den 31-01-10_Ke hoach 2012 theo doi (giai ngan 30.6.12) 2" xfId="11021"/>
    <cellStyle name="1_Book1_Bao cao tinh hinh thuc hien KH 2009 den 31-01-10_Ke hoach 2012 theo doi (giai ngan 30.6.12) 3" xfId="27673"/>
    <cellStyle name="1_Book1_BC cong trinh trong diem" xfId="11022"/>
    <cellStyle name="1_Book1_BC cong trinh trong diem 2" xfId="11023"/>
    <cellStyle name="1_Book1_BC cong trinh trong diem 3" xfId="27674"/>
    <cellStyle name="1_Book1_BC cong trinh trong diem_BC von DTPT 6 thang 2012" xfId="11024"/>
    <cellStyle name="1_Book1_BC cong trinh trong diem_BC von DTPT 6 thang 2012 2" xfId="11025"/>
    <cellStyle name="1_Book1_BC cong trinh trong diem_BC von DTPT 6 thang 2012 3" xfId="27675"/>
    <cellStyle name="1_Book1_BC cong trinh trong diem_Bieu du thao QD von ho tro co MT" xfId="11026"/>
    <cellStyle name="1_Book1_BC cong trinh trong diem_Bieu du thao QD von ho tro co MT 2" xfId="11027"/>
    <cellStyle name="1_Book1_BC cong trinh trong diem_Bieu du thao QD von ho tro co MT 3" xfId="27676"/>
    <cellStyle name="1_Book1_BC cong trinh trong diem_Ke hoach 2012 (theo doi)" xfId="11028"/>
    <cellStyle name="1_Book1_BC cong trinh trong diem_Ke hoach 2012 (theo doi) 2" xfId="11029"/>
    <cellStyle name="1_Book1_BC cong trinh trong diem_Ke hoach 2012 (theo doi) 3" xfId="27677"/>
    <cellStyle name="1_Book1_BC cong trinh trong diem_Ke hoach 2012 theo doi (giai ngan 30.6.12)" xfId="11030"/>
    <cellStyle name="1_Book1_BC cong trinh trong diem_Ke hoach 2012 theo doi (giai ngan 30.6.12) 2" xfId="11031"/>
    <cellStyle name="1_Book1_BC cong trinh trong diem_Ke hoach 2012 theo doi (giai ngan 30.6.12) 3" xfId="27678"/>
    <cellStyle name="1_Book1_BC von DTPT 6 thang 2012" xfId="11032"/>
    <cellStyle name="1_Book1_Bieu 01 UB(hung)" xfId="11033"/>
    <cellStyle name="1_Book1_Bieu 01 UB(hung) 2" xfId="11034"/>
    <cellStyle name="1_Book1_Bieu 01 UB(hung) 3" xfId="27679"/>
    <cellStyle name="1_Book1_Bieu du thao QD von ho tro co MT" xfId="11035"/>
    <cellStyle name="1_Book1_BL vu" xfId="11036"/>
    <cellStyle name="1_Book1_BL vu_Bao cao tinh hinh thuc hien KH 2009 den 31-01-10" xfId="11037"/>
    <cellStyle name="1_Book1_BL vu_Bao cao tinh hinh thuc hien KH 2009 den 31-01-10 2" xfId="11038"/>
    <cellStyle name="1_Book1_Book1" xfId="11039"/>
    <cellStyle name="1_Book1_Book1_1" xfId="11040"/>
    <cellStyle name="1_Book1_Book1_1 2" xfId="11041"/>
    <cellStyle name="1_Book1_Book1_1_BC von DTPT 6 thang 2012" xfId="11042"/>
    <cellStyle name="1_Book1_Book1_1_BC von DTPT 6 thang 2012 2" xfId="11043"/>
    <cellStyle name="1_Book1_Book1_1_Bieu du thao QD von ho tro co MT" xfId="11044"/>
    <cellStyle name="1_Book1_Book1_1_Bieu du thao QD von ho tro co MT 2" xfId="11045"/>
    <cellStyle name="1_Book1_Book1_1_Hoan chinh KH 2012 (o nha)" xfId="11046"/>
    <cellStyle name="1_Book1_Book1_1_Hoan chinh KH 2012 (o nha) 2" xfId="11047"/>
    <cellStyle name="1_Book1_Book1_1_Hoan chinh KH 2012 (o nha)_Bao cao giai ngan quy I" xfId="11048"/>
    <cellStyle name="1_Book1_Book1_1_Hoan chinh KH 2012 (o nha)_Bao cao giai ngan quy I 2" xfId="11049"/>
    <cellStyle name="1_Book1_Book1_1_Hoan chinh KH 2012 (o nha)_BC von DTPT 6 thang 2012" xfId="11050"/>
    <cellStyle name="1_Book1_Book1_1_Hoan chinh KH 2012 (o nha)_BC von DTPT 6 thang 2012 2" xfId="11051"/>
    <cellStyle name="1_Book1_Book1_1_Hoan chinh KH 2012 (o nha)_Bieu du thao QD von ho tro co MT" xfId="11052"/>
    <cellStyle name="1_Book1_Book1_1_Hoan chinh KH 2012 (o nha)_Bieu du thao QD von ho tro co MT 2" xfId="11053"/>
    <cellStyle name="1_Book1_Book1_1_Hoan chinh KH 2012 (o nha)_Ke hoach 2012 theo doi (giai ngan 30.6.12)" xfId="11054"/>
    <cellStyle name="1_Book1_Book1_1_Hoan chinh KH 2012 (o nha)_Ke hoach 2012 theo doi (giai ngan 30.6.12) 2" xfId="11055"/>
    <cellStyle name="1_Book1_Book1_1_Hoan chinh KH 2012 Von ho tro co MT" xfId="11056"/>
    <cellStyle name="1_Book1_Book1_1_Hoan chinh KH 2012 Von ho tro co MT (chi tiet)" xfId="11057"/>
    <cellStyle name="1_Book1_Book1_1_Hoan chinh KH 2012 Von ho tro co MT (chi tiet) 2" xfId="11058"/>
    <cellStyle name="1_Book1_Book1_1_Hoan chinh KH 2012 Von ho tro co MT 10" xfId="11059"/>
    <cellStyle name="1_Book1_Book1_1_Hoan chinh KH 2012 Von ho tro co MT 11" xfId="11060"/>
    <cellStyle name="1_Book1_Book1_1_Hoan chinh KH 2012 Von ho tro co MT 12" xfId="11061"/>
    <cellStyle name="1_Book1_Book1_1_Hoan chinh KH 2012 Von ho tro co MT 13" xfId="11062"/>
    <cellStyle name="1_Book1_Book1_1_Hoan chinh KH 2012 Von ho tro co MT 14" xfId="11063"/>
    <cellStyle name="1_Book1_Book1_1_Hoan chinh KH 2012 Von ho tro co MT 15" xfId="11064"/>
    <cellStyle name="1_Book1_Book1_1_Hoan chinh KH 2012 Von ho tro co MT 16" xfId="11065"/>
    <cellStyle name="1_Book1_Book1_1_Hoan chinh KH 2012 Von ho tro co MT 17" xfId="11066"/>
    <cellStyle name="1_Book1_Book1_1_Hoan chinh KH 2012 Von ho tro co MT 18" xfId="11067"/>
    <cellStyle name="1_Book1_Book1_1_Hoan chinh KH 2012 Von ho tro co MT 19" xfId="11068"/>
    <cellStyle name="1_Book1_Book1_1_Hoan chinh KH 2012 Von ho tro co MT 2" xfId="11069"/>
    <cellStyle name="1_Book1_Book1_1_Hoan chinh KH 2012 Von ho tro co MT 20" xfId="11070"/>
    <cellStyle name="1_Book1_Book1_1_Hoan chinh KH 2012 Von ho tro co MT 3" xfId="11071"/>
    <cellStyle name="1_Book1_Book1_1_Hoan chinh KH 2012 Von ho tro co MT 4" xfId="11072"/>
    <cellStyle name="1_Book1_Book1_1_Hoan chinh KH 2012 Von ho tro co MT 5" xfId="11073"/>
    <cellStyle name="1_Book1_Book1_1_Hoan chinh KH 2012 Von ho tro co MT 6" xfId="11074"/>
    <cellStyle name="1_Book1_Book1_1_Hoan chinh KH 2012 Von ho tro co MT 7" xfId="11075"/>
    <cellStyle name="1_Book1_Book1_1_Hoan chinh KH 2012 Von ho tro co MT 8" xfId="11076"/>
    <cellStyle name="1_Book1_Book1_1_Hoan chinh KH 2012 Von ho tro co MT 9" xfId="11077"/>
    <cellStyle name="1_Book1_Book1_1_Hoan chinh KH 2012 Von ho tro co MT_Bao cao giai ngan quy I" xfId="11078"/>
    <cellStyle name="1_Book1_Book1_1_Hoan chinh KH 2012 Von ho tro co MT_Bao cao giai ngan quy I 2" xfId="11079"/>
    <cellStyle name="1_Book1_Book1_1_Hoan chinh KH 2012 Von ho tro co MT_BC von DTPT 6 thang 2012" xfId="11080"/>
    <cellStyle name="1_Book1_Book1_1_Hoan chinh KH 2012 Von ho tro co MT_BC von DTPT 6 thang 2012 2" xfId="11081"/>
    <cellStyle name="1_Book1_Book1_1_Hoan chinh KH 2012 Von ho tro co MT_Bieu du thao QD von ho tro co MT" xfId="11082"/>
    <cellStyle name="1_Book1_Book1_1_Hoan chinh KH 2012 Von ho tro co MT_Bieu du thao QD von ho tro co MT 2" xfId="11083"/>
    <cellStyle name="1_Book1_Book1_1_Hoan chinh KH 2012 Von ho tro co MT_Ke hoach 2012 theo doi (giai ngan 30.6.12)" xfId="11084"/>
    <cellStyle name="1_Book1_Book1_1_Hoan chinh KH 2012 Von ho tro co MT_Ke hoach 2012 theo doi (giai ngan 30.6.12) 2" xfId="11085"/>
    <cellStyle name="1_Book1_Book1_1_Ke hoach 2012 (theo doi)" xfId="11086"/>
    <cellStyle name="1_Book1_Book1_1_Ke hoach 2012 (theo doi) 2" xfId="11087"/>
    <cellStyle name="1_Book1_Book1_1_Ke hoach 2012 theo doi (giai ngan 30.6.12)" xfId="11088"/>
    <cellStyle name="1_Book1_Book1_1_Ke hoach 2012 theo doi (giai ngan 30.6.12) 2" xfId="11089"/>
    <cellStyle name="1_Book1_Book1_Bao cao tinh hinh thuc hien KH 2009 den 31-01-10" xfId="11090"/>
    <cellStyle name="1_Book1_Book1_Bao cao tinh hinh thuc hien KH 2009 den 31-01-10 2" xfId="11091"/>
    <cellStyle name="1_Book1_Book1_Bao cao tinh hinh thuc hien KH 2009 den 31-01-10 3" xfId="27680"/>
    <cellStyle name="1_Book1_Book1_Bao cao tinh hinh thuc hien KH 2009 den 31-01-10_BC von DTPT 6 thang 2012" xfId="11092"/>
    <cellStyle name="1_Book1_Book1_Bao cao tinh hinh thuc hien KH 2009 den 31-01-10_BC von DTPT 6 thang 2012 2" xfId="11093"/>
    <cellStyle name="1_Book1_Book1_Bao cao tinh hinh thuc hien KH 2009 den 31-01-10_BC von DTPT 6 thang 2012 3" xfId="27681"/>
    <cellStyle name="1_Book1_Book1_Bao cao tinh hinh thuc hien KH 2009 den 31-01-10_Bieu du thao QD von ho tro co MT" xfId="11094"/>
    <cellStyle name="1_Book1_Book1_Bao cao tinh hinh thuc hien KH 2009 den 31-01-10_Bieu du thao QD von ho tro co MT 2" xfId="11095"/>
    <cellStyle name="1_Book1_Book1_Bao cao tinh hinh thuc hien KH 2009 den 31-01-10_Bieu du thao QD von ho tro co MT 3" xfId="27682"/>
    <cellStyle name="1_Book1_Book1_Bao cao tinh hinh thuc hien KH 2009 den 31-01-10_Ke hoach 2012 (theo doi)" xfId="11096"/>
    <cellStyle name="1_Book1_Book1_Bao cao tinh hinh thuc hien KH 2009 den 31-01-10_Ke hoach 2012 (theo doi) 2" xfId="11097"/>
    <cellStyle name="1_Book1_Book1_Bao cao tinh hinh thuc hien KH 2009 den 31-01-10_Ke hoach 2012 (theo doi) 3" xfId="27683"/>
    <cellStyle name="1_Book1_Book1_Bao cao tinh hinh thuc hien KH 2009 den 31-01-10_Ke hoach 2012 theo doi (giai ngan 30.6.12)" xfId="11098"/>
    <cellStyle name="1_Book1_Book1_Bao cao tinh hinh thuc hien KH 2009 den 31-01-10_Ke hoach 2012 theo doi (giai ngan 30.6.12) 2" xfId="11099"/>
    <cellStyle name="1_Book1_Book1_Bao cao tinh hinh thuc hien KH 2009 den 31-01-10_Ke hoach 2012 theo doi (giai ngan 30.6.12) 3" xfId="27684"/>
    <cellStyle name="1_Book1_Book1_BC von DTPT 6 thang 2012" xfId="11100"/>
    <cellStyle name="1_Book1_Book1_Bieu du thao QD von ho tro co MT" xfId="11101"/>
    <cellStyle name="1_Book1_Book1_Book1" xfId="11102"/>
    <cellStyle name="1_Book1_Book1_Book1 2" xfId="11103"/>
    <cellStyle name="1_Book1_Book1_Book1_BC von DTPT 6 thang 2012" xfId="11104"/>
    <cellStyle name="1_Book1_Book1_Book1_BC von DTPT 6 thang 2012 2" xfId="11105"/>
    <cellStyle name="1_Book1_Book1_Book1_Bieu du thao QD von ho tro co MT" xfId="11106"/>
    <cellStyle name="1_Book1_Book1_Book1_Bieu du thao QD von ho tro co MT 2" xfId="11107"/>
    <cellStyle name="1_Book1_Book1_Book1_Hoan chinh KH 2012 (o nha)" xfId="11108"/>
    <cellStyle name="1_Book1_Book1_Book1_Hoan chinh KH 2012 (o nha) 2" xfId="11109"/>
    <cellStyle name="1_Book1_Book1_Book1_Hoan chinh KH 2012 (o nha)_Bao cao giai ngan quy I" xfId="11110"/>
    <cellStyle name="1_Book1_Book1_Book1_Hoan chinh KH 2012 (o nha)_Bao cao giai ngan quy I 2" xfId="11111"/>
    <cellStyle name="1_Book1_Book1_Book1_Hoan chinh KH 2012 (o nha)_BC von DTPT 6 thang 2012" xfId="11112"/>
    <cellStyle name="1_Book1_Book1_Book1_Hoan chinh KH 2012 (o nha)_BC von DTPT 6 thang 2012 2" xfId="11113"/>
    <cellStyle name="1_Book1_Book1_Book1_Hoan chinh KH 2012 (o nha)_Bieu du thao QD von ho tro co MT" xfId="11114"/>
    <cellStyle name="1_Book1_Book1_Book1_Hoan chinh KH 2012 (o nha)_Bieu du thao QD von ho tro co MT 2" xfId="11115"/>
    <cellStyle name="1_Book1_Book1_Book1_Hoan chinh KH 2012 (o nha)_Ke hoach 2012 theo doi (giai ngan 30.6.12)" xfId="11116"/>
    <cellStyle name="1_Book1_Book1_Book1_Hoan chinh KH 2012 (o nha)_Ke hoach 2012 theo doi (giai ngan 30.6.12) 2" xfId="11117"/>
    <cellStyle name="1_Book1_Book1_Book1_Hoan chinh KH 2012 Von ho tro co MT" xfId="11118"/>
    <cellStyle name="1_Book1_Book1_Book1_Hoan chinh KH 2012 Von ho tro co MT (chi tiet)" xfId="11119"/>
    <cellStyle name="1_Book1_Book1_Book1_Hoan chinh KH 2012 Von ho tro co MT (chi tiet) 2" xfId="11120"/>
    <cellStyle name="1_Book1_Book1_Book1_Hoan chinh KH 2012 Von ho tro co MT 10" xfId="11121"/>
    <cellStyle name="1_Book1_Book1_Book1_Hoan chinh KH 2012 Von ho tro co MT 11" xfId="11122"/>
    <cellStyle name="1_Book1_Book1_Book1_Hoan chinh KH 2012 Von ho tro co MT 12" xfId="11123"/>
    <cellStyle name="1_Book1_Book1_Book1_Hoan chinh KH 2012 Von ho tro co MT 13" xfId="11124"/>
    <cellStyle name="1_Book1_Book1_Book1_Hoan chinh KH 2012 Von ho tro co MT 14" xfId="11125"/>
    <cellStyle name="1_Book1_Book1_Book1_Hoan chinh KH 2012 Von ho tro co MT 15" xfId="11126"/>
    <cellStyle name="1_Book1_Book1_Book1_Hoan chinh KH 2012 Von ho tro co MT 16" xfId="11127"/>
    <cellStyle name="1_Book1_Book1_Book1_Hoan chinh KH 2012 Von ho tro co MT 17" xfId="11128"/>
    <cellStyle name="1_Book1_Book1_Book1_Hoan chinh KH 2012 Von ho tro co MT 18" xfId="11129"/>
    <cellStyle name="1_Book1_Book1_Book1_Hoan chinh KH 2012 Von ho tro co MT 19" xfId="11130"/>
    <cellStyle name="1_Book1_Book1_Book1_Hoan chinh KH 2012 Von ho tro co MT 2" xfId="11131"/>
    <cellStyle name="1_Book1_Book1_Book1_Hoan chinh KH 2012 Von ho tro co MT 20" xfId="11132"/>
    <cellStyle name="1_Book1_Book1_Book1_Hoan chinh KH 2012 Von ho tro co MT 3" xfId="11133"/>
    <cellStyle name="1_Book1_Book1_Book1_Hoan chinh KH 2012 Von ho tro co MT 4" xfId="11134"/>
    <cellStyle name="1_Book1_Book1_Book1_Hoan chinh KH 2012 Von ho tro co MT 5" xfId="11135"/>
    <cellStyle name="1_Book1_Book1_Book1_Hoan chinh KH 2012 Von ho tro co MT 6" xfId="11136"/>
    <cellStyle name="1_Book1_Book1_Book1_Hoan chinh KH 2012 Von ho tro co MT 7" xfId="11137"/>
    <cellStyle name="1_Book1_Book1_Book1_Hoan chinh KH 2012 Von ho tro co MT 8" xfId="11138"/>
    <cellStyle name="1_Book1_Book1_Book1_Hoan chinh KH 2012 Von ho tro co MT 9" xfId="11139"/>
    <cellStyle name="1_Book1_Book1_Book1_Hoan chinh KH 2012 Von ho tro co MT_Bao cao giai ngan quy I" xfId="11140"/>
    <cellStyle name="1_Book1_Book1_Book1_Hoan chinh KH 2012 Von ho tro co MT_Bao cao giai ngan quy I 2" xfId="11141"/>
    <cellStyle name="1_Book1_Book1_Book1_Hoan chinh KH 2012 Von ho tro co MT_BC von DTPT 6 thang 2012" xfId="11142"/>
    <cellStyle name="1_Book1_Book1_Book1_Hoan chinh KH 2012 Von ho tro co MT_BC von DTPT 6 thang 2012 2" xfId="11143"/>
    <cellStyle name="1_Book1_Book1_Book1_Hoan chinh KH 2012 Von ho tro co MT_Bieu du thao QD von ho tro co MT" xfId="11144"/>
    <cellStyle name="1_Book1_Book1_Book1_Hoan chinh KH 2012 Von ho tro co MT_Bieu du thao QD von ho tro co MT 2" xfId="11145"/>
    <cellStyle name="1_Book1_Book1_Book1_Hoan chinh KH 2012 Von ho tro co MT_Ke hoach 2012 theo doi (giai ngan 30.6.12)" xfId="11146"/>
    <cellStyle name="1_Book1_Book1_Book1_Hoan chinh KH 2012 Von ho tro co MT_Ke hoach 2012 theo doi (giai ngan 30.6.12) 2" xfId="11147"/>
    <cellStyle name="1_Book1_Book1_Book1_Ke hoach 2012 (theo doi)" xfId="11148"/>
    <cellStyle name="1_Book1_Book1_Book1_Ke hoach 2012 (theo doi) 2" xfId="11149"/>
    <cellStyle name="1_Book1_Book1_Book1_Ke hoach 2012 theo doi (giai ngan 30.6.12)" xfId="11150"/>
    <cellStyle name="1_Book1_Book1_Book1_Ke hoach 2012 theo doi (giai ngan 30.6.12) 2" xfId="11151"/>
    <cellStyle name="1_Book1_Book1_Dang ky phan khai von ODA (gui Bo)" xfId="11152"/>
    <cellStyle name="1_Book1_Book1_Dang ky phan khai von ODA (gui Bo)_BC von DTPT 6 thang 2012" xfId="11153"/>
    <cellStyle name="1_Book1_Book1_Dang ky phan khai von ODA (gui Bo)_Bieu du thao QD von ho tro co MT" xfId="11154"/>
    <cellStyle name="1_Book1_Book1_Dang ky phan khai von ODA (gui Bo)_Ke hoach 2012 theo doi (giai ngan 30.6.12)" xfId="11155"/>
    <cellStyle name="1_Book1_Book1_Ke hoach 2012 (theo doi)" xfId="11156"/>
    <cellStyle name="1_Book1_Book1_Ke hoach 2012 theo doi (giai ngan 30.6.12)" xfId="11157"/>
    <cellStyle name="1_Book1_Book1_Tong hop theo doi von TPCP (BC)" xfId="11158"/>
    <cellStyle name="1_Book1_Book1_Tong hop theo doi von TPCP (BC)_BC von DTPT 6 thang 2012" xfId="11159"/>
    <cellStyle name="1_Book1_Book1_Tong hop theo doi von TPCP (BC)_Bieu du thao QD von ho tro co MT" xfId="11160"/>
    <cellStyle name="1_Book1_Book1_Tong hop theo doi von TPCP (BC)_Ke hoach 2012 (theo doi)" xfId="11161"/>
    <cellStyle name="1_Book1_Book1_Tong hop theo doi von TPCP (BC)_Ke hoach 2012 theo doi (giai ngan 30.6.12)" xfId="11162"/>
    <cellStyle name="1_Book1_Chi tieu 5 nam" xfId="11163"/>
    <cellStyle name="1_Book1_Chi tieu 5 nam_BC cong trinh trong diem" xfId="11164"/>
    <cellStyle name="1_Book1_Chi tieu 5 nam_BC cong trinh trong diem_BC von DTPT 6 thang 2012" xfId="11165"/>
    <cellStyle name="1_Book1_Chi tieu 5 nam_BC cong trinh trong diem_Bieu du thao QD von ho tro co MT" xfId="11166"/>
    <cellStyle name="1_Book1_Chi tieu 5 nam_BC cong trinh trong diem_Ke hoach 2012 (theo doi)" xfId="11167"/>
    <cellStyle name="1_Book1_Chi tieu 5 nam_BC cong trinh trong diem_Ke hoach 2012 theo doi (giai ngan 30.6.12)" xfId="11168"/>
    <cellStyle name="1_Book1_Chi tieu 5 nam_BC von DTPT 6 thang 2012" xfId="11169"/>
    <cellStyle name="1_Book1_Chi tieu 5 nam_Bieu du thao QD von ho tro co MT" xfId="11170"/>
    <cellStyle name="1_Book1_Chi tieu 5 nam_Ke hoach 2012 (theo doi)" xfId="11171"/>
    <cellStyle name="1_Book1_Chi tieu 5 nam_Ke hoach 2012 theo doi (giai ngan 30.6.12)" xfId="11172"/>
    <cellStyle name="1_Book1_Chi tieu 5 nam_pvhung.skhdt 20117113152041 Danh muc cong trinh trong diem" xfId="11173"/>
    <cellStyle name="1_Book1_Chi tieu 5 nam_pvhung.skhdt 20117113152041 Danh muc cong trinh trong diem_BC von DTPT 6 thang 2012" xfId="11174"/>
    <cellStyle name="1_Book1_Chi tieu 5 nam_pvhung.skhdt 20117113152041 Danh muc cong trinh trong diem_Bieu du thao QD von ho tro co MT" xfId="11175"/>
    <cellStyle name="1_Book1_Chi tieu 5 nam_pvhung.skhdt 20117113152041 Danh muc cong trinh trong diem_Ke hoach 2012 (theo doi)" xfId="11176"/>
    <cellStyle name="1_Book1_Chi tieu 5 nam_pvhung.skhdt 20117113152041 Danh muc cong trinh trong diem_Ke hoach 2012 theo doi (giai ngan 30.6.12)" xfId="11177"/>
    <cellStyle name="1_Book1_Dang ky phan khai von ODA (gui Bo)" xfId="11178"/>
    <cellStyle name="1_Book1_Dang ky phan khai von ODA (gui Bo)_BC von DTPT 6 thang 2012" xfId="11179"/>
    <cellStyle name="1_Book1_Dang ky phan khai von ODA (gui Bo)_Bieu du thao QD von ho tro co MT" xfId="11180"/>
    <cellStyle name="1_Book1_Dang ky phan khai von ODA (gui Bo)_Ke hoach 2012 theo doi (giai ngan 30.6.12)" xfId="11181"/>
    <cellStyle name="1_Book1_DK bo tri lai (chinh thuc)" xfId="11182"/>
    <cellStyle name="1_Book1_DK bo tri lai (chinh thuc) 2" xfId="11183"/>
    <cellStyle name="1_Book1_DK bo tri lai (chinh thuc)_BC von DTPT 6 thang 2012" xfId="11184"/>
    <cellStyle name="1_Book1_DK bo tri lai (chinh thuc)_BC von DTPT 6 thang 2012 2" xfId="11185"/>
    <cellStyle name="1_Book1_DK bo tri lai (chinh thuc)_Bieu du thao QD von ho tro co MT" xfId="11186"/>
    <cellStyle name="1_Book1_DK bo tri lai (chinh thuc)_Bieu du thao QD von ho tro co MT 2" xfId="11187"/>
    <cellStyle name="1_Book1_DK bo tri lai (chinh thuc)_Hoan chinh KH 2012 (o nha)" xfId="11188"/>
    <cellStyle name="1_Book1_DK bo tri lai (chinh thuc)_Hoan chinh KH 2012 (o nha) 2" xfId="11189"/>
    <cellStyle name="1_Book1_DK bo tri lai (chinh thuc)_Hoan chinh KH 2012 (o nha)_Bao cao giai ngan quy I" xfId="11190"/>
    <cellStyle name="1_Book1_DK bo tri lai (chinh thuc)_Hoan chinh KH 2012 (o nha)_Bao cao giai ngan quy I 2" xfId="11191"/>
    <cellStyle name="1_Book1_DK bo tri lai (chinh thuc)_Hoan chinh KH 2012 (o nha)_BC von DTPT 6 thang 2012" xfId="11192"/>
    <cellStyle name="1_Book1_DK bo tri lai (chinh thuc)_Hoan chinh KH 2012 (o nha)_BC von DTPT 6 thang 2012 2" xfId="11193"/>
    <cellStyle name="1_Book1_DK bo tri lai (chinh thuc)_Hoan chinh KH 2012 (o nha)_Bieu du thao QD von ho tro co MT" xfId="11194"/>
    <cellStyle name="1_Book1_DK bo tri lai (chinh thuc)_Hoan chinh KH 2012 (o nha)_Bieu du thao QD von ho tro co MT 2" xfId="11195"/>
    <cellStyle name="1_Book1_DK bo tri lai (chinh thuc)_Hoan chinh KH 2012 (o nha)_Ke hoach 2012 theo doi (giai ngan 30.6.12)" xfId="11196"/>
    <cellStyle name="1_Book1_DK bo tri lai (chinh thuc)_Hoan chinh KH 2012 (o nha)_Ke hoach 2012 theo doi (giai ngan 30.6.12) 2" xfId="11197"/>
    <cellStyle name="1_Book1_DK bo tri lai (chinh thuc)_Hoan chinh KH 2012 Von ho tro co MT" xfId="11198"/>
    <cellStyle name="1_Book1_DK bo tri lai (chinh thuc)_Hoan chinh KH 2012 Von ho tro co MT (chi tiet)" xfId="11199"/>
    <cellStyle name="1_Book1_DK bo tri lai (chinh thuc)_Hoan chinh KH 2012 Von ho tro co MT (chi tiet) 2" xfId="11200"/>
    <cellStyle name="1_Book1_DK bo tri lai (chinh thuc)_Hoan chinh KH 2012 Von ho tro co MT 10" xfId="11201"/>
    <cellStyle name="1_Book1_DK bo tri lai (chinh thuc)_Hoan chinh KH 2012 Von ho tro co MT 11" xfId="11202"/>
    <cellStyle name="1_Book1_DK bo tri lai (chinh thuc)_Hoan chinh KH 2012 Von ho tro co MT 12" xfId="11203"/>
    <cellStyle name="1_Book1_DK bo tri lai (chinh thuc)_Hoan chinh KH 2012 Von ho tro co MT 13" xfId="11204"/>
    <cellStyle name="1_Book1_DK bo tri lai (chinh thuc)_Hoan chinh KH 2012 Von ho tro co MT 14" xfId="11205"/>
    <cellStyle name="1_Book1_DK bo tri lai (chinh thuc)_Hoan chinh KH 2012 Von ho tro co MT 15" xfId="11206"/>
    <cellStyle name="1_Book1_DK bo tri lai (chinh thuc)_Hoan chinh KH 2012 Von ho tro co MT 16" xfId="11207"/>
    <cellStyle name="1_Book1_DK bo tri lai (chinh thuc)_Hoan chinh KH 2012 Von ho tro co MT 17" xfId="11208"/>
    <cellStyle name="1_Book1_DK bo tri lai (chinh thuc)_Hoan chinh KH 2012 Von ho tro co MT 18" xfId="11209"/>
    <cellStyle name="1_Book1_DK bo tri lai (chinh thuc)_Hoan chinh KH 2012 Von ho tro co MT 19" xfId="11210"/>
    <cellStyle name="1_Book1_DK bo tri lai (chinh thuc)_Hoan chinh KH 2012 Von ho tro co MT 2" xfId="11211"/>
    <cellStyle name="1_Book1_DK bo tri lai (chinh thuc)_Hoan chinh KH 2012 Von ho tro co MT 20" xfId="11212"/>
    <cellStyle name="1_Book1_DK bo tri lai (chinh thuc)_Hoan chinh KH 2012 Von ho tro co MT 3" xfId="11213"/>
    <cellStyle name="1_Book1_DK bo tri lai (chinh thuc)_Hoan chinh KH 2012 Von ho tro co MT 4" xfId="11214"/>
    <cellStyle name="1_Book1_DK bo tri lai (chinh thuc)_Hoan chinh KH 2012 Von ho tro co MT 5" xfId="11215"/>
    <cellStyle name="1_Book1_DK bo tri lai (chinh thuc)_Hoan chinh KH 2012 Von ho tro co MT 6" xfId="11216"/>
    <cellStyle name="1_Book1_DK bo tri lai (chinh thuc)_Hoan chinh KH 2012 Von ho tro co MT 7" xfId="11217"/>
    <cellStyle name="1_Book1_DK bo tri lai (chinh thuc)_Hoan chinh KH 2012 Von ho tro co MT 8" xfId="11218"/>
    <cellStyle name="1_Book1_DK bo tri lai (chinh thuc)_Hoan chinh KH 2012 Von ho tro co MT 9" xfId="11219"/>
    <cellStyle name="1_Book1_DK bo tri lai (chinh thuc)_Hoan chinh KH 2012 Von ho tro co MT_Bao cao giai ngan quy I" xfId="11220"/>
    <cellStyle name="1_Book1_DK bo tri lai (chinh thuc)_Hoan chinh KH 2012 Von ho tro co MT_Bao cao giai ngan quy I 2" xfId="11221"/>
    <cellStyle name="1_Book1_DK bo tri lai (chinh thuc)_Hoan chinh KH 2012 Von ho tro co MT_BC von DTPT 6 thang 2012" xfId="11222"/>
    <cellStyle name="1_Book1_DK bo tri lai (chinh thuc)_Hoan chinh KH 2012 Von ho tro co MT_BC von DTPT 6 thang 2012 2" xfId="11223"/>
    <cellStyle name="1_Book1_DK bo tri lai (chinh thuc)_Hoan chinh KH 2012 Von ho tro co MT_Bieu du thao QD von ho tro co MT" xfId="11224"/>
    <cellStyle name="1_Book1_DK bo tri lai (chinh thuc)_Hoan chinh KH 2012 Von ho tro co MT_Bieu du thao QD von ho tro co MT 2" xfId="11225"/>
    <cellStyle name="1_Book1_DK bo tri lai (chinh thuc)_Hoan chinh KH 2012 Von ho tro co MT_Ke hoach 2012 theo doi (giai ngan 30.6.12)" xfId="11226"/>
    <cellStyle name="1_Book1_DK bo tri lai (chinh thuc)_Hoan chinh KH 2012 Von ho tro co MT_Ke hoach 2012 theo doi (giai ngan 30.6.12) 2" xfId="11227"/>
    <cellStyle name="1_Book1_DK bo tri lai (chinh thuc)_Ke hoach 2012 (theo doi)" xfId="11228"/>
    <cellStyle name="1_Book1_DK bo tri lai (chinh thuc)_Ke hoach 2012 (theo doi) 2" xfId="11229"/>
    <cellStyle name="1_Book1_DK bo tri lai (chinh thuc)_Ke hoach 2012 theo doi (giai ngan 30.6.12)" xfId="11230"/>
    <cellStyle name="1_Book1_DK bo tri lai (chinh thuc)_Ke hoach 2012 theo doi (giai ngan 30.6.12) 2" xfId="11231"/>
    <cellStyle name="1_Book1_Ke hoach 2010 (theo doi)" xfId="11232"/>
    <cellStyle name="1_Book1_Ke hoach 2010 (theo doi)_BC von DTPT 6 thang 2012" xfId="11233"/>
    <cellStyle name="1_Book1_Ke hoach 2010 (theo doi)_Bieu du thao QD von ho tro co MT" xfId="11234"/>
    <cellStyle name="1_Book1_Ke hoach 2010 (theo doi)_Ke hoach 2012 (theo doi)" xfId="11235"/>
    <cellStyle name="1_Book1_Ke hoach 2010 (theo doi)_Ke hoach 2012 theo doi (giai ngan 30.6.12)" xfId="11236"/>
    <cellStyle name="1_Book1_Ke hoach 2012 (theo doi)" xfId="11237"/>
    <cellStyle name="1_Book1_Ke hoach 2012 theo doi (giai ngan 30.6.12)" xfId="11238"/>
    <cellStyle name="1_Book1_Ke hoach nam 2013 nguon MT(theo doi) den 31-5-13" xfId="11239"/>
    <cellStyle name="1_Book1_pvhung.skhdt 20117113152041 Danh muc cong trinh trong diem" xfId="11240"/>
    <cellStyle name="1_Book1_pvhung.skhdt 20117113152041 Danh muc cong trinh trong diem 2" xfId="11241"/>
    <cellStyle name="1_Book1_pvhung.skhdt 20117113152041 Danh muc cong trinh trong diem 3" xfId="27685"/>
    <cellStyle name="1_Book1_pvhung.skhdt 20117113152041 Danh muc cong trinh trong diem_BC von DTPT 6 thang 2012" xfId="11242"/>
    <cellStyle name="1_Book1_pvhung.skhdt 20117113152041 Danh muc cong trinh trong diem_BC von DTPT 6 thang 2012 2" xfId="11243"/>
    <cellStyle name="1_Book1_pvhung.skhdt 20117113152041 Danh muc cong trinh trong diem_BC von DTPT 6 thang 2012 3" xfId="27686"/>
    <cellStyle name="1_Book1_pvhung.skhdt 20117113152041 Danh muc cong trinh trong diem_Bieu du thao QD von ho tro co MT" xfId="11244"/>
    <cellStyle name="1_Book1_pvhung.skhdt 20117113152041 Danh muc cong trinh trong diem_Bieu du thao QD von ho tro co MT 2" xfId="11245"/>
    <cellStyle name="1_Book1_pvhung.skhdt 20117113152041 Danh muc cong trinh trong diem_Bieu du thao QD von ho tro co MT 3" xfId="27687"/>
    <cellStyle name="1_Book1_pvhung.skhdt 20117113152041 Danh muc cong trinh trong diem_Ke hoach 2012 (theo doi)" xfId="11246"/>
    <cellStyle name="1_Book1_pvhung.skhdt 20117113152041 Danh muc cong trinh trong diem_Ke hoach 2012 (theo doi) 2" xfId="11247"/>
    <cellStyle name="1_Book1_pvhung.skhdt 20117113152041 Danh muc cong trinh trong diem_Ke hoach 2012 (theo doi) 3" xfId="27688"/>
    <cellStyle name="1_Book1_pvhung.skhdt 20117113152041 Danh muc cong trinh trong diem_Ke hoach 2012 theo doi (giai ngan 30.6.12)" xfId="11248"/>
    <cellStyle name="1_Book1_pvhung.skhdt 20117113152041 Danh muc cong trinh trong diem_Ke hoach 2012 theo doi (giai ngan 30.6.12) 2" xfId="11249"/>
    <cellStyle name="1_Book1_pvhung.skhdt 20117113152041 Danh muc cong trinh trong diem_Ke hoach 2012 theo doi (giai ngan 30.6.12) 3" xfId="27689"/>
    <cellStyle name="1_Book1_Tong hop so lieu" xfId="11250"/>
    <cellStyle name="1_Book1_Tong hop so lieu_BC cong trinh trong diem" xfId="11251"/>
    <cellStyle name="1_Book1_Tong hop so lieu_BC cong trinh trong diem_BC von DTPT 6 thang 2012" xfId="11252"/>
    <cellStyle name="1_Book1_Tong hop so lieu_BC cong trinh trong diem_Bieu du thao QD von ho tro co MT" xfId="11253"/>
    <cellStyle name="1_Book1_Tong hop so lieu_BC cong trinh trong diem_Ke hoach 2012 (theo doi)" xfId="11254"/>
    <cellStyle name="1_Book1_Tong hop so lieu_BC cong trinh trong diem_Ke hoach 2012 theo doi (giai ngan 30.6.12)" xfId="11255"/>
    <cellStyle name="1_Book1_Tong hop so lieu_BC von DTPT 6 thang 2012" xfId="11256"/>
    <cellStyle name="1_Book1_Tong hop so lieu_Bieu du thao QD von ho tro co MT" xfId="11257"/>
    <cellStyle name="1_Book1_Tong hop so lieu_Ke hoach 2012 (theo doi)" xfId="11258"/>
    <cellStyle name="1_Book1_Tong hop so lieu_Ke hoach 2012 theo doi (giai ngan 30.6.12)" xfId="11259"/>
    <cellStyle name="1_Book1_Tong hop so lieu_pvhung.skhdt 20117113152041 Danh muc cong trinh trong diem" xfId="11260"/>
    <cellStyle name="1_Book1_Tong hop so lieu_pvhung.skhdt 20117113152041 Danh muc cong trinh trong diem_BC von DTPT 6 thang 2012" xfId="11261"/>
    <cellStyle name="1_Book1_Tong hop so lieu_pvhung.skhdt 20117113152041 Danh muc cong trinh trong diem_Bieu du thao QD von ho tro co MT" xfId="11262"/>
    <cellStyle name="1_Book1_Tong hop so lieu_pvhung.skhdt 20117113152041 Danh muc cong trinh trong diem_Ke hoach 2012 (theo doi)" xfId="11263"/>
    <cellStyle name="1_Book1_Tong hop so lieu_pvhung.skhdt 20117113152041 Danh muc cong trinh trong diem_Ke hoach 2012 theo doi (giai ngan 30.6.12)" xfId="11264"/>
    <cellStyle name="1_Book1_Tong hop theo doi von TPCP (BC)" xfId="11265"/>
    <cellStyle name="1_Book1_Tong hop theo doi von TPCP (BC)_BC von DTPT 6 thang 2012" xfId="11266"/>
    <cellStyle name="1_Book1_Tong hop theo doi von TPCP (BC)_Bieu du thao QD von ho tro co MT" xfId="11267"/>
    <cellStyle name="1_Book1_Tong hop theo doi von TPCP (BC)_Ke hoach 2012 (theo doi)" xfId="11268"/>
    <cellStyle name="1_Book1_Tong hop theo doi von TPCP (BC)_Ke hoach 2012 theo doi (giai ngan 30.6.12)" xfId="11269"/>
    <cellStyle name="1_Book1_Tumorong" xfId="11270"/>
    <cellStyle name="1_Book1_Tumorong 2" xfId="11271"/>
    <cellStyle name="1_Book1_Worksheet in D: My Documents Ke Hoach KH cac nam Nam 2014 Bao cao ve Ke hoach nam 2014 ( Hoan chinh sau TL voi Bo KH)" xfId="11272"/>
    <cellStyle name="1_Book2" xfId="11273"/>
    <cellStyle name="1_Book2 2" xfId="11274"/>
    <cellStyle name="1_Book2 2 2" xfId="11275"/>
    <cellStyle name="1_Book2 2 2 2" xfId="27692"/>
    <cellStyle name="1_Book2 2 3" xfId="11276"/>
    <cellStyle name="1_Book2 2 3 2" xfId="27693"/>
    <cellStyle name="1_Book2 2 4" xfId="11277"/>
    <cellStyle name="1_Book2 2 4 2" xfId="27694"/>
    <cellStyle name="1_Book2 2 5" xfId="27691"/>
    <cellStyle name="1_Book2 3" xfId="11278"/>
    <cellStyle name="1_Book2 3 2" xfId="27695"/>
    <cellStyle name="1_Book2 4" xfId="11279"/>
    <cellStyle name="1_Book2 4 2" xfId="27696"/>
    <cellStyle name="1_Book2 5" xfId="11280"/>
    <cellStyle name="1_Book2 5 2" xfId="27697"/>
    <cellStyle name="1_Book2 6" xfId="27690"/>
    <cellStyle name="1_Book2_1 Bieu 6 thang nam 2011" xfId="11281"/>
    <cellStyle name="1_Book2_1 Bieu 6 thang nam 2011 2" xfId="11282"/>
    <cellStyle name="1_Book2_1 Bieu 6 thang nam 2011 2 2" xfId="11283"/>
    <cellStyle name="1_Book2_1 Bieu 6 thang nam 2011 2 2 2" xfId="11284"/>
    <cellStyle name="1_Book2_1 Bieu 6 thang nam 2011 2 2 2 2" xfId="27701"/>
    <cellStyle name="1_Book2_1 Bieu 6 thang nam 2011 2 2 3" xfId="11285"/>
    <cellStyle name="1_Book2_1 Bieu 6 thang nam 2011 2 2 3 2" xfId="27702"/>
    <cellStyle name="1_Book2_1 Bieu 6 thang nam 2011 2 2 4" xfId="11286"/>
    <cellStyle name="1_Book2_1 Bieu 6 thang nam 2011 2 2 4 2" xfId="27703"/>
    <cellStyle name="1_Book2_1 Bieu 6 thang nam 2011 2 2 5" xfId="27700"/>
    <cellStyle name="1_Book2_1 Bieu 6 thang nam 2011 2 3" xfId="11287"/>
    <cellStyle name="1_Book2_1 Bieu 6 thang nam 2011 2 3 2" xfId="27704"/>
    <cellStyle name="1_Book2_1 Bieu 6 thang nam 2011 2 4" xfId="11288"/>
    <cellStyle name="1_Book2_1 Bieu 6 thang nam 2011 2 4 2" xfId="27705"/>
    <cellStyle name="1_Book2_1 Bieu 6 thang nam 2011 2 5" xfId="11289"/>
    <cellStyle name="1_Book2_1 Bieu 6 thang nam 2011 2 5 2" xfId="27706"/>
    <cellStyle name="1_Book2_1 Bieu 6 thang nam 2011 2 6" xfId="27699"/>
    <cellStyle name="1_Book2_1 Bieu 6 thang nam 2011 3" xfId="11290"/>
    <cellStyle name="1_Book2_1 Bieu 6 thang nam 2011 3 2" xfId="11291"/>
    <cellStyle name="1_Book2_1 Bieu 6 thang nam 2011 3 2 2" xfId="27708"/>
    <cellStyle name="1_Book2_1 Bieu 6 thang nam 2011 3 3" xfId="11292"/>
    <cellStyle name="1_Book2_1 Bieu 6 thang nam 2011 3 3 2" xfId="27709"/>
    <cellStyle name="1_Book2_1 Bieu 6 thang nam 2011 3 4" xfId="11293"/>
    <cellStyle name="1_Book2_1 Bieu 6 thang nam 2011 3 4 2" xfId="27710"/>
    <cellStyle name="1_Book2_1 Bieu 6 thang nam 2011 3 5" xfId="27707"/>
    <cellStyle name="1_Book2_1 Bieu 6 thang nam 2011 4" xfId="11294"/>
    <cellStyle name="1_Book2_1 Bieu 6 thang nam 2011 4 2" xfId="27711"/>
    <cellStyle name="1_Book2_1 Bieu 6 thang nam 2011 5" xfId="11295"/>
    <cellStyle name="1_Book2_1 Bieu 6 thang nam 2011 5 2" xfId="27712"/>
    <cellStyle name="1_Book2_1 Bieu 6 thang nam 2011 6" xfId="11296"/>
    <cellStyle name="1_Book2_1 Bieu 6 thang nam 2011 6 2" xfId="27713"/>
    <cellStyle name="1_Book2_1 Bieu 6 thang nam 2011 7" xfId="27698"/>
    <cellStyle name="1_Book2_1 Bieu 6 thang nam 2011_BC von DTPT 6 thang 2012" xfId="11297"/>
    <cellStyle name="1_Book2_1 Bieu 6 thang nam 2011_BC von DTPT 6 thang 2012 2" xfId="11298"/>
    <cellStyle name="1_Book2_1 Bieu 6 thang nam 2011_BC von DTPT 6 thang 2012 2 2" xfId="11299"/>
    <cellStyle name="1_Book2_1 Bieu 6 thang nam 2011_BC von DTPT 6 thang 2012 2 2 2" xfId="11300"/>
    <cellStyle name="1_Book2_1 Bieu 6 thang nam 2011_BC von DTPT 6 thang 2012 2 2 2 2" xfId="27717"/>
    <cellStyle name="1_Book2_1 Bieu 6 thang nam 2011_BC von DTPT 6 thang 2012 2 2 3" xfId="11301"/>
    <cellStyle name="1_Book2_1 Bieu 6 thang nam 2011_BC von DTPT 6 thang 2012 2 2 3 2" xfId="27718"/>
    <cellStyle name="1_Book2_1 Bieu 6 thang nam 2011_BC von DTPT 6 thang 2012 2 2 4" xfId="11302"/>
    <cellStyle name="1_Book2_1 Bieu 6 thang nam 2011_BC von DTPT 6 thang 2012 2 2 4 2" xfId="27719"/>
    <cellStyle name="1_Book2_1 Bieu 6 thang nam 2011_BC von DTPT 6 thang 2012 2 2 5" xfId="27716"/>
    <cellStyle name="1_Book2_1 Bieu 6 thang nam 2011_BC von DTPT 6 thang 2012 2 3" xfId="11303"/>
    <cellStyle name="1_Book2_1 Bieu 6 thang nam 2011_BC von DTPT 6 thang 2012 2 3 2" xfId="27720"/>
    <cellStyle name="1_Book2_1 Bieu 6 thang nam 2011_BC von DTPT 6 thang 2012 2 4" xfId="11304"/>
    <cellStyle name="1_Book2_1 Bieu 6 thang nam 2011_BC von DTPT 6 thang 2012 2 4 2" xfId="27721"/>
    <cellStyle name="1_Book2_1 Bieu 6 thang nam 2011_BC von DTPT 6 thang 2012 2 5" xfId="11305"/>
    <cellStyle name="1_Book2_1 Bieu 6 thang nam 2011_BC von DTPT 6 thang 2012 2 5 2" xfId="27722"/>
    <cellStyle name="1_Book2_1 Bieu 6 thang nam 2011_BC von DTPT 6 thang 2012 2 6" xfId="27715"/>
    <cellStyle name="1_Book2_1 Bieu 6 thang nam 2011_BC von DTPT 6 thang 2012 3" xfId="11306"/>
    <cellStyle name="1_Book2_1 Bieu 6 thang nam 2011_BC von DTPT 6 thang 2012 3 2" xfId="11307"/>
    <cellStyle name="1_Book2_1 Bieu 6 thang nam 2011_BC von DTPT 6 thang 2012 3 2 2" xfId="27724"/>
    <cellStyle name="1_Book2_1 Bieu 6 thang nam 2011_BC von DTPT 6 thang 2012 3 3" xfId="11308"/>
    <cellStyle name="1_Book2_1 Bieu 6 thang nam 2011_BC von DTPT 6 thang 2012 3 3 2" xfId="27725"/>
    <cellStyle name="1_Book2_1 Bieu 6 thang nam 2011_BC von DTPT 6 thang 2012 3 4" xfId="11309"/>
    <cellStyle name="1_Book2_1 Bieu 6 thang nam 2011_BC von DTPT 6 thang 2012 3 4 2" xfId="27726"/>
    <cellStyle name="1_Book2_1 Bieu 6 thang nam 2011_BC von DTPT 6 thang 2012 3 5" xfId="27723"/>
    <cellStyle name="1_Book2_1 Bieu 6 thang nam 2011_BC von DTPT 6 thang 2012 4" xfId="11310"/>
    <cellStyle name="1_Book2_1 Bieu 6 thang nam 2011_BC von DTPT 6 thang 2012 4 2" xfId="27727"/>
    <cellStyle name="1_Book2_1 Bieu 6 thang nam 2011_BC von DTPT 6 thang 2012 5" xfId="11311"/>
    <cellStyle name="1_Book2_1 Bieu 6 thang nam 2011_BC von DTPT 6 thang 2012 5 2" xfId="27728"/>
    <cellStyle name="1_Book2_1 Bieu 6 thang nam 2011_BC von DTPT 6 thang 2012 6" xfId="11312"/>
    <cellStyle name="1_Book2_1 Bieu 6 thang nam 2011_BC von DTPT 6 thang 2012 6 2" xfId="27729"/>
    <cellStyle name="1_Book2_1 Bieu 6 thang nam 2011_BC von DTPT 6 thang 2012 7" xfId="27714"/>
    <cellStyle name="1_Book2_1 Bieu 6 thang nam 2011_Bieu du thao QD von ho tro co MT" xfId="11313"/>
    <cellStyle name="1_Book2_1 Bieu 6 thang nam 2011_Bieu du thao QD von ho tro co MT 2" xfId="11314"/>
    <cellStyle name="1_Book2_1 Bieu 6 thang nam 2011_Bieu du thao QD von ho tro co MT 2 2" xfId="11315"/>
    <cellStyle name="1_Book2_1 Bieu 6 thang nam 2011_Bieu du thao QD von ho tro co MT 2 2 2" xfId="11316"/>
    <cellStyle name="1_Book2_1 Bieu 6 thang nam 2011_Bieu du thao QD von ho tro co MT 2 2 2 2" xfId="27733"/>
    <cellStyle name="1_Book2_1 Bieu 6 thang nam 2011_Bieu du thao QD von ho tro co MT 2 2 3" xfId="11317"/>
    <cellStyle name="1_Book2_1 Bieu 6 thang nam 2011_Bieu du thao QD von ho tro co MT 2 2 3 2" xfId="27734"/>
    <cellStyle name="1_Book2_1 Bieu 6 thang nam 2011_Bieu du thao QD von ho tro co MT 2 2 4" xfId="11318"/>
    <cellStyle name="1_Book2_1 Bieu 6 thang nam 2011_Bieu du thao QD von ho tro co MT 2 2 4 2" xfId="27735"/>
    <cellStyle name="1_Book2_1 Bieu 6 thang nam 2011_Bieu du thao QD von ho tro co MT 2 2 5" xfId="27732"/>
    <cellStyle name="1_Book2_1 Bieu 6 thang nam 2011_Bieu du thao QD von ho tro co MT 2 3" xfId="11319"/>
    <cellStyle name="1_Book2_1 Bieu 6 thang nam 2011_Bieu du thao QD von ho tro co MT 2 3 2" xfId="27736"/>
    <cellStyle name="1_Book2_1 Bieu 6 thang nam 2011_Bieu du thao QD von ho tro co MT 2 4" xfId="11320"/>
    <cellStyle name="1_Book2_1 Bieu 6 thang nam 2011_Bieu du thao QD von ho tro co MT 2 4 2" xfId="27737"/>
    <cellStyle name="1_Book2_1 Bieu 6 thang nam 2011_Bieu du thao QD von ho tro co MT 2 5" xfId="11321"/>
    <cellStyle name="1_Book2_1 Bieu 6 thang nam 2011_Bieu du thao QD von ho tro co MT 2 5 2" xfId="27738"/>
    <cellStyle name="1_Book2_1 Bieu 6 thang nam 2011_Bieu du thao QD von ho tro co MT 2 6" xfId="27731"/>
    <cellStyle name="1_Book2_1 Bieu 6 thang nam 2011_Bieu du thao QD von ho tro co MT 3" xfId="11322"/>
    <cellStyle name="1_Book2_1 Bieu 6 thang nam 2011_Bieu du thao QD von ho tro co MT 3 2" xfId="11323"/>
    <cellStyle name="1_Book2_1 Bieu 6 thang nam 2011_Bieu du thao QD von ho tro co MT 3 2 2" xfId="27740"/>
    <cellStyle name="1_Book2_1 Bieu 6 thang nam 2011_Bieu du thao QD von ho tro co MT 3 3" xfId="11324"/>
    <cellStyle name="1_Book2_1 Bieu 6 thang nam 2011_Bieu du thao QD von ho tro co MT 3 3 2" xfId="27741"/>
    <cellStyle name="1_Book2_1 Bieu 6 thang nam 2011_Bieu du thao QD von ho tro co MT 3 4" xfId="11325"/>
    <cellStyle name="1_Book2_1 Bieu 6 thang nam 2011_Bieu du thao QD von ho tro co MT 3 4 2" xfId="27742"/>
    <cellStyle name="1_Book2_1 Bieu 6 thang nam 2011_Bieu du thao QD von ho tro co MT 3 5" xfId="27739"/>
    <cellStyle name="1_Book2_1 Bieu 6 thang nam 2011_Bieu du thao QD von ho tro co MT 4" xfId="11326"/>
    <cellStyle name="1_Book2_1 Bieu 6 thang nam 2011_Bieu du thao QD von ho tro co MT 4 2" xfId="27743"/>
    <cellStyle name="1_Book2_1 Bieu 6 thang nam 2011_Bieu du thao QD von ho tro co MT 5" xfId="11327"/>
    <cellStyle name="1_Book2_1 Bieu 6 thang nam 2011_Bieu du thao QD von ho tro co MT 5 2" xfId="27744"/>
    <cellStyle name="1_Book2_1 Bieu 6 thang nam 2011_Bieu du thao QD von ho tro co MT 6" xfId="11328"/>
    <cellStyle name="1_Book2_1 Bieu 6 thang nam 2011_Bieu du thao QD von ho tro co MT 6 2" xfId="27745"/>
    <cellStyle name="1_Book2_1 Bieu 6 thang nam 2011_Bieu du thao QD von ho tro co MT 7" xfId="27730"/>
    <cellStyle name="1_Book2_1 Bieu 6 thang nam 2011_Ke hoach 2012 (theo doi)" xfId="11329"/>
    <cellStyle name="1_Book2_1 Bieu 6 thang nam 2011_Ke hoach 2012 (theo doi) 2" xfId="11330"/>
    <cellStyle name="1_Book2_1 Bieu 6 thang nam 2011_Ke hoach 2012 (theo doi) 2 2" xfId="11331"/>
    <cellStyle name="1_Book2_1 Bieu 6 thang nam 2011_Ke hoach 2012 (theo doi) 2 2 2" xfId="11332"/>
    <cellStyle name="1_Book2_1 Bieu 6 thang nam 2011_Ke hoach 2012 (theo doi) 2 2 2 2" xfId="27749"/>
    <cellStyle name="1_Book2_1 Bieu 6 thang nam 2011_Ke hoach 2012 (theo doi) 2 2 3" xfId="11333"/>
    <cellStyle name="1_Book2_1 Bieu 6 thang nam 2011_Ke hoach 2012 (theo doi) 2 2 3 2" xfId="27750"/>
    <cellStyle name="1_Book2_1 Bieu 6 thang nam 2011_Ke hoach 2012 (theo doi) 2 2 4" xfId="11334"/>
    <cellStyle name="1_Book2_1 Bieu 6 thang nam 2011_Ke hoach 2012 (theo doi) 2 2 4 2" xfId="27751"/>
    <cellStyle name="1_Book2_1 Bieu 6 thang nam 2011_Ke hoach 2012 (theo doi) 2 2 5" xfId="27748"/>
    <cellStyle name="1_Book2_1 Bieu 6 thang nam 2011_Ke hoach 2012 (theo doi) 2 3" xfId="11335"/>
    <cellStyle name="1_Book2_1 Bieu 6 thang nam 2011_Ke hoach 2012 (theo doi) 2 3 2" xfId="27752"/>
    <cellStyle name="1_Book2_1 Bieu 6 thang nam 2011_Ke hoach 2012 (theo doi) 2 4" xfId="11336"/>
    <cellStyle name="1_Book2_1 Bieu 6 thang nam 2011_Ke hoach 2012 (theo doi) 2 4 2" xfId="27753"/>
    <cellStyle name="1_Book2_1 Bieu 6 thang nam 2011_Ke hoach 2012 (theo doi) 2 5" xfId="11337"/>
    <cellStyle name="1_Book2_1 Bieu 6 thang nam 2011_Ke hoach 2012 (theo doi) 2 5 2" xfId="27754"/>
    <cellStyle name="1_Book2_1 Bieu 6 thang nam 2011_Ke hoach 2012 (theo doi) 2 6" xfId="27747"/>
    <cellStyle name="1_Book2_1 Bieu 6 thang nam 2011_Ke hoach 2012 (theo doi) 3" xfId="11338"/>
    <cellStyle name="1_Book2_1 Bieu 6 thang nam 2011_Ke hoach 2012 (theo doi) 3 2" xfId="11339"/>
    <cellStyle name="1_Book2_1 Bieu 6 thang nam 2011_Ke hoach 2012 (theo doi) 3 2 2" xfId="27756"/>
    <cellStyle name="1_Book2_1 Bieu 6 thang nam 2011_Ke hoach 2012 (theo doi) 3 3" xfId="11340"/>
    <cellStyle name="1_Book2_1 Bieu 6 thang nam 2011_Ke hoach 2012 (theo doi) 3 3 2" xfId="27757"/>
    <cellStyle name="1_Book2_1 Bieu 6 thang nam 2011_Ke hoach 2012 (theo doi) 3 4" xfId="11341"/>
    <cellStyle name="1_Book2_1 Bieu 6 thang nam 2011_Ke hoach 2012 (theo doi) 3 4 2" xfId="27758"/>
    <cellStyle name="1_Book2_1 Bieu 6 thang nam 2011_Ke hoach 2012 (theo doi) 3 5" xfId="27755"/>
    <cellStyle name="1_Book2_1 Bieu 6 thang nam 2011_Ke hoach 2012 (theo doi) 4" xfId="11342"/>
    <cellStyle name="1_Book2_1 Bieu 6 thang nam 2011_Ke hoach 2012 (theo doi) 4 2" xfId="27759"/>
    <cellStyle name="1_Book2_1 Bieu 6 thang nam 2011_Ke hoach 2012 (theo doi) 5" xfId="11343"/>
    <cellStyle name="1_Book2_1 Bieu 6 thang nam 2011_Ke hoach 2012 (theo doi) 5 2" xfId="27760"/>
    <cellStyle name="1_Book2_1 Bieu 6 thang nam 2011_Ke hoach 2012 (theo doi) 6" xfId="11344"/>
    <cellStyle name="1_Book2_1 Bieu 6 thang nam 2011_Ke hoach 2012 (theo doi) 6 2" xfId="27761"/>
    <cellStyle name="1_Book2_1 Bieu 6 thang nam 2011_Ke hoach 2012 (theo doi) 7" xfId="27746"/>
    <cellStyle name="1_Book2_1 Bieu 6 thang nam 2011_Ke hoach 2012 theo doi (giai ngan 30.6.12)" xfId="11345"/>
    <cellStyle name="1_Book2_1 Bieu 6 thang nam 2011_Ke hoach 2012 theo doi (giai ngan 30.6.12) 2" xfId="11346"/>
    <cellStyle name="1_Book2_1 Bieu 6 thang nam 2011_Ke hoach 2012 theo doi (giai ngan 30.6.12) 2 2" xfId="11347"/>
    <cellStyle name="1_Book2_1 Bieu 6 thang nam 2011_Ke hoach 2012 theo doi (giai ngan 30.6.12) 2 2 2" xfId="11348"/>
    <cellStyle name="1_Book2_1 Bieu 6 thang nam 2011_Ke hoach 2012 theo doi (giai ngan 30.6.12) 2 2 2 2" xfId="27765"/>
    <cellStyle name="1_Book2_1 Bieu 6 thang nam 2011_Ke hoach 2012 theo doi (giai ngan 30.6.12) 2 2 3" xfId="11349"/>
    <cellStyle name="1_Book2_1 Bieu 6 thang nam 2011_Ke hoach 2012 theo doi (giai ngan 30.6.12) 2 2 3 2" xfId="27766"/>
    <cellStyle name="1_Book2_1 Bieu 6 thang nam 2011_Ke hoach 2012 theo doi (giai ngan 30.6.12) 2 2 4" xfId="11350"/>
    <cellStyle name="1_Book2_1 Bieu 6 thang nam 2011_Ke hoach 2012 theo doi (giai ngan 30.6.12) 2 2 4 2" xfId="27767"/>
    <cellStyle name="1_Book2_1 Bieu 6 thang nam 2011_Ke hoach 2012 theo doi (giai ngan 30.6.12) 2 2 5" xfId="27764"/>
    <cellStyle name="1_Book2_1 Bieu 6 thang nam 2011_Ke hoach 2012 theo doi (giai ngan 30.6.12) 2 3" xfId="11351"/>
    <cellStyle name="1_Book2_1 Bieu 6 thang nam 2011_Ke hoach 2012 theo doi (giai ngan 30.6.12) 2 3 2" xfId="27768"/>
    <cellStyle name="1_Book2_1 Bieu 6 thang nam 2011_Ke hoach 2012 theo doi (giai ngan 30.6.12) 2 4" xfId="11352"/>
    <cellStyle name="1_Book2_1 Bieu 6 thang nam 2011_Ke hoach 2012 theo doi (giai ngan 30.6.12) 2 4 2" xfId="27769"/>
    <cellStyle name="1_Book2_1 Bieu 6 thang nam 2011_Ke hoach 2012 theo doi (giai ngan 30.6.12) 2 5" xfId="11353"/>
    <cellStyle name="1_Book2_1 Bieu 6 thang nam 2011_Ke hoach 2012 theo doi (giai ngan 30.6.12) 2 5 2" xfId="27770"/>
    <cellStyle name="1_Book2_1 Bieu 6 thang nam 2011_Ke hoach 2012 theo doi (giai ngan 30.6.12) 2 6" xfId="27763"/>
    <cellStyle name="1_Book2_1 Bieu 6 thang nam 2011_Ke hoach 2012 theo doi (giai ngan 30.6.12) 3" xfId="11354"/>
    <cellStyle name="1_Book2_1 Bieu 6 thang nam 2011_Ke hoach 2012 theo doi (giai ngan 30.6.12) 3 2" xfId="11355"/>
    <cellStyle name="1_Book2_1 Bieu 6 thang nam 2011_Ke hoach 2012 theo doi (giai ngan 30.6.12) 3 2 2" xfId="27772"/>
    <cellStyle name="1_Book2_1 Bieu 6 thang nam 2011_Ke hoach 2012 theo doi (giai ngan 30.6.12) 3 3" xfId="11356"/>
    <cellStyle name="1_Book2_1 Bieu 6 thang nam 2011_Ke hoach 2012 theo doi (giai ngan 30.6.12) 3 3 2" xfId="27773"/>
    <cellStyle name="1_Book2_1 Bieu 6 thang nam 2011_Ke hoach 2012 theo doi (giai ngan 30.6.12) 3 4" xfId="11357"/>
    <cellStyle name="1_Book2_1 Bieu 6 thang nam 2011_Ke hoach 2012 theo doi (giai ngan 30.6.12) 3 4 2" xfId="27774"/>
    <cellStyle name="1_Book2_1 Bieu 6 thang nam 2011_Ke hoach 2012 theo doi (giai ngan 30.6.12) 3 5" xfId="27771"/>
    <cellStyle name="1_Book2_1 Bieu 6 thang nam 2011_Ke hoach 2012 theo doi (giai ngan 30.6.12) 4" xfId="11358"/>
    <cellStyle name="1_Book2_1 Bieu 6 thang nam 2011_Ke hoach 2012 theo doi (giai ngan 30.6.12) 4 2" xfId="27775"/>
    <cellStyle name="1_Book2_1 Bieu 6 thang nam 2011_Ke hoach 2012 theo doi (giai ngan 30.6.12) 5" xfId="11359"/>
    <cellStyle name="1_Book2_1 Bieu 6 thang nam 2011_Ke hoach 2012 theo doi (giai ngan 30.6.12) 5 2" xfId="27776"/>
    <cellStyle name="1_Book2_1 Bieu 6 thang nam 2011_Ke hoach 2012 theo doi (giai ngan 30.6.12) 6" xfId="11360"/>
    <cellStyle name="1_Book2_1 Bieu 6 thang nam 2011_Ke hoach 2012 theo doi (giai ngan 30.6.12) 6 2" xfId="27777"/>
    <cellStyle name="1_Book2_1 Bieu 6 thang nam 2011_Ke hoach 2012 theo doi (giai ngan 30.6.12) 7" xfId="27762"/>
    <cellStyle name="1_Book2_Bao cao doan cong tac cua Bo thang 4-2010" xfId="11361"/>
    <cellStyle name="1_Book2_Bao cao doan cong tac cua Bo thang 4-2010 2" xfId="11362"/>
    <cellStyle name="1_Book2_Bao cao doan cong tac cua Bo thang 4-2010 2 2" xfId="11363"/>
    <cellStyle name="1_Book2_Bao cao doan cong tac cua Bo thang 4-2010 2 2 2" xfId="27780"/>
    <cellStyle name="1_Book2_Bao cao doan cong tac cua Bo thang 4-2010 2 3" xfId="11364"/>
    <cellStyle name="1_Book2_Bao cao doan cong tac cua Bo thang 4-2010 2 3 2" xfId="27781"/>
    <cellStyle name="1_Book2_Bao cao doan cong tac cua Bo thang 4-2010 2 4" xfId="11365"/>
    <cellStyle name="1_Book2_Bao cao doan cong tac cua Bo thang 4-2010 2 4 2" xfId="27782"/>
    <cellStyle name="1_Book2_Bao cao doan cong tac cua Bo thang 4-2010 2 5" xfId="27779"/>
    <cellStyle name="1_Book2_Bao cao doan cong tac cua Bo thang 4-2010 3" xfId="11366"/>
    <cellStyle name="1_Book2_Bao cao doan cong tac cua Bo thang 4-2010 3 2" xfId="27783"/>
    <cellStyle name="1_Book2_Bao cao doan cong tac cua Bo thang 4-2010 4" xfId="11367"/>
    <cellStyle name="1_Book2_Bao cao doan cong tac cua Bo thang 4-2010 4 2" xfId="27784"/>
    <cellStyle name="1_Book2_Bao cao doan cong tac cua Bo thang 4-2010 5" xfId="11368"/>
    <cellStyle name="1_Book2_Bao cao doan cong tac cua Bo thang 4-2010 5 2" xfId="27785"/>
    <cellStyle name="1_Book2_Bao cao doan cong tac cua Bo thang 4-2010 6" xfId="27778"/>
    <cellStyle name="1_Book2_Bao cao doan cong tac cua Bo thang 4-2010_BC von DTPT 6 thang 2012" xfId="11369"/>
    <cellStyle name="1_Book2_Bao cao doan cong tac cua Bo thang 4-2010_BC von DTPT 6 thang 2012 2" xfId="11370"/>
    <cellStyle name="1_Book2_Bao cao doan cong tac cua Bo thang 4-2010_BC von DTPT 6 thang 2012 2 2" xfId="11371"/>
    <cellStyle name="1_Book2_Bao cao doan cong tac cua Bo thang 4-2010_BC von DTPT 6 thang 2012 2 2 2" xfId="27788"/>
    <cellStyle name="1_Book2_Bao cao doan cong tac cua Bo thang 4-2010_BC von DTPT 6 thang 2012 2 3" xfId="11372"/>
    <cellStyle name="1_Book2_Bao cao doan cong tac cua Bo thang 4-2010_BC von DTPT 6 thang 2012 2 3 2" xfId="27789"/>
    <cellStyle name="1_Book2_Bao cao doan cong tac cua Bo thang 4-2010_BC von DTPT 6 thang 2012 2 4" xfId="11373"/>
    <cellStyle name="1_Book2_Bao cao doan cong tac cua Bo thang 4-2010_BC von DTPT 6 thang 2012 2 4 2" xfId="27790"/>
    <cellStyle name="1_Book2_Bao cao doan cong tac cua Bo thang 4-2010_BC von DTPT 6 thang 2012 2 5" xfId="27787"/>
    <cellStyle name="1_Book2_Bao cao doan cong tac cua Bo thang 4-2010_BC von DTPT 6 thang 2012 3" xfId="11374"/>
    <cellStyle name="1_Book2_Bao cao doan cong tac cua Bo thang 4-2010_BC von DTPT 6 thang 2012 3 2" xfId="27791"/>
    <cellStyle name="1_Book2_Bao cao doan cong tac cua Bo thang 4-2010_BC von DTPT 6 thang 2012 4" xfId="11375"/>
    <cellStyle name="1_Book2_Bao cao doan cong tac cua Bo thang 4-2010_BC von DTPT 6 thang 2012 4 2" xfId="27792"/>
    <cellStyle name="1_Book2_Bao cao doan cong tac cua Bo thang 4-2010_BC von DTPT 6 thang 2012 5" xfId="11376"/>
    <cellStyle name="1_Book2_Bao cao doan cong tac cua Bo thang 4-2010_BC von DTPT 6 thang 2012 5 2" xfId="27793"/>
    <cellStyle name="1_Book2_Bao cao doan cong tac cua Bo thang 4-2010_BC von DTPT 6 thang 2012 6" xfId="27786"/>
    <cellStyle name="1_Book2_Bao cao doan cong tac cua Bo thang 4-2010_Bieu du thao QD von ho tro co MT" xfId="11377"/>
    <cellStyle name="1_Book2_Bao cao doan cong tac cua Bo thang 4-2010_Bieu du thao QD von ho tro co MT 2" xfId="11378"/>
    <cellStyle name="1_Book2_Bao cao doan cong tac cua Bo thang 4-2010_Bieu du thao QD von ho tro co MT 2 2" xfId="11379"/>
    <cellStyle name="1_Book2_Bao cao doan cong tac cua Bo thang 4-2010_Bieu du thao QD von ho tro co MT 2 2 2" xfId="27796"/>
    <cellStyle name="1_Book2_Bao cao doan cong tac cua Bo thang 4-2010_Bieu du thao QD von ho tro co MT 2 3" xfId="11380"/>
    <cellStyle name="1_Book2_Bao cao doan cong tac cua Bo thang 4-2010_Bieu du thao QD von ho tro co MT 2 3 2" xfId="27797"/>
    <cellStyle name="1_Book2_Bao cao doan cong tac cua Bo thang 4-2010_Bieu du thao QD von ho tro co MT 2 4" xfId="11381"/>
    <cellStyle name="1_Book2_Bao cao doan cong tac cua Bo thang 4-2010_Bieu du thao QD von ho tro co MT 2 4 2" xfId="27798"/>
    <cellStyle name="1_Book2_Bao cao doan cong tac cua Bo thang 4-2010_Bieu du thao QD von ho tro co MT 2 5" xfId="27795"/>
    <cellStyle name="1_Book2_Bao cao doan cong tac cua Bo thang 4-2010_Bieu du thao QD von ho tro co MT 3" xfId="11382"/>
    <cellStyle name="1_Book2_Bao cao doan cong tac cua Bo thang 4-2010_Bieu du thao QD von ho tro co MT 3 2" xfId="27799"/>
    <cellStyle name="1_Book2_Bao cao doan cong tac cua Bo thang 4-2010_Bieu du thao QD von ho tro co MT 4" xfId="11383"/>
    <cellStyle name="1_Book2_Bao cao doan cong tac cua Bo thang 4-2010_Bieu du thao QD von ho tro co MT 4 2" xfId="27800"/>
    <cellStyle name="1_Book2_Bao cao doan cong tac cua Bo thang 4-2010_Bieu du thao QD von ho tro co MT 5" xfId="11384"/>
    <cellStyle name="1_Book2_Bao cao doan cong tac cua Bo thang 4-2010_Bieu du thao QD von ho tro co MT 5 2" xfId="27801"/>
    <cellStyle name="1_Book2_Bao cao doan cong tac cua Bo thang 4-2010_Bieu du thao QD von ho tro co MT 6" xfId="27794"/>
    <cellStyle name="1_Book2_Bao cao doan cong tac cua Bo thang 4-2010_Dang ky phan khai von ODA (gui Bo)" xfId="11385"/>
    <cellStyle name="1_Book2_Bao cao doan cong tac cua Bo thang 4-2010_Dang ky phan khai von ODA (gui Bo) 2" xfId="11386"/>
    <cellStyle name="1_Book2_Bao cao doan cong tac cua Bo thang 4-2010_Dang ky phan khai von ODA (gui Bo) 2 2" xfId="11387"/>
    <cellStyle name="1_Book2_Bao cao doan cong tac cua Bo thang 4-2010_Dang ky phan khai von ODA (gui Bo) 2 2 2" xfId="27804"/>
    <cellStyle name="1_Book2_Bao cao doan cong tac cua Bo thang 4-2010_Dang ky phan khai von ODA (gui Bo) 2 3" xfId="11388"/>
    <cellStyle name="1_Book2_Bao cao doan cong tac cua Bo thang 4-2010_Dang ky phan khai von ODA (gui Bo) 2 3 2" xfId="27805"/>
    <cellStyle name="1_Book2_Bao cao doan cong tac cua Bo thang 4-2010_Dang ky phan khai von ODA (gui Bo) 2 4" xfId="11389"/>
    <cellStyle name="1_Book2_Bao cao doan cong tac cua Bo thang 4-2010_Dang ky phan khai von ODA (gui Bo) 2 4 2" xfId="27806"/>
    <cellStyle name="1_Book2_Bao cao doan cong tac cua Bo thang 4-2010_Dang ky phan khai von ODA (gui Bo) 2 5" xfId="27803"/>
    <cellStyle name="1_Book2_Bao cao doan cong tac cua Bo thang 4-2010_Dang ky phan khai von ODA (gui Bo) 3" xfId="11390"/>
    <cellStyle name="1_Book2_Bao cao doan cong tac cua Bo thang 4-2010_Dang ky phan khai von ODA (gui Bo) 3 2" xfId="27807"/>
    <cellStyle name="1_Book2_Bao cao doan cong tac cua Bo thang 4-2010_Dang ky phan khai von ODA (gui Bo) 4" xfId="11391"/>
    <cellStyle name="1_Book2_Bao cao doan cong tac cua Bo thang 4-2010_Dang ky phan khai von ODA (gui Bo) 4 2" xfId="27808"/>
    <cellStyle name="1_Book2_Bao cao doan cong tac cua Bo thang 4-2010_Dang ky phan khai von ODA (gui Bo) 5" xfId="11392"/>
    <cellStyle name="1_Book2_Bao cao doan cong tac cua Bo thang 4-2010_Dang ky phan khai von ODA (gui Bo) 5 2" xfId="27809"/>
    <cellStyle name="1_Book2_Bao cao doan cong tac cua Bo thang 4-2010_Dang ky phan khai von ODA (gui Bo) 6" xfId="27802"/>
    <cellStyle name="1_Book2_Bao cao doan cong tac cua Bo thang 4-2010_Dang ky phan khai von ODA (gui Bo)_BC von DTPT 6 thang 2012" xfId="11393"/>
    <cellStyle name="1_Book2_Bao cao doan cong tac cua Bo thang 4-2010_Dang ky phan khai von ODA (gui Bo)_BC von DTPT 6 thang 2012 2" xfId="11394"/>
    <cellStyle name="1_Book2_Bao cao doan cong tac cua Bo thang 4-2010_Dang ky phan khai von ODA (gui Bo)_BC von DTPT 6 thang 2012 2 2" xfId="11395"/>
    <cellStyle name="1_Book2_Bao cao doan cong tac cua Bo thang 4-2010_Dang ky phan khai von ODA (gui Bo)_BC von DTPT 6 thang 2012 2 2 2" xfId="27812"/>
    <cellStyle name="1_Book2_Bao cao doan cong tac cua Bo thang 4-2010_Dang ky phan khai von ODA (gui Bo)_BC von DTPT 6 thang 2012 2 3" xfId="11396"/>
    <cellStyle name="1_Book2_Bao cao doan cong tac cua Bo thang 4-2010_Dang ky phan khai von ODA (gui Bo)_BC von DTPT 6 thang 2012 2 3 2" xfId="27813"/>
    <cellStyle name="1_Book2_Bao cao doan cong tac cua Bo thang 4-2010_Dang ky phan khai von ODA (gui Bo)_BC von DTPT 6 thang 2012 2 4" xfId="11397"/>
    <cellStyle name="1_Book2_Bao cao doan cong tac cua Bo thang 4-2010_Dang ky phan khai von ODA (gui Bo)_BC von DTPT 6 thang 2012 2 4 2" xfId="27814"/>
    <cellStyle name="1_Book2_Bao cao doan cong tac cua Bo thang 4-2010_Dang ky phan khai von ODA (gui Bo)_BC von DTPT 6 thang 2012 2 5" xfId="27811"/>
    <cellStyle name="1_Book2_Bao cao doan cong tac cua Bo thang 4-2010_Dang ky phan khai von ODA (gui Bo)_BC von DTPT 6 thang 2012 3" xfId="11398"/>
    <cellStyle name="1_Book2_Bao cao doan cong tac cua Bo thang 4-2010_Dang ky phan khai von ODA (gui Bo)_BC von DTPT 6 thang 2012 3 2" xfId="27815"/>
    <cellStyle name="1_Book2_Bao cao doan cong tac cua Bo thang 4-2010_Dang ky phan khai von ODA (gui Bo)_BC von DTPT 6 thang 2012 4" xfId="11399"/>
    <cellStyle name="1_Book2_Bao cao doan cong tac cua Bo thang 4-2010_Dang ky phan khai von ODA (gui Bo)_BC von DTPT 6 thang 2012 4 2" xfId="27816"/>
    <cellStyle name="1_Book2_Bao cao doan cong tac cua Bo thang 4-2010_Dang ky phan khai von ODA (gui Bo)_BC von DTPT 6 thang 2012 5" xfId="11400"/>
    <cellStyle name="1_Book2_Bao cao doan cong tac cua Bo thang 4-2010_Dang ky phan khai von ODA (gui Bo)_BC von DTPT 6 thang 2012 5 2" xfId="27817"/>
    <cellStyle name="1_Book2_Bao cao doan cong tac cua Bo thang 4-2010_Dang ky phan khai von ODA (gui Bo)_BC von DTPT 6 thang 2012 6" xfId="27810"/>
    <cellStyle name="1_Book2_Bao cao doan cong tac cua Bo thang 4-2010_Dang ky phan khai von ODA (gui Bo)_Bieu du thao QD von ho tro co MT" xfId="11401"/>
    <cellStyle name="1_Book2_Bao cao doan cong tac cua Bo thang 4-2010_Dang ky phan khai von ODA (gui Bo)_Bieu du thao QD von ho tro co MT 2" xfId="11402"/>
    <cellStyle name="1_Book2_Bao cao doan cong tac cua Bo thang 4-2010_Dang ky phan khai von ODA (gui Bo)_Bieu du thao QD von ho tro co MT 2 2" xfId="11403"/>
    <cellStyle name="1_Book2_Bao cao doan cong tac cua Bo thang 4-2010_Dang ky phan khai von ODA (gui Bo)_Bieu du thao QD von ho tro co MT 2 2 2" xfId="27820"/>
    <cellStyle name="1_Book2_Bao cao doan cong tac cua Bo thang 4-2010_Dang ky phan khai von ODA (gui Bo)_Bieu du thao QD von ho tro co MT 2 3" xfId="11404"/>
    <cellStyle name="1_Book2_Bao cao doan cong tac cua Bo thang 4-2010_Dang ky phan khai von ODA (gui Bo)_Bieu du thao QD von ho tro co MT 2 3 2" xfId="27821"/>
    <cellStyle name="1_Book2_Bao cao doan cong tac cua Bo thang 4-2010_Dang ky phan khai von ODA (gui Bo)_Bieu du thao QD von ho tro co MT 2 4" xfId="11405"/>
    <cellStyle name="1_Book2_Bao cao doan cong tac cua Bo thang 4-2010_Dang ky phan khai von ODA (gui Bo)_Bieu du thao QD von ho tro co MT 2 4 2" xfId="27822"/>
    <cellStyle name="1_Book2_Bao cao doan cong tac cua Bo thang 4-2010_Dang ky phan khai von ODA (gui Bo)_Bieu du thao QD von ho tro co MT 2 5" xfId="27819"/>
    <cellStyle name="1_Book2_Bao cao doan cong tac cua Bo thang 4-2010_Dang ky phan khai von ODA (gui Bo)_Bieu du thao QD von ho tro co MT 3" xfId="11406"/>
    <cellStyle name="1_Book2_Bao cao doan cong tac cua Bo thang 4-2010_Dang ky phan khai von ODA (gui Bo)_Bieu du thao QD von ho tro co MT 3 2" xfId="27823"/>
    <cellStyle name="1_Book2_Bao cao doan cong tac cua Bo thang 4-2010_Dang ky phan khai von ODA (gui Bo)_Bieu du thao QD von ho tro co MT 4" xfId="11407"/>
    <cellStyle name="1_Book2_Bao cao doan cong tac cua Bo thang 4-2010_Dang ky phan khai von ODA (gui Bo)_Bieu du thao QD von ho tro co MT 4 2" xfId="27824"/>
    <cellStyle name="1_Book2_Bao cao doan cong tac cua Bo thang 4-2010_Dang ky phan khai von ODA (gui Bo)_Bieu du thao QD von ho tro co MT 5" xfId="11408"/>
    <cellStyle name="1_Book2_Bao cao doan cong tac cua Bo thang 4-2010_Dang ky phan khai von ODA (gui Bo)_Bieu du thao QD von ho tro co MT 5 2" xfId="27825"/>
    <cellStyle name="1_Book2_Bao cao doan cong tac cua Bo thang 4-2010_Dang ky phan khai von ODA (gui Bo)_Bieu du thao QD von ho tro co MT 6" xfId="27818"/>
    <cellStyle name="1_Book2_Bao cao doan cong tac cua Bo thang 4-2010_Dang ky phan khai von ODA (gui Bo)_Ke hoach 2012 theo doi (giai ngan 30.6.12)" xfId="11409"/>
    <cellStyle name="1_Book2_Bao cao doan cong tac cua Bo thang 4-2010_Dang ky phan khai von ODA (gui Bo)_Ke hoach 2012 theo doi (giai ngan 30.6.12) 2" xfId="11410"/>
    <cellStyle name="1_Book2_Bao cao doan cong tac cua Bo thang 4-2010_Dang ky phan khai von ODA (gui Bo)_Ke hoach 2012 theo doi (giai ngan 30.6.12) 2 2" xfId="11411"/>
    <cellStyle name="1_Book2_Bao cao doan cong tac cua Bo thang 4-2010_Dang ky phan khai von ODA (gui Bo)_Ke hoach 2012 theo doi (giai ngan 30.6.12) 2 2 2" xfId="27828"/>
    <cellStyle name="1_Book2_Bao cao doan cong tac cua Bo thang 4-2010_Dang ky phan khai von ODA (gui Bo)_Ke hoach 2012 theo doi (giai ngan 30.6.12) 2 3" xfId="11412"/>
    <cellStyle name="1_Book2_Bao cao doan cong tac cua Bo thang 4-2010_Dang ky phan khai von ODA (gui Bo)_Ke hoach 2012 theo doi (giai ngan 30.6.12) 2 3 2" xfId="27829"/>
    <cellStyle name="1_Book2_Bao cao doan cong tac cua Bo thang 4-2010_Dang ky phan khai von ODA (gui Bo)_Ke hoach 2012 theo doi (giai ngan 30.6.12) 2 4" xfId="11413"/>
    <cellStyle name="1_Book2_Bao cao doan cong tac cua Bo thang 4-2010_Dang ky phan khai von ODA (gui Bo)_Ke hoach 2012 theo doi (giai ngan 30.6.12) 2 4 2" xfId="27830"/>
    <cellStyle name="1_Book2_Bao cao doan cong tac cua Bo thang 4-2010_Dang ky phan khai von ODA (gui Bo)_Ke hoach 2012 theo doi (giai ngan 30.6.12) 2 5" xfId="27827"/>
    <cellStyle name="1_Book2_Bao cao doan cong tac cua Bo thang 4-2010_Dang ky phan khai von ODA (gui Bo)_Ke hoach 2012 theo doi (giai ngan 30.6.12) 3" xfId="11414"/>
    <cellStyle name="1_Book2_Bao cao doan cong tac cua Bo thang 4-2010_Dang ky phan khai von ODA (gui Bo)_Ke hoach 2012 theo doi (giai ngan 30.6.12) 3 2" xfId="27831"/>
    <cellStyle name="1_Book2_Bao cao doan cong tac cua Bo thang 4-2010_Dang ky phan khai von ODA (gui Bo)_Ke hoach 2012 theo doi (giai ngan 30.6.12) 4" xfId="11415"/>
    <cellStyle name="1_Book2_Bao cao doan cong tac cua Bo thang 4-2010_Dang ky phan khai von ODA (gui Bo)_Ke hoach 2012 theo doi (giai ngan 30.6.12) 4 2" xfId="27832"/>
    <cellStyle name="1_Book2_Bao cao doan cong tac cua Bo thang 4-2010_Dang ky phan khai von ODA (gui Bo)_Ke hoach 2012 theo doi (giai ngan 30.6.12) 5" xfId="11416"/>
    <cellStyle name="1_Book2_Bao cao doan cong tac cua Bo thang 4-2010_Dang ky phan khai von ODA (gui Bo)_Ke hoach 2012 theo doi (giai ngan 30.6.12) 5 2" xfId="27833"/>
    <cellStyle name="1_Book2_Bao cao doan cong tac cua Bo thang 4-2010_Dang ky phan khai von ODA (gui Bo)_Ke hoach 2012 theo doi (giai ngan 30.6.12) 6" xfId="27826"/>
    <cellStyle name="1_Book2_Bao cao doan cong tac cua Bo thang 4-2010_Ke hoach 2012 (theo doi)" xfId="11417"/>
    <cellStyle name="1_Book2_Bao cao doan cong tac cua Bo thang 4-2010_Ke hoach 2012 (theo doi) 2" xfId="11418"/>
    <cellStyle name="1_Book2_Bao cao doan cong tac cua Bo thang 4-2010_Ke hoach 2012 (theo doi) 2 2" xfId="11419"/>
    <cellStyle name="1_Book2_Bao cao doan cong tac cua Bo thang 4-2010_Ke hoach 2012 (theo doi) 2 2 2" xfId="27836"/>
    <cellStyle name="1_Book2_Bao cao doan cong tac cua Bo thang 4-2010_Ke hoach 2012 (theo doi) 2 3" xfId="11420"/>
    <cellStyle name="1_Book2_Bao cao doan cong tac cua Bo thang 4-2010_Ke hoach 2012 (theo doi) 2 3 2" xfId="27837"/>
    <cellStyle name="1_Book2_Bao cao doan cong tac cua Bo thang 4-2010_Ke hoach 2012 (theo doi) 2 4" xfId="11421"/>
    <cellStyle name="1_Book2_Bao cao doan cong tac cua Bo thang 4-2010_Ke hoach 2012 (theo doi) 2 4 2" xfId="27838"/>
    <cellStyle name="1_Book2_Bao cao doan cong tac cua Bo thang 4-2010_Ke hoach 2012 (theo doi) 2 5" xfId="27835"/>
    <cellStyle name="1_Book2_Bao cao doan cong tac cua Bo thang 4-2010_Ke hoach 2012 (theo doi) 3" xfId="11422"/>
    <cellStyle name="1_Book2_Bao cao doan cong tac cua Bo thang 4-2010_Ke hoach 2012 (theo doi) 3 2" xfId="27839"/>
    <cellStyle name="1_Book2_Bao cao doan cong tac cua Bo thang 4-2010_Ke hoach 2012 (theo doi) 4" xfId="11423"/>
    <cellStyle name="1_Book2_Bao cao doan cong tac cua Bo thang 4-2010_Ke hoach 2012 (theo doi) 4 2" xfId="27840"/>
    <cellStyle name="1_Book2_Bao cao doan cong tac cua Bo thang 4-2010_Ke hoach 2012 (theo doi) 5" xfId="11424"/>
    <cellStyle name="1_Book2_Bao cao doan cong tac cua Bo thang 4-2010_Ke hoach 2012 (theo doi) 5 2" xfId="27841"/>
    <cellStyle name="1_Book2_Bao cao doan cong tac cua Bo thang 4-2010_Ke hoach 2012 (theo doi) 6" xfId="27834"/>
    <cellStyle name="1_Book2_Bao cao doan cong tac cua Bo thang 4-2010_Ke hoach 2012 theo doi (giai ngan 30.6.12)" xfId="11425"/>
    <cellStyle name="1_Book2_Bao cao doan cong tac cua Bo thang 4-2010_Ke hoach 2012 theo doi (giai ngan 30.6.12) 2" xfId="11426"/>
    <cellStyle name="1_Book2_Bao cao doan cong tac cua Bo thang 4-2010_Ke hoach 2012 theo doi (giai ngan 30.6.12) 2 2" xfId="11427"/>
    <cellStyle name="1_Book2_Bao cao doan cong tac cua Bo thang 4-2010_Ke hoach 2012 theo doi (giai ngan 30.6.12) 2 2 2" xfId="27844"/>
    <cellStyle name="1_Book2_Bao cao doan cong tac cua Bo thang 4-2010_Ke hoach 2012 theo doi (giai ngan 30.6.12) 2 3" xfId="11428"/>
    <cellStyle name="1_Book2_Bao cao doan cong tac cua Bo thang 4-2010_Ke hoach 2012 theo doi (giai ngan 30.6.12) 2 3 2" xfId="27845"/>
    <cellStyle name="1_Book2_Bao cao doan cong tac cua Bo thang 4-2010_Ke hoach 2012 theo doi (giai ngan 30.6.12) 2 4" xfId="11429"/>
    <cellStyle name="1_Book2_Bao cao doan cong tac cua Bo thang 4-2010_Ke hoach 2012 theo doi (giai ngan 30.6.12) 2 4 2" xfId="27846"/>
    <cellStyle name="1_Book2_Bao cao doan cong tac cua Bo thang 4-2010_Ke hoach 2012 theo doi (giai ngan 30.6.12) 2 5" xfId="27843"/>
    <cellStyle name="1_Book2_Bao cao doan cong tac cua Bo thang 4-2010_Ke hoach 2012 theo doi (giai ngan 30.6.12) 3" xfId="11430"/>
    <cellStyle name="1_Book2_Bao cao doan cong tac cua Bo thang 4-2010_Ke hoach 2012 theo doi (giai ngan 30.6.12) 3 2" xfId="27847"/>
    <cellStyle name="1_Book2_Bao cao doan cong tac cua Bo thang 4-2010_Ke hoach 2012 theo doi (giai ngan 30.6.12) 4" xfId="11431"/>
    <cellStyle name="1_Book2_Bao cao doan cong tac cua Bo thang 4-2010_Ke hoach 2012 theo doi (giai ngan 30.6.12) 4 2" xfId="27848"/>
    <cellStyle name="1_Book2_Bao cao doan cong tac cua Bo thang 4-2010_Ke hoach 2012 theo doi (giai ngan 30.6.12) 5" xfId="11432"/>
    <cellStyle name="1_Book2_Bao cao doan cong tac cua Bo thang 4-2010_Ke hoach 2012 theo doi (giai ngan 30.6.12) 5 2" xfId="27849"/>
    <cellStyle name="1_Book2_Bao cao doan cong tac cua Bo thang 4-2010_Ke hoach 2012 theo doi (giai ngan 30.6.12) 6" xfId="27842"/>
    <cellStyle name="1_Book2_Bao cao tinh hinh thuc hien KH 2009 den 31-01-10" xfId="11433"/>
    <cellStyle name="1_Book2_Bao cao tinh hinh thuc hien KH 2009 den 31-01-10 2" xfId="11434"/>
    <cellStyle name="1_Book2_Bao cao tinh hinh thuc hien KH 2009 den 31-01-10 2 2" xfId="11435"/>
    <cellStyle name="1_Book2_Bao cao tinh hinh thuc hien KH 2009 den 31-01-10 2 2 2" xfId="11436"/>
    <cellStyle name="1_Book2_Bao cao tinh hinh thuc hien KH 2009 den 31-01-10 2 2 2 2" xfId="27853"/>
    <cellStyle name="1_Book2_Bao cao tinh hinh thuc hien KH 2009 den 31-01-10 2 2 3" xfId="11437"/>
    <cellStyle name="1_Book2_Bao cao tinh hinh thuc hien KH 2009 den 31-01-10 2 2 3 2" xfId="27854"/>
    <cellStyle name="1_Book2_Bao cao tinh hinh thuc hien KH 2009 den 31-01-10 2 2 4" xfId="11438"/>
    <cellStyle name="1_Book2_Bao cao tinh hinh thuc hien KH 2009 den 31-01-10 2 2 4 2" xfId="27855"/>
    <cellStyle name="1_Book2_Bao cao tinh hinh thuc hien KH 2009 den 31-01-10 2 2 5" xfId="27852"/>
    <cellStyle name="1_Book2_Bao cao tinh hinh thuc hien KH 2009 den 31-01-10 2 3" xfId="11439"/>
    <cellStyle name="1_Book2_Bao cao tinh hinh thuc hien KH 2009 den 31-01-10 2 3 2" xfId="27856"/>
    <cellStyle name="1_Book2_Bao cao tinh hinh thuc hien KH 2009 den 31-01-10 2 4" xfId="11440"/>
    <cellStyle name="1_Book2_Bao cao tinh hinh thuc hien KH 2009 den 31-01-10 2 4 2" xfId="27857"/>
    <cellStyle name="1_Book2_Bao cao tinh hinh thuc hien KH 2009 den 31-01-10 2 5" xfId="11441"/>
    <cellStyle name="1_Book2_Bao cao tinh hinh thuc hien KH 2009 den 31-01-10 2 5 2" xfId="27858"/>
    <cellStyle name="1_Book2_Bao cao tinh hinh thuc hien KH 2009 den 31-01-10 2 6" xfId="27851"/>
    <cellStyle name="1_Book2_Bao cao tinh hinh thuc hien KH 2009 den 31-01-10 3" xfId="11442"/>
    <cellStyle name="1_Book2_Bao cao tinh hinh thuc hien KH 2009 den 31-01-10 3 2" xfId="11443"/>
    <cellStyle name="1_Book2_Bao cao tinh hinh thuc hien KH 2009 den 31-01-10 3 2 2" xfId="27860"/>
    <cellStyle name="1_Book2_Bao cao tinh hinh thuc hien KH 2009 den 31-01-10 3 3" xfId="11444"/>
    <cellStyle name="1_Book2_Bao cao tinh hinh thuc hien KH 2009 den 31-01-10 3 3 2" xfId="27861"/>
    <cellStyle name="1_Book2_Bao cao tinh hinh thuc hien KH 2009 den 31-01-10 3 4" xfId="11445"/>
    <cellStyle name="1_Book2_Bao cao tinh hinh thuc hien KH 2009 den 31-01-10 3 4 2" xfId="27862"/>
    <cellStyle name="1_Book2_Bao cao tinh hinh thuc hien KH 2009 den 31-01-10 3 5" xfId="27859"/>
    <cellStyle name="1_Book2_Bao cao tinh hinh thuc hien KH 2009 den 31-01-10 4" xfId="11446"/>
    <cellStyle name="1_Book2_Bao cao tinh hinh thuc hien KH 2009 den 31-01-10 4 2" xfId="27863"/>
    <cellStyle name="1_Book2_Bao cao tinh hinh thuc hien KH 2009 den 31-01-10 5" xfId="11447"/>
    <cellStyle name="1_Book2_Bao cao tinh hinh thuc hien KH 2009 den 31-01-10 5 2" xfId="27864"/>
    <cellStyle name="1_Book2_Bao cao tinh hinh thuc hien KH 2009 den 31-01-10 6" xfId="11448"/>
    <cellStyle name="1_Book2_Bao cao tinh hinh thuc hien KH 2009 den 31-01-10 6 2" xfId="27865"/>
    <cellStyle name="1_Book2_Bao cao tinh hinh thuc hien KH 2009 den 31-01-10 7" xfId="27850"/>
    <cellStyle name="1_Book2_Bao cao tinh hinh thuc hien KH 2009 den 31-01-10_BC von DTPT 6 thang 2012" xfId="11449"/>
    <cellStyle name="1_Book2_Bao cao tinh hinh thuc hien KH 2009 den 31-01-10_BC von DTPT 6 thang 2012 2" xfId="11450"/>
    <cellStyle name="1_Book2_Bao cao tinh hinh thuc hien KH 2009 den 31-01-10_BC von DTPT 6 thang 2012 2 2" xfId="11451"/>
    <cellStyle name="1_Book2_Bao cao tinh hinh thuc hien KH 2009 den 31-01-10_BC von DTPT 6 thang 2012 2 2 2" xfId="11452"/>
    <cellStyle name="1_Book2_Bao cao tinh hinh thuc hien KH 2009 den 31-01-10_BC von DTPT 6 thang 2012 2 2 2 2" xfId="27869"/>
    <cellStyle name="1_Book2_Bao cao tinh hinh thuc hien KH 2009 den 31-01-10_BC von DTPT 6 thang 2012 2 2 3" xfId="11453"/>
    <cellStyle name="1_Book2_Bao cao tinh hinh thuc hien KH 2009 den 31-01-10_BC von DTPT 6 thang 2012 2 2 3 2" xfId="27870"/>
    <cellStyle name="1_Book2_Bao cao tinh hinh thuc hien KH 2009 den 31-01-10_BC von DTPT 6 thang 2012 2 2 4" xfId="11454"/>
    <cellStyle name="1_Book2_Bao cao tinh hinh thuc hien KH 2009 den 31-01-10_BC von DTPT 6 thang 2012 2 2 4 2" xfId="27871"/>
    <cellStyle name="1_Book2_Bao cao tinh hinh thuc hien KH 2009 den 31-01-10_BC von DTPT 6 thang 2012 2 2 5" xfId="27868"/>
    <cellStyle name="1_Book2_Bao cao tinh hinh thuc hien KH 2009 den 31-01-10_BC von DTPT 6 thang 2012 2 3" xfId="11455"/>
    <cellStyle name="1_Book2_Bao cao tinh hinh thuc hien KH 2009 den 31-01-10_BC von DTPT 6 thang 2012 2 3 2" xfId="27872"/>
    <cellStyle name="1_Book2_Bao cao tinh hinh thuc hien KH 2009 den 31-01-10_BC von DTPT 6 thang 2012 2 4" xfId="11456"/>
    <cellStyle name="1_Book2_Bao cao tinh hinh thuc hien KH 2009 den 31-01-10_BC von DTPT 6 thang 2012 2 4 2" xfId="27873"/>
    <cellStyle name="1_Book2_Bao cao tinh hinh thuc hien KH 2009 den 31-01-10_BC von DTPT 6 thang 2012 2 5" xfId="11457"/>
    <cellStyle name="1_Book2_Bao cao tinh hinh thuc hien KH 2009 den 31-01-10_BC von DTPT 6 thang 2012 2 5 2" xfId="27874"/>
    <cellStyle name="1_Book2_Bao cao tinh hinh thuc hien KH 2009 den 31-01-10_BC von DTPT 6 thang 2012 2 6" xfId="27867"/>
    <cellStyle name="1_Book2_Bao cao tinh hinh thuc hien KH 2009 den 31-01-10_BC von DTPT 6 thang 2012 3" xfId="11458"/>
    <cellStyle name="1_Book2_Bao cao tinh hinh thuc hien KH 2009 den 31-01-10_BC von DTPT 6 thang 2012 3 2" xfId="11459"/>
    <cellStyle name="1_Book2_Bao cao tinh hinh thuc hien KH 2009 den 31-01-10_BC von DTPT 6 thang 2012 3 2 2" xfId="27876"/>
    <cellStyle name="1_Book2_Bao cao tinh hinh thuc hien KH 2009 den 31-01-10_BC von DTPT 6 thang 2012 3 3" xfId="11460"/>
    <cellStyle name="1_Book2_Bao cao tinh hinh thuc hien KH 2009 den 31-01-10_BC von DTPT 6 thang 2012 3 3 2" xfId="27877"/>
    <cellStyle name="1_Book2_Bao cao tinh hinh thuc hien KH 2009 den 31-01-10_BC von DTPT 6 thang 2012 3 4" xfId="11461"/>
    <cellStyle name="1_Book2_Bao cao tinh hinh thuc hien KH 2009 den 31-01-10_BC von DTPT 6 thang 2012 3 4 2" xfId="27878"/>
    <cellStyle name="1_Book2_Bao cao tinh hinh thuc hien KH 2009 den 31-01-10_BC von DTPT 6 thang 2012 3 5" xfId="27875"/>
    <cellStyle name="1_Book2_Bao cao tinh hinh thuc hien KH 2009 den 31-01-10_BC von DTPT 6 thang 2012 4" xfId="11462"/>
    <cellStyle name="1_Book2_Bao cao tinh hinh thuc hien KH 2009 den 31-01-10_BC von DTPT 6 thang 2012 4 2" xfId="27879"/>
    <cellStyle name="1_Book2_Bao cao tinh hinh thuc hien KH 2009 den 31-01-10_BC von DTPT 6 thang 2012 5" xfId="11463"/>
    <cellStyle name="1_Book2_Bao cao tinh hinh thuc hien KH 2009 den 31-01-10_BC von DTPT 6 thang 2012 5 2" xfId="27880"/>
    <cellStyle name="1_Book2_Bao cao tinh hinh thuc hien KH 2009 den 31-01-10_BC von DTPT 6 thang 2012 6" xfId="11464"/>
    <cellStyle name="1_Book2_Bao cao tinh hinh thuc hien KH 2009 den 31-01-10_BC von DTPT 6 thang 2012 6 2" xfId="27881"/>
    <cellStyle name="1_Book2_Bao cao tinh hinh thuc hien KH 2009 den 31-01-10_BC von DTPT 6 thang 2012 7" xfId="27866"/>
    <cellStyle name="1_Book2_Bao cao tinh hinh thuc hien KH 2009 den 31-01-10_Bieu du thao QD von ho tro co MT" xfId="11465"/>
    <cellStyle name="1_Book2_Bao cao tinh hinh thuc hien KH 2009 den 31-01-10_Bieu du thao QD von ho tro co MT 2" xfId="11466"/>
    <cellStyle name="1_Book2_Bao cao tinh hinh thuc hien KH 2009 den 31-01-10_Bieu du thao QD von ho tro co MT 2 2" xfId="11467"/>
    <cellStyle name="1_Book2_Bao cao tinh hinh thuc hien KH 2009 den 31-01-10_Bieu du thao QD von ho tro co MT 2 2 2" xfId="11468"/>
    <cellStyle name="1_Book2_Bao cao tinh hinh thuc hien KH 2009 den 31-01-10_Bieu du thao QD von ho tro co MT 2 2 2 2" xfId="27885"/>
    <cellStyle name="1_Book2_Bao cao tinh hinh thuc hien KH 2009 den 31-01-10_Bieu du thao QD von ho tro co MT 2 2 3" xfId="11469"/>
    <cellStyle name="1_Book2_Bao cao tinh hinh thuc hien KH 2009 den 31-01-10_Bieu du thao QD von ho tro co MT 2 2 3 2" xfId="27886"/>
    <cellStyle name="1_Book2_Bao cao tinh hinh thuc hien KH 2009 den 31-01-10_Bieu du thao QD von ho tro co MT 2 2 4" xfId="11470"/>
    <cellStyle name="1_Book2_Bao cao tinh hinh thuc hien KH 2009 den 31-01-10_Bieu du thao QD von ho tro co MT 2 2 4 2" xfId="27887"/>
    <cellStyle name="1_Book2_Bao cao tinh hinh thuc hien KH 2009 den 31-01-10_Bieu du thao QD von ho tro co MT 2 2 5" xfId="27884"/>
    <cellStyle name="1_Book2_Bao cao tinh hinh thuc hien KH 2009 den 31-01-10_Bieu du thao QD von ho tro co MT 2 3" xfId="11471"/>
    <cellStyle name="1_Book2_Bao cao tinh hinh thuc hien KH 2009 den 31-01-10_Bieu du thao QD von ho tro co MT 2 3 2" xfId="27888"/>
    <cellStyle name="1_Book2_Bao cao tinh hinh thuc hien KH 2009 den 31-01-10_Bieu du thao QD von ho tro co MT 2 4" xfId="11472"/>
    <cellStyle name="1_Book2_Bao cao tinh hinh thuc hien KH 2009 den 31-01-10_Bieu du thao QD von ho tro co MT 2 4 2" xfId="27889"/>
    <cellStyle name="1_Book2_Bao cao tinh hinh thuc hien KH 2009 den 31-01-10_Bieu du thao QD von ho tro co MT 2 5" xfId="11473"/>
    <cellStyle name="1_Book2_Bao cao tinh hinh thuc hien KH 2009 den 31-01-10_Bieu du thao QD von ho tro co MT 2 5 2" xfId="27890"/>
    <cellStyle name="1_Book2_Bao cao tinh hinh thuc hien KH 2009 den 31-01-10_Bieu du thao QD von ho tro co MT 2 6" xfId="27883"/>
    <cellStyle name="1_Book2_Bao cao tinh hinh thuc hien KH 2009 den 31-01-10_Bieu du thao QD von ho tro co MT 3" xfId="11474"/>
    <cellStyle name="1_Book2_Bao cao tinh hinh thuc hien KH 2009 den 31-01-10_Bieu du thao QD von ho tro co MT 3 2" xfId="11475"/>
    <cellStyle name="1_Book2_Bao cao tinh hinh thuc hien KH 2009 den 31-01-10_Bieu du thao QD von ho tro co MT 3 2 2" xfId="27892"/>
    <cellStyle name="1_Book2_Bao cao tinh hinh thuc hien KH 2009 den 31-01-10_Bieu du thao QD von ho tro co MT 3 3" xfId="11476"/>
    <cellStyle name="1_Book2_Bao cao tinh hinh thuc hien KH 2009 den 31-01-10_Bieu du thao QD von ho tro co MT 3 3 2" xfId="27893"/>
    <cellStyle name="1_Book2_Bao cao tinh hinh thuc hien KH 2009 den 31-01-10_Bieu du thao QD von ho tro co MT 3 4" xfId="11477"/>
    <cellStyle name="1_Book2_Bao cao tinh hinh thuc hien KH 2009 den 31-01-10_Bieu du thao QD von ho tro co MT 3 4 2" xfId="27894"/>
    <cellStyle name="1_Book2_Bao cao tinh hinh thuc hien KH 2009 den 31-01-10_Bieu du thao QD von ho tro co MT 3 5" xfId="27891"/>
    <cellStyle name="1_Book2_Bao cao tinh hinh thuc hien KH 2009 den 31-01-10_Bieu du thao QD von ho tro co MT 4" xfId="11478"/>
    <cellStyle name="1_Book2_Bao cao tinh hinh thuc hien KH 2009 den 31-01-10_Bieu du thao QD von ho tro co MT 4 2" xfId="27895"/>
    <cellStyle name="1_Book2_Bao cao tinh hinh thuc hien KH 2009 den 31-01-10_Bieu du thao QD von ho tro co MT 5" xfId="11479"/>
    <cellStyle name="1_Book2_Bao cao tinh hinh thuc hien KH 2009 den 31-01-10_Bieu du thao QD von ho tro co MT 5 2" xfId="27896"/>
    <cellStyle name="1_Book2_Bao cao tinh hinh thuc hien KH 2009 den 31-01-10_Bieu du thao QD von ho tro co MT 6" xfId="11480"/>
    <cellStyle name="1_Book2_Bao cao tinh hinh thuc hien KH 2009 den 31-01-10_Bieu du thao QD von ho tro co MT 6 2" xfId="27897"/>
    <cellStyle name="1_Book2_Bao cao tinh hinh thuc hien KH 2009 den 31-01-10_Bieu du thao QD von ho tro co MT 7" xfId="27882"/>
    <cellStyle name="1_Book2_Bao cao tinh hinh thuc hien KH 2009 den 31-01-10_Ke hoach 2012 (theo doi)" xfId="11481"/>
    <cellStyle name="1_Book2_Bao cao tinh hinh thuc hien KH 2009 den 31-01-10_Ke hoach 2012 (theo doi) 2" xfId="11482"/>
    <cellStyle name="1_Book2_Bao cao tinh hinh thuc hien KH 2009 den 31-01-10_Ke hoach 2012 (theo doi) 2 2" xfId="11483"/>
    <cellStyle name="1_Book2_Bao cao tinh hinh thuc hien KH 2009 den 31-01-10_Ke hoach 2012 (theo doi) 2 2 2" xfId="11484"/>
    <cellStyle name="1_Book2_Bao cao tinh hinh thuc hien KH 2009 den 31-01-10_Ke hoach 2012 (theo doi) 2 2 2 2" xfId="27901"/>
    <cellStyle name="1_Book2_Bao cao tinh hinh thuc hien KH 2009 den 31-01-10_Ke hoach 2012 (theo doi) 2 2 3" xfId="11485"/>
    <cellStyle name="1_Book2_Bao cao tinh hinh thuc hien KH 2009 den 31-01-10_Ke hoach 2012 (theo doi) 2 2 3 2" xfId="27902"/>
    <cellStyle name="1_Book2_Bao cao tinh hinh thuc hien KH 2009 den 31-01-10_Ke hoach 2012 (theo doi) 2 2 4" xfId="11486"/>
    <cellStyle name="1_Book2_Bao cao tinh hinh thuc hien KH 2009 den 31-01-10_Ke hoach 2012 (theo doi) 2 2 4 2" xfId="27903"/>
    <cellStyle name="1_Book2_Bao cao tinh hinh thuc hien KH 2009 den 31-01-10_Ke hoach 2012 (theo doi) 2 2 5" xfId="27900"/>
    <cellStyle name="1_Book2_Bao cao tinh hinh thuc hien KH 2009 den 31-01-10_Ke hoach 2012 (theo doi) 2 3" xfId="11487"/>
    <cellStyle name="1_Book2_Bao cao tinh hinh thuc hien KH 2009 den 31-01-10_Ke hoach 2012 (theo doi) 2 3 2" xfId="27904"/>
    <cellStyle name="1_Book2_Bao cao tinh hinh thuc hien KH 2009 den 31-01-10_Ke hoach 2012 (theo doi) 2 4" xfId="11488"/>
    <cellStyle name="1_Book2_Bao cao tinh hinh thuc hien KH 2009 den 31-01-10_Ke hoach 2012 (theo doi) 2 4 2" xfId="27905"/>
    <cellStyle name="1_Book2_Bao cao tinh hinh thuc hien KH 2009 den 31-01-10_Ke hoach 2012 (theo doi) 2 5" xfId="11489"/>
    <cellStyle name="1_Book2_Bao cao tinh hinh thuc hien KH 2009 den 31-01-10_Ke hoach 2012 (theo doi) 2 5 2" xfId="27906"/>
    <cellStyle name="1_Book2_Bao cao tinh hinh thuc hien KH 2009 den 31-01-10_Ke hoach 2012 (theo doi) 2 6" xfId="27899"/>
    <cellStyle name="1_Book2_Bao cao tinh hinh thuc hien KH 2009 den 31-01-10_Ke hoach 2012 (theo doi) 3" xfId="11490"/>
    <cellStyle name="1_Book2_Bao cao tinh hinh thuc hien KH 2009 den 31-01-10_Ke hoach 2012 (theo doi) 3 2" xfId="11491"/>
    <cellStyle name="1_Book2_Bao cao tinh hinh thuc hien KH 2009 den 31-01-10_Ke hoach 2012 (theo doi) 3 2 2" xfId="27908"/>
    <cellStyle name="1_Book2_Bao cao tinh hinh thuc hien KH 2009 den 31-01-10_Ke hoach 2012 (theo doi) 3 3" xfId="11492"/>
    <cellStyle name="1_Book2_Bao cao tinh hinh thuc hien KH 2009 den 31-01-10_Ke hoach 2012 (theo doi) 3 3 2" xfId="27909"/>
    <cellStyle name="1_Book2_Bao cao tinh hinh thuc hien KH 2009 den 31-01-10_Ke hoach 2012 (theo doi) 3 4" xfId="11493"/>
    <cellStyle name="1_Book2_Bao cao tinh hinh thuc hien KH 2009 den 31-01-10_Ke hoach 2012 (theo doi) 3 4 2" xfId="27910"/>
    <cellStyle name="1_Book2_Bao cao tinh hinh thuc hien KH 2009 den 31-01-10_Ke hoach 2012 (theo doi) 3 5" xfId="27907"/>
    <cellStyle name="1_Book2_Bao cao tinh hinh thuc hien KH 2009 den 31-01-10_Ke hoach 2012 (theo doi) 4" xfId="11494"/>
    <cellStyle name="1_Book2_Bao cao tinh hinh thuc hien KH 2009 den 31-01-10_Ke hoach 2012 (theo doi) 4 2" xfId="27911"/>
    <cellStyle name="1_Book2_Bao cao tinh hinh thuc hien KH 2009 den 31-01-10_Ke hoach 2012 (theo doi) 5" xfId="11495"/>
    <cellStyle name="1_Book2_Bao cao tinh hinh thuc hien KH 2009 den 31-01-10_Ke hoach 2012 (theo doi) 5 2" xfId="27912"/>
    <cellStyle name="1_Book2_Bao cao tinh hinh thuc hien KH 2009 den 31-01-10_Ke hoach 2012 (theo doi) 6" xfId="11496"/>
    <cellStyle name="1_Book2_Bao cao tinh hinh thuc hien KH 2009 den 31-01-10_Ke hoach 2012 (theo doi) 6 2" xfId="27913"/>
    <cellStyle name="1_Book2_Bao cao tinh hinh thuc hien KH 2009 den 31-01-10_Ke hoach 2012 (theo doi) 7" xfId="27898"/>
    <cellStyle name="1_Book2_Bao cao tinh hinh thuc hien KH 2009 den 31-01-10_Ke hoach 2012 theo doi (giai ngan 30.6.12)" xfId="11497"/>
    <cellStyle name="1_Book2_Bao cao tinh hinh thuc hien KH 2009 den 31-01-10_Ke hoach 2012 theo doi (giai ngan 30.6.12) 2" xfId="11498"/>
    <cellStyle name="1_Book2_Bao cao tinh hinh thuc hien KH 2009 den 31-01-10_Ke hoach 2012 theo doi (giai ngan 30.6.12) 2 2" xfId="11499"/>
    <cellStyle name="1_Book2_Bao cao tinh hinh thuc hien KH 2009 den 31-01-10_Ke hoach 2012 theo doi (giai ngan 30.6.12) 2 2 2" xfId="11500"/>
    <cellStyle name="1_Book2_Bao cao tinh hinh thuc hien KH 2009 den 31-01-10_Ke hoach 2012 theo doi (giai ngan 30.6.12) 2 2 2 2" xfId="27917"/>
    <cellStyle name="1_Book2_Bao cao tinh hinh thuc hien KH 2009 den 31-01-10_Ke hoach 2012 theo doi (giai ngan 30.6.12) 2 2 3" xfId="11501"/>
    <cellStyle name="1_Book2_Bao cao tinh hinh thuc hien KH 2009 den 31-01-10_Ke hoach 2012 theo doi (giai ngan 30.6.12) 2 2 3 2" xfId="27918"/>
    <cellStyle name="1_Book2_Bao cao tinh hinh thuc hien KH 2009 den 31-01-10_Ke hoach 2012 theo doi (giai ngan 30.6.12) 2 2 4" xfId="11502"/>
    <cellStyle name="1_Book2_Bao cao tinh hinh thuc hien KH 2009 den 31-01-10_Ke hoach 2012 theo doi (giai ngan 30.6.12) 2 2 4 2" xfId="27919"/>
    <cellStyle name="1_Book2_Bao cao tinh hinh thuc hien KH 2009 den 31-01-10_Ke hoach 2012 theo doi (giai ngan 30.6.12) 2 2 5" xfId="27916"/>
    <cellStyle name="1_Book2_Bao cao tinh hinh thuc hien KH 2009 den 31-01-10_Ke hoach 2012 theo doi (giai ngan 30.6.12) 2 3" xfId="11503"/>
    <cellStyle name="1_Book2_Bao cao tinh hinh thuc hien KH 2009 den 31-01-10_Ke hoach 2012 theo doi (giai ngan 30.6.12) 2 3 2" xfId="27920"/>
    <cellStyle name="1_Book2_Bao cao tinh hinh thuc hien KH 2009 den 31-01-10_Ke hoach 2012 theo doi (giai ngan 30.6.12) 2 4" xfId="11504"/>
    <cellStyle name="1_Book2_Bao cao tinh hinh thuc hien KH 2009 den 31-01-10_Ke hoach 2012 theo doi (giai ngan 30.6.12) 2 4 2" xfId="27921"/>
    <cellStyle name="1_Book2_Bao cao tinh hinh thuc hien KH 2009 den 31-01-10_Ke hoach 2012 theo doi (giai ngan 30.6.12) 2 5" xfId="11505"/>
    <cellStyle name="1_Book2_Bao cao tinh hinh thuc hien KH 2009 den 31-01-10_Ke hoach 2012 theo doi (giai ngan 30.6.12) 2 5 2" xfId="27922"/>
    <cellStyle name="1_Book2_Bao cao tinh hinh thuc hien KH 2009 den 31-01-10_Ke hoach 2012 theo doi (giai ngan 30.6.12) 2 6" xfId="27915"/>
    <cellStyle name="1_Book2_Bao cao tinh hinh thuc hien KH 2009 den 31-01-10_Ke hoach 2012 theo doi (giai ngan 30.6.12) 3" xfId="11506"/>
    <cellStyle name="1_Book2_Bao cao tinh hinh thuc hien KH 2009 den 31-01-10_Ke hoach 2012 theo doi (giai ngan 30.6.12) 3 2" xfId="11507"/>
    <cellStyle name="1_Book2_Bao cao tinh hinh thuc hien KH 2009 den 31-01-10_Ke hoach 2012 theo doi (giai ngan 30.6.12) 3 2 2" xfId="27924"/>
    <cellStyle name="1_Book2_Bao cao tinh hinh thuc hien KH 2009 den 31-01-10_Ke hoach 2012 theo doi (giai ngan 30.6.12) 3 3" xfId="11508"/>
    <cellStyle name="1_Book2_Bao cao tinh hinh thuc hien KH 2009 den 31-01-10_Ke hoach 2012 theo doi (giai ngan 30.6.12) 3 3 2" xfId="27925"/>
    <cellStyle name="1_Book2_Bao cao tinh hinh thuc hien KH 2009 den 31-01-10_Ke hoach 2012 theo doi (giai ngan 30.6.12) 3 4" xfId="11509"/>
    <cellStyle name="1_Book2_Bao cao tinh hinh thuc hien KH 2009 den 31-01-10_Ke hoach 2012 theo doi (giai ngan 30.6.12) 3 4 2" xfId="27926"/>
    <cellStyle name="1_Book2_Bao cao tinh hinh thuc hien KH 2009 den 31-01-10_Ke hoach 2012 theo doi (giai ngan 30.6.12) 3 5" xfId="27923"/>
    <cellStyle name="1_Book2_Bao cao tinh hinh thuc hien KH 2009 den 31-01-10_Ke hoach 2012 theo doi (giai ngan 30.6.12) 4" xfId="11510"/>
    <cellStyle name="1_Book2_Bao cao tinh hinh thuc hien KH 2009 den 31-01-10_Ke hoach 2012 theo doi (giai ngan 30.6.12) 4 2" xfId="27927"/>
    <cellStyle name="1_Book2_Bao cao tinh hinh thuc hien KH 2009 den 31-01-10_Ke hoach 2012 theo doi (giai ngan 30.6.12) 5" xfId="11511"/>
    <cellStyle name="1_Book2_Bao cao tinh hinh thuc hien KH 2009 den 31-01-10_Ke hoach 2012 theo doi (giai ngan 30.6.12) 5 2" xfId="27928"/>
    <cellStyle name="1_Book2_Bao cao tinh hinh thuc hien KH 2009 den 31-01-10_Ke hoach 2012 theo doi (giai ngan 30.6.12) 6" xfId="11512"/>
    <cellStyle name="1_Book2_Bao cao tinh hinh thuc hien KH 2009 den 31-01-10_Ke hoach 2012 theo doi (giai ngan 30.6.12) 6 2" xfId="27929"/>
    <cellStyle name="1_Book2_Bao cao tinh hinh thuc hien KH 2009 den 31-01-10_Ke hoach 2012 theo doi (giai ngan 30.6.12) 7" xfId="27914"/>
    <cellStyle name="1_Book2_BC cong trinh trong diem" xfId="11513"/>
    <cellStyle name="1_Book2_BC cong trinh trong diem 2" xfId="11514"/>
    <cellStyle name="1_Book2_BC cong trinh trong diem 2 2" xfId="11515"/>
    <cellStyle name="1_Book2_BC cong trinh trong diem 2 2 2" xfId="11516"/>
    <cellStyle name="1_Book2_BC cong trinh trong diem 2 2 2 2" xfId="27933"/>
    <cellStyle name="1_Book2_BC cong trinh trong diem 2 2 3" xfId="11517"/>
    <cellStyle name="1_Book2_BC cong trinh trong diem 2 2 3 2" xfId="27934"/>
    <cellStyle name="1_Book2_BC cong trinh trong diem 2 2 4" xfId="11518"/>
    <cellStyle name="1_Book2_BC cong trinh trong diem 2 2 4 2" xfId="27935"/>
    <cellStyle name="1_Book2_BC cong trinh trong diem 2 2 5" xfId="27932"/>
    <cellStyle name="1_Book2_BC cong trinh trong diem 2 3" xfId="11519"/>
    <cellStyle name="1_Book2_BC cong trinh trong diem 2 3 2" xfId="27936"/>
    <cellStyle name="1_Book2_BC cong trinh trong diem 2 4" xfId="11520"/>
    <cellStyle name="1_Book2_BC cong trinh trong diem 2 4 2" xfId="27937"/>
    <cellStyle name="1_Book2_BC cong trinh trong diem 2 5" xfId="11521"/>
    <cellStyle name="1_Book2_BC cong trinh trong diem 2 5 2" xfId="27938"/>
    <cellStyle name="1_Book2_BC cong trinh trong diem 2 6" xfId="27931"/>
    <cellStyle name="1_Book2_BC cong trinh trong diem 3" xfId="11522"/>
    <cellStyle name="1_Book2_BC cong trinh trong diem 3 2" xfId="11523"/>
    <cellStyle name="1_Book2_BC cong trinh trong diem 3 2 2" xfId="27940"/>
    <cellStyle name="1_Book2_BC cong trinh trong diem 3 3" xfId="11524"/>
    <cellStyle name="1_Book2_BC cong trinh trong diem 3 3 2" xfId="27941"/>
    <cellStyle name="1_Book2_BC cong trinh trong diem 3 4" xfId="11525"/>
    <cellStyle name="1_Book2_BC cong trinh trong diem 3 4 2" xfId="27942"/>
    <cellStyle name="1_Book2_BC cong trinh trong diem 3 5" xfId="27939"/>
    <cellStyle name="1_Book2_BC cong trinh trong diem 4" xfId="11526"/>
    <cellStyle name="1_Book2_BC cong trinh trong diem 4 2" xfId="27943"/>
    <cellStyle name="1_Book2_BC cong trinh trong diem 5" xfId="11527"/>
    <cellStyle name="1_Book2_BC cong trinh trong diem 5 2" xfId="27944"/>
    <cellStyle name="1_Book2_BC cong trinh trong diem 6" xfId="11528"/>
    <cellStyle name="1_Book2_BC cong trinh trong diem 6 2" xfId="27945"/>
    <cellStyle name="1_Book2_BC cong trinh trong diem 7" xfId="27930"/>
    <cellStyle name="1_Book2_BC cong trinh trong diem_BC von DTPT 6 thang 2012" xfId="11529"/>
    <cellStyle name="1_Book2_BC cong trinh trong diem_BC von DTPT 6 thang 2012 2" xfId="11530"/>
    <cellStyle name="1_Book2_BC cong trinh trong diem_BC von DTPT 6 thang 2012 2 2" xfId="11531"/>
    <cellStyle name="1_Book2_BC cong trinh trong diem_BC von DTPT 6 thang 2012 2 2 2" xfId="11532"/>
    <cellStyle name="1_Book2_BC cong trinh trong diem_BC von DTPT 6 thang 2012 2 2 2 2" xfId="27949"/>
    <cellStyle name="1_Book2_BC cong trinh trong diem_BC von DTPT 6 thang 2012 2 2 3" xfId="11533"/>
    <cellStyle name="1_Book2_BC cong trinh trong diem_BC von DTPT 6 thang 2012 2 2 3 2" xfId="27950"/>
    <cellStyle name="1_Book2_BC cong trinh trong diem_BC von DTPT 6 thang 2012 2 2 4" xfId="11534"/>
    <cellStyle name="1_Book2_BC cong trinh trong diem_BC von DTPT 6 thang 2012 2 2 4 2" xfId="27951"/>
    <cellStyle name="1_Book2_BC cong trinh trong diem_BC von DTPT 6 thang 2012 2 2 5" xfId="27948"/>
    <cellStyle name="1_Book2_BC cong trinh trong diem_BC von DTPT 6 thang 2012 2 3" xfId="11535"/>
    <cellStyle name="1_Book2_BC cong trinh trong diem_BC von DTPT 6 thang 2012 2 3 2" xfId="27952"/>
    <cellStyle name="1_Book2_BC cong trinh trong diem_BC von DTPT 6 thang 2012 2 4" xfId="11536"/>
    <cellStyle name="1_Book2_BC cong trinh trong diem_BC von DTPT 6 thang 2012 2 4 2" xfId="27953"/>
    <cellStyle name="1_Book2_BC cong trinh trong diem_BC von DTPT 6 thang 2012 2 5" xfId="11537"/>
    <cellStyle name="1_Book2_BC cong trinh trong diem_BC von DTPT 6 thang 2012 2 5 2" xfId="27954"/>
    <cellStyle name="1_Book2_BC cong trinh trong diem_BC von DTPT 6 thang 2012 2 6" xfId="27947"/>
    <cellStyle name="1_Book2_BC cong trinh trong diem_BC von DTPT 6 thang 2012 3" xfId="11538"/>
    <cellStyle name="1_Book2_BC cong trinh trong diem_BC von DTPT 6 thang 2012 3 2" xfId="11539"/>
    <cellStyle name="1_Book2_BC cong trinh trong diem_BC von DTPT 6 thang 2012 3 2 2" xfId="27956"/>
    <cellStyle name="1_Book2_BC cong trinh trong diem_BC von DTPT 6 thang 2012 3 3" xfId="11540"/>
    <cellStyle name="1_Book2_BC cong trinh trong diem_BC von DTPT 6 thang 2012 3 3 2" xfId="27957"/>
    <cellStyle name="1_Book2_BC cong trinh trong diem_BC von DTPT 6 thang 2012 3 4" xfId="11541"/>
    <cellStyle name="1_Book2_BC cong trinh trong diem_BC von DTPT 6 thang 2012 3 4 2" xfId="27958"/>
    <cellStyle name="1_Book2_BC cong trinh trong diem_BC von DTPT 6 thang 2012 3 5" xfId="27955"/>
    <cellStyle name="1_Book2_BC cong trinh trong diem_BC von DTPT 6 thang 2012 4" xfId="11542"/>
    <cellStyle name="1_Book2_BC cong trinh trong diem_BC von DTPT 6 thang 2012 4 2" xfId="27959"/>
    <cellStyle name="1_Book2_BC cong trinh trong diem_BC von DTPT 6 thang 2012 5" xfId="11543"/>
    <cellStyle name="1_Book2_BC cong trinh trong diem_BC von DTPT 6 thang 2012 5 2" xfId="27960"/>
    <cellStyle name="1_Book2_BC cong trinh trong diem_BC von DTPT 6 thang 2012 6" xfId="11544"/>
    <cellStyle name="1_Book2_BC cong trinh trong diem_BC von DTPT 6 thang 2012 6 2" xfId="27961"/>
    <cellStyle name="1_Book2_BC cong trinh trong diem_BC von DTPT 6 thang 2012 7" xfId="27946"/>
    <cellStyle name="1_Book2_BC cong trinh trong diem_Bieu du thao QD von ho tro co MT" xfId="11545"/>
    <cellStyle name="1_Book2_BC cong trinh trong diem_Bieu du thao QD von ho tro co MT 2" xfId="11546"/>
    <cellStyle name="1_Book2_BC cong trinh trong diem_Bieu du thao QD von ho tro co MT 2 2" xfId="11547"/>
    <cellStyle name="1_Book2_BC cong trinh trong diem_Bieu du thao QD von ho tro co MT 2 2 2" xfId="11548"/>
    <cellStyle name="1_Book2_BC cong trinh trong diem_Bieu du thao QD von ho tro co MT 2 2 2 2" xfId="27965"/>
    <cellStyle name="1_Book2_BC cong trinh trong diem_Bieu du thao QD von ho tro co MT 2 2 3" xfId="11549"/>
    <cellStyle name="1_Book2_BC cong trinh trong diem_Bieu du thao QD von ho tro co MT 2 2 3 2" xfId="27966"/>
    <cellStyle name="1_Book2_BC cong trinh trong diem_Bieu du thao QD von ho tro co MT 2 2 4" xfId="11550"/>
    <cellStyle name="1_Book2_BC cong trinh trong diem_Bieu du thao QD von ho tro co MT 2 2 4 2" xfId="27967"/>
    <cellStyle name="1_Book2_BC cong trinh trong diem_Bieu du thao QD von ho tro co MT 2 2 5" xfId="27964"/>
    <cellStyle name="1_Book2_BC cong trinh trong diem_Bieu du thao QD von ho tro co MT 2 3" xfId="11551"/>
    <cellStyle name="1_Book2_BC cong trinh trong diem_Bieu du thao QD von ho tro co MT 2 3 2" xfId="27968"/>
    <cellStyle name="1_Book2_BC cong trinh trong diem_Bieu du thao QD von ho tro co MT 2 4" xfId="11552"/>
    <cellStyle name="1_Book2_BC cong trinh trong diem_Bieu du thao QD von ho tro co MT 2 4 2" xfId="27969"/>
    <cellStyle name="1_Book2_BC cong trinh trong diem_Bieu du thao QD von ho tro co MT 2 5" xfId="11553"/>
    <cellStyle name="1_Book2_BC cong trinh trong diem_Bieu du thao QD von ho tro co MT 2 5 2" xfId="27970"/>
    <cellStyle name="1_Book2_BC cong trinh trong diem_Bieu du thao QD von ho tro co MT 2 6" xfId="27963"/>
    <cellStyle name="1_Book2_BC cong trinh trong diem_Bieu du thao QD von ho tro co MT 3" xfId="11554"/>
    <cellStyle name="1_Book2_BC cong trinh trong diem_Bieu du thao QD von ho tro co MT 3 2" xfId="11555"/>
    <cellStyle name="1_Book2_BC cong trinh trong diem_Bieu du thao QD von ho tro co MT 3 2 2" xfId="27972"/>
    <cellStyle name="1_Book2_BC cong trinh trong diem_Bieu du thao QD von ho tro co MT 3 3" xfId="11556"/>
    <cellStyle name="1_Book2_BC cong trinh trong diem_Bieu du thao QD von ho tro co MT 3 3 2" xfId="27973"/>
    <cellStyle name="1_Book2_BC cong trinh trong diem_Bieu du thao QD von ho tro co MT 3 4" xfId="11557"/>
    <cellStyle name="1_Book2_BC cong trinh trong diem_Bieu du thao QD von ho tro co MT 3 4 2" xfId="27974"/>
    <cellStyle name="1_Book2_BC cong trinh trong diem_Bieu du thao QD von ho tro co MT 3 5" xfId="27971"/>
    <cellStyle name="1_Book2_BC cong trinh trong diem_Bieu du thao QD von ho tro co MT 4" xfId="11558"/>
    <cellStyle name="1_Book2_BC cong trinh trong diem_Bieu du thao QD von ho tro co MT 4 2" xfId="27975"/>
    <cellStyle name="1_Book2_BC cong trinh trong diem_Bieu du thao QD von ho tro co MT 5" xfId="11559"/>
    <cellStyle name="1_Book2_BC cong trinh trong diem_Bieu du thao QD von ho tro co MT 5 2" xfId="27976"/>
    <cellStyle name="1_Book2_BC cong trinh trong diem_Bieu du thao QD von ho tro co MT 6" xfId="11560"/>
    <cellStyle name="1_Book2_BC cong trinh trong diem_Bieu du thao QD von ho tro co MT 6 2" xfId="27977"/>
    <cellStyle name="1_Book2_BC cong trinh trong diem_Bieu du thao QD von ho tro co MT 7" xfId="27962"/>
    <cellStyle name="1_Book2_BC cong trinh trong diem_Ke hoach 2012 (theo doi)" xfId="11561"/>
    <cellStyle name="1_Book2_BC cong trinh trong diem_Ke hoach 2012 (theo doi) 2" xfId="11562"/>
    <cellStyle name="1_Book2_BC cong trinh trong diem_Ke hoach 2012 (theo doi) 2 2" xfId="11563"/>
    <cellStyle name="1_Book2_BC cong trinh trong diem_Ke hoach 2012 (theo doi) 2 2 2" xfId="11564"/>
    <cellStyle name="1_Book2_BC cong trinh trong diem_Ke hoach 2012 (theo doi) 2 2 2 2" xfId="27981"/>
    <cellStyle name="1_Book2_BC cong trinh trong diem_Ke hoach 2012 (theo doi) 2 2 3" xfId="11565"/>
    <cellStyle name="1_Book2_BC cong trinh trong diem_Ke hoach 2012 (theo doi) 2 2 3 2" xfId="27982"/>
    <cellStyle name="1_Book2_BC cong trinh trong diem_Ke hoach 2012 (theo doi) 2 2 4" xfId="11566"/>
    <cellStyle name="1_Book2_BC cong trinh trong diem_Ke hoach 2012 (theo doi) 2 2 4 2" xfId="27983"/>
    <cellStyle name="1_Book2_BC cong trinh trong diem_Ke hoach 2012 (theo doi) 2 2 5" xfId="27980"/>
    <cellStyle name="1_Book2_BC cong trinh trong diem_Ke hoach 2012 (theo doi) 2 3" xfId="11567"/>
    <cellStyle name="1_Book2_BC cong trinh trong diem_Ke hoach 2012 (theo doi) 2 3 2" xfId="27984"/>
    <cellStyle name="1_Book2_BC cong trinh trong diem_Ke hoach 2012 (theo doi) 2 4" xfId="11568"/>
    <cellStyle name="1_Book2_BC cong trinh trong diem_Ke hoach 2012 (theo doi) 2 4 2" xfId="27985"/>
    <cellStyle name="1_Book2_BC cong trinh trong diem_Ke hoach 2012 (theo doi) 2 5" xfId="11569"/>
    <cellStyle name="1_Book2_BC cong trinh trong diem_Ke hoach 2012 (theo doi) 2 5 2" xfId="27986"/>
    <cellStyle name="1_Book2_BC cong trinh trong diem_Ke hoach 2012 (theo doi) 2 6" xfId="27979"/>
    <cellStyle name="1_Book2_BC cong trinh trong diem_Ke hoach 2012 (theo doi) 3" xfId="11570"/>
    <cellStyle name="1_Book2_BC cong trinh trong diem_Ke hoach 2012 (theo doi) 3 2" xfId="11571"/>
    <cellStyle name="1_Book2_BC cong trinh trong diem_Ke hoach 2012 (theo doi) 3 2 2" xfId="27988"/>
    <cellStyle name="1_Book2_BC cong trinh trong diem_Ke hoach 2012 (theo doi) 3 3" xfId="11572"/>
    <cellStyle name="1_Book2_BC cong trinh trong diem_Ke hoach 2012 (theo doi) 3 3 2" xfId="27989"/>
    <cellStyle name="1_Book2_BC cong trinh trong diem_Ke hoach 2012 (theo doi) 3 4" xfId="11573"/>
    <cellStyle name="1_Book2_BC cong trinh trong diem_Ke hoach 2012 (theo doi) 3 4 2" xfId="27990"/>
    <cellStyle name="1_Book2_BC cong trinh trong diem_Ke hoach 2012 (theo doi) 3 5" xfId="27987"/>
    <cellStyle name="1_Book2_BC cong trinh trong diem_Ke hoach 2012 (theo doi) 4" xfId="11574"/>
    <cellStyle name="1_Book2_BC cong trinh trong diem_Ke hoach 2012 (theo doi) 4 2" xfId="27991"/>
    <cellStyle name="1_Book2_BC cong trinh trong diem_Ke hoach 2012 (theo doi) 5" xfId="11575"/>
    <cellStyle name="1_Book2_BC cong trinh trong diem_Ke hoach 2012 (theo doi) 5 2" xfId="27992"/>
    <cellStyle name="1_Book2_BC cong trinh trong diem_Ke hoach 2012 (theo doi) 6" xfId="11576"/>
    <cellStyle name="1_Book2_BC cong trinh trong diem_Ke hoach 2012 (theo doi) 6 2" xfId="27993"/>
    <cellStyle name="1_Book2_BC cong trinh trong diem_Ke hoach 2012 (theo doi) 7" xfId="27978"/>
    <cellStyle name="1_Book2_BC cong trinh trong diem_Ke hoach 2012 theo doi (giai ngan 30.6.12)" xfId="11577"/>
    <cellStyle name="1_Book2_BC cong trinh trong diem_Ke hoach 2012 theo doi (giai ngan 30.6.12) 2" xfId="11578"/>
    <cellStyle name="1_Book2_BC cong trinh trong diem_Ke hoach 2012 theo doi (giai ngan 30.6.12) 2 2" xfId="11579"/>
    <cellStyle name="1_Book2_BC cong trinh trong diem_Ke hoach 2012 theo doi (giai ngan 30.6.12) 2 2 2" xfId="11580"/>
    <cellStyle name="1_Book2_BC cong trinh trong diem_Ke hoach 2012 theo doi (giai ngan 30.6.12) 2 2 2 2" xfId="27997"/>
    <cellStyle name="1_Book2_BC cong trinh trong diem_Ke hoach 2012 theo doi (giai ngan 30.6.12) 2 2 3" xfId="11581"/>
    <cellStyle name="1_Book2_BC cong trinh trong diem_Ke hoach 2012 theo doi (giai ngan 30.6.12) 2 2 3 2" xfId="27998"/>
    <cellStyle name="1_Book2_BC cong trinh trong diem_Ke hoach 2012 theo doi (giai ngan 30.6.12) 2 2 4" xfId="11582"/>
    <cellStyle name="1_Book2_BC cong trinh trong diem_Ke hoach 2012 theo doi (giai ngan 30.6.12) 2 2 4 2" xfId="27999"/>
    <cellStyle name="1_Book2_BC cong trinh trong diem_Ke hoach 2012 theo doi (giai ngan 30.6.12) 2 2 5" xfId="27996"/>
    <cellStyle name="1_Book2_BC cong trinh trong diem_Ke hoach 2012 theo doi (giai ngan 30.6.12) 2 3" xfId="11583"/>
    <cellStyle name="1_Book2_BC cong trinh trong diem_Ke hoach 2012 theo doi (giai ngan 30.6.12) 2 3 2" xfId="28000"/>
    <cellStyle name="1_Book2_BC cong trinh trong diem_Ke hoach 2012 theo doi (giai ngan 30.6.12) 2 4" xfId="11584"/>
    <cellStyle name="1_Book2_BC cong trinh trong diem_Ke hoach 2012 theo doi (giai ngan 30.6.12) 2 4 2" xfId="28001"/>
    <cellStyle name="1_Book2_BC cong trinh trong diem_Ke hoach 2012 theo doi (giai ngan 30.6.12) 2 5" xfId="11585"/>
    <cellStyle name="1_Book2_BC cong trinh trong diem_Ke hoach 2012 theo doi (giai ngan 30.6.12) 2 5 2" xfId="28002"/>
    <cellStyle name="1_Book2_BC cong trinh trong diem_Ke hoach 2012 theo doi (giai ngan 30.6.12) 2 6" xfId="27995"/>
    <cellStyle name="1_Book2_BC cong trinh trong diem_Ke hoach 2012 theo doi (giai ngan 30.6.12) 3" xfId="11586"/>
    <cellStyle name="1_Book2_BC cong trinh trong diem_Ke hoach 2012 theo doi (giai ngan 30.6.12) 3 2" xfId="11587"/>
    <cellStyle name="1_Book2_BC cong trinh trong diem_Ke hoach 2012 theo doi (giai ngan 30.6.12) 3 2 2" xfId="28004"/>
    <cellStyle name="1_Book2_BC cong trinh trong diem_Ke hoach 2012 theo doi (giai ngan 30.6.12) 3 3" xfId="11588"/>
    <cellStyle name="1_Book2_BC cong trinh trong diem_Ke hoach 2012 theo doi (giai ngan 30.6.12) 3 3 2" xfId="28005"/>
    <cellStyle name="1_Book2_BC cong trinh trong diem_Ke hoach 2012 theo doi (giai ngan 30.6.12) 3 4" xfId="11589"/>
    <cellStyle name="1_Book2_BC cong trinh trong diem_Ke hoach 2012 theo doi (giai ngan 30.6.12) 3 4 2" xfId="28006"/>
    <cellStyle name="1_Book2_BC cong trinh trong diem_Ke hoach 2012 theo doi (giai ngan 30.6.12) 3 5" xfId="28003"/>
    <cellStyle name="1_Book2_BC cong trinh trong diem_Ke hoach 2012 theo doi (giai ngan 30.6.12) 4" xfId="11590"/>
    <cellStyle name="1_Book2_BC cong trinh trong diem_Ke hoach 2012 theo doi (giai ngan 30.6.12) 4 2" xfId="28007"/>
    <cellStyle name="1_Book2_BC cong trinh trong diem_Ke hoach 2012 theo doi (giai ngan 30.6.12) 5" xfId="11591"/>
    <cellStyle name="1_Book2_BC cong trinh trong diem_Ke hoach 2012 theo doi (giai ngan 30.6.12) 5 2" xfId="28008"/>
    <cellStyle name="1_Book2_BC cong trinh trong diem_Ke hoach 2012 theo doi (giai ngan 30.6.12) 6" xfId="11592"/>
    <cellStyle name="1_Book2_BC cong trinh trong diem_Ke hoach 2012 theo doi (giai ngan 30.6.12) 6 2" xfId="28009"/>
    <cellStyle name="1_Book2_BC cong trinh trong diem_Ke hoach 2012 theo doi (giai ngan 30.6.12) 7" xfId="27994"/>
    <cellStyle name="1_Book2_BC von DTPT 6 thang 2012" xfId="11593"/>
    <cellStyle name="1_Book2_BC von DTPT 6 thang 2012 2" xfId="11594"/>
    <cellStyle name="1_Book2_BC von DTPT 6 thang 2012 2 2" xfId="11595"/>
    <cellStyle name="1_Book2_BC von DTPT 6 thang 2012 2 2 2" xfId="28012"/>
    <cellStyle name="1_Book2_BC von DTPT 6 thang 2012 2 3" xfId="11596"/>
    <cellStyle name="1_Book2_BC von DTPT 6 thang 2012 2 3 2" xfId="28013"/>
    <cellStyle name="1_Book2_BC von DTPT 6 thang 2012 2 4" xfId="11597"/>
    <cellStyle name="1_Book2_BC von DTPT 6 thang 2012 2 4 2" xfId="28014"/>
    <cellStyle name="1_Book2_BC von DTPT 6 thang 2012 2 5" xfId="28011"/>
    <cellStyle name="1_Book2_BC von DTPT 6 thang 2012 3" xfId="11598"/>
    <cellStyle name="1_Book2_BC von DTPT 6 thang 2012 3 2" xfId="28015"/>
    <cellStyle name="1_Book2_BC von DTPT 6 thang 2012 4" xfId="11599"/>
    <cellStyle name="1_Book2_BC von DTPT 6 thang 2012 4 2" xfId="28016"/>
    <cellStyle name="1_Book2_BC von DTPT 6 thang 2012 5" xfId="11600"/>
    <cellStyle name="1_Book2_BC von DTPT 6 thang 2012 5 2" xfId="28017"/>
    <cellStyle name="1_Book2_BC von DTPT 6 thang 2012 6" xfId="28010"/>
    <cellStyle name="1_Book2_Bieu 01 UB(hung)" xfId="11601"/>
    <cellStyle name="1_Book2_Bieu 01 UB(hung) 2" xfId="11602"/>
    <cellStyle name="1_Book2_Bieu 01 UB(hung) 2 2" xfId="11603"/>
    <cellStyle name="1_Book2_Bieu 01 UB(hung) 2 2 2" xfId="11604"/>
    <cellStyle name="1_Book2_Bieu 01 UB(hung) 2 2 2 2" xfId="28021"/>
    <cellStyle name="1_Book2_Bieu 01 UB(hung) 2 2 3" xfId="11605"/>
    <cellStyle name="1_Book2_Bieu 01 UB(hung) 2 2 3 2" xfId="28022"/>
    <cellStyle name="1_Book2_Bieu 01 UB(hung) 2 2 4" xfId="11606"/>
    <cellStyle name="1_Book2_Bieu 01 UB(hung) 2 2 4 2" xfId="28023"/>
    <cellStyle name="1_Book2_Bieu 01 UB(hung) 2 2 5" xfId="28020"/>
    <cellStyle name="1_Book2_Bieu 01 UB(hung) 2 3" xfId="11607"/>
    <cellStyle name="1_Book2_Bieu 01 UB(hung) 2 3 2" xfId="28024"/>
    <cellStyle name="1_Book2_Bieu 01 UB(hung) 2 4" xfId="11608"/>
    <cellStyle name="1_Book2_Bieu 01 UB(hung) 2 4 2" xfId="28025"/>
    <cellStyle name="1_Book2_Bieu 01 UB(hung) 2 5" xfId="11609"/>
    <cellStyle name="1_Book2_Bieu 01 UB(hung) 2 5 2" xfId="28026"/>
    <cellStyle name="1_Book2_Bieu 01 UB(hung) 2 6" xfId="28019"/>
    <cellStyle name="1_Book2_Bieu 01 UB(hung) 3" xfId="11610"/>
    <cellStyle name="1_Book2_Bieu 01 UB(hung) 3 2" xfId="11611"/>
    <cellStyle name="1_Book2_Bieu 01 UB(hung) 3 2 2" xfId="28028"/>
    <cellStyle name="1_Book2_Bieu 01 UB(hung) 3 3" xfId="11612"/>
    <cellStyle name="1_Book2_Bieu 01 UB(hung) 3 3 2" xfId="28029"/>
    <cellStyle name="1_Book2_Bieu 01 UB(hung) 3 4" xfId="11613"/>
    <cellStyle name="1_Book2_Bieu 01 UB(hung) 3 4 2" xfId="28030"/>
    <cellStyle name="1_Book2_Bieu 01 UB(hung) 3 5" xfId="28027"/>
    <cellStyle name="1_Book2_Bieu 01 UB(hung) 4" xfId="11614"/>
    <cellStyle name="1_Book2_Bieu 01 UB(hung) 4 2" xfId="28031"/>
    <cellStyle name="1_Book2_Bieu 01 UB(hung) 5" xfId="11615"/>
    <cellStyle name="1_Book2_Bieu 01 UB(hung) 5 2" xfId="28032"/>
    <cellStyle name="1_Book2_Bieu 01 UB(hung) 6" xfId="11616"/>
    <cellStyle name="1_Book2_Bieu 01 UB(hung) 6 2" xfId="28033"/>
    <cellStyle name="1_Book2_Bieu 01 UB(hung) 7" xfId="28018"/>
    <cellStyle name="1_Book2_Bieu du thao QD von ho tro co MT" xfId="11617"/>
    <cellStyle name="1_Book2_Bieu du thao QD von ho tro co MT 2" xfId="11618"/>
    <cellStyle name="1_Book2_Bieu du thao QD von ho tro co MT 2 2" xfId="11619"/>
    <cellStyle name="1_Book2_Bieu du thao QD von ho tro co MT 2 2 2" xfId="28036"/>
    <cellStyle name="1_Book2_Bieu du thao QD von ho tro co MT 2 3" xfId="11620"/>
    <cellStyle name="1_Book2_Bieu du thao QD von ho tro co MT 2 3 2" xfId="28037"/>
    <cellStyle name="1_Book2_Bieu du thao QD von ho tro co MT 2 4" xfId="11621"/>
    <cellStyle name="1_Book2_Bieu du thao QD von ho tro co MT 2 4 2" xfId="28038"/>
    <cellStyle name="1_Book2_Bieu du thao QD von ho tro co MT 2 5" xfId="28035"/>
    <cellStyle name="1_Book2_Bieu du thao QD von ho tro co MT 3" xfId="11622"/>
    <cellStyle name="1_Book2_Bieu du thao QD von ho tro co MT 3 2" xfId="28039"/>
    <cellStyle name="1_Book2_Bieu du thao QD von ho tro co MT 4" xfId="11623"/>
    <cellStyle name="1_Book2_Bieu du thao QD von ho tro co MT 4 2" xfId="28040"/>
    <cellStyle name="1_Book2_Bieu du thao QD von ho tro co MT 5" xfId="11624"/>
    <cellStyle name="1_Book2_Bieu du thao QD von ho tro co MT 5 2" xfId="28041"/>
    <cellStyle name="1_Book2_Bieu du thao QD von ho tro co MT 6" xfId="28034"/>
    <cellStyle name="1_Book2_Book1" xfId="11625"/>
    <cellStyle name="1_Book2_Book1 2" xfId="11626"/>
    <cellStyle name="1_Book2_Book1 2 2" xfId="11627"/>
    <cellStyle name="1_Book2_Book1 2 2 2" xfId="28044"/>
    <cellStyle name="1_Book2_Book1 2 3" xfId="11628"/>
    <cellStyle name="1_Book2_Book1 2 3 2" xfId="28045"/>
    <cellStyle name="1_Book2_Book1 2 4" xfId="11629"/>
    <cellStyle name="1_Book2_Book1 2 4 2" xfId="28046"/>
    <cellStyle name="1_Book2_Book1 2 5" xfId="28043"/>
    <cellStyle name="1_Book2_Book1 3" xfId="11630"/>
    <cellStyle name="1_Book2_Book1 3 2" xfId="11631"/>
    <cellStyle name="1_Book2_Book1 3 2 2" xfId="28048"/>
    <cellStyle name="1_Book2_Book1 3 3" xfId="11632"/>
    <cellStyle name="1_Book2_Book1 3 3 2" xfId="28049"/>
    <cellStyle name="1_Book2_Book1 3 4" xfId="11633"/>
    <cellStyle name="1_Book2_Book1 3 4 2" xfId="28050"/>
    <cellStyle name="1_Book2_Book1 3 5" xfId="28047"/>
    <cellStyle name="1_Book2_Book1 4" xfId="11634"/>
    <cellStyle name="1_Book2_Book1 4 2" xfId="28051"/>
    <cellStyle name="1_Book2_Book1 5" xfId="11635"/>
    <cellStyle name="1_Book2_Book1 5 2" xfId="28052"/>
    <cellStyle name="1_Book2_Book1 6" xfId="11636"/>
    <cellStyle name="1_Book2_Book1 6 2" xfId="28053"/>
    <cellStyle name="1_Book2_Book1 7" xfId="28042"/>
    <cellStyle name="1_Book2_Book1_BC von DTPT 6 thang 2012" xfId="11637"/>
    <cellStyle name="1_Book2_Book1_BC von DTPT 6 thang 2012 2" xfId="11638"/>
    <cellStyle name="1_Book2_Book1_BC von DTPT 6 thang 2012 2 2" xfId="11639"/>
    <cellStyle name="1_Book2_Book1_BC von DTPT 6 thang 2012 2 2 2" xfId="28056"/>
    <cellStyle name="1_Book2_Book1_BC von DTPT 6 thang 2012 2 3" xfId="11640"/>
    <cellStyle name="1_Book2_Book1_BC von DTPT 6 thang 2012 2 3 2" xfId="28057"/>
    <cellStyle name="1_Book2_Book1_BC von DTPT 6 thang 2012 2 4" xfId="11641"/>
    <cellStyle name="1_Book2_Book1_BC von DTPT 6 thang 2012 2 4 2" xfId="28058"/>
    <cellStyle name="1_Book2_Book1_BC von DTPT 6 thang 2012 2 5" xfId="28055"/>
    <cellStyle name="1_Book2_Book1_BC von DTPT 6 thang 2012 3" xfId="11642"/>
    <cellStyle name="1_Book2_Book1_BC von DTPT 6 thang 2012 3 2" xfId="11643"/>
    <cellStyle name="1_Book2_Book1_BC von DTPT 6 thang 2012 3 2 2" xfId="28060"/>
    <cellStyle name="1_Book2_Book1_BC von DTPT 6 thang 2012 3 3" xfId="11644"/>
    <cellStyle name="1_Book2_Book1_BC von DTPT 6 thang 2012 3 3 2" xfId="28061"/>
    <cellStyle name="1_Book2_Book1_BC von DTPT 6 thang 2012 3 4" xfId="11645"/>
    <cellStyle name="1_Book2_Book1_BC von DTPT 6 thang 2012 3 4 2" xfId="28062"/>
    <cellStyle name="1_Book2_Book1_BC von DTPT 6 thang 2012 3 5" xfId="28059"/>
    <cellStyle name="1_Book2_Book1_BC von DTPT 6 thang 2012 4" xfId="11646"/>
    <cellStyle name="1_Book2_Book1_BC von DTPT 6 thang 2012 4 2" xfId="28063"/>
    <cellStyle name="1_Book2_Book1_BC von DTPT 6 thang 2012 5" xfId="11647"/>
    <cellStyle name="1_Book2_Book1_BC von DTPT 6 thang 2012 5 2" xfId="28064"/>
    <cellStyle name="1_Book2_Book1_BC von DTPT 6 thang 2012 6" xfId="11648"/>
    <cellStyle name="1_Book2_Book1_BC von DTPT 6 thang 2012 6 2" xfId="28065"/>
    <cellStyle name="1_Book2_Book1_BC von DTPT 6 thang 2012 7" xfId="28054"/>
    <cellStyle name="1_Book2_Book1_Bieu du thao QD von ho tro co MT" xfId="11649"/>
    <cellStyle name="1_Book2_Book1_Bieu du thao QD von ho tro co MT 2" xfId="11650"/>
    <cellStyle name="1_Book2_Book1_Bieu du thao QD von ho tro co MT 2 2" xfId="11651"/>
    <cellStyle name="1_Book2_Book1_Bieu du thao QD von ho tro co MT 2 2 2" xfId="28068"/>
    <cellStyle name="1_Book2_Book1_Bieu du thao QD von ho tro co MT 2 3" xfId="11652"/>
    <cellStyle name="1_Book2_Book1_Bieu du thao QD von ho tro co MT 2 3 2" xfId="28069"/>
    <cellStyle name="1_Book2_Book1_Bieu du thao QD von ho tro co MT 2 4" xfId="11653"/>
    <cellStyle name="1_Book2_Book1_Bieu du thao QD von ho tro co MT 2 4 2" xfId="28070"/>
    <cellStyle name="1_Book2_Book1_Bieu du thao QD von ho tro co MT 2 5" xfId="28067"/>
    <cellStyle name="1_Book2_Book1_Bieu du thao QD von ho tro co MT 3" xfId="11654"/>
    <cellStyle name="1_Book2_Book1_Bieu du thao QD von ho tro co MT 3 2" xfId="11655"/>
    <cellStyle name="1_Book2_Book1_Bieu du thao QD von ho tro co MT 3 2 2" xfId="28072"/>
    <cellStyle name="1_Book2_Book1_Bieu du thao QD von ho tro co MT 3 3" xfId="11656"/>
    <cellStyle name="1_Book2_Book1_Bieu du thao QD von ho tro co MT 3 3 2" xfId="28073"/>
    <cellStyle name="1_Book2_Book1_Bieu du thao QD von ho tro co MT 3 4" xfId="11657"/>
    <cellStyle name="1_Book2_Book1_Bieu du thao QD von ho tro co MT 3 4 2" xfId="28074"/>
    <cellStyle name="1_Book2_Book1_Bieu du thao QD von ho tro co MT 3 5" xfId="28071"/>
    <cellStyle name="1_Book2_Book1_Bieu du thao QD von ho tro co MT 4" xfId="11658"/>
    <cellStyle name="1_Book2_Book1_Bieu du thao QD von ho tro co MT 4 2" xfId="28075"/>
    <cellStyle name="1_Book2_Book1_Bieu du thao QD von ho tro co MT 5" xfId="11659"/>
    <cellStyle name="1_Book2_Book1_Bieu du thao QD von ho tro co MT 5 2" xfId="28076"/>
    <cellStyle name="1_Book2_Book1_Bieu du thao QD von ho tro co MT 6" xfId="11660"/>
    <cellStyle name="1_Book2_Book1_Bieu du thao QD von ho tro co MT 6 2" xfId="28077"/>
    <cellStyle name="1_Book2_Book1_Bieu du thao QD von ho tro co MT 7" xfId="28066"/>
    <cellStyle name="1_Book2_Book1_Hoan chinh KH 2012 (o nha)" xfId="11661"/>
    <cellStyle name="1_Book2_Book1_Hoan chinh KH 2012 (o nha) 2" xfId="11662"/>
    <cellStyle name="1_Book2_Book1_Hoan chinh KH 2012 (o nha) 2 2" xfId="11663"/>
    <cellStyle name="1_Book2_Book1_Hoan chinh KH 2012 (o nha) 2 2 2" xfId="28080"/>
    <cellStyle name="1_Book2_Book1_Hoan chinh KH 2012 (o nha) 2 3" xfId="11664"/>
    <cellStyle name="1_Book2_Book1_Hoan chinh KH 2012 (o nha) 2 3 2" xfId="28081"/>
    <cellStyle name="1_Book2_Book1_Hoan chinh KH 2012 (o nha) 2 4" xfId="11665"/>
    <cellStyle name="1_Book2_Book1_Hoan chinh KH 2012 (o nha) 2 4 2" xfId="28082"/>
    <cellStyle name="1_Book2_Book1_Hoan chinh KH 2012 (o nha) 2 5" xfId="28079"/>
    <cellStyle name="1_Book2_Book1_Hoan chinh KH 2012 (o nha) 3" xfId="11666"/>
    <cellStyle name="1_Book2_Book1_Hoan chinh KH 2012 (o nha) 3 2" xfId="11667"/>
    <cellStyle name="1_Book2_Book1_Hoan chinh KH 2012 (o nha) 3 2 2" xfId="28084"/>
    <cellStyle name="1_Book2_Book1_Hoan chinh KH 2012 (o nha) 3 3" xfId="11668"/>
    <cellStyle name="1_Book2_Book1_Hoan chinh KH 2012 (o nha) 3 3 2" xfId="28085"/>
    <cellStyle name="1_Book2_Book1_Hoan chinh KH 2012 (o nha) 3 4" xfId="11669"/>
    <cellStyle name="1_Book2_Book1_Hoan chinh KH 2012 (o nha) 3 4 2" xfId="28086"/>
    <cellStyle name="1_Book2_Book1_Hoan chinh KH 2012 (o nha) 3 5" xfId="28083"/>
    <cellStyle name="1_Book2_Book1_Hoan chinh KH 2012 (o nha) 4" xfId="11670"/>
    <cellStyle name="1_Book2_Book1_Hoan chinh KH 2012 (o nha) 4 2" xfId="28087"/>
    <cellStyle name="1_Book2_Book1_Hoan chinh KH 2012 (o nha) 5" xfId="11671"/>
    <cellStyle name="1_Book2_Book1_Hoan chinh KH 2012 (o nha) 5 2" xfId="28088"/>
    <cellStyle name="1_Book2_Book1_Hoan chinh KH 2012 (o nha) 6" xfId="11672"/>
    <cellStyle name="1_Book2_Book1_Hoan chinh KH 2012 (o nha) 6 2" xfId="28089"/>
    <cellStyle name="1_Book2_Book1_Hoan chinh KH 2012 (o nha) 7" xfId="28078"/>
    <cellStyle name="1_Book2_Book1_Hoan chinh KH 2012 (o nha)_Bao cao giai ngan quy I" xfId="11673"/>
    <cellStyle name="1_Book2_Book1_Hoan chinh KH 2012 (o nha)_Bao cao giai ngan quy I 2" xfId="11674"/>
    <cellStyle name="1_Book2_Book1_Hoan chinh KH 2012 (o nha)_Bao cao giai ngan quy I 2 2" xfId="11675"/>
    <cellStyle name="1_Book2_Book1_Hoan chinh KH 2012 (o nha)_Bao cao giai ngan quy I 2 2 2" xfId="28092"/>
    <cellStyle name="1_Book2_Book1_Hoan chinh KH 2012 (o nha)_Bao cao giai ngan quy I 2 3" xfId="11676"/>
    <cellStyle name="1_Book2_Book1_Hoan chinh KH 2012 (o nha)_Bao cao giai ngan quy I 2 3 2" xfId="28093"/>
    <cellStyle name="1_Book2_Book1_Hoan chinh KH 2012 (o nha)_Bao cao giai ngan quy I 2 4" xfId="11677"/>
    <cellStyle name="1_Book2_Book1_Hoan chinh KH 2012 (o nha)_Bao cao giai ngan quy I 2 4 2" xfId="28094"/>
    <cellStyle name="1_Book2_Book1_Hoan chinh KH 2012 (o nha)_Bao cao giai ngan quy I 2 5" xfId="28091"/>
    <cellStyle name="1_Book2_Book1_Hoan chinh KH 2012 (o nha)_Bao cao giai ngan quy I 3" xfId="11678"/>
    <cellStyle name="1_Book2_Book1_Hoan chinh KH 2012 (o nha)_Bao cao giai ngan quy I 3 2" xfId="11679"/>
    <cellStyle name="1_Book2_Book1_Hoan chinh KH 2012 (o nha)_Bao cao giai ngan quy I 3 2 2" xfId="28096"/>
    <cellStyle name="1_Book2_Book1_Hoan chinh KH 2012 (o nha)_Bao cao giai ngan quy I 3 3" xfId="11680"/>
    <cellStyle name="1_Book2_Book1_Hoan chinh KH 2012 (o nha)_Bao cao giai ngan quy I 3 3 2" xfId="28097"/>
    <cellStyle name="1_Book2_Book1_Hoan chinh KH 2012 (o nha)_Bao cao giai ngan quy I 3 4" xfId="11681"/>
    <cellStyle name="1_Book2_Book1_Hoan chinh KH 2012 (o nha)_Bao cao giai ngan quy I 3 4 2" xfId="28098"/>
    <cellStyle name="1_Book2_Book1_Hoan chinh KH 2012 (o nha)_Bao cao giai ngan quy I 3 5" xfId="28095"/>
    <cellStyle name="1_Book2_Book1_Hoan chinh KH 2012 (o nha)_Bao cao giai ngan quy I 4" xfId="11682"/>
    <cellStyle name="1_Book2_Book1_Hoan chinh KH 2012 (o nha)_Bao cao giai ngan quy I 4 2" xfId="28099"/>
    <cellStyle name="1_Book2_Book1_Hoan chinh KH 2012 (o nha)_Bao cao giai ngan quy I 5" xfId="11683"/>
    <cellStyle name="1_Book2_Book1_Hoan chinh KH 2012 (o nha)_Bao cao giai ngan quy I 5 2" xfId="28100"/>
    <cellStyle name="1_Book2_Book1_Hoan chinh KH 2012 (o nha)_Bao cao giai ngan quy I 6" xfId="11684"/>
    <cellStyle name="1_Book2_Book1_Hoan chinh KH 2012 (o nha)_Bao cao giai ngan quy I 6 2" xfId="28101"/>
    <cellStyle name="1_Book2_Book1_Hoan chinh KH 2012 (o nha)_Bao cao giai ngan quy I 7" xfId="28090"/>
    <cellStyle name="1_Book2_Book1_Hoan chinh KH 2012 (o nha)_BC von DTPT 6 thang 2012" xfId="11685"/>
    <cellStyle name="1_Book2_Book1_Hoan chinh KH 2012 (o nha)_BC von DTPT 6 thang 2012 2" xfId="11686"/>
    <cellStyle name="1_Book2_Book1_Hoan chinh KH 2012 (o nha)_BC von DTPT 6 thang 2012 2 2" xfId="11687"/>
    <cellStyle name="1_Book2_Book1_Hoan chinh KH 2012 (o nha)_BC von DTPT 6 thang 2012 2 2 2" xfId="28104"/>
    <cellStyle name="1_Book2_Book1_Hoan chinh KH 2012 (o nha)_BC von DTPT 6 thang 2012 2 3" xfId="11688"/>
    <cellStyle name="1_Book2_Book1_Hoan chinh KH 2012 (o nha)_BC von DTPT 6 thang 2012 2 3 2" xfId="28105"/>
    <cellStyle name="1_Book2_Book1_Hoan chinh KH 2012 (o nha)_BC von DTPT 6 thang 2012 2 4" xfId="11689"/>
    <cellStyle name="1_Book2_Book1_Hoan chinh KH 2012 (o nha)_BC von DTPT 6 thang 2012 2 4 2" xfId="28106"/>
    <cellStyle name="1_Book2_Book1_Hoan chinh KH 2012 (o nha)_BC von DTPT 6 thang 2012 2 5" xfId="28103"/>
    <cellStyle name="1_Book2_Book1_Hoan chinh KH 2012 (o nha)_BC von DTPT 6 thang 2012 3" xfId="11690"/>
    <cellStyle name="1_Book2_Book1_Hoan chinh KH 2012 (o nha)_BC von DTPT 6 thang 2012 3 2" xfId="11691"/>
    <cellStyle name="1_Book2_Book1_Hoan chinh KH 2012 (o nha)_BC von DTPT 6 thang 2012 3 2 2" xfId="28108"/>
    <cellStyle name="1_Book2_Book1_Hoan chinh KH 2012 (o nha)_BC von DTPT 6 thang 2012 3 3" xfId="11692"/>
    <cellStyle name="1_Book2_Book1_Hoan chinh KH 2012 (o nha)_BC von DTPT 6 thang 2012 3 3 2" xfId="28109"/>
    <cellStyle name="1_Book2_Book1_Hoan chinh KH 2012 (o nha)_BC von DTPT 6 thang 2012 3 4" xfId="11693"/>
    <cellStyle name="1_Book2_Book1_Hoan chinh KH 2012 (o nha)_BC von DTPT 6 thang 2012 3 4 2" xfId="28110"/>
    <cellStyle name="1_Book2_Book1_Hoan chinh KH 2012 (o nha)_BC von DTPT 6 thang 2012 3 5" xfId="28107"/>
    <cellStyle name="1_Book2_Book1_Hoan chinh KH 2012 (o nha)_BC von DTPT 6 thang 2012 4" xfId="11694"/>
    <cellStyle name="1_Book2_Book1_Hoan chinh KH 2012 (o nha)_BC von DTPT 6 thang 2012 4 2" xfId="28111"/>
    <cellStyle name="1_Book2_Book1_Hoan chinh KH 2012 (o nha)_BC von DTPT 6 thang 2012 5" xfId="11695"/>
    <cellStyle name="1_Book2_Book1_Hoan chinh KH 2012 (o nha)_BC von DTPT 6 thang 2012 5 2" xfId="28112"/>
    <cellStyle name="1_Book2_Book1_Hoan chinh KH 2012 (o nha)_BC von DTPT 6 thang 2012 6" xfId="11696"/>
    <cellStyle name="1_Book2_Book1_Hoan chinh KH 2012 (o nha)_BC von DTPT 6 thang 2012 6 2" xfId="28113"/>
    <cellStyle name="1_Book2_Book1_Hoan chinh KH 2012 (o nha)_BC von DTPT 6 thang 2012 7" xfId="28102"/>
    <cellStyle name="1_Book2_Book1_Hoan chinh KH 2012 (o nha)_Bieu du thao QD von ho tro co MT" xfId="11697"/>
    <cellStyle name="1_Book2_Book1_Hoan chinh KH 2012 (o nha)_Bieu du thao QD von ho tro co MT 2" xfId="11698"/>
    <cellStyle name="1_Book2_Book1_Hoan chinh KH 2012 (o nha)_Bieu du thao QD von ho tro co MT 2 2" xfId="11699"/>
    <cellStyle name="1_Book2_Book1_Hoan chinh KH 2012 (o nha)_Bieu du thao QD von ho tro co MT 2 2 2" xfId="28116"/>
    <cellStyle name="1_Book2_Book1_Hoan chinh KH 2012 (o nha)_Bieu du thao QD von ho tro co MT 2 3" xfId="11700"/>
    <cellStyle name="1_Book2_Book1_Hoan chinh KH 2012 (o nha)_Bieu du thao QD von ho tro co MT 2 3 2" xfId="28117"/>
    <cellStyle name="1_Book2_Book1_Hoan chinh KH 2012 (o nha)_Bieu du thao QD von ho tro co MT 2 4" xfId="11701"/>
    <cellStyle name="1_Book2_Book1_Hoan chinh KH 2012 (o nha)_Bieu du thao QD von ho tro co MT 2 4 2" xfId="28118"/>
    <cellStyle name="1_Book2_Book1_Hoan chinh KH 2012 (o nha)_Bieu du thao QD von ho tro co MT 2 5" xfId="28115"/>
    <cellStyle name="1_Book2_Book1_Hoan chinh KH 2012 (o nha)_Bieu du thao QD von ho tro co MT 3" xfId="11702"/>
    <cellStyle name="1_Book2_Book1_Hoan chinh KH 2012 (o nha)_Bieu du thao QD von ho tro co MT 3 2" xfId="11703"/>
    <cellStyle name="1_Book2_Book1_Hoan chinh KH 2012 (o nha)_Bieu du thao QD von ho tro co MT 3 2 2" xfId="28120"/>
    <cellStyle name="1_Book2_Book1_Hoan chinh KH 2012 (o nha)_Bieu du thao QD von ho tro co MT 3 3" xfId="11704"/>
    <cellStyle name="1_Book2_Book1_Hoan chinh KH 2012 (o nha)_Bieu du thao QD von ho tro co MT 3 3 2" xfId="28121"/>
    <cellStyle name="1_Book2_Book1_Hoan chinh KH 2012 (o nha)_Bieu du thao QD von ho tro co MT 3 4" xfId="11705"/>
    <cellStyle name="1_Book2_Book1_Hoan chinh KH 2012 (o nha)_Bieu du thao QD von ho tro co MT 3 4 2" xfId="28122"/>
    <cellStyle name="1_Book2_Book1_Hoan chinh KH 2012 (o nha)_Bieu du thao QD von ho tro co MT 3 5" xfId="28119"/>
    <cellStyle name="1_Book2_Book1_Hoan chinh KH 2012 (o nha)_Bieu du thao QD von ho tro co MT 4" xfId="11706"/>
    <cellStyle name="1_Book2_Book1_Hoan chinh KH 2012 (o nha)_Bieu du thao QD von ho tro co MT 4 2" xfId="28123"/>
    <cellStyle name="1_Book2_Book1_Hoan chinh KH 2012 (o nha)_Bieu du thao QD von ho tro co MT 5" xfId="11707"/>
    <cellStyle name="1_Book2_Book1_Hoan chinh KH 2012 (o nha)_Bieu du thao QD von ho tro co MT 5 2" xfId="28124"/>
    <cellStyle name="1_Book2_Book1_Hoan chinh KH 2012 (o nha)_Bieu du thao QD von ho tro co MT 6" xfId="11708"/>
    <cellStyle name="1_Book2_Book1_Hoan chinh KH 2012 (o nha)_Bieu du thao QD von ho tro co MT 6 2" xfId="28125"/>
    <cellStyle name="1_Book2_Book1_Hoan chinh KH 2012 (o nha)_Bieu du thao QD von ho tro co MT 7" xfId="28114"/>
    <cellStyle name="1_Book2_Book1_Hoan chinh KH 2012 (o nha)_Ke hoach 2012 theo doi (giai ngan 30.6.12)" xfId="11709"/>
    <cellStyle name="1_Book2_Book1_Hoan chinh KH 2012 (o nha)_Ke hoach 2012 theo doi (giai ngan 30.6.12) 2" xfId="11710"/>
    <cellStyle name="1_Book2_Book1_Hoan chinh KH 2012 (o nha)_Ke hoach 2012 theo doi (giai ngan 30.6.12) 2 2" xfId="11711"/>
    <cellStyle name="1_Book2_Book1_Hoan chinh KH 2012 (o nha)_Ke hoach 2012 theo doi (giai ngan 30.6.12) 2 2 2" xfId="28128"/>
    <cellStyle name="1_Book2_Book1_Hoan chinh KH 2012 (o nha)_Ke hoach 2012 theo doi (giai ngan 30.6.12) 2 3" xfId="11712"/>
    <cellStyle name="1_Book2_Book1_Hoan chinh KH 2012 (o nha)_Ke hoach 2012 theo doi (giai ngan 30.6.12) 2 3 2" xfId="28129"/>
    <cellStyle name="1_Book2_Book1_Hoan chinh KH 2012 (o nha)_Ke hoach 2012 theo doi (giai ngan 30.6.12) 2 4" xfId="11713"/>
    <cellStyle name="1_Book2_Book1_Hoan chinh KH 2012 (o nha)_Ke hoach 2012 theo doi (giai ngan 30.6.12) 2 4 2" xfId="28130"/>
    <cellStyle name="1_Book2_Book1_Hoan chinh KH 2012 (o nha)_Ke hoach 2012 theo doi (giai ngan 30.6.12) 2 5" xfId="28127"/>
    <cellStyle name="1_Book2_Book1_Hoan chinh KH 2012 (o nha)_Ke hoach 2012 theo doi (giai ngan 30.6.12) 3" xfId="11714"/>
    <cellStyle name="1_Book2_Book1_Hoan chinh KH 2012 (o nha)_Ke hoach 2012 theo doi (giai ngan 30.6.12) 3 2" xfId="11715"/>
    <cellStyle name="1_Book2_Book1_Hoan chinh KH 2012 (o nha)_Ke hoach 2012 theo doi (giai ngan 30.6.12) 3 2 2" xfId="28132"/>
    <cellStyle name="1_Book2_Book1_Hoan chinh KH 2012 (o nha)_Ke hoach 2012 theo doi (giai ngan 30.6.12) 3 3" xfId="11716"/>
    <cellStyle name="1_Book2_Book1_Hoan chinh KH 2012 (o nha)_Ke hoach 2012 theo doi (giai ngan 30.6.12) 3 3 2" xfId="28133"/>
    <cellStyle name="1_Book2_Book1_Hoan chinh KH 2012 (o nha)_Ke hoach 2012 theo doi (giai ngan 30.6.12) 3 4" xfId="11717"/>
    <cellStyle name="1_Book2_Book1_Hoan chinh KH 2012 (o nha)_Ke hoach 2012 theo doi (giai ngan 30.6.12) 3 4 2" xfId="28134"/>
    <cellStyle name="1_Book2_Book1_Hoan chinh KH 2012 (o nha)_Ke hoach 2012 theo doi (giai ngan 30.6.12) 3 5" xfId="28131"/>
    <cellStyle name="1_Book2_Book1_Hoan chinh KH 2012 (o nha)_Ke hoach 2012 theo doi (giai ngan 30.6.12) 4" xfId="11718"/>
    <cellStyle name="1_Book2_Book1_Hoan chinh KH 2012 (o nha)_Ke hoach 2012 theo doi (giai ngan 30.6.12) 4 2" xfId="28135"/>
    <cellStyle name="1_Book2_Book1_Hoan chinh KH 2012 (o nha)_Ke hoach 2012 theo doi (giai ngan 30.6.12) 5" xfId="11719"/>
    <cellStyle name="1_Book2_Book1_Hoan chinh KH 2012 (o nha)_Ke hoach 2012 theo doi (giai ngan 30.6.12) 5 2" xfId="28136"/>
    <cellStyle name="1_Book2_Book1_Hoan chinh KH 2012 (o nha)_Ke hoach 2012 theo doi (giai ngan 30.6.12) 6" xfId="11720"/>
    <cellStyle name="1_Book2_Book1_Hoan chinh KH 2012 (o nha)_Ke hoach 2012 theo doi (giai ngan 30.6.12) 6 2" xfId="28137"/>
    <cellStyle name="1_Book2_Book1_Hoan chinh KH 2012 (o nha)_Ke hoach 2012 theo doi (giai ngan 30.6.12) 7" xfId="28126"/>
    <cellStyle name="1_Book2_Book1_Hoan chinh KH 2012 Von ho tro co MT" xfId="11721"/>
    <cellStyle name="1_Book2_Book1_Hoan chinh KH 2012 Von ho tro co MT (chi tiet)" xfId="11722"/>
    <cellStyle name="1_Book2_Book1_Hoan chinh KH 2012 Von ho tro co MT (chi tiet) 2" xfId="11723"/>
    <cellStyle name="1_Book2_Book1_Hoan chinh KH 2012 Von ho tro co MT (chi tiet) 2 2" xfId="11724"/>
    <cellStyle name="1_Book2_Book1_Hoan chinh KH 2012 Von ho tro co MT (chi tiet) 2 2 2" xfId="28141"/>
    <cellStyle name="1_Book2_Book1_Hoan chinh KH 2012 Von ho tro co MT (chi tiet) 2 3" xfId="11725"/>
    <cellStyle name="1_Book2_Book1_Hoan chinh KH 2012 Von ho tro co MT (chi tiet) 2 3 2" xfId="28142"/>
    <cellStyle name="1_Book2_Book1_Hoan chinh KH 2012 Von ho tro co MT (chi tiet) 2 4" xfId="11726"/>
    <cellStyle name="1_Book2_Book1_Hoan chinh KH 2012 Von ho tro co MT (chi tiet) 2 4 2" xfId="28143"/>
    <cellStyle name="1_Book2_Book1_Hoan chinh KH 2012 Von ho tro co MT (chi tiet) 2 5" xfId="28140"/>
    <cellStyle name="1_Book2_Book1_Hoan chinh KH 2012 Von ho tro co MT (chi tiet) 3" xfId="11727"/>
    <cellStyle name="1_Book2_Book1_Hoan chinh KH 2012 Von ho tro co MT (chi tiet) 3 2" xfId="11728"/>
    <cellStyle name="1_Book2_Book1_Hoan chinh KH 2012 Von ho tro co MT (chi tiet) 3 2 2" xfId="28145"/>
    <cellStyle name="1_Book2_Book1_Hoan chinh KH 2012 Von ho tro co MT (chi tiet) 3 3" xfId="11729"/>
    <cellStyle name="1_Book2_Book1_Hoan chinh KH 2012 Von ho tro co MT (chi tiet) 3 3 2" xfId="28146"/>
    <cellStyle name="1_Book2_Book1_Hoan chinh KH 2012 Von ho tro co MT (chi tiet) 3 4" xfId="11730"/>
    <cellStyle name="1_Book2_Book1_Hoan chinh KH 2012 Von ho tro co MT (chi tiet) 3 4 2" xfId="28147"/>
    <cellStyle name="1_Book2_Book1_Hoan chinh KH 2012 Von ho tro co MT (chi tiet) 3 5" xfId="28144"/>
    <cellStyle name="1_Book2_Book1_Hoan chinh KH 2012 Von ho tro co MT (chi tiet) 4" xfId="11731"/>
    <cellStyle name="1_Book2_Book1_Hoan chinh KH 2012 Von ho tro co MT (chi tiet) 4 2" xfId="28148"/>
    <cellStyle name="1_Book2_Book1_Hoan chinh KH 2012 Von ho tro co MT (chi tiet) 5" xfId="11732"/>
    <cellStyle name="1_Book2_Book1_Hoan chinh KH 2012 Von ho tro co MT (chi tiet) 5 2" xfId="28149"/>
    <cellStyle name="1_Book2_Book1_Hoan chinh KH 2012 Von ho tro co MT (chi tiet) 6" xfId="11733"/>
    <cellStyle name="1_Book2_Book1_Hoan chinh KH 2012 Von ho tro co MT (chi tiet) 6 2" xfId="28150"/>
    <cellStyle name="1_Book2_Book1_Hoan chinh KH 2012 Von ho tro co MT (chi tiet) 7" xfId="28139"/>
    <cellStyle name="1_Book2_Book1_Hoan chinh KH 2012 Von ho tro co MT 10" xfId="11734"/>
    <cellStyle name="1_Book2_Book1_Hoan chinh KH 2012 Von ho tro co MT 10 2" xfId="11735"/>
    <cellStyle name="1_Book2_Book1_Hoan chinh KH 2012 Von ho tro co MT 10 2 2" xfId="28152"/>
    <cellStyle name="1_Book2_Book1_Hoan chinh KH 2012 Von ho tro co MT 10 3" xfId="11736"/>
    <cellStyle name="1_Book2_Book1_Hoan chinh KH 2012 Von ho tro co MT 10 3 2" xfId="28153"/>
    <cellStyle name="1_Book2_Book1_Hoan chinh KH 2012 Von ho tro co MT 10 4" xfId="11737"/>
    <cellStyle name="1_Book2_Book1_Hoan chinh KH 2012 Von ho tro co MT 10 4 2" xfId="28154"/>
    <cellStyle name="1_Book2_Book1_Hoan chinh KH 2012 Von ho tro co MT 10 5" xfId="28151"/>
    <cellStyle name="1_Book2_Book1_Hoan chinh KH 2012 Von ho tro co MT 11" xfId="11738"/>
    <cellStyle name="1_Book2_Book1_Hoan chinh KH 2012 Von ho tro co MT 11 2" xfId="11739"/>
    <cellStyle name="1_Book2_Book1_Hoan chinh KH 2012 Von ho tro co MT 11 2 2" xfId="28156"/>
    <cellStyle name="1_Book2_Book1_Hoan chinh KH 2012 Von ho tro co MT 11 3" xfId="11740"/>
    <cellStyle name="1_Book2_Book1_Hoan chinh KH 2012 Von ho tro co MT 11 3 2" xfId="28157"/>
    <cellStyle name="1_Book2_Book1_Hoan chinh KH 2012 Von ho tro co MT 11 4" xfId="11741"/>
    <cellStyle name="1_Book2_Book1_Hoan chinh KH 2012 Von ho tro co MT 11 4 2" xfId="28158"/>
    <cellStyle name="1_Book2_Book1_Hoan chinh KH 2012 Von ho tro co MT 11 5" xfId="28155"/>
    <cellStyle name="1_Book2_Book1_Hoan chinh KH 2012 Von ho tro co MT 12" xfId="11742"/>
    <cellStyle name="1_Book2_Book1_Hoan chinh KH 2012 Von ho tro co MT 12 2" xfId="11743"/>
    <cellStyle name="1_Book2_Book1_Hoan chinh KH 2012 Von ho tro co MT 12 2 2" xfId="28160"/>
    <cellStyle name="1_Book2_Book1_Hoan chinh KH 2012 Von ho tro co MT 12 3" xfId="11744"/>
    <cellStyle name="1_Book2_Book1_Hoan chinh KH 2012 Von ho tro co MT 12 3 2" xfId="28161"/>
    <cellStyle name="1_Book2_Book1_Hoan chinh KH 2012 Von ho tro co MT 12 4" xfId="11745"/>
    <cellStyle name="1_Book2_Book1_Hoan chinh KH 2012 Von ho tro co MT 12 4 2" xfId="28162"/>
    <cellStyle name="1_Book2_Book1_Hoan chinh KH 2012 Von ho tro co MT 12 5" xfId="28159"/>
    <cellStyle name="1_Book2_Book1_Hoan chinh KH 2012 Von ho tro co MT 13" xfId="11746"/>
    <cellStyle name="1_Book2_Book1_Hoan chinh KH 2012 Von ho tro co MT 13 2" xfId="11747"/>
    <cellStyle name="1_Book2_Book1_Hoan chinh KH 2012 Von ho tro co MT 13 2 2" xfId="28164"/>
    <cellStyle name="1_Book2_Book1_Hoan chinh KH 2012 Von ho tro co MT 13 3" xfId="11748"/>
    <cellStyle name="1_Book2_Book1_Hoan chinh KH 2012 Von ho tro co MT 13 3 2" xfId="28165"/>
    <cellStyle name="1_Book2_Book1_Hoan chinh KH 2012 Von ho tro co MT 13 4" xfId="11749"/>
    <cellStyle name="1_Book2_Book1_Hoan chinh KH 2012 Von ho tro co MT 13 4 2" xfId="28166"/>
    <cellStyle name="1_Book2_Book1_Hoan chinh KH 2012 Von ho tro co MT 13 5" xfId="28163"/>
    <cellStyle name="1_Book2_Book1_Hoan chinh KH 2012 Von ho tro co MT 14" xfId="11750"/>
    <cellStyle name="1_Book2_Book1_Hoan chinh KH 2012 Von ho tro co MT 14 2" xfId="11751"/>
    <cellStyle name="1_Book2_Book1_Hoan chinh KH 2012 Von ho tro co MT 14 2 2" xfId="28168"/>
    <cellStyle name="1_Book2_Book1_Hoan chinh KH 2012 Von ho tro co MT 14 3" xfId="11752"/>
    <cellStyle name="1_Book2_Book1_Hoan chinh KH 2012 Von ho tro co MT 14 3 2" xfId="28169"/>
    <cellStyle name="1_Book2_Book1_Hoan chinh KH 2012 Von ho tro co MT 14 4" xfId="11753"/>
    <cellStyle name="1_Book2_Book1_Hoan chinh KH 2012 Von ho tro co MT 14 4 2" xfId="28170"/>
    <cellStyle name="1_Book2_Book1_Hoan chinh KH 2012 Von ho tro co MT 14 5" xfId="28167"/>
    <cellStyle name="1_Book2_Book1_Hoan chinh KH 2012 Von ho tro co MT 15" xfId="11754"/>
    <cellStyle name="1_Book2_Book1_Hoan chinh KH 2012 Von ho tro co MT 15 2" xfId="11755"/>
    <cellStyle name="1_Book2_Book1_Hoan chinh KH 2012 Von ho tro co MT 15 2 2" xfId="28172"/>
    <cellStyle name="1_Book2_Book1_Hoan chinh KH 2012 Von ho tro co MT 15 3" xfId="11756"/>
    <cellStyle name="1_Book2_Book1_Hoan chinh KH 2012 Von ho tro co MT 15 3 2" xfId="28173"/>
    <cellStyle name="1_Book2_Book1_Hoan chinh KH 2012 Von ho tro co MT 15 4" xfId="11757"/>
    <cellStyle name="1_Book2_Book1_Hoan chinh KH 2012 Von ho tro co MT 15 4 2" xfId="28174"/>
    <cellStyle name="1_Book2_Book1_Hoan chinh KH 2012 Von ho tro co MT 15 5" xfId="28171"/>
    <cellStyle name="1_Book2_Book1_Hoan chinh KH 2012 Von ho tro co MT 16" xfId="11758"/>
    <cellStyle name="1_Book2_Book1_Hoan chinh KH 2012 Von ho tro co MT 16 2" xfId="11759"/>
    <cellStyle name="1_Book2_Book1_Hoan chinh KH 2012 Von ho tro co MT 16 2 2" xfId="28176"/>
    <cellStyle name="1_Book2_Book1_Hoan chinh KH 2012 Von ho tro co MT 16 3" xfId="11760"/>
    <cellStyle name="1_Book2_Book1_Hoan chinh KH 2012 Von ho tro co MT 16 3 2" xfId="28177"/>
    <cellStyle name="1_Book2_Book1_Hoan chinh KH 2012 Von ho tro co MT 16 4" xfId="11761"/>
    <cellStyle name="1_Book2_Book1_Hoan chinh KH 2012 Von ho tro co MT 16 4 2" xfId="28178"/>
    <cellStyle name="1_Book2_Book1_Hoan chinh KH 2012 Von ho tro co MT 16 5" xfId="28175"/>
    <cellStyle name="1_Book2_Book1_Hoan chinh KH 2012 Von ho tro co MT 17" xfId="11762"/>
    <cellStyle name="1_Book2_Book1_Hoan chinh KH 2012 Von ho tro co MT 17 2" xfId="11763"/>
    <cellStyle name="1_Book2_Book1_Hoan chinh KH 2012 Von ho tro co MT 17 2 2" xfId="28180"/>
    <cellStyle name="1_Book2_Book1_Hoan chinh KH 2012 Von ho tro co MT 17 3" xfId="11764"/>
    <cellStyle name="1_Book2_Book1_Hoan chinh KH 2012 Von ho tro co MT 17 3 2" xfId="28181"/>
    <cellStyle name="1_Book2_Book1_Hoan chinh KH 2012 Von ho tro co MT 17 4" xfId="11765"/>
    <cellStyle name="1_Book2_Book1_Hoan chinh KH 2012 Von ho tro co MT 17 4 2" xfId="28182"/>
    <cellStyle name="1_Book2_Book1_Hoan chinh KH 2012 Von ho tro co MT 17 5" xfId="28179"/>
    <cellStyle name="1_Book2_Book1_Hoan chinh KH 2012 Von ho tro co MT 18" xfId="11766"/>
    <cellStyle name="1_Book2_Book1_Hoan chinh KH 2012 Von ho tro co MT 18 2" xfId="28183"/>
    <cellStyle name="1_Book2_Book1_Hoan chinh KH 2012 Von ho tro co MT 19" xfId="11767"/>
    <cellStyle name="1_Book2_Book1_Hoan chinh KH 2012 Von ho tro co MT 19 2" xfId="28184"/>
    <cellStyle name="1_Book2_Book1_Hoan chinh KH 2012 Von ho tro co MT 2" xfId="11768"/>
    <cellStyle name="1_Book2_Book1_Hoan chinh KH 2012 Von ho tro co MT 2 2" xfId="11769"/>
    <cellStyle name="1_Book2_Book1_Hoan chinh KH 2012 Von ho tro co MT 2 2 2" xfId="28186"/>
    <cellStyle name="1_Book2_Book1_Hoan chinh KH 2012 Von ho tro co MT 2 3" xfId="11770"/>
    <cellStyle name="1_Book2_Book1_Hoan chinh KH 2012 Von ho tro co MT 2 3 2" xfId="28187"/>
    <cellStyle name="1_Book2_Book1_Hoan chinh KH 2012 Von ho tro co MT 2 4" xfId="11771"/>
    <cellStyle name="1_Book2_Book1_Hoan chinh KH 2012 Von ho tro co MT 2 4 2" xfId="28188"/>
    <cellStyle name="1_Book2_Book1_Hoan chinh KH 2012 Von ho tro co MT 2 5" xfId="28185"/>
    <cellStyle name="1_Book2_Book1_Hoan chinh KH 2012 Von ho tro co MT 20" xfId="11772"/>
    <cellStyle name="1_Book2_Book1_Hoan chinh KH 2012 Von ho tro co MT 20 2" xfId="28189"/>
    <cellStyle name="1_Book2_Book1_Hoan chinh KH 2012 Von ho tro co MT 21" xfId="28138"/>
    <cellStyle name="1_Book2_Book1_Hoan chinh KH 2012 Von ho tro co MT 3" xfId="11773"/>
    <cellStyle name="1_Book2_Book1_Hoan chinh KH 2012 Von ho tro co MT 3 2" xfId="11774"/>
    <cellStyle name="1_Book2_Book1_Hoan chinh KH 2012 Von ho tro co MT 3 2 2" xfId="28191"/>
    <cellStyle name="1_Book2_Book1_Hoan chinh KH 2012 Von ho tro co MT 3 3" xfId="11775"/>
    <cellStyle name="1_Book2_Book1_Hoan chinh KH 2012 Von ho tro co MT 3 3 2" xfId="28192"/>
    <cellStyle name="1_Book2_Book1_Hoan chinh KH 2012 Von ho tro co MT 3 4" xfId="11776"/>
    <cellStyle name="1_Book2_Book1_Hoan chinh KH 2012 Von ho tro co MT 3 4 2" xfId="28193"/>
    <cellStyle name="1_Book2_Book1_Hoan chinh KH 2012 Von ho tro co MT 3 5" xfId="28190"/>
    <cellStyle name="1_Book2_Book1_Hoan chinh KH 2012 Von ho tro co MT 4" xfId="11777"/>
    <cellStyle name="1_Book2_Book1_Hoan chinh KH 2012 Von ho tro co MT 4 2" xfId="11778"/>
    <cellStyle name="1_Book2_Book1_Hoan chinh KH 2012 Von ho tro co MT 4 2 2" xfId="28195"/>
    <cellStyle name="1_Book2_Book1_Hoan chinh KH 2012 Von ho tro co MT 4 3" xfId="11779"/>
    <cellStyle name="1_Book2_Book1_Hoan chinh KH 2012 Von ho tro co MT 4 3 2" xfId="28196"/>
    <cellStyle name="1_Book2_Book1_Hoan chinh KH 2012 Von ho tro co MT 4 4" xfId="11780"/>
    <cellStyle name="1_Book2_Book1_Hoan chinh KH 2012 Von ho tro co MT 4 4 2" xfId="28197"/>
    <cellStyle name="1_Book2_Book1_Hoan chinh KH 2012 Von ho tro co MT 4 5" xfId="28194"/>
    <cellStyle name="1_Book2_Book1_Hoan chinh KH 2012 Von ho tro co MT 5" xfId="11781"/>
    <cellStyle name="1_Book2_Book1_Hoan chinh KH 2012 Von ho tro co MT 5 2" xfId="11782"/>
    <cellStyle name="1_Book2_Book1_Hoan chinh KH 2012 Von ho tro co MT 5 2 2" xfId="28199"/>
    <cellStyle name="1_Book2_Book1_Hoan chinh KH 2012 Von ho tro co MT 5 3" xfId="11783"/>
    <cellStyle name="1_Book2_Book1_Hoan chinh KH 2012 Von ho tro co MT 5 3 2" xfId="28200"/>
    <cellStyle name="1_Book2_Book1_Hoan chinh KH 2012 Von ho tro co MT 5 4" xfId="11784"/>
    <cellStyle name="1_Book2_Book1_Hoan chinh KH 2012 Von ho tro co MT 5 4 2" xfId="28201"/>
    <cellStyle name="1_Book2_Book1_Hoan chinh KH 2012 Von ho tro co MT 5 5" xfId="28198"/>
    <cellStyle name="1_Book2_Book1_Hoan chinh KH 2012 Von ho tro co MT 6" xfId="11785"/>
    <cellStyle name="1_Book2_Book1_Hoan chinh KH 2012 Von ho tro co MT 6 2" xfId="11786"/>
    <cellStyle name="1_Book2_Book1_Hoan chinh KH 2012 Von ho tro co MT 6 2 2" xfId="28203"/>
    <cellStyle name="1_Book2_Book1_Hoan chinh KH 2012 Von ho tro co MT 6 3" xfId="11787"/>
    <cellStyle name="1_Book2_Book1_Hoan chinh KH 2012 Von ho tro co MT 6 3 2" xfId="28204"/>
    <cellStyle name="1_Book2_Book1_Hoan chinh KH 2012 Von ho tro co MT 6 4" xfId="11788"/>
    <cellStyle name="1_Book2_Book1_Hoan chinh KH 2012 Von ho tro co MT 6 4 2" xfId="28205"/>
    <cellStyle name="1_Book2_Book1_Hoan chinh KH 2012 Von ho tro co MT 6 5" xfId="28202"/>
    <cellStyle name="1_Book2_Book1_Hoan chinh KH 2012 Von ho tro co MT 7" xfId="11789"/>
    <cellStyle name="1_Book2_Book1_Hoan chinh KH 2012 Von ho tro co MT 7 2" xfId="11790"/>
    <cellStyle name="1_Book2_Book1_Hoan chinh KH 2012 Von ho tro co MT 7 2 2" xfId="28207"/>
    <cellStyle name="1_Book2_Book1_Hoan chinh KH 2012 Von ho tro co MT 7 3" xfId="11791"/>
    <cellStyle name="1_Book2_Book1_Hoan chinh KH 2012 Von ho tro co MT 7 3 2" xfId="28208"/>
    <cellStyle name="1_Book2_Book1_Hoan chinh KH 2012 Von ho tro co MT 7 4" xfId="11792"/>
    <cellStyle name="1_Book2_Book1_Hoan chinh KH 2012 Von ho tro co MT 7 4 2" xfId="28209"/>
    <cellStyle name="1_Book2_Book1_Hoan chinh KH 2012 Von ho tro co MT 7 5" xfId="28206"/>
    <cellStyle name="1_Book2_Book1_Hoan chinh KH 2012 Von ho tro co MT 8" xfId="11793"/>
    <cellStyle name="1_Book2_Book1_Hoan chinh KH 2012 Von ho tro co MT 8 2" xfId="11794"/>
    <cellStyle name="1_Book2_Book1_Hoan chinh KH 2012 Von ho tro co MT 8 2 2" xfId="28211"/>
    <cellStyle name="1_Book2_Book1_Hoan chinh KH 2012 Von ho tro co MT 8 3" xfId="11795"/>
    <cellStyle name="1_Book2_Book1_Hoan chinh KH 2012 Von ho tro co MT 8 3 2" xfId="28212"/>
    <cellStyle name="1_Book2_Book1_Hoan chinh KH 2012 Von ho tro co MT 8 4" xfId="11796"/>
    <cellStyle name="1_Book2_Book1_Hoan chinh KH 2012 Von ho tro co MT 8 4 2" xfId="28213"/>
    <cellStyle name="1_Book2_Book1_Hoan chinh KH 2012 Von ho tro co MT 8 5" xfId="28210"/>
    <cellStyle name="1_Book2_Book1_Hoan chinh KH 2012 Von ho tro co MT 9" xfId="11797"/>
    <cellStyle name="1_Book2_Book1_Hoan chinh KH 2012 Von ho tro co MT 9 2" xfId="11798"/>
    <cellStyle name="1_Book2_Book1_Hoan chinh KH 2012 Von ho tro co MT 9 2 2" xfId="28215"/>
    <cellStyle name="1_Book2_Book1_Hoan chinh KH 2012 Von ho tro co MT 9 3" xfId="11799"/>
    <cellStyle name="1_Book2_Book1_Hoan chinh KH 2012 Von ho tro co MT 9 3 2" xfId="28216"/>
    <cellStyle name="1_Book2_Book1_Hoan chinh KH 2012 Von ho tro co MT 9 4" xfId="11800"/>
    <cellStyle name="1_Book2_Book1_Hoan chinh KH 2012 Von ho tro co MT 9 4 2" xfId="28217"/>
    <cellStyle name="1_Book2_Book1_Hoan chinh KH 2012 Von ho tro co MT 9 5" xfId="28214"/>
    <cellStyle name="1_Book2_Book1_Hoan chinh KH 2012 Von ho tro co MT_Bao cao giai ngan quy I" xfId="11801"/>
    <cellStyle name="1_Book2_Book1_Hoan chinh KH 2012 Von ho tro co MT_Bao cao giai ngan quy I 2" xfId="11802"/>
    <cellStyle name="1_Book2_Book1_Hoan chinh KH 2012 Von ho tro co MT_Bao cao giai ngan quy I 2 2" xfId="11803"/>
    <cellStyle name="1_Book2_Book1_Hoan chinh KH 2012 Von ho tro co MT_Bao cao giai ngan quy I 2 2 2" xfId="28220"/>
    <cellStyle name="1_Book2_Book1_Hoan chinh KH 2012 Von ho tro co MT_Bao cao giai ngan quy I 2 3" xfId="11804"/>
    <cellStyle name="1_Book2_Book1_Hoan chinh KH 2012 Von ho tro co MT_Bao cao giai ngan quy I 2 3 2" xfId="28221"/>
    <cellStyle name="1_Book2_Book1_Hoan chinh KH 2012 Von ho tro co MT_Bao cao giai ngan quy I 2 4" xfId="11805"/>
    <cellStyle name="1_Book2_Book1_Hoan chinh KH 2012 Von ho tro co MT_Bao cao giai ngan quy I 2 4 2" xfId="28222"/>
    <cellStyle name="1_Book2_Book1_Hoan chinh KH 2012 Von ho tro co MT_Bao cao giai ngan quy I 2 5" xfId="28219"/>
    <cellStyle name="1_Book2_Book1_Hoan chinh KH 2012 Von ho tro co MT_Bao cao giai ngan quy I 3" xfId="11806"/>
    <cellStyle name="1_Book2_Book1_Hoan chinh KH 2012 Von ho tro co MT_Bao cao giai ngan quy I 3 2" xfId="11807"/>
    <cellStyle name="1_Book2_Book1_Hoan chinh KH 2012 Von ho tro co MT_Bao cao giai ngan quy I 3 2 2" xfId="28224"/>
    <cellStyle name="1_Book2_Book1_Hoan chinh KH 2012 Von ho tro co MT_Bao cao giai ngan quy I 3 3" xfId="11808"/>
    <cellStyle name="1_Book2_Book1_Hoan chinh KH 2012 Von ho tro co MT_Bao cao giai ngan quy I 3 3 2" xfId="28225"/>
    <cellStyle name="1_Book2_Book1_Hoan chinh KH 2012 Von ho tro co MT_Bao cao giai ngan quy I 3 4" xfId="11809"/>
    <cellStyle name="1_Book2_Book1_Hoan chinh KH 2012 Von ho tro co MT_Bao cao giai ngan quy I 3 4 2" xfId="28226"/>
    <cellStyle name="1_Book2_Book1_Hoan chinh KH 2012 Von ho tro co MT_Bao cao giai ngan quy I 3 5" xfId="28223"/>
    <cellStyle name="1_Book2_Book1_Hoan chinh KH 2012 Von ho tro co MT_Bao cao giai ngan quy I 4" xfId="11810"/>
    <cellStyle name="1_Book2_Book1_Hoan chinh KH 2012 Von ho tro co MT_Bao cao giai ngan quy I 4 2" xfId="28227"/>
    <cellStyle name="1_Book2_Book1_Hoan chinh KH 2012 Von ho tro co MT_Bao cao giai ngan quy I 5" xfId="11811"/>
    <cellStyle name="1_Book2_Book1_Hoan chinh KH 2012 Von ho tro co MT_Bao cao giai ngan quy I 5 2" xfId="28228"/>
    <cellStyle name="1_Book2_Book1_Hoan chinh KH 2012 Von ho tro co MT_Bao cao giai ngan quy I 6" xfId="11812"/>
    <cellStyle name="1_Book2_Book1_Hoan chinh KH 2012 Von ho tro co MT_Bao cao giai ngan quy I 6 2" xfId="28229"/>
    <cellStyle name="1_Book2_Book1_Hoan chinh KH 2012 Von ho tro co MT_Bao cao giai ngan quy I 7" xfId="28218"/>
    <cellStyle name="1_Book2_Book1_Hoan chinh KH 2012 Von ho tro co MT_BC von DTPT 6 thang 2012" xfId="11813"/>
    <cellStyle name="1_Book2_Book1_Hoan chinh KH 2012 Von ho tro co MT_BC von DTPT 6 thang 2012 2" xfId="11814"/>
    <cellStyle name="1_Book2_Book1_Hoan chinh KH 2012 Von ho tro co MT_BC von DTPT 6 thang 2012 2 2" xfId="11815"/>
    <cellStyle name="1_Book2_Book1_Hoan chinh KH 2012 Von ho tro co MT_BC von DTPT 6 thang 2012 2 2 2" xfId="28232"/>
    <cellStyle name="1_Book2_Book1_Hoan chinh KH 2012 Von ho tro co MT_BC von DTPT 6 thang 2012 2 3" xfId="11816"/>
    <cellStyle name="1_Book2_Book1_Hoan chinh KH 2012 Von ho tro co MT_BC von DTPT 6 thang 2012 2 3 2" xfId="28233"/>
    <cellStyle name="1_Book2_Book1_Hoan chinh KH 2012 Von ho tro co MT_BC von DTPT 6 thang 2012 2 4" xfId="11817"/>
    <cellStyle name="1_Book2_Book1_Hoan chinh KH 2012 Von ho tro co MT_BC von DTPT 6 thang 2012 2 4 2" xfId="28234"/>
    <cellStyle name="1_Book2_Book1_Hoan chinh KH 2012 Von ho tro co MT_BC von DTPT 6 thang 2012 2 5" xfId="28231"/>
    <cellStyle name="1_Book2_Book1_Hoan chinh KH 2012 Von ho tro co MT_BC von DTPT 6 thang 2012 3" xfId="11818"/>
    <cellStyle name="1_Book2_Book1_Hoan chinh KH 2012 Von ho tro co MT_BC von DTPT 6 thang 2012 3 2" xfId="11819"/>
    <cellStyle name="1_Book2_Book1_Hoan chinh KH 2012 Von ho tro co MT_BC von DTPT 6 thang 2012 3 2 2" xfId="28236"/>
    <cellStyle name="1_Book2_Book1_Hoan chinh KH 2012 Von ho tro co MT_BC von DTPT 6 thang 2012 3 3" xfId="11820"/>
    <cellStyle name="1_Book2_Book1_Hoan chinh KH 2012 Von ho tro co MT_BC von DTPT 6 thang 2012 3 3 2" xfId="28237"/>
    <cellStyle name="1_Book2_Book1_Hoan chinh KH 2012 Von ho tro co MT_BC von DTPT 6 thang 2012 3 4" xfId="11821"/>
    <cellStyle name="1_Book2_Book1_Hoan chinh KH 2012 Von ho tro co MT_BC von DTPT 6 thang 2012 3 4 2" xfId="28238"/>
    <cellStyle name="1_Book2_Book1_Hoan chinh KH 2012 Von ho tro co MT_BC von DTPT 6 thang 2012 3 5" xfId="28235"/>
    <cellStyle name="1_Book2_Book1_Hoan chinh KH 2012 Von ho tro co MT_BC von DTPT 6 thang 2012 4" xfId="11822"/>
    <cellStyle name="1_Book2_Book1_Hoan chinh KH 2012 Von ho tro co MT_BC von DTPT 6 thang 2012 4 2" xfId="28239"/>
    <cellStyle name="1_Book2_Book1_Hoan chinh KH 2012 Von ho tro co MT_BC von DTPT 6 thang 2012 5" xfId="11823"/>
    <cellStyle name="1_Book2_Book1_Hoan chinh KH 2012 Von ho tro co MT_BC von DTPT 6 thang 2012 5 2" xfId="28240"/>
    <cellStyle name="1_Book2_Book1_Hoan chinh KH 2012 Von ho tro co MT_BC von DTPT 6 thang 2012 6" xfId="11824"/>
    <cellStyle name="1_Book2_Book1_Hoan chinh KH 2012 Von ho tro co MT_BC von DTPT 6 thang 2012 6 2" xfId="28241"/>
    <cellStyle name="1_Book2_Book1_Hoan chinh KH 2012 Von ho tro co MT_BC von DTPT 6 thang 2012 7" xfId="28230"/>
    <cellStyle name="1_Book2_Book1_Hoan chinh KH 2012 Von ho tro co MT_Bieu du thao QD von ho tro co MT" xfId="11825"/>
    <cellStyle name="1_Book2_Book1_Hoan chinh KH 2012 Von ho tro co MT_Bieu du thao QD von ho tro co MT 2" xfId="11826"/>
    <cellStyle name="1_Book2_Book1_Hoan chinh KH 2012 Von ho tro co MT_Bieu du thao QD von ho tro co MT 2 2" xfId="11827"/>
    <cellStyle name="1_Book2_Book1_Hoan chinh KH 2012 Von ho tro co MT_Bieu du thao QD von ho tro co MT 2 2 2" xfId="28244"/>
    <cellStyle name="1_Book2_Book1_Hoan chinh KH 2012 Von ho tro co MT_Bieu du thao QD von ho tro co MT 2 3" xfId="11828"/>
    <cellStyle name="1_Book2_Book1_Hoan chinh KH 2012 Von ho tro co MT_Bieu du thao QD von ho tro co MT 2 3 2" xfId="28245"/>
    <cellStyle name="1_Book2_Book1_Hoan chinh KH 2012 Von ho tro co MT_Bieu du thao QD von ho tro co MT 2 4" xfId="11829"/>
    <cellStyle name="1_Book2_Book1_Hoan chinh KH 2012 Von ho tro co MT_Bieu du thao QD von ho tro co MT 2 4 2" xfId="28246"/>
    <cellStyle name="1_Book2_Book1_Hoan chinh KH 2012 Von ho tro co MT_Bieu du thao QD von ho tro co MT 2 5" xfId="28243"/>
    <cellStyle name="1_Book2_Book1_Hoan chinh KH 2012 Von ho tro co MT_Bieu du thao QD von ho tro co MT 3" xfId="11830"/>
    <cellStyle name="1_Book2_Book1_Hoan chinh KH 2012 Von ho tro co MT_Bieu du thao QD von ho tro co MT 3 2" xfId="11831"/>
    <cellStyle name="1_Book2_Book1_Hoan chinh KH 2012 Von ho tro co MT_Bieu du thao QD von ho tro co MT 3 2 2" xfId="28248"/>
    <cellStyle name="1_Book2_Book1_Hoan chinh KH 2012 Von ho tro co MT_Bieu du thao QD von ho tro co MT 3 3" xfId="11832"/>
    <cellStyle name="1_Book2_Book1_Hoan chinh KH 2012 Von ho tro co MT_Bieu du thao QD von ho tro co MT 3 3 2" xfId="28249"/>
    <cellStyle name="1_Book2_Book1_Hoan chinh KH 2012 Von ho tro co MT_Bieu du thao QD von ho tro co MT 3 4" xfId="11833"/>
    <cellStyle name="1_Book2_Book1_Hoan chinh KH 2012 Von ho tro co MT_Bieu du thao QD von ho tro co MT 3 4 2" xfId="28250"/>
    <cellStyle name="1_Book2_Book1_Hoan chinh KH 2012 Von ho tro co MT_Bieu du thao QD von ho tro co MT 3 5" xfId="28247"/>
    <cellStyle name="1_Book2_Book1_Hoan chinh KH 2012 Von ho tro co MT_Bieu du thao QD von ho tro co MT 4" xfId="11834"/>
    <cellStyle name="1_Book2_Book1_Hoan chinh KH 2012 Von ho tro co MT_Bieu du thao QD von ho tro co MT 4 2" xfId="28251"/>
    <cellStyle name="1_Book2_Book1_Hoan chinh KH 2012 Von ho tro co MT_Bieu du thao QD von ho tro co MT 5" xfId="11835"/>
    <cellStyle name="1_Book2_Book1_Hoan chinh KH 2012 Von ho tro co MT_Bieu du thao QD von ho tro co MT 5 2" xfId="28252"/>
    <cellStyle name="1_Book2_Book1_Hoan chinh KH 2012 Von ho tro co MT_Bieu du thao QD von ho tro co MT 6" xfId="11836"/>
    <cellStyle name="1_Book2_Book1_Hoan chinh KH 2012 Von ho tro co MT_Bieu du thao QD von ho tro co MT 6 2" xfId="28253"/>
    <cellStyle name="1_Book2_Book1_Hoan chinh KH 2012 Von ho tro co MT_Bieu du thao QD von ho tro co MT 7" xfId="28242"/>
    <cellStyle name="1_Book2_Book1_Hoan chinh KH 2012 Von ho tro co MT_Ke hoach 2012 theo doi (giai ngan 30.6.12)" xfId="11837"/>
    <cellStyle name="1_Book2_Book1_Hoan chinh KH 2012 Von ho tro co MT_Ke hoach 2012 theo doi (giai ngan 30.6.12) 2" xfId="11838"/>
    <cellStyle name="1_Book2_Book1_Hoan chinh KH 2012 Von ho tro co MT_Ke hoach 2012 theo doi (giai ngan 30.6.12) 2 2" xfId="11839"/>
    <cellStyle name="1_Book2_Book1_Hoan chinh KH 2012 Von ho tro co MT_Ke hoach 2012 theo doi (giai ngan 30.6.12) 2 2 2" xfId="28256"/>
    <cellStyle name="1_Book2_Book1_Hoan chinh KH 2012 Von ho tro co MT_Ke hoach 2012 theo doi (giai ngan 30.6.12) 2 3" xfId="11840"/>
    <cellStyle name="1_Book2_Book1_Hoan chinh KH 2012 Von ho tro co MT_Ke hoach 2012 theo doi (giai ngan 30.6.12) 2 3 2" xfId="28257"/>
    <cellStyle name="1_Book2_Book1_Hoan chinh KH 2012 Von ho tro co MT_Ke hoach 2012 theo doi (giai ngan 30.6.12) 2 4" xfId="11841"/>
    <cellStyle name="1_Book2_Book1_Hoan chinh KH 2012 Von ho tro co MT_Ke hoach 2012 theo doi (giai ngan 30.6.12) 2 4 2" xfId="28258"/>
    <cellStyle name="1_Book2_Book1_Hoan chinh KH 2012 Von ho tro co MT_Ke hoach 2012 theo doi (giai ngan 30.6.12) 2 5" xfId="28255"/>
    <cellStyle name="1_Book2_Book1_Hoan chinh KH 2012 Von ho tro co MT_Ke hoach 2012 theo doi (giai ngan 30.6.12) 3" xfId="11842"/>
    <cellStyle name="1_Book2_Book1_Hoan chinh KH 2012 Von ho tro co MT_Ke hoach 2012 theo doi (giai ngan 30.6.12) 3 2" xfId="11843"/>
    <cellStyle name="1_Book2_Book1_Hoan chinh KH 2012 Von ho tro co MT_Ke hoach 2012 theo doi (giai ngan 30.6.12) 3 2 2" xfId="28260"/>
    <cellStyle name="1_Book2_Book1_Hoan chinh KH 2012 Von ho tro co MT_Ke hoach 2012 theo doi (giai ngan 30.6.12) 3 3" xfId="11844"/>
    <cellStyle name="1_Book2_Book1_Hoan chinh KH 2012 Von ho tro co MT_Ke hoach 2012 theo doi (giai ngan 30.6.12) 3 3 2" xfId="28261"/>
    <cellStyle name="1_Book2_Book1_Hoan chinh KH 2012 Von ho tro co MT_Ke hoach 2012 theo doi (giai ngan 30.6.12) 3 4" xfId="11845"/>
    <cellStyle name="1_Book2_Book1_Hoan chinh KH 2012 Von ho tro co MT_Ke hoach 2012 theo doi (giai ngan 30.6.12) 3 4 2" xfId="28262"/>
    <cellStyle name="1_Book2_Book1_Hoan chinh KH 2012 Von ho tro co MT_Ke hoach 2012 theo doi (giai ngan 30.6.12) 3 5" xfId="28259"/>
    <cellStyle name="1_Book2_Book1_Hoan chinh KH 2012 Von ho tro co MT_Ke hoach 2012 theo doi (giai ngan 30.6.12) 4" xfId="11846"/>
    <cellStyle name="1_Book2_Book1_Hoan chinh KH 2012 Von ho tro co MT_Ke hoach 2012 theo doi (giai ngan 30.6.12) 4 2" xfId="28263"/>
    <cellStyle name="1_Book2_Book1_Hoan chinh KH 2012 Von ho tro co MT_Ke hoach 2012 theo doi (giai ngan 30.6.12) 5" xfId="11847"/>
    <cellStyle name="1_Book2_Book1_Hoan chinh KH 2012 Von ho tro co MT_Ke hoach 2012 theo doi (giai ngan 30.6.12) 5 2" xfId="28264"/>
    <cellStyle name="1_Book2_Book1_Hoan chinh KH 2012 Von ho tro co MT_Ke hoach 2012 theo doi (giai ngan 30.6.12) 6" xfId="11848"/>
    <cellStyle name="1_Book2_Book1_Hoan chinh KH 2012 Von ho tro co MT_Ke hoach 2012 theo doi (giai ngan 30.6.12) 6 2" xfId="28265"/>
    <cellStyle name="1_Book2_Book1_Hoan chinh KH 2012 Von ho tro co MT_Ke hoach 2012 theo doi (giai ngan 30.6.12) 7" xfId="28254"/>
    <cellStyle name="1_Book2_Book1_Ke hoach 2012 (theo doi)" xfId="11849"/>
    <cellStyle name="1_Book2_Book1_Ke hoach 2012 (theo doi) 2" xfId="11850"/>
    <cellStyle name="1_Book2_Book1_Ke hoach 2012 (theo doi) 2 2" xfId="11851"/>
    <cellStyle name="1_Book2_Book1_Ke hoach 2012 (theo doi) 2 2 2" xfId="28268"/>
    <cellStyle name="1_Book2_Book1_Ke hoach 2012 (theo doi) 2 3" xfId="11852"/>
    <cellStyle name="1_Book2_Book1_Ke hoach 2012 (theo doi) 2 3 2" xfId="28269"/>
    <cellStyle name="1_Book2_Book1_Ke hoach 2012 (theo doi) 2 4" xfId="11853"/>
    <cellStyle name="1_Book2_Book1_Ke hoach 2012 (theo doi) 2 4 2" xfId="28270"/>
    <cellStyle name="1_Book2_Book1_Ke hoach 2012 (theo doi) 2 5" xfId="28267"/>
    <cellStyle name="1_Book2_Book1_Ke hoach 2012 (theo doi) 3" xfId="11854"/>
    <cellStyle name="1_Book2_Book1_Ke hoach 2012 (theo doi) 3 2" xfId="11855"/>
    <cellStyle name="1_Book2_Book1_Ke hoach 2012 (theo doi) 3 2 2" xfId="28272"/>
    <cellStyle name="1_Book2_Book1_Ke hoach 2012 (theo doi) 3 3" xfId="11856"/>
    <cellStyle name="1_Book2_Book1_Ke hoach 2012 (theo doi) 3 3 2" xfId="28273"/>
    <cellStyle name="1_Book2_Book1_Ke hoach 2012 (theo doi) 3 4" xfId="11857"/>
    <cellStyle name="1_Book2_Book1_Ke hoach 2012 (theo doi) 3 4 2" xfId="28274"/>
    <cellStyle name="1_Book2_Book1_Ke hoach 2012 (theo doi) 3 5" xfId="28271"/>
    <cellStyle name="1_Book2_Book1_Ke hoach 2012 (theo doi) 4" xfId="11858"/>
    <cellStyle name="1_Book2_Book1_Ke hoach 2012 (theo doi) 4 2" xfId="28275"/>
    <cellStyle name="1_Book2_Book1_Ke hoach 2012 (theo doi) 5" xfId="11859"/>
    <cellStyle name="1_Book2_Book1_Ke hoach 2012 (theo doi) 5 2" xfId="28276"/>
    <cellStyle name="1_Book2_Book1_Ke hoach 2012 (theo doi) 6" xfId="11860"/>
    <cellStyle name="1_Book2_Book1_Ke hoach 2012 (theo doi) 6 2" xfId="28277"/>
    <cellStyle name="1_Book2_Book1_Ke hoach 2012 (theo doi) 7" xfId="28266"/>
    <cellStyle name="1_Book2_Book1_Ke hoach 2012 theo doi (giai ngan 30.6.12)" xfId="11861"/>
    <cellStyle name="1_Book2_Book1_Ke hoach 2012 theo doi (giai ngan 30.6.12) 2" xfId="11862"/>
    <cellStyle name="1_Book2_Book1_Ke hoach 2012 theo doi (giai ngan 30.6.12) 2 2" xfId="11863"/>
    <cellStyle name="1_Book2_Book1_Ke hoach 2012 theo doi (giai ngan 30.6.12) 2 2 2" xfId="28280"/>
    <cellStyle name="1_Book2_Book1_Ke hoach 2012 theo doi (giai ngan 30.6.12) 2 3" xfId="11864"/>
    <cellStyle name="1_Book2_Book1_Ke hoach 2012 theo doi (giai ngan 30.6.12) 2 3 2" xfId="28281"/>
    <cellStyle name="1_Book2_Book1_Ke hoach 2012 theo doi (giai ngan 30.6.12) 2 4" xfId="11865"/>
    <cellStyle name="1_Book2_Book1_Ke hoach 2012 theo doi (giai ngan 30.6.12) 2 4 2" xfId="28282"/>
    <cellStyle name="1_Book2_Book1_Ke hoach 2012 theo doi (giai ngan 30.6.12) 2 5" xfId="28279"/>
    <cellStyle name="1_Book2_Book1_Ke hoach 2012 theo doi (giai ngan 30.6.12) 3" xfId="11866"/>
    <cellStyle name="1_Book2_Book1_Ke hoach 2012 theo doi (giai ngan 30.6.12) 3 2" xfId="11867"/>
    <cellStyle name="1_Book2_Book1_Ke hoach 2012 theo doi (giai ngan 30.6.12) 3 2 2" xfId="28284"/>
    <cellStyle name="1_Book2_Book1_Ke hoach 2012 theo doi (giai ngan 30.6.12) 3 3" xfId="11868"/>
    <cellStyle name="1_Book2_Book1_Ke hoach 2012 theo doi (giai ngan 30.6.12) 3 3 2" xfId="28285"/>
    <cellStyle name="1_Book2_Book1_Ke hoach 2012 theo doi (giai ngan 30.6.12) 3 4" xfId="11869"/>
    <cellStyle name="1_Book2_Book1_Ke hoach 2012 theo doi (giai ngan 30.6.12) 3 4 2" xfId="28286"/>
    <cellStyle name="1_Book2_Book1_Ke hoach 2012 theo doi (giai ngan 30.6.12) 3 5" xfId="28283"/>
    <cellStyle name="1_Book2_Book1_Ke hoach 2012 theo doi (giai ngan 30.6.12) 4" xfId="11870"/>
    <cellStyle name="1_Book2_Book1_Ke hoach 2012 theo doi (giai ngan 30.6.12) 4 2" xfId="28287"/>
    <cellStyle name="1_Book2_Book1_Ke hoach 2012 theo doi (giai ngan 30.6.12) 5" xfId="11871"/>
    <cellStyle name="1_Book2_Book1_Ke hoach 2012 theo doi (giai ngan 30.6.12) 5 2" xfId="28288"/>
    <cellStyle name="1_Book2_Book1_Ke hoach 2012 theo doi (giai ngan 30.6.12) 6" xfId="11872"/>
    <cellStyle name="1_Book2_Book1_Ke hoach 2012 theo doi (giai ngan 30.6.12) 6 2" xfId="28289"/>
    <cellStyle name="1_Book2_Book1_Ke hoach 2012 theo doi (giai ngan 30.6.12) 7" xfId="28278"/>
    <cellStyle name="1_Book2_Chi tieu 5 nam" xfId="11873"/>
    <cellStyle name="1_Book2_Chi tieu 5 nam 2" xfId="11874"/>
    <cellStyle name="1_Book2_Chi tieu 5 nam 2 2" xfId="11875"/>
    <cellStyle name="1_Book2_Chi tieu 5 nam 2 2 2" xfId="28292"/>
    <cellStyle name="1_Book2_Chi tieu 5 nam 2 3" xfId="11876"/>
    <cellStyle name="1_Book2_Chi tieu 5 nam 2 3 2" xfId="28293"/>
    <cellStyle name="1_Book2_Chi tieu 5 nam 2 4" xfId="11877"/>
    <cellStyle name="1_Book2_Chi tieu 5 nam 2 4 2" xfId="28294"/>
    <cellStyle name="1_Book2_Chi tieu 5 nam 2 5" xfId="28291"/>
    <cellStyle name="1_Book2_Chi tieu 5 nam 3" xfId="11878"/>
    <cellStyle name="1_Book2_Chi tieu 5 nam 3 2" xfId="28295"/>
    <cellStyle name="1_Book2_Chi tieu 5 nam 4" xfId="11879"/>
    <cellStyle name="1_Book2_Chi tieu 5 nam 4 2" xfId="28296"/>
    <cellStyle name="1_Book2_Chi tieu 5 nam 5" xfId="11880"/>
    <cellStyle name="1_Book2_Chi tieu 5 nam 5 2" xfId="28297"/>
    <cellStyle name="1_Book2_Chi tieu 5 nam 6" xfId="28290"/>
    <cellStyle name="1_Book2_Chi tieu 5 nam_BC cong trinh trong diem" xfId="11881"/>
    <cellStyle name="1_Book2_Chi tieu 5 nam_BC cong trinh trong diem 2" xfId="11882"/>
    <cellStyle name="1_Book2_Chi tieu 5 nam_BC cong trinh trong diem 2 2" xfId="11883"/>
    <cellStyle name="1_Book2_Chi tieu 5 nam_BC cong trinh trong diem 2 2 2" xfId="28300"/>
    <cellStyle name="1_Book2_Chi tieu 5 nam_BC cong trinh trong diem 2 3" xfId="11884"/>
    <cellStyle name="1_Book2_Chi tieu 5 nam_BC cong trinh trong diem 2 3 2" xfId="28301"/>
    <cellStyle name="1_Book2_Chi tieu 5 nam_BC cong trinh trong diem 2 4" xfId="11885"/>
    <cellStyle name="1_Book2_Chi tieu 5 nam_BC cong trinh trong diem 2 4 2" xfId="28302"/>
    <cellStyle name="1_Book2_Chi tieu 5 nam_BC cong trinh trong diem 2 5" xfId="28299"/>
    <cellStyle name="1_Book2_Chi tieu 5 nam_BC cong trinh trong diem 3" xfId="11886"/>
    <cellStyle name="1_Book2_Chi tieu 5 nam_BC cong trinh trong diem 3 2" xfId="28303"/>
    <cellStyle name="1_Book2_Chi tieu 5 nam_BC cong trinh trong diem 4" xfId="11887"/>
    <cellStyle name="1_Book2_Chi tieu 5 nam_BC cong trinh trong diem 4 2" xfId="28304"/>
    <cellStyle name="1_Book2_Chi tieu 5 nam_BC cong trinh trong diem 5" xfId="11888"/>
    <cellStyle name="1_Book2_Chi tieu 5 nam_BC cong trinh trong diem 5 2" xfId="28305"/>
    <cellStyle name="1_Book2_Chi tieu 5 nam_BC cong trinh trong diem 6" xfId="28298"/>
    <cellStyle name="1_Book2_Chi tieu 5 nam_BC cong trinh trong diem_BC von DTPT 6 thang 2012" xfId="11889"/>
    <cellStyle name="1_Book2_Chi tieu 5 nam_BC cong trinh trong diem_BC von DTPT 6 thang 2012 2" xfId="11890"/>
    <cellStyle name="1_Book2_Chi tieu 5 nam_BC cong trinh trong diem_BC von DTPT 6 thang 2012 2 2" xfId="11891"/>
    <cellStyle name="1_Book2_Chi tieu 5 nam_BC cong trinh trong diem_BC von DTPT 6 thang 2012 2 2 2" xfId="28308"/>
    <cellStyle name="1_Book2_Chi tieu 5 nam_BC cong trinh trong diem_BC von DTPT 6 thang 2012 2 3" xfId="11892"/>
    <cellStyle name="1_Book2_Chi tieu 5 nam_BC cong trinh trong diem_BC von DTPT 6 thang 2012 2 3 2" xfId="28309"/>
    <cellStyle name="1_Book2_Chi tieu 5 nam_BC cong trinh trong diem_BC von DTPT 6 thang 2012 2 4" xfId="11893"/>
    <cellStyle name="1_Book2_Chi tieu 5 nam_BC cong trinh trong diem_BC von DTPT 6 thang 2012 2 4 2" xfId="28310"/>
    <cellStyle name="1_Book2_Chi tieu 5 nam_BC cong trinh trong diem_BC von DTPT 6 thang 2012 2 5" xfId="28307"/>
    <cellStyle name="1_Book2_Chi tieu 5 nam_BC cong trinh trong diem_BC von DTPT 6 thang 2012 3" xfId="11894"/>
    <cellStyle name="1_Book2_Chi tieu 5 nam_BC cong trinh trong diem_BC von DTPT 6 thang 2012 3 2" xfId="28311"/>
    <cellStyle name="1_Book2_Chi tieu 5 nam_BC cong trinh trong diem_BC von DTPT 6 thang 2012 4" xfId="11895"/>
    <cellStyle name="1_Book2_Chi tieu 5 nam_BC cong trinh trong diem_BC von DTPT 6 thang 2012 4 2" xfId="28312"/>
    <cellStyle name="1_Book2_Chi tieu 5 nam_BC cong trinh trong diem_BC von DTPT 6 thang 2012 5" xfId="11896"/>
    <cellStyle name="1_Book2_Chi tieu 5 nam_BC cong trinh trong diem_BC von DTPT 6 thang 2012 5 2" xfId="28313"/>
    <cellStyle name="1_Book2_Chi tieu 5 nam_BC cong trinh trong diem_BC von DTPT 6 thang 2012 6" xfId="28306"/>
    <cellStyle name="1_Book2_Chi tieu 5 nam_BC cong trinh trong diem_Bieu du thao QD von ho tro co MT" xfId="11897"/>
    <cellStyle name="1_Book2_Chi tieu 5 nam_BC cong trinh trong diem_Bieu du thao QD von ho tro co MT 2" xfId="11898"/>
    <cellStyle name="1_Book2_Chi tieu 5 nam_BC cong trinh trong diem_Bieu du thao QD von ho tro co MT 2 2" xfId="11899"/>
    <cellStyle name="1_Book2_Chi tieu 5 nam_BC cong trinh trong diem_Bieu du thao QD von ho tro co MT 2 2 2" xfId="28316"/>
    <cellStyle name="1_Book2_Chi tieu 5 nam_BC cong trinh trong diem_Bieu du thao QD von ho tro co MT 2 3" xfId="11900"/>
    <cellStyle name="1_Book2_Chi tieu 5 nam_BC cong trinh trong diem_Bieu du thao QD von ho tro co MT 2 3 2" xfId="28317"/>
    <cellStyle name="1_Book2_Chi tieu 5 nam_BC cong trinh trong diem_Bieu du thao QD von ho tro co MT 2 4" xfId="11901"/>
    <cellStyle name="1_Book2_Chi tieu 5 nam_BC cong trinh trong diem_Bieu du thao QD von ho tro co MT 2 4 2" xfId="28318"/>
    <cellStyle name="1_Book2_Chi tieu 5 nam_BC cong trinh trong diem_Bieu du thao QD von ho tro co MT 2 5" xfId="28315"/>
    <cellStyle name="1_Book2_Chi tieu 5 nam_BC cong trinh trong diem_Bieu du thao QD von ho tro co MT 3" xfId="11902"/>
    <cellStyle name="1_Book2_Chi tieu 5 nam_BC cong trinh trong diem_Bieu du thao QD von ho tro co MT 3 2" xfId="28319"/>
    <cellStyle name="1_Book2_Chi tieu 5 nam_BC cong trinh trong diem_Bieu du thao QD von ho tro co MT 4" xfId="11903"/>
    <cellStyle name="1_Book2_Chi tieu 5 nam_BC cong trinh trong diem_Bieu du thao QD von ho tro co MT 4 2" xfId="28320"/>
    <cellStyle name="1_Book2_Chi tieu 5 nam_BC cong trinh trong diem_Bieu du thao QD von ho tro co MT 5" xfId="11904"/>
    <cellStyle name="1_Book2_Chi tieu 5 nam_BC cong trinh trong diem_Bieu du thao QD von ho tro co MT 5 2" xfId="28321"/>
    <cellStyle name="1_Book2_Chi tieu 5 nam_BC cong trinh trong diem_Bieu du thao QD von ho tro co MT 6" xfId="28314"/>
    <cellStyle name="1_Book2_Chi tieu 5 nam_BC cong trinh trong diem_Ke hoach 2012 (theo doi)" xfId="11905"/>
    <cellStyle name="1_Book2_Chi tieu 5 nam_BC cong trinh trong diem_Ke hoach 2012 (theo doi) 2" xfId="11906"/>
    <cellStyle name="1_Book2_Chi tieu 5 nam_BC cong trinh trong diem_Ke hoach 2012 (theo doi) 2 2" xfId="11907"/>
    <cellStyle name="1_Book2_Chi tieu 5 nam_BC cong trinh trong diem_Ke hoach 2012 (theo doi) 2 2 2" xfId="28324"/>
    <cellStyle name="1_Book2_Chi tieu 5 nam_BC cong trinh trong diem_Ke hoach 2012 (theo doi) 2 3" xfId="11908"/>
    <cellStyle name="1_Book2_Chi tieu 5 nam_BC cong trinh trong diem_Ke hoach 2012 (theo doi) 2 3 2" xfId="28325"/>
    <cellStyle name="1_Book2_Chi tieu 5 nam_BC cong trinh trong diem_Ke hoach 2012 (theo doi) 2 4" xfId="11909"/>
    <cellStyle name="1_Book2_Chi tieu 5 nam_BC cong trinh trong diem_Ke hoach 2012 (theo doi) 2 4 2" xfId="28326"/>
    <cellStyle name="1_Book2_Chi tieu 5 nam_BC cong trinh trong diem_Ke hoach 2012 (theo doi) 2 5" xfId="28323"/>
    <cellStyle name="1_Book2_Chi tieu 5 nam_BC cong trinh trong diem_Ke hoach 2012 (theo doi) 3" xfId="11910"/>
    <cellStyle name="1_Book2_Chi tieu 5 nam_BC cong trinh trong diem_Ke hoach 2012 (theo doi) 3 2" xfId="28327"/>
    <cellStyle name="1_Book2_Chi tieu 5 nam_BC cong trinh trong diem_Ke hoach 2012 (theo doi) 4" xfId="11911"/>
    <cellStyle name="1_Book2_Chi tieu 5 nam_BC cong trinh trong diem_Ke hoach 2012 (theo doi) 4 2" xfId="28328"/>
    <cellStyle name="1_Book2_Chi tieu 5 nam_BC cong trinh trong diem_Ke hoach 2012 (theo doi) 5" xfId="11912"/>
    <cellStyle name="1_Book2_Chi tieu 5 nam_BC cong trinh trong diem_Ke hoach 2012 (theo doi) 5 2" xfId="28329"/>
    <cellStyle name="1_Book2_Chi tieu 5 nam_BC cong trinh trong diem_Ke hoach 2012 (theo doi) 6" xfId="28322"/>
    <cellStyle name="1_Book2_Chi tieu 5 nam_BC cong trinh trong diem_Ke hoach 2012 theo doi (giai ngan 30.6.12)" xfId="11913"/>
    <cellStyle name="1_Book2_Chi tieu 5 nam_BC cong trinh trong diem_Ke hoach 2012 theo doi (giai ngan 30.6.12) 2" xfId="11914"/>
    <cellStyle name="1_Book2_Chi tieu 5 nam_BC cong trinh trong diem_Ke hoach 2012 theo doi (giai ngan 30.6.12) 2 2" xfId="11915"/>
    <cellStyle name="1_Book2_Chi tieu 5 nam_BC cong trinh trong diem_Ke hoach 2012 theo doi (giai ngan 30.6.12) 2 2 2" xfId="28332"/>
    <cellStyle name="1_Book2_Chi tieu 5 nam_BC cong trinh trong diem_Ke hoach 2012 theo doi (giai ngan 30.6.12) 2 3" xfId="11916"/>
    <cellStyle name="1_Book2_Chi tieu 5 nam_BC cong trinh trong diem_Ke hoach 2012 theo doi (giai ngan 30.6.12) 2 3 2" xfId="28333"/>
    <cellStyle name="1_Book2_Chi tieu 5 nam_BC cong trinh trong diem_Ke hoach 2012 theo doi (giai ngan 30.6.12) 2 4" xfId="11917"/>
    <cellStyle name="1_Book2_Chi tieu 5 nam_BC cong trinh trong diem_Ke hoach 2012 theo doi (giai ngan 30.6.12) 2 4 2" xfId="28334"/>
    <cellStyle name="1_Book2_Chi tieu 5 nam_BC cong trinh trong diem_Ke hoach 2012 theo doi (giai ngan 30.6.12) 2 5" xfId="28331"/>
    <cellStyle name="1_Book2_Chi tieu 5 nam_BC cong trinh trong diem_Ke hoach 2012 theo doi (giai ngan 30.6.12) 3" xfId="11918"/>
    <cellStyle name="1_Book2_Chi tieu 5 nam_BC cong trinh trong diem_Ke hoach 2012 theo doi (giai ngan 30.6.12) 3 2" xfId="28335"/>
    <cellStyle name="1_Book2_Chi tieu 5 nam_BC cong trinh trong diem_Ke hoach 2012 theo doi (giai ngan 30.6.12) 4" xfId="11919"/>
    <cellStyle name="1_Book2_Chi tieu 5 nam_BC cong trinh trong diem_Ke hoach 2012 theo doi (giai ngan 30.6.12) 4 2" xfId="28336"/>
    <cellStyle name="1_Book2_Chi tieu 5 nam_BC cong trinh trong diem_Ke hoach 2012 theo doi (giai ngan 30.6.12) 5" xfId="11920"/>
    <cellStyle name="1_Book2_Chi tieu 5 nam_BC cong trinh trong diem_Ke hoach 2012 theo doi (giai ngan 30.6.12) 5 2" xfId="28337"/>
    <cellStyle name="1_Book2_Chi tieu 5 nam_BC cong trinh trong diem_Ke hoach 2012 theo doi (giai ngan 30.6.12) 6" xfId="28330"/>
    <cellStyle name="1_Book2_Chi tieu 5 nam_BC von DTPT 6 thang 2012" xfId="11921"/>
    <cellStyle name="1_Book2_Chi tieu 5 nam_BC von DTPT 6 thang 2012 2" xfId="11922"/>
    <cellStyle name="1_Book2_Chi tieu 5 nam_BC von DTPT 6 thang 2012 2 2" xfId="11923"/>
    <cellStyle name="1_Book2_Chi tieu 5 nam_BC von DTPT 6 thang 2012 2 2 2" xfId="28340"/>
    <cellStyle name="1_Book2_Chi tieu 5 nam_BC von DTPT 6 thang 2012 2 3" xfId="11924"/>
    <cellStyle name="1_Book2_Chi tieu 5 nam_BC von DTPT 6 thang 2012 2 3 2" xfId="28341"/>
    <cellStyle name="1_Book2_Chi tieu 5 nam_BC von DTPT 6 thang 2012 2 4" xfId="11925"/>
    <cellStyle name="1_Book2_Chi tieu 5 nam_BC von DTPT 6 thang 2012 2 4 2" xfId="28342"/>
    <cellStyle name="1_Book2_Chi tieu 5 nam_BC von DTPT 6 thang 2012 2 5" xfId="28339"/>
    <cellStyle name="1_Book2_Chi tieu 5 nam_BC von DTPT 6 thang 2012 3" xfId="11926"/>
    <cellStyle name="1_Book2_Chi tieu 5 nam_BC von DTPT 6 thang 2012 3 2" xfId="28343"/>
    <cellStyle name="1_Book2_Chi tieu 5 nam_BC von DTPT 6 thang 2012 4" xfId="11927"/>
    <cellStyle name="1_Book2_Chi tieu 5 nam_BC von DTPT 6 thang 2012 4 2" xfId="28344"/>
    <cellStyle name="1_Book2_Chi tieu 5 nam_BC von DTPT 6 thang 2012 5" xfId="11928"/>
    <cellStyle name="1_Book2_Chi tieu 5 nam_BC von DTPT 6 thang 2012 5 2" xfId="28345"/>
    <cellStyle name="1_Book2_Chi tieu 5 nam_BC von DTPT 6 thang 2012 6" xfId="28338"/>
    <cellStyle name="1_Book2_Chi tieu 5 nam_Bieu du thao QD von ho tro co MT" xfId="11929"/>
    <cellStyle name="1_Book2_Chi tieu 5 nam_Bieu du thao QD von ho tro co MT 2" xfId="11930"/>
    <cellStyle name="1_Book2_Chi tieu 5 nam_Bieu du thao QD von ho tro co MT 2 2" xfId="11931"/>
    <cellStyle name="1_Book2_Chi tieu 5 nam_Bieu du thao QD von ho tro co MT 2 2 2" xfId="28348"/>
    <cellStyle name="1_Book2_Chi tieu 5 nam_Bieu du thao QD von ho tro co MT 2 3" xfId="11932"/>
    <cellStyle name="1_Book2_Chi tieu 5 nam_Bieu du thao QD von ho tro co MT 2 3 2" xfId="28349"/>
    <cellStyle name="1_Book2_Chi tieu 5 nam_Bieu du thao QD von ho tro co MT 2 4" xfId="11933"/>
    <cellStyle name="1_Book2_Chi tieu 5 nam_Bieu du thao QD von ho tro co MT 2 4 2" xfId="28350"/>
    <cellStyle name="1_Book2_Chi tieu 5 nam_Bieu du thao QD von ho tro co MT 2 5" xfId="28347"/>
    <cellStyle name="1_Book2_Chi tieu 5 nam_Bieu du thao QD von ho tro co MT 3" xfId="11934"/>
    <cellStyle name="1_Book2_Chi tieu 5 nam_Bieu du thao QD von ho tro co MT 3 2" xfId="28351"/>
    <cellStyle name="1_Book2_Chi tieu 5 nam_Bieu du thao QD von ho tro co MT 4" xfId="11935"/>
    <cellStyle name="1_Book2_Chi tieu 5 nam_Bieu du thao QD von ho tro co MT 4 2" xfId="28352"/>
    <cellStyle name="1_Book2_Chi tieu 5 nam_Bieu du thao QD von ho tro co MT 5" xfId="11936"/>
    <cellStyle name="1_Book2_Chi tieu 5 nam_Bieu du thao QD von ho tro co MT 5 2" xfId="28353"/>
    <cellStyle name="1_Book2_Chi tieu 5 nam_Bieu du thao QD von ho tro co MT 6" xfId="28346"/>
    <cellStyle name="1_Book2_Chi tieu 5 nam_Ke hoach 2012 (theo doi)" xfId="11937"/>
    <cellStyle name="1_Book2_Chi tieu 5 nam_Ke hoach 2012 (theo doi) 2" xfId="11938"/>
    <cellStyle name="1_Book2_Chi tieu 5 nam_Ke hoach 2012 (theo doi) 2 2" xfId="11939"/>
    <cellStyle name="1_Book2_Chi tieu 5 nam_Ke hoach 2012 (theo doi) 2 2 2" xfId="28356"/>
    <cellStyle name="1_Book2_Chi tieu 5 nam_Ke hoach 2012 (theo doi) 2 3" xfId="11940"/>
    <cellStyle name="1_Book2_Chi tieu 5 nam_Ke hoach 2012 (theo doi) 2 3 2" xfId="28357"/>
    <cellStyle name="1_Book2_Chi tieu 5 nam_Ke hoach 2012 (theo doi) 2 4" xfId="11941"/>
    <cellStyle name="1_Book2_Chi tieu 5 nam_Ke hoach 2012 (theo doi) 2 4 2" xfId="28358"/>
    <cellStyle name="1_Book2_Chi tieu 5 nam_Ke hoach 2012 (theo doi) 2 5" xfId="28355"/>
    <cellStyle name="1_Book2_Chi tieu 5 nam_Ke hoach 2012 (theo doi) 3" xfId="11942"/>
    <cellStyle name="1_Book2_Chi tieu 5 nam_Ke hoach 2012 (theo doi) 3 2" xfId="28359"/>
    <cellStyle name="1_Book2_Chi tieu 5 nam_Ke hoach 2012 (theo doi) 4" xfId="11943"/>
    <cellStyle name="1_Book2_Chi tieu 5 nam_Ke hoach 2012 (theo doi) 4 2" xfId="28360"/>
    <cellStyle name="1_Book2_Chi tieu 5 nam_Ke hoach 2012 (theo doi) 5" xfId="11944"/>
    <cellStyle name="1_Book2_Chi tieu 5 nam_Ke hoach 2012 (theo doi) 5 2" xfId="28361"/>
    <cellStyle name="1_Book2_Chi tieu 5 nam_Ke hoach 2012 (theo doi) 6" xfId="28354"/>
    <cellStyle name="1_Book2_Chi tieu 5 nam_Ke hoach 2012 theo doi (giai ngan 30.6.12)" xfId="11945"/>
    <cellStyle name="1_Book2_Chi tieu 5 nam_Ke hoach 2012 theo doi (giai ngan 30.6.12) 2" xfId="11946"/>
    <cellStyle name="1_Book2_Chi tieu 5 nam_Ke hoach 2012 theo doi (giai ngan 30.6.12) 2 2" xfId="11947"/>
    <cellStyle name="1_Book2_Chi tieu 5 nam_Ke hoach 2012 theo doi (giai ngan 30.6.12) 2 2 2" xfId="28364"/>
    <cellStyle name="1_Book2_Chi tieu 5 nam_Ke hoach 2012 theo doi (giai ngan 30.6.12) 2 3" xfId="11948"/>
    <cellStyle name="1_Book2_Chi tieu 5 nam_Ke hoach 2012 theo doi (giai ngan 30.6.12) 2 3 2" xfId="28365"/>
    <cellStyle name="1_Book2_Chi tieu 5 nam_Ke hoach 2012 theo doi (giai ngan 30.6.12) 2 4" xfId="11949"/>
    <cellStyle name="1_Book2_Chi tieu 5 nam_Ke hoach 2012 theo doi (giai ngan 30.6.12) 2 4 2" xfId="28366"/>
    <cellStyle name="1_Book2_Chi tieu 5 nam_Ke hoach 2012 theo doi (giai ngan 30.6.12) 2 5" xfId="28363"/>
    <cellStyle name="1_Book2_Chi tieu 5 nam_Ke hoach 2012 theo doi (giai ngan 30.6.12) 3" xfId="11950"/>
    <cellStyle name="1_Book2_Chi tieu 5 nam_Ke hoach 2012 theo doi (giai ngan 30.6.12) 3 2" xfId="28367"/>
    <cellStyle name="1_Book2_Chi tieu 5 nam_Ke hoach 2012 theo doi (giai ngan 30.6.12) 4" xfId="11951"/>
    <cellStyle name="1_Book2_Chi tieu 5 nam_Ke hoach 2012 theo doi (giai ngan 30.6.12) 4 2" xfId="28368"/>
    <cellStyle name="1_Book2_Chi tieu 5 nam_Ke hoach 2012 theo doi (giai ngan 30.6.12) 5" xfId="11952"/>
    <cellStyle name="1_Book2_Chi tieu 5 nam_Ke hoach 2012 theo doi (giai ngan 30.6.12) 5 2" xfId="28369"/>
    <cellStyle name="1_Book2_Chi tieu 5 nam_Ke hoach 2012 theo doi (giai ngan 30.6.12) 6" xfId="28362"/>
    <cellStyle name="1_Book2_Chi tieu 5 nam_pvhung.skhdt 20117113152041 Danh muc cong trinh trong diem" xfId="11953"/>
    <cellStyle name="1_Book2_Chi tieu 5 nam_pvhung.skhdt 20117113152041 Danh muc cong trinh trong diem 2" xfId="11954"/>
    <cellStyle name="1_Book2_Chi tieu 5 nam_pvhung.skhdt 20117113152041 Danh muc cong trinh trong diem 2 2" xfId="11955"/>
    <cellStyle name="1_Book2_Chi tieu 5 nam_pvhung.skhdt 20117113152041 Danh muc cong trinh trong diem 2 2 2" xfId="28372"/>
    <cellStyle name="1_Book2_Chi tieu 5 nam_pvhung.skhdt 20117113152041 Danh muc cong trinh trong diem 2 3" xfId="11956"/>
    <cellStyle name="1_Book2_Chi tieu 5 nam_pvhung.skhdt 20117113152041 Danh muc cong trinh trong diem 2 3 2" xfId="28373"/>
    <cellStyle name="1_Book2_Chi tieu 5 nam_pvhung.skhdt 20117113152041 Danh muc cong trinh trong diem 2 4" xfId="11957"/>
    <cellStyle name="1_Book2_Chi tieu 5 nam_pvhung.skhdt 20117113152041 Danh muc cong trinh trong diem 2 4 2" xfId="28374"/>
    <cellStyle name="1_Book2_Chi tieu 5 nam_pvhung.skhdt 20117113152041 Danh muc cong trinh trong diem 2 5" xfId="28371"/>
    <cellStyle name="1_Book2_Chi tieu 5 nam_pvhung.skhdt 20117113152041 Danh muc cong trinh trong diem 3" xfId="11958"/>
    <cellStyle name="1_Book2_Chi tieu 5 nam_pvhung.skhdt 20117113152041 Danh muc cong trinh trong diem 3 2" xfId="28375"/>
    <cellStyle name="1_Book2_Chi tieu 5 nam_pvhung.skhdt 20117113152041 Danh muc cong trinh trong diem 4" xfId="11959"/>
    <cellStyle name="1_Book2_Chi tieu 5 nam_pvhung.skhdt 20117113152041 Danh muc cong trinh trong diem 4 2" xfId="28376"/>
    <cellStyle name="1_Book2_Chi tieu 5 nam_pvhung.skhdt 20117113152041 Danh muc cong trinh trong diem 5" xfId="11960"/>
    <cellStyle name="1_Book2_Chi tieu 5 nam_pvhung.skhdt 20117113152041 Danh muc cong trinh trong diem 5 2" xfId="28377"/>
    <cellStyle name="1_Book2_Chi tieu 5 nam_pvhung.skhdt 20117113152041 Danh muc cong trinh trong diem 6" xfId="28370"/>
    <cellStyle name="1_Book2_Chi tieu 5 nam_pvhung.skhdt 20117113152041 Danh muc cong trinh trong diem_BC von DTPT 6 thang 2012" xfId="11961"/>
    <cellStyle name="1_Book2_Chi tieu 5 nam_pvhung.skhdt 20117113152041 Danh muc cong trinh trong diem_BC von DTPT 6 thang 2012 2" xfId="11962"/>
    <cellStyle name="1_Book2_Chi tieu 5 nam_pvhung.skhdt 20117113152041 Danh muc cong trinh trong diem_BC von DTPT 6 thang 2012 2 2" xfId="11963"/>
    <cellStyle name="1_Book2_Chi tieu 5 nam_pvhung.skhdt 20117113152041 Danh muc cong trinh trong diem_BC von DTPT 6 thang 2012 2 2 2" xfId="28380"/>
    <cellStyle name="1_Book2_Chi tieu 5 nam_pvhung.skhdt 20117113152041 Danh muc cong trinh trong diem_BC von DTPT 6 thang 2012 2 3" xfId="11964"/>
    <cellStyle name="1_Book2_Chi tieu 5 nam_pvhung.skhdt 20117113152041 Danh muc cong trinh trong diem_BC von DTPT 6 thang 2012 2 3 2" xfId="28381"/>
    <cellStyle name="1_Book2_Chi tieu 5 nam_pvhung.skhdt 20117113152041 Danh muc cong trinh trong diem_BC von DTPT 6 thang 2012 2 4" xfId="11965"/>
    <cellStyle name="1_Book2_Chi tieu 5 nam_pvhung.skhdt 20117113152041 Danh muc cong trinh trong diem_BC von DTPT 6 thang 2012 2 4 2" xfId="28382"/>
    <cellStyle name="1_Book2_Chi tieu 5 nam_pvhung.skhdt 20117113152041 Danh muc cong trinh trong diem_BC von DTPT 6 thang 2012 2 5" xfId="28379"/>
    <cellStyle name="1_Book2_Chi tieu 5 nam_pvhung.skhdt 20117113152041 Danh muc cong trinh trong diem_BC von DTPT 6 thang 2012 3" xfId="11966"/>
    <cellStyle name="1_Book2_Chi tieu 5 nam_pvhung.skhdt 20117113152041 Danh muc cong trinh trong diem_BC von DTPT 6 thang 2012 3 2" xfId="28383"/>
    <cellStyle name="1_Book2_Chi tieu 5 nam_pvhung.skhdt 20117113152041 Danh muc cong trinh trong diem_BC von DTPT 6 thang 2012 4" xfId="11967"/>
    <cellStyle name="1_Book2_Chi tieu 5 nam_pvhung.skhdt 20117113152041 Danh muc cong trinh trong diem_BC von DTPT 6 thang 2012 4 2" xfId="28384"/>
    <cellStyle name="1_Book2_Chi tieu 5 nam_pvhung.skhdt 20117113152041 Danh muc cong trinh trong diem_BC von DTPT 6 thang 2012 5" xfId="11968"/>
    <cellStyle name="1_Book2_Chi tieu 5 nam_pvhung.skhdt 20117113152041 Danh muc cong trinh trong diem_BC von DTPT 6 thang 2012 5 2" xfId="28385"/>
    <cellStyle name="1_Book2_Chi tieu 5 nam_pvhung.skhdt 20117113152041 Danh muc cong trinh trong diem_BC von DTPT 6 thang 2012 6" xfId="28378"/>
    <cellStyle name="1_Book2_Chi tieu 5 nam_pvhung.skhdt 20117113152041 Danh muc cong trinh trong diem_Bieu du thao QD von ho tro co MT" xfId="11969"/>
    <cellStyle name="1_Book2_Chi tieu 5 nam_pvhung.skhdt 20117113152041 Danh muc cong trinh trong diem_Bieu du thao QD von ho tro co MT 2" xfId="11970"/>
    <cellStyle name="1_Book2_Chi tieu 5 nam_pvhung.skhdt 20117113152041 Danh muc cong trinh trong diem_Bieu du thao QD von ho tro co MT 2 2" xfId="11971"/>
    <cellStyle name="1_Book2_Chi tieu 5 nam_pvhung.skhdt 20117113152041 Danh muc cong trinh trong diem_Bieu du thao QD von ho tro co MT 2 2 2" xfId="28388"/>
    <cellStyle name="1_Book2_Chi tieu 5 nam_pvhung.skhdt 20117113152041 Danh muc cong trinh trong diem_Bieu du thao QD von ho tro co MT 2 3" xfId="11972"/>
    <cellStyle name="1_Book2_Chi tieu 5 nam_pvhung.skhdt 20117113152041 Danh muc cong trinh trong diem_Bieu du thao QD von ho tro co MT 2 3 2" xfId="28389"/>
    <cellStyle name="1_Book2_Chi tieu 5 nam_pvhung.skhdt 20117113152041 Danh muc cong trinh trong diem_Bieu du thao QD von ho tro co MT 2 4" xfId="11973"/>
    <cellStyle name="1_Book2_Chi tieu 5 nam_pvhung.skhdt 20117113152041 Danh muc cong trinh trong diem_Bieu du thao QD von ho tro co MT 2 4 2" xfId="28390"/>
    <cellStyle name="1_Book2_Chi tieu 5 nam_pvhung.skhdt 20117113152041 Danh muc cong trinh trong diem_Bieu du thao QD von ho tro co MT 2 5" xfId="28387"/>
    <cellStyle name="1_Book2_Chi tieu 5 nam_pvhung.skhdt 20117113152041 Danh muc cong trinh trong diem_Bieu du thao QD von ho tro co MT 3" xfId="11974"/>
    <cellStyle name="1_Book2_Chi tieu 5 nam_pvhung.skhdt 20117113152041 Danh muc cong trinh trong diem_Bieu du thao QD von ho tro co MT 3 2" xfId="28391"/>
    <cellStyle name="1_Book2_Chi tieu 5 nam_pvhung.skhdt 20117113152041 Danh muc cong trinh trong diem_Bieu du thao QD von ho tro co MT 4" xfId="11975"/>
    <cellStyle name="1_Book2_Chi tieu 5 nam_pvhung.skhdt 20117113152041 Danh muc cong trinh trong diem_Bieu du thao QD von ho tro co MT 4 2" xfId="28392"/>
    <cellStyle name="1_Book2_Chi tieu 5 nam_pvhung.skhdt 20117113152041 Danh muc cong trinh trong diem_Bieu du thao QD von ho tro co MT 5" xfId="11976"/>
    <cellStyle name="1_Book2_Chi tieu 5 nam_pvhung.skhdt 20117113152041 Danh muc cong trinh trong diem_Bieu du thao QD von ho tro co MT 5 2" xfId="28393"/>
    <cellStyle name="1_Book2_Chi tieu 5 nam_pvhung.skhdt 20117113152041 Danh muc cong trinh trong diem_Bieu du thao QD von ho tro co MT 6" xfId="28386"/>
    <cellStyle name="1_Book2_Chi tieu 5 nam_pvhung.skhdt 20117113152041 Danh muc cong trinh trong diem_Ke hoach 2012 (theo doi)" xfId="11977"/>
    <cellStyle name="1_Book2_Chi tieu 5 nam_pvhung.skhdt 20117113152041 Danh muc cong trinh trong diem_Ke hoach 2012 (theo doi) 2" xfId="11978"/>
    <cellStyle name="1_Book2_Chi tieu 5 nam_pvhung.skhdt 20117113152041 Danh muc cong trinh trong diem_Ke hoach 2012 (theo doi) 2 2" xfId="11979"/>
    <cellStyle name="1_Book2_Chi tieu 5 nam_pvhung.skhdt 20117113152041 Danh muc cong trinh trong diem_Ke hoach 2012 (theo doi) 2 2 2" xfId="28396"/>
    <cellStyle name="1_Book2_Chi tieu 5 nam_pvhung.skhdt 20117113152041 Danh muc cong trinh trong diem_Ke hoach 2012 (theo doi) 2 3" xfId="11980"/>
    <cellStyle name="1_Book2_Chi tieu 5 nam_pvhung.skhdt 20117113152041 Danh muc cong trinh trong diem_Ke hoach 2012 (theo doi) 2 3 2" xfId="28397"/>
    <cellStyle name="1_Book2_Chi tieu 5 nam_pvhung.skhdt 20117113152041 Danh muc cong trinh trong diem_Ke hoach 2012 (theo doi) 2 4" xfId="11981"/>
    <cellStyle name="1_Book2_Chi tieu 5 nam_pvhung.skhdt 20117113152041 Danh muc cong trinh trong diem_Ke hoach 2012 (theo doi) 2 4 2" xfId="28398"/>
    <cellStyle name="1_Book2_Chi tieu 5 nam_pvhung.skhdt 20117113152041 Danh muc cong trinh trong diem_Ke hoach 2012 (theo doi) 2 5" xfId="28395"/>
    <cellStyle name="1_Book2_Chi tieu 5 nam_pvhung.skhdt 20117113152041 Danh muc cong trinh trong diem_Ke hoach 2012 (theo doi) 3" xfId="11982"/>
    <cellStyle name="1_Book2_Chi tieu 5 nam_pvhung.skhdt 20117113152041 Danh muc cong trinh trong diem_Ke hoach 2012 (theo doi) 3 2" xfId="28399"/>
    <cellStyle name="1_Book2_Chi tieu 5 nam_pvhung.skhdt 20117113152041 Danh muc cong trinh trong diem_Ke hoach 2012 (theo doi) 4" xfId="11983"/>
    <cellStyle name="1_Book2_Chi tieu 5 nam_pvhung.skhdt 20117113152041 Danh muc cong trinh trong diem_Ke hoach 2012 (theo doi) 4 2" xfId="28400"/>
    <cellStyle name="1_Book2_Chi tieu 5 nam_pvhung.skhdt 20117113152041 Danh muc cong trinh trong diem_Ke hoach 2012 (theo doi) 5" xfId="11984"/>
    <cellStyle name="1_Book2_Chi tieu 5 nam_pvhung.skhdt 20117113152041 Danh muc cong trinh trong diem_Ke hoach 2012 (theo doi) 5 2" xfId="28401"/>
    <cellStyle name="1_Book2_Chi tieu 5 nam_pvhung.skhdt 20117113152041 Danh muc cong trinh trong diem_Ke hoach 2012 (theo doi) 6" xfId="28394"/>
    <cellStyle name="1_Book2_Chi tieu 5 nam_pvhung.skhdt 20117113152041 Danh muc cong trinh trong diem_Ke hoach 2012 theo doi (giai ngan 30.6.12)" xfId="11985"/>
    <cellStyle name="1_Book2_Chi tieu 5 nam_pvhung.skhdt 20117113152041 Danh muc cong trinh trong diem_Ke hoach 2012 theo doi (giai ngan 30.6.12) 2" xfId="11986"/>
    <cellStyle name="1_Book2_Chi tieu 5 nam_pvhung.skhdt 20117113152041 Danh muc cong trinh trong diem_Ke hoach 2012 theo doi (giai ngan 30.6.12) 2 2" xfId="11987"/>
    <cellStyle name="1_Book2_Chi tieu 5 nam_pvhung.skhdt 20117113152041 Danh muc cong trinh trong diem_Ke hoach 2012 theo doi (giai ngan 30.6.12) 2 2 2" xfId="28404"/>
    <cellStyle name="1_Book2_Chi tieu 5 nam_pvhung.skhdt 20117113152041 Danh muc cong trinh trong diem_Ke hoach 2012 theo doi (giai ngan 30.6.12) 2 3" xfId="11988"/>
    <cellStyle name="1_Book2_Chi tieu 5 nam_pvhung.skhdt 20117113152041 Danh muc cong trinh trong diem_Ke hoach 2012 theo doi (giai ngan 30.6.12) 2 3 2" xfId="28405"/>
    <cellStyle name="1_Book2_Chi tieu 5 nam_pvhung.skhdt 20117113152041 Danh muc cong trinh trong diem_Ke hoach 2012 theo doi (giai ngan 30.6.12) 2 4" xfId="11989"/>
    <cellStyle name="1_Book2_Chi tieu 5 nam_pvhung.skhdt 20117113152041 Danh muc cong trinh trong diem_Ke hoach 2012 theo doi (giai ngan 30.6.12) 2 4 2" xfId="28406"/>
    <cellStyle name="1_Book2_Chi tieu 5 nam_pvhung.skhdt 20117113152041 Danh muc cong trinh trong diem_Ke hoach 2012 theo doi (giai ngan 30.6.12) 2 5" xfId="28403"/>
    <cellStyle name="1_Book2_Chi tieu 5 nam_pvhung.skhdt 20117113152041 Danh muc cong trinh trong diem_Ke hoach 2012 theo doi (giai ngan 30.6.12) 3" xfId="11990"/>
    <cellStyle name="1_Book2_Chi tieu 5 nam_pvhung.skhdt 20117113152041 Danh muc cong trinh trong diem_Ke hoach 2012 theo doi (giai ngan 30.6.12) 3 2" xfId="28407"/>
    <cellStyle name="1_Book2_Chi tieu 5 nam_pvhung.skhdt 20117113152041 Danh muc cong trinh trong diem_Ke hoach 2012 theo doi (giai ngan 30.6.12) 4" xfId="11991"/>
    <cellStyle name="1_Book2_Chi tieu 5 nam_pvhung.skhdt 20117113152041 Danh muc cong trinh trong diem_Ke hoach 2012 theo doi (giai ngan 30.6.12) 4 2" xfId="28408"/>
    <cellStyle name="1_Book2_Chi tieu 5 nam_pvhung.skhdt 20117113152041 Danh muc cong trinh trong diem_Ke hoach 2012 theo doi (giai ngan 30.6.12) 5" xfId="11992"/>
    <cellStyle name="1_Book2_Chi tieu 5 nam_pvhung.skhdt 20117113152041 Danh muc cong trinh trong diem_Ke hoach 2012 theo doi (giai ngan 30.6.12) 5 2" xfId="28409"/>
    <cellStyle name="1_Book2_Chi tieu 5 nam_pvhung.skhdt 20117113152041 Danh muc cong trinh trong diem_Ke hoach 2012 theo doi (giai ngan 30.6.12) 6" xfId="28402"/>
    <cellStyle name="1_Book2_Dang ky phan khai von ODA (gui Bo)" xfId="11993"/>
    <cellStyle name="1_Book2_Dang ky phan khai von ODA (gui Bo) 2" xfId="11994"/>
    <cellStyle name="1_Book2_Dang ky phan khai von ODA (gui Bo) 2 2" xfId="11995"/>
    <cellStyle name="1_Book2_Dang ky phan khai von ODA (gui Bo) 2 2 2" xfId="28412"/>
    <cellStyle name="1_Book2_Dang ky phan khai von ODA (gui Bo) 2 3" xfId="11996"/>
    <cellStyle name="1_Book2_Dang ky phan khai von ODA (gui Bo) 2 3 2" xfId="28413"/>
    <cellStyle name="1_Book2_Dang ky phan khai von ODA (gui Bo) 2 4" xfId="11997"/>
    <cellStyle name="1_Book2_Dang ky phan khai von ODA (gui Bo) 2 4 2" xfId="28414"/>
    <cellStyle name="1_Book2_Dang ky phan khai von ODA (gui Bo) 2 5" xfId="28411"/>
    <cellStyle name="1_Book2_Dang ky phan khai von ODA (gui Bo) 3" xfId="11998"/>
    <cellStyle name="1_Book2_Dang ky phan khai von ODA (gui Bo) 3 2" xfId="28415"/>
    <cellStyle name="1_Book2_Dang ky phan khai von ODA (gui Bo) 4" xfId="11999"/>
    <cellStyle name="1_Book2_Dang ky phan khai von ODA (gui Bo) 4 2" xfId="28416"/>
    <cellStyle name="1_Book2_Dang ky phan khai von ODA (gui Bo) 5" xfId="12000"/>
    <cellStyle name="1_Book2_Dang ky phan khai von ODA (gui Bo) 5 2" xfId="28417"/>
    <cellStyle name="1_Book2_Dang ky phan khai von ODA (gui Bo) 6" xfId="28410"/>
    <cellStyle name="1_Book2_Dang ky phan khai von ODA (gui Bo)_BC von DTPT 6 thang 2012" xfId="12001"/>
    <cellStyle name="1_Book2_Dang ky phan khai von ODA (gui Bo)_BC von DTPT 6 thang 2012 2" xfId="12002"/>
    <cellStyle name="1_Book2_Dang ky phan khai von ODA (gui Bo)_BC von DTPT 6 thang 2012 2 2" xfId="12003"/>
    <cellStyle name="1_Book2_Dang ky phan khai von ODA (gui Bo)_BC von DTPT 6 thang 2012 2 2 2" xfId="28420"/>
    <cellStyle name="1_Book2_Dang ky phan khai von ODA (gui Bo)_BC von DTPT 6 thang 2012 2 3" xfId="12004"/>
    <cellStyle name="1_Book2_Dang ky phan khai von ODA (gui Bo)_BC von DTPT 6 thang 2012 2 3 2" xfId="28421"/>
    <cellStyle name="1_Book2_Dang ky phan khai von ODA (gui Bo)_BC von DTPT 6 thang 2012 2 4" xfId="12005"/>
    <cellStyle name="1_Book2_Dang ky phan khai von ODA (gui Bo)_BC von DTPT 6 thang 2012 2 4 2" xfId="28422"/>
    <cellStyle name="1_Book2_Dang ky phan khai von ODA (gui Bo)_BC von DTPT 6 thang 2012 2 5" xfId="28419"/>
    <cellStyle name="1_Book2_Dang ky phan khai von ODA (gui Bo)_BC von DTPT 6 thang 2012 3" xfId="12006"/>
    <cellStyle name="1_Book2_Dang ky phan khai von ODA (gui Bo)_BC von DTPT 6 thang 2012 3 2" xfId="28423"/>
    <cellStyle name="1_Book2_Dang ky phan khai von ODA (gui Bo)_BC von DTPT 6 thang 2012 4" xfId="12007"/>
    <cellStyle name="1_Book2_Dang ky phan khai von ODA (gui Bo)_BC von DTPT 6 thang 2012 4 2" xfId="28424"/>
    <cellStyle name="1_Book2_Dang ky phan khai von ODA (gui Bo)_BC von DTPT 6 thang 2012 5" xfId="12008"/>
    <cellStyle name="1_Book2_Dang ky phan khai von ODA (gui Bo)_BC von DTPT 6 thang 2012 5 2" xfId="28425"/>
    <cellStyle name="1_Book2_Dang ky phan khai von ODA (gui Bo)_BC von DTPT 6 thang 2012 6" xfId="28418"/>
    <cellStyle name="1_Book2_Dang ky phan khai von ODA (gui Bo)_Bieu du thao QD von ho tro co MT" xfId="12009"/>
    <cellStyle name="1_Book2_Dang ky phan khai von ODA (gui Bo)_Bieu du thao QD von ho tro co MT 2" xfId="12010"/>
    <cellStyle name="1_Book2_Dang ky phan khai von ODA (gui Bo)_Bieu du thao QD von ho tro co MT 2 2" xfId="12011"/>
    <cellStyle name="1_Book2_Dang ky phan khai von ODA (gui Bo)_Bieu du thao QD von ho tro co MT 2 2 2" xfId="28428"/>
    <cellStyle name="1_Book2_Dang ky phan khai von ODA (gui Bo)_Bieu du thao QD von ho tro co MT 2 3" xfId="12012"/>
    <cellStyle name="1_Book2_Dang ky phan khai von ODA (gui Bo)_Bieu du thao QD von ho tro co MT 2 3 2" xfId="28429"/>
    <cellStyle name="1_Book2_Dang ky phan khai von ODA (gui Bo)_Bieu du thao QD von ho tro co MT 2 4" xfId="12013"/>
    <cellStyle name="1_Book2_Dang ky phan khai von ODA (gui Bo)_Bieu du thao QD von ho tro co MT 2 4 2" xfId="28430"/>
    <cellStyle name="1_Book2_Dang ky phan khai von ODA (gui Bo)_Bieu du thao QD von ho tro co MT 2 5" xfId="28427"/>
    <cellStyle name="1_Book2_Dang ky phan khai von ODA (gui Bo)_Bieu du thao QD von ho tro co MT 3" xfId="12014"/>
    <cellStyle name="1_Book2_Dang ky phan khai von ODA (gui Bo)_Bieu du thao QD von ho tro co MT 3 2" xfId="28431"/>
    <cellStyle name="1_Book2_Dang ky phan khai von ODA (gui Bo)_Bieu du thao QD von ho tro co MT 4" xfId="12015"/>
    <cellStyle name="1_Book2_Dang ky phan khai von ODA (gui Bo)_Bieu du thao QD von ho tro co MT 4 2" xfId="28432"/>
    <cellStyle name="1_Book2_Dang ky phan khai von ODA (gui Bo)_Bieu du thao QD von ho tro co MT 5" xfId="12016"/>
    <cellStyle name="1_Book2_Dang ky phan khai von ODA (gui Bo)_Bieu du thao QD von ho tro co MT 5 2" xfId="28433"/>
    <cellStyle name="1_Book2_Dang ky phan khai von ODA (gui Bo)_Bieu du thao QD von ho tro co MT 6" xfId="28426"/>
    <cellStyle name="1_Book2_Dang ky phan khai von ODA (gui Bo)_Ke hoach 2012 theo doi (giai ngan 30.6.12)" xfId="12017"/>
    <cellStyle name="1_Book2_Dang ky phan khai von ODA (gui Bo)_Ke hoach 2012 theo doi (giai ngan 30.6.12) 2" xfId="12018"/>
    <cellStyle name="1_Book2_Dang ky phan khai von ODA (gui Bo)_Ke hoach 2012 theo doi (giai ngan 30.6.12) 2 2" xfId="12019"/>
    <cellStyle name="1_Book2_Dang ky phan khai von ODA (gui Bo)_Ke hoach 2012 theo doi (giai ngan 30.6.12) 2 2 2" xfId="28436"/>
    <cellStyle name="1_Book2_Dang ky phan khai von ODA (gui Bo)_Ke hoach 2012 theo doi (giai ngan 30.6.12) 2 3" xfId="12020"/>
    <cellStyle name="1_Book2_Dang ky phan khai von ODA (gui Bo)_Ke hoach 2012 theo doi (giai ngan 30.6.12) 2 3 2" xfId="28437"/>
    <cellStyle name="1_Book2_Dang ky phan khai von ODA (gui Bo)_Ke hoach 2012 theo doi (giai ngan 30.6.12) 2 4" xfId="12021"/>
    <cellStyle name="1_Book2_Dang ky phan khai von ODA (gui Bo)_Ke hoach 2012 theo doi (giai ngan 30.6.12) 2 4 2" xfId="28438"/>
    <cellStyle name="1_Book2_Dang ky phan khai von ODA (gui Bo)_Ke hoach 2012 theo doi (giai ngan 30.6.12) 2 5" xfId="28435"/>
    <cellStyle name="1_Book2_Dang ky phan khai von ODA (gui Bo)_Ke hoach 2012 theo doi (giai ngan 30.6.12) 3" xfId="12022"/>
    <cellStyle name="1_Book2_Dang ky phan khai von ODA (gui Bo)_Ke hoach 2012 theo doi (giai ngan 30.6.12) 3 2" xfId="28439"/>
    <cellStyle name="1_Book2_Dang ky phan khai von ODA (gui Bo)_Ke hoach 2012 theo doi (giai ngan 30.6.12) 4" xfId="12023"/>
    <cellStyle name="1_Book2_Dang ky phan khai von ODA (gui Bo)_Ke hoach 2012 theo doi (giai ngan 30.6.12) 4 2" xfId="28440"/>
    <cellStyle name="1_Book2_Dang ky phan khai von ODA (gui Bo)_Ke hoach 2012 theo doi (giai ngan 30.6.12) 5" xfId="12024"/>
    <cellStyle name="1_Book2_Dang ky phan khai von ODA (gui Bo)_Ke hoach 2012 theo doi (giai ngan 30.6.12) 5 2" xfId="28441"/>
    <cellStyle name="1_Book2_Dang ky phan khai von ODA (gui Bo)_Ke hoach 2012 theo doi (giai ngan 30.6.12) 6" xfId="28434"/>
    <cellStyle name="1_Book2_DK bo tri lai (chinh thuc)" xfId="12025"/>
    <cellStyle name="1_Book2_DK bo tri lai (chinh thuc) 2" xfId="12026"/>
    <cellStyle name="1_Book2_DK bo tri lai (chinh thuc) 2 2" xfId="12027"/>
    <cellStyle name="1_Book2_DK bo tri lai (chinh thuc) 2 2 2" xfId="28444"/>
    <cellStyle name="1_Book2_DK bo tri lai (chinh thuc) 2 3" xfId="12028"/>
    <cellStyle name="1_Book2_DK bo tri lai (chinh thuc) 2 3 2" xfId="28445"/>
    <cellStyle name="1_Book2_DK bo tri lai (chinh thuc) 2 4" xfId="12029"/>
    <cellStyle name="1_Book2_DK bo tri lai (chinh thuc) 2 4 2" xfId="28446"/>
    <cellStyle name="1_Book2_DK bo tri lai (chinh thuc) 2 5" xfId="28443"/>
    <cellStyle name="1_Book2_DK bo tri lai (chinh thuc) 3" xfId="12030"/>
    <cellStyle name="1_Book2_DK bo tri lai (chinh thuc) 3 2" xfId="12031"/>
    <cellStyle name="1_Book2_DK bo tri lai (chinh thuc) 3 2 2" xfId="28448"/>
    <cellStyle name="1_Book2_DK bo tri lai (chinh thuc) 3 3" xfId="12032"/>
    <cellStyle name="1_Book2_DK bo tri lai (chinh thuc) 3 3 2" xfId="28449"/>
    <cellStyle name="1_Book2_DK bo tri lai (chinh thuc) 3 4" xfId="12033"/>
    <cellStyle name="1_Book2_DK bo tri lai (chinh thuc) 3 4 2" xfId="28450"/>
    <cellStyle name="1_Book2_DK bo tri lai (chinh thuc) 3 5" xfId="28447"/>
    <cellStyle name="1_Book2_DK bo tri lai (chinh thuc) 4" xfId="12034"/>
    <cellStyle name="1_Book2_DK bo tri lai (chinh thuc) 4 2" xfId="28451"/>
    <cellStyle name="1_Book2_DK bo tri lai (chinh thuc) 5" xfId="12035"/>
    <cellStyle name="1_Book2_DK bo tri lai (chinh thuc) 5 2" xfId="28452"/>
    <cellStyle name="1_Book2_DK bo tri lai (chinh thuc) 6" xfId="12036"/>
    <cellStyle name="1_Book2_DK bo tri lai (chinh thuc) 6 2" xfId="28453"/>
    <cellStyle name="1_Book2_DK bo tri lai (chinh thuc) 7" xfId="28442"/>
    <cellStyle name="1_Book2_DK bo tri lai (chinh thuc)_BC von DTPT 6 thang 2012" xfId="12037"/>
    <cellStyle name="1_Book2_DK bo tri lai (chinh thuc)_BC von DTPT 6 thang 2012 2" xfId="12038"/>
    <cellStyle name="1_Book2_DK bo tri lai (chinh thuc)_BC von DTPT 6 thang 2012 2 2" xfId="12039"/>
    <cellStyle name="1_Book2_DK bo tri lai (chinh thuc)_BC von DTPT 6 thang 2012 2 2 2" xfId="28456"/>
    <cellStyle name="1_Book2_DK bo tri lai (chinh thuc)_BC von DTPT 6 thang 2012 2 3" xfId="12040"/>
    <cellStyle name="1_Book2_DK bo tri lai (chinh thuc)_BC von DTPT 6 thang 2012 2 3 2" xfId="28457"/>
    <cellStyle name="1_Book2_DK bo tri lai (chinh thuc)_BC von DTPT 6 thang 2012 2 4" xfId="12041"/>
    <cellStyle name="1_Book2_DK bo tri lai (chinh thuc)_BC von DTPT 6 thang 2012 2 4 2" xfId="28458"/>
    <cellStyle name="1_Book2_DK bo tri lai (chinh thuc)_BC von DTPT 6 thang 2012 2 5" xfId="28455"/>
    <cellStyle name="1_Book2_DK bo tri lai (chinh thuc)_BC von DTPT 6 thang 2012 3" xfId="12042"/>
    <cellStyle name="1_Book2_DK bo tri lai (chinh thuc)_BC von DTPT 6 thang 2012 3 2" xfId="12043"/>
    <cellStyle name="1_Book2_DK bo tri lai (chinh thuc)_BC von DTPT 6 thang 2012 3 2 2" xfId="28460"/>
    <cellStyle name="1_Book2_DK bo tri lai (chinh thuc)_BC von DTPT 6 thang 2012 3 3" xfId="12044"/>
    <cellStyle name="1_Book2_DK bo tri lai (chinh thuc)_BC von DTPT 6 thang 2012 3 3 2" xfId="28461"/>
    <cellStyle name="1_Book2_DK bo tri lai (chinh thuc)_BC von DTPT 6 thang 2012 3 4" xfId="12045"/>
    <cellStyle name="1_Book2_DK bo tri lai (chinh thuc)_BC von DTPT 6 thang 2012 3 4 2" xfId="28462"/>
    <cellStyle name="1_Book2_DK bo tri lai (chinh thuc)_BC von DTPT 6 thang 2012 3 5" xfId="28459"/>
    <cellStyle name="1_Book2_DK bo tri lai (chinh thuc)_BC von DTPT 6 thang 2012 4" xfId="12046"/>
    <cellStyle name="1_Book2_DK bo tri lai (chinh thuc)_BC von DTPT 6 thang 2012 4 2" xfId="28463"/>
    <cellStyle name="1_Book2_DK bo tri lai (chinh thuc)_BC von DTPT 6 thang 2012 5" xfId="12047"/>
    <cellStyle name="1_Book2_DK bo tri lai (chinh thuc)_BC von DTPT 6 thang 2012 5 2" xfId="28464"/>
    <cellStyle name="1_Book2_DK bo tri lai (chinh thuc)_BC von DTPT 6 thang 2012 6" xfId="12048"/>
    <cellStyle name="1_Book2_DK bo tri lai (chinh thuc)_BC von DTPT 6 thang 2012 6 2" xfId="28465"/>
    <cellStyle name="1_Book2_DK bo tri lai (chinh thuc)_BC von DTPT 6 thang 2012 7" xfId="28454"/>
    <cellStyle name="1_Book2_DK bo tri lai (chinh thuc)_Bieu du thao QD von ho tro co MT" xfId="12049"/>
    <cellStyle name="1_Book2_DK bo tri lai (chinh thuc)_Bieu du thao QD von ho tro co MT 2" xfId="12050"/>
    <cellStyle name="1_Book2_DK bo tri lai (chinh thuc)_Bieu du thao QD von ho tro co MT 2 2" xfId="12051"/>
    <cellStyle name="1_Book2_DK bo tri lai (chinh thuc)_Bieu du thao QD von ho tro co MT 2 2 2" xfId="28468"/>
    <cellStyle name="1_Book2_DK bo tri lai (chinh thuc)_Bieu du thao QD von ho tro co MT 2 3" xfId="12052"/>
    <cellStyle name="1_Book2_DK bo tri lai (chinh thuc)_Bieu du thao QD von ho tro co MT 2 3 2" xfId="28469"/>
    <cellStyle name="1_Book2_DK bo tri lai (chinh thuc)_Bieu du thao QD von ho tro co MT 2 4" xfId="12053"/>
    <cellStyle name="1_Book2_DK bo tri lai (chinh thuc)_Bieu du thao QD von ho tro co MT 2 4 2" xfId="28470"/>
    <cellStyle name="1_Book2_DK bo tri lai (chinh thuc)_Bieu du thao QD von ho tro co MT 2 5" xfId="28467"/>
    <cellStyle name="1_Book2_DK bo tri lai (chinh thuc)_Bieu du thao QD von ho tro co MT 3" xfId="12054"/>
    <cellStyle name="1_Book2_DK bo tri lai (chinh thuc)_Bieu du thao QD von ho tro co MT 3 2" xfId="12055"/>
    <cellStyle name="1_Book2_DK bo tri lai (chinh thuc)_Bieu du thao QD von ho tro co MT 3 2 2" xfId="28472"/>
    <cellStyle name="1_Book2_DK bo tri lai (chinh thuc)_Bieu du thao QD von ho tro co MT 3 3" xfId="12056"/>
    <cellStyle name="1_Book2_DK bo tri lai (chinh thuc)_Bieu du thao QD von ho tro co MT 3 3 2" xfId="28473"/>
    <cellStyle name="1_Book2_DK bo tri lai (chinh thuc)_Bieu du thao QD von ho tro co MT 3 4" xfId="12057"/>
    <cellStyle name="1_Book2_DK bo tri lai (chinh thuc)_Bieu du thao QD von ho tro co MT 3 4 2" xfId="28474"/>
    <cellStyle name="1_Book2_DK bo tri lai (chinh thuc)_Bieu du thao QD von ho tro co MT 3 5" xfId="28471"/>
    <cellStyle name="1_Book2_DK bo tri lai (chinh thuc)_Bieu du thao QD von ho tro co MT 4" xfId="12058"/>
    <cellStyle name="1_Book2_DK bo tri lai (chinh thuc)_Bieu du thao QD von ho tro co MT 4 2" xfId="28475"/>
    <cellStyle name="1_Book2_DK bo tri lai (chinh thuc)_Bieu du thao QD von ho tro co MT 5" xfId="12059"/>
    <cellStyle name="1_Book2_DK bo tri lai (chinh thuc)_Bieu du thao QD von ho tro co MT 5 2" xfId="28476"/>
    <cellStyle name="1_Book2_DK bo tri lai (chinh thuc)_Bieu du thao QD von ho tro co MT 6" xfId="12060"/>
    <cellStyle name="1_Book2_DK bo tri lai (chinh thuc)_Bieu du thao QD von ho tro co MT 6 2" xfId="28477"/>
    <cellStyle name="1_Book2_DK bo tri lai (chinh thuc)_Bieu du thao QD von ho tro co MT 7" xfId="28466"/>
    <cellStyle name="1_Book2_DK bo tri lai (chinh thuc)_Hoan chinh KH 2012 (o nha)" xfId="12061"/>
    <cellStyle name="1_Book2_DK bo tri lai (chinh thuc)_Hoan chinh KH 2012 (o nha) 2" xfId="12062"/>
    <cellStyle name="1_Book2_DK bo tri lai (chinh thuc)_Hoan chinh KH 2012 (o nha) 2 2" xfId="12063"/>
    <cellStyle name="1_Book2_DK bo tri lai (chinh thuc)_Hoan chinh KH 2012 (o nha) 2 2 2" xfId="28480"/>
    <cellStyle name="1_Book2_DK bo tri lai (chinh thuc)_Hoan chinh KH 2012 (o nha) 2 3" xfId="12064"/>
    <cellStyle name="1_Book2_DK bo tri lai (chinh thuc)_Hoan chinh KH 2012 (o nha) 2 3 2" xfId="28481"/>
    <cellStyle name="1_Book2_DK bo tri lai (chinh thuc)_Hoan chinh KH 2012 (o nha) 2 4" xfId="12065"/>
    <cellStyle name="1_Book2_DK bo tri lai (chinh thuc)_Hoan chinh KH 2012 (o nha) 2 4 2" xfId="28482"/>
    <cellStyle name="1_Book2_DK bo tri lai (chinh thuc)_Hoan chinh KH 2012 (o nha) 2 5" xfId="28479"/>
    <cellStyle name="1_Book2_DK bo tri lai (chinh thuc)_Hoan chinh KH 2012 (o nha) 3" xfId="12066"/>
    <cellStyle name="1_Book2_DK bo tri lai (chinh thuc)_Hoan chinh KH 2012 (o nha) 3 2" xfId="12067"/>
    <cellStyle name="1_Book2_DK bo tri lai (chinh thuc)_Hoan chinh KH 2012 (o nha) 3 2 2" xfId="28484"/>
    <cellStyle name="1_Book2_DK bo tri lai (chinh thuc)_Hoan chinh KH 2012 (o nha) 3 3" xfId="12068"/>
    <cellStyle name="1_Book2_DK bo tri lai (chinh thuc)_Hoan chinh KH 2012 (o nha) 3 3 2" xfId="28485"/>
    <cellStyle name="1_Book2_DK bo tri lai (chinh thuc)_Hoan chinh KH 2012 (o nha) 3 4" xfId="12069"/>
    <cellStyle name="1_Book2_DK bo tri lai (chinh thuc)_Hoan chinh KH 2012 (o nha) 3 4 2" xfId="28486"/>
    <cellStyle name="1_Book2_DK bo tri lai (chinh thuc)_Hoan chinh KH 2012 (o nha) 3 5" xfId="28483"/>
    <cellStyle name="1_Book2_DK bo tri lai (chinh thuc)_Hoan chinh KH 2012 (o nha) 4" xfId="12070"/>
    <cellStyle name="1_Book2_DK bo tri lai (chinh thuc)_Hoan chinh KH 2012 (o nha) 4 2" xfId="28487"/>
    <cellStyle name="1_Book2_DK bo tri lai (chinh thuc)_Hoan chinh KH 2012 (o nha) 5" xfId="12071"/>
    <cellStyle name="1_Book2_DK bo tri lai (chinh thuc)_Hoan chinh KH 2012 (o nha) 5 2" xfId="28488"/>
    <cellStyle name="1_Book2_DK bo tri lai (chinh thuc)_Hoan chinh KH 2012 (o nha) 6" xfId="12072"/>
    <cellStyle name="1_Book2_DK bo tri lai (chinh thuc)_Hoan chinh KH 2012 (o nha) 6 2" xfId="28489"/>
    <cellStyle name="1_Book2_DK bo tri lai (chinh thuc)_Hoan chinh KH 2012 (o nha) 7" xfId="28478"/>
    <cellStyle name="1_Book2_DK bo tri lai (chinh thuc)_Hoan chinh KH 2012 (o nha)_Bao cao giai ngan quy I" xfId="12073"/>
    <cellStyle name="1_Book2_DK bo tri lai (chinh thuc)_Hoan chinh KH 2012 (o nha)_Bao cao giai ngan quy I 2" xfId="12074"/>
    <cellStyle name="1_Book2_DK bo tri lai (chinh thuc)_Hoan chinh KH 2012 (o nha)_Bao cao giai ngan quy I 2 2" xfId="12075"/>
    <cellStyle name="1_Book2_DK bo tri lai (chinh thuc)_Hoan chinh KH 2012 (o nha)_Bao cao giai ngan quy I 2 2 2" xfId="28492"/>
    <cellStyle name="1_Book2_DK bo tri lai (chinh thuc)_Hoan chinh KH 2012 (o nha)_Bao cao giai ngan quy I 2 3" xfId="12076"/>
    <cellStyle name="1_Book2_DK bo tri lai (chinh thuc)_Hoan chinh KH 2012 (o nha)_Bao cao giai ngan quy I 2 3 2" xfId="28493"/>
    <cellStyle name="1_Book2_DK bo tri lai (chinh thuc)_Hoan chinh KH 2012 (o nha)_Bao cao giai ngan quy I 2 4" xfId="12077"/>
    <cellStyle name="1_Book2_DK bo tri lai (chinh thuc)_Hoan chinh KH 2012 (o nha)_Bao cao giai ngan quy I 2 4 2" xfId="28494"/>
    <cellStyle name="1_Book2_DK bo tri lai (chinh thuc)_Hoan chinh KH 2012 (o nha)_Bao cao giai ngan quy I 2 5" xfId="28491"/>
    <cellStyle name="1_Book2_DK bo tri lai (chinh thuc)_Hoan chinh KH 2012 (o nha)_Bao cao giai ngan quy I 3" xfId="12078"/>
    <cellStyle name="1_Book2_DK bo tri lai (chinh thuc)_Hoan chinh KH 2012 (o nha)_Bao cao giai ngan quy I 3 2" xfId="12079"/>
    <cellStyle name="1_Book2_DK bo tri lai (chinh thuc)_Hoan chinh KH 2012 (o nha)_Bao cao giai ngan quy I 3 2 2" xfId="28496"/>
    <cellStyle name="1_Book2_DK bo tri lai (chinh thuc)_Hoan chinh KH 2012 (o nha)_Bao cao giai ngan quy I 3 3" xfId="12080"/>
    <cellStyle name="1_Book2_DK bo tri lai (chinh thuc)_Hoan chinh KH 2012 (o nha)_Bao cao giai ngan quy I 3 3 2" xfId="28497"/>
    <cellStyle name="1_Book2_DK bo tri lai (chinh thuc)_Hoan chinh KH 2012 (o nha)_Bao cao giai ngan quy I 3 4" xfId="12081"/>
    <cellStyle name="1_Book2_DK bo tri lai (chinh thuc)_Hoan chinh KH 2012 (o nha)_Bao cao giai ngan quy I 3 4 2" xfId="28498"/>
    <cellStyle name="1_Book2_DK bo tri lai (chinh thuc)_Hoan chinh KH 2012 (o nha)_Bao cao giai ngan quy I 3 5" xfId="28495"/>
    <cellStyle name="1_Book2_DK bo tri lai (chinh thuc)_Hoan chinh KH 2012 (o nha)_Bao cao giai ngan quy I 4" xfId="12082"/>
    <cellStyle name="1_Book2_DK bo tri lai (chinh thuc)_Hoan chinh KH 2012 (o nha)_Bao cao giai ngan quy I 4 2" xfId="28499"/>
    <cellStyle name="1_Book2_DK bo tri lai (chinh thuc)_Hoan chinh KH 2012 (o nha)_Bao cao giai ngan quy I 5" xfId="12083"/>
    <cellStyle name="1_Book2_DK bo tri lai (chinh thuc)_Hoan chinh KH 2012 (o nha)_Bao cao giai ngan quy I 5 2" xfId="28500"/>
    <cellStyle name="1_Book2_DK bo tri lai (chinh thuc)_Hoan chinh KH 2012 (o nha)_Bao cao giai ngan quy I 6" xfId="12084"/>
    <cellStyle name="1_Book2_DK bo tri lai (chinh thuc)_Hoan chinh KH 2012 (o nha)_Bao cao giai ngan quy I 6 2" xfId="28501"/>
    <cellStyle name="1_Book2_DK bo tri lai (chinh thuc)_Hoan chinh KH 2012 (o nha)_Bao cao giai ngan quy I 7" xfId="28490"/>
    <cellStyle name="1_Book2_DK bo tri lai (chinh thuc)_Hoan chinh KH 2012 (o nha)_BC von DTPT 6 thang 2012" xfId="12085"/>
    <cellStyle name="1_Book2_DK bo tri lai (chinh thuc)_Hoan chinh KH 2012 (o nha)_BC von DTPT 6 thang 2012 2" xfId="12086"/>
    <cellStyle name="1_Book2_DK bo tri lai (chinh thuc)_Hoan chinh KH 2012 (o nha)_BC von DTPT 6 thang 2012 2 2" xfId="12087"/>
    <cellStyle name="1_Book2_DK bo tri lai (chinh thuc)_Hoan chinh KH 2012 (o nha)_BC von DTPT 6 thang 2012 2 2 2" xfId="28504"/>
    <cellStyle name="1_Book2_DK bo tri lai (chinh thuc)_Hoan chinh KH 2012 (o nha)_BC von DTPT 6 thang 2012 2 3" xfId="12088"/>
    <cellStyle name="1_Book2_DK bo tri lai (chinh thuc)_Hoan chinh KH 2012 (o nha)_BC von DTPT 6 thang 2012 2 3 2" xfId="28505"/>
    <cellStyle name="1_Book2_DK bo tri lai (chinh thuc)_Hoan chinh KH 2012 (o nha)_BC von DTPT 6 thang 2012 2 4" xfId="12089"/>
    <cellStyle name="1_Book2_DK bo tri lai (chinh thuc)_Hoan chinh KH 2012 (o nha)_BC von DTPT 6 thang 2012 2 4 2" xfId="28506"/>
    <cellStyle name="1_Book2_DK bo tri lai (chinh thuc)_Hoan chinh KH 2012 (o nha)_BC von DTPT 6 thang 2012 2 5" xfId="28503"/>
    <cellStyle name="1_Book2_DK bo tri lai (chinh thuc)_Hoan chinh KH 2012 (o nha)_BC von DTPT 6 thang 2012 3" xfId="12090"/>
    <cellStyle name="1_Book2_DK bo tri lai (chinh thuc)_Hoan chinh KH 2012 (o nha)_BC von DTPT 6 thang 2012 3 2" xfId="12091"/>
    <cellStyle name="1_Book2_DK bo tri lai (chinh thuc)_Hoan chinh KH 2012 (o nha)_BC von DTPT 6 thang 2012 3 2 2" xfId="28508"/>
    <cellStyle name="1_Book2_DK bo tri lai (chinh thuc)_Hoan chinh KH 2012 (o nha)_BC von DTPT 6 thang 2012 3 3" xfId="12092"/>
    <cellStyle name="1_Book2_DK bo tri lai (chinh thuc)_Hoan chinh KH 2012 (o nha)_BC von DTPT 6 thang 2012 3 3 2" xfId="28509"/>
    <cellStyle name="1_Book2_DK bo tri lai (chinh thuc)_Hoan chinh KH 2012 (o nha)_BC von DTPT 6 thang 2012 3 4" xfId="12093"/>
    <cellStyle name="1_Book2_DK bo tri lai (chinh thuc)_Hoan chinh KH 2012 (o nha)_BC von DTPT 6 thang 2012 3 4 2" xfId="28510"/>
    <cellStyle name="1_Book2_DK bo tri lai (chinh thuc)_Hoan chinh KH 2012 (o nha)_BC von DTPT 6 thang 2012 3 5" xfId="28507"/>
    <cellStyle name="1_Book2_DK bo tri lai (chinh thuc)_Hoan chinh KH 2012 (o nha)_BC von DTPT 6 thang 2012 4" xfId="12094"/>
    <cellStyle name="1_Book2_DK bo tri lai (chinh thuc)_Hoan chinh KH 2012 (o nha)_BC von DTPT 6 thang 2012 4 2" xfId="28511"/>
    <cellStyle name="1_Book2_DK bo tri lai (chinh thuc)_Hoan chinh KH 2012 (o nha)_BC von DTPT 6 thang 2012 5" xfId="12095"/>
    <cellStyle name="1_Book2_DK bo tri lai (chinh thuc)_Hoan chinh KH 2012 (o nha)_BC von DTPT 6 thang 2012 5 2" xfId="28512"/>
    <cellStyle name="1_Book2_DK bo tri lai (chinh thuc)_Hoan chinh KH 2012 (o nha)_BC von DTPT 6 thang 2012 6" xfId="12096"/>
    <cellStyle name="1_Book2_DK bo tri lai (chinh thuc)_Hoan chinh KH 2012 (o nha)_BC von DTPT 6 thang 2012 6 2" xfId="28513"/>
    <cellStyle name="1_Book2_DK bo tri lai (chinh thuc)_Hoan chinh KH 2012 (o nha)_BC von DTPT 6 thang 2012 7" xfId="28502"/>
    <cellStyle name="1_Book2_DK bo tri lai (chinh thuc)_Hoan chinh KH 2012 (o nha)_Bieu du thao QD von ho tro co MT" xfId="12097"/>
    <cellStyle name="1_Book2_DK bo tri lai (chinh thuc)_Hoan chinh KH 2012 (o nha)_Bieu du thao QD von ho tro co MT 2" xfId="12098"/>
    <cellStyle name="1_Book2_DK bo tri lai (chinh thuc)_Hoan chinh KH 2012 (o nha)_Bieu du thao QD von ho tro co MT 2 2" xfId="12099"/>
    <cellStyle name="1_Book2_DK bo tri lai (chinh thuc)_Hoan chinh KH 2012 (o nha)_Bieu du thao QD von ho tro co MT 2 2 2" xfId="28516"/>
    <cellStyle name="1_Book2_DK bo tri lai (chinh thuc)_Hoan chinh KH 2012 (o nha)_Bieu du thao QD von ho tro co MT 2 3" xfId="12100"/>
    <cellStyle name="1_Book2_DK bo tri lai (chinh thuc)_Hoan chinh KH 2012 (o nha)_Bieu du thao QD von ho tro co MT 2 3 2" xfId="28517"/>
    <cellStyle name="1_Book2_DK bo tri lai (chinh thuc)_Hoan chinh KH 2012 (o nha)_Bieu du thao QD von ho tro co MT 2 4" xfId="12101"/>
    <cellStyle name="1_Book2_DK bo tri lai (chinh thuc)_Hoan chinh KH 2012 (o nha)_Bieu du thao QD von ho tro co MT 2 4 2" xfId="28518"/>
    <cellStyle name="1_Book2_DK bo tri lai (chinh thuc)_Hoan chinh KH 2012 (o nha)_Bieu du thao QD von ho tro co MT 2 5" xfId="28515"/>
    <cellStyle name="1_Book2_DK bo tri lai (chinh thuc)_Hoan chinh KH 2012 (o nha)_Bieu du thao QD von ho tro co MT 3" xfId="12102"/>
    <cellStyle name="1_Book2_DK bo tri lai (chinh thuc)_Hoan chinh KH 2012 (o nha)_Bieu du thao QD von ho tro co MT 3 2" xfId="12103"/>
    <cellStyle name="1_Book2_DK bo tri lai (chinh thuc)_Hoan chinh KH 2012 (o nha)_Bieu du thao QD von ho tro co MT 3 2 2" xfId="28520"/>
    <cellStyle name="1_Book2_DK bo tri lai (chinh thuc)_Hoan chinh KH 2012 (o nha)_Bieu du thao QD von ho tro co MT 3 3" xfId="12104"/>
    <cellStyle name="1_Book2_DK bo tri lai (chinh thuc)_Hoan chinh KH 2012 (o nha)_Bieu du thao QD von ho tro co MT 3 3 2" xfId="28521"/>
    <cellStyle name="1_Book2_DK bo tri lai (chinh thuc)_Hoan chinh KH 2012 (o nha)_Bieu du thao QD von ho tro co MT 3 4" xfId="12105"/>
    <cellStyle name="1_Book2_DK bo tri lai (chinh thuc)_Hoan chinh KH 2012 (o nha)_Bieu du thao QD von ho tro co MT 3 4 2" xfId="28522"/>
    <cellStyle name="1_Book2_DK bo tri lai (chinh thuc)_Hoan chinh KH 2012 (o nha)_Bieu du thao QD von ho tro co MT 3 5" xfId="28519"/>
    <cellStyle name="1_Book2_DK bo tri lai (chinh thuc)_Hoan chinh KH 2012 (o nha)_Bieu du thao QD von ho tro co MT 4" xfId="12106"/>
    <cellStyle name="1_Book2_DK bo tri lai (chinh thuc)_Hoan chinh KH 2012 (o nha)_Bieu du thao QD von ho tro co MT 4 2" xfId="28523"/>
    <cellStyle name="1_Book2_DK bo tri lai (chinh thuc)_Hoan chinh KH 2012 (o nha)_Bieu du thao QD von ho tro co MT 5" xfId="12107"/>
    <cellStyle name="1_Book2_DK bo tri lai (chinh thuc)_Hoan chinh KH 2012 (o nha)_Bieu du thao QD von ho tro co MT 5 2" xfId="28524"/>
    <cellStyle name="1_Book2_DK bo tri lai (chinh thuc)_Hoan chinh KH 2012 (o nha)_Bieu du thao QD von ho tro co MT 6" xfId="12108"/>
    <cellStyle name="1_Book2_DK bo tri lai (chinh thuc)_Hoan chinh KH 2012 (o nha)_Bieu du thao QD von ho tro co MT 6 2" xfId="28525"/>
    <cellStyle name="1_Book2_DK bo tri lai (chinh thuc)_Hoan chinh KH 2012 (o nha)_Bieu du thao QD von ho tro co MT 7" xfId="28514"/>
    <cellStyle name="1_Book2_DK bo tri lai (chinh thuc)_Hoan chinh KH 2012 (o nha)_Ke hoach 2012 theo doi (giai ngan 30.6.12)" xfId="12109"/>
    <cellStyle name="1_Book2_DK bo tri lai (chinh thuc)_Hoan chinh KH 2012 (o nha)_Ke hoach 2012 theo doi (giai ngan 30.6.12) 2" xfId="12110"/>
    <cellStyle name="1_Book2_DK bo tri lai (chinh thuc)_Hoan chinh KH 2012 (o nha)_Ke hoach 2012 theo doi (giai ngan 30.6.12) 2 2" xfId="12111"/>
    <cellStyle name="1_Book2_DK bo tri lai (chinh thuc)_Hoan chinh KH 2012 (o nha)_Ke hoach 2012 theo doi (giai ngan 30.6.12) 2 2 2" xfId="28528"/>
    <cellStyle name="1_Book2_DK bo tri lai (chinh thuc)_Hoan chinh KH 2012 (o nha)_Ke hoach 2012 theo doi (giai ngan 30.6.12) 2 3" xfId="12112"/>
    <cellStyle name="1_Book2_DK bo tri lai (chinh thuc)_Hoan chinh KH 2012 (o nha)_Ke hoach 2012 theo doi (giai ngan 30.6.12) 2 3 2" xfId="28529"/>
    <cellStyle name="1_Book2_DK bo tri lai (chinh thuc)_Hoan chinh KH 2012 (o nha)_Ke hoach 2012 theo doi (giai ngan 30.6.12) 2 4" xfId="12113"/>
    <cellStyle name="1_Book2_DK bo tri lai (chinh thuc)_Hoan chinh KH 2012 (o nha)_Ke hoach 2012 theo doi (giai ngan 30.6.12) 2 4 2" xfId="28530"/>
    <cellStyle name="1_Book2_DK bo tri lai (chinh thuc)_Hoan chinh KH 2012 (o nha)_Ke hoach 2012 theo doi (giai ngan 30.6.12) 2 5" xfId="28527"/>
    <cellStyle name="1_Book2_DK bo tri lai (chinh thuc)_Hoan chinh KH 2012 (o nha)_Ke hoach 2012 theo doi (giai ngan 30.6.12) 3" xfId="12114"/>
    <cellStyle name="1_Book2_DK bo tri lai (chinh thuc)_Hoan chinh KH 2012 (o nha)_Ke hoach 2012 theo doi (giai ngan 30.6.12) 3 2" xfId="12115"/>
    <cellStyle name="1_Book2_DK bo tri lai (chinh thuc)_Hoan chinh KH 2012 (o nha)_Ke hoach 2012 theo doi (giai ngan 30.6.12) 3 2 2" xfId="28532"/>
    <cellStyle name="1_Book2_DK bo tri lai (chinh thuc)_Hoan chinh KH 2012 (o nha)_Ke hoach 2012 theo doi (giai ngan 30.6.12) 3 3" xfId="12116"/>
    <cellStyle name="1_Book2_DK bo tri lai (chinh thuc)_Hoan chinh KH 2012 (o nha)_Ke hoach 2012 theo doi (giai ngan 30.6.12) 3 3 2" xfId="28533"/>
    <cellStyle name="1_Book2_DK bo tri lai (chinh thuc)_Hoan chinh KH 2012 (o nha)_Ke hoach 2012 theo doi (giai ngan 30.6.12) 3 4" xfId="12117"/>
    <cellStyle name="1_Book2_DK bo tri lai (chinh thuc)_Hoan chinh KH 2012 (o nha)_Ke hoach 2012 theo doi (giai ngan 30.6.12) 3 4 2" xfId="28534"/>
    <cellStyle name="1_Book2_DK bo tri lai (chinh thuc)_Hoan chinh KH 2012 (o nha)_Ke hoach 2012 theo doi (giai ngan 30.6.12) 3 5" xfId="28531"/>
    <cellStyle name="1_Book2_DK bo tri lai (chinh thuc)_Hoan chinh KH 2012 (o nha)_Ke hoach 2012 theo doi (giai ngan 30.6.12) 4" xfId="12118"/>
    <cellStyle name="1_Book2_DK bo tri lai (chinh thuc)_Hoan chinh KH 2012 (o nha)_Ke hoach 2012 theo doi (giai ngan 30.6.12) 4 2" xfId="28535"/>
    <cellStyle name="1_Book2_DK bo tri lai (chinh thuc)_Hoan chinh KH 2012 (o nha)_Ke hoach 2012 theo doi (giai ngan 30.6.12) 5" xfId="12119"/>
    <cellStyle name="1_Book2_DK bo tri lai (chinh thuc)_Hoan chinh KH 2012 (o nha)_Ke hoach 2012 theo doi (giai ngan 30.6.12) 5 2" xfId="28536"/>
    <cellStyle name="1_Book2_DK bo tri lai (chinh thuc)_Hoan chinh KH 2012 (o nha)_Ke hoach 2012 theo doi (giai ngan 30.6.12) 6" xfId="12120"/>
    <cellStyle name="1_Book2_DK bo tri lai (chinh thuc)_Hoan chinh KH 2012 (o nha)_Ke hoach 2012 theo doi (giai ngan 30.6.12) 6 2" xfId="28537"/>
    <cellStyle name="1_Book2_DK bo tri lai (chinh thuc)_Hoan chinh KH 2012 (o nha)_Ke hoach 2012 theo doi (giai ngan 30.6.12) 7" xfId="28526"/>
    <cellStyle name="1_Book2_DK bo tri lai (chinh thuc)_Hoan chinh KH 2012 Von ho tro co MT" xfId="12121"/>
    <cellStyle name="1_Book2_DK bo tri lai (chinh thuc)_Hoan chinh KH 2012 Von ho tro co MT (chi tiet)" xfId="12122"/>
    <cellStyle name="1_Book2_DK bo tri lai (chinh thuc)_Hoan chinh KH 2012 Von ho tro co MT (chi tiet) 2" xfId="12123"/>
    <cellStyle name="1_Book2_DK bo tri lai (chinh thuc)_Hoan chinh KH 2012 Von ho tro co MT (chi tiet) 2 2" xfId="12124"/>
    <cellStyle name="1_Book2_DK bo tri lai (chinh thuc)_Hoan chinh KH 2012 Von ho tro co MT (chi tiet) 2 2 2" xfId="28541"/>
    <cellStyle name="1_Book2_DK bo tri lai (chinh thuc)_Hoan chinh KH 2012 Von ho tro co MT (chi tiet) 2 3" xfId="12125"/>
    <cellStyle name="1_Book2_DK bo tri lai (chinh thuc)_Hoan chinh KH 2012 Von ho tro co MT (chi tiet) 2 3 2" xfId="28542"/>
    <cellStyle name="1_Book2_DK bo tri lai (chinh thuc)_Hoan chinh KH 2012 Von ho tro co MT (chi tiet) 2 4" xfId="12126"/>
    <cellStyle name="1_Book2_DK bo tri lai (chinh thuc)_Hoan chinh KH 2012 Von ho tro co MT (chi tiet) 2 4 2" xfId="28543"/>
    <cellStyle name="1_Book2_DK bo tri lai (chinh thuc)_Hoan chinh KH 2012 Von ho tro co MT (chi tiet) 2 5" xfId="28540"/>
    <cellStyle name="1_Book2_DK bo tri lai (chinh thuc)_Hoan chinh KH 2012 Von ho tro co MT (chi tiet) 3" xfId="12127"/>
    <cellStyle name="1_Book2_DK bo tri lai (chinh thuc)_Hoan chinh KH 2012 Von ho tro co MT (chi tiet) 3 2" xfId="12128"/>
    <cellStyle name="1_Book2_DK bo tri lai (chinh thuc)_Hoan chinh KH 2012 Von ho tro co MT (chi tiet) 3 2 2" xfId="28545"/>
    <cellStyle name="1_Book2_DK bo tri lai (chinh thuc)_Hoan chinh KH 2012 Von ho tro co MT (chi tiet) 3 3" xfId="12129"/>
    <cellStyle name="1_Book2_DK bo tri lai (chinh thuc)_Hoan chinh KH 2012 Von ho tro co MT (chi tiet) 3 3 2" xfId="28546"/>
    <cellStyle name="1_Book2_DK bo tri lai (chinh thuc)_Hoan chinh KH 2012 Von ho tro co MT (chi tiet) 3 4" xfId="12130"/>
    <cellStyle name="1_Book2_DK bo tri lai (chinh thuc)_Hoan chinh KH 2012 Von ho tro co MT (chi tiet) 3 4 2" xfId="28547"/>
    <cellStyle name="1_Book2_DK bo tri lai (chinh thuc)_Hoan chinh KH 2012 Von ho tro co MT (chi tiet) 3 5" xfId="28544"/>
    <cellStyle name="1_Book2_DK bo tri lai (chinh thuc)_Hoan chinh KH 2012 Von ho tro co MT (chi tiet) 4" xfId="12131"/>
    <cellStyle name="1_Book2_DK bo tri lai (chinh thuc)_Hoan chinh KH 2012 Von ho tro co MT (chi tiet) 4 2" xfId="28548"/>
    <cellStyle name="1_Book2_DK bo tri lai (chinh thuc)_Hoan chinh KH 2012 Von ho tro co MT (chi tiet) 5" xfId="12132"/>
    <cellStyle name="1_Book2_DK bo tri lai (chinh thuc)_Hoan chinh KH 2012 Von ho tro co MT (chi tiet) 5 2" xfId="28549"/>
    <cellStyle name="1_Book2_DK bo tri lai (chinh thuc)_Hoan chinh KH 2012 Von ho tro co MT (chi tiet) 6" xfId="12133"/>
    <cellStyle name="1_Book2_DK bo tri lai (chinh thuc)_Hoan chinh KH 2012 Von ho tro co MT (chi tiet) 6 2" xfId="28550"/>
    <cellStyle name="1_Book2_DK bo tri lai (chinh thuc)_Hoan chinh KH 2012 Von ho tro co MT (chi tiet) 7" xfId="28539"/>
    <cellStyle name="1_Book2_DK bo tri lai (chinh thuc)_Hoan chinh KH 2012 Von ho tro co MT 10" xfId="12134"/>
    <cellStyle name="1_Book2_DK bo tri lai (chinh thuc)_Hoan chinh KH 2012 Von ho tro co MT 10 2" xfId="12135"/>
    <cellStyle name="1_Book2_DK bo tri lai (chinh thuc)_Hoan chinh KH 2012 Von ho tro co MT 10 2 2" xfId="28552"/>
    <cellStyle name="1_Book2_DK bo tri lai (chinh thuc)_Hoan chinh KH 2012 Von ho tro co MT 10 3" xfId="12136"/>
    <cellStyle name="1_Book2_DK bo tri lai (chinh thuc)_Hoan chinh KH 2012 Von ho tro co MT 10 3 2" xfId="28553"/>
    <cellStyle name="1_Book2_DK bo tri lai (chinh thuc)_Hoan chinh KH 2012 Von ho tro co MT 10 4" xfId="12137"/>
    <cellStyle name="1_Book2_DK bo tri lai (chinh thuc)_Hoan chinh KH 2012 Von ho tro co MT 10 4 2" xfId="28554"/>
    <cellStyle name="1_Book2_DK bo tri lai (chinh thuc)_Hoan chinh KH 2012 Von ho tro co MT 10 5" xfId="28551"/>
    <cellStyle name="1_Book2_DK bo tri lai (chinh thuc)_Hoan chinh KH 2012 Von ho tro co MT 11" xfId="12138"/>
    <cellStyle name="1_Book2_DK bo tri lai (chinh thuc)_Hoan chinh KH 2012 Von ho tro co MT 11 2" xfId="12139"/>
    <cellStyle name="1_Book2_DK bo tri lai (chinh thuc)_Hoan chinh KH 2012 Von ho tro co MT 11 2 2" xfId="28556"/>
    <cellStyle name="1_Book2_DK bo tri lai (chinh thuc)_Hoan chinh KH 2012 Von ho tro co MT 11 3" xfId="12140"/>
    <cellStyle name="1_Book2_DK bo tri lai (chinh thuc)_Hoan chinh KH 2012 Von ho tro co MT 11 3 2" xfId="28557"/>
    <cellStyle name="1_Book2_DK bo tri lai (chinh thuc)_Hoan chinh KH 2012 Von ho tro co MT 11 4" xfId="12141"/>
    <cellStyle name="1_Book2_DK bo tri lai (chinh thuc)_Hoan chinh KH 2012 Von ho tro co MT 11 4 2" xfId="28558"/>
    <cellStyle name="1_Book2_DK bo tri lai (chinh thuc)_Hoan chinh KH 2012 Von ho tro co MT 11 5" xfId="28555"/>
    <cellStyle name="1_Book2_DK bo tri lai (chinh thuc)_Hoan chinh KH 2012 Von ho tro co MT 12" xfId="12142"/>
    <cellStyle name="1_Book2_DK bo tri lai (chinh thuc)_Hoan chinh KH 2012 Von ho tro co MT 12 2" xfId="12143"/>
    <cellStyle name="1_Book2_DK bo tri lai (chinh thuc)_Hoan chinh KH 2012 Von ho tro co MT 12 2 2" xfId="28560"/>
    <cellStyle name="1_Book2_DK bo tri lai (chinh thuc)_Hoan chinh KH 2012 Von ho tro co MT 12 3" xfId="12144"/>
    <cellStyle name="1_Book2_DK bo tri lai (chinh thuc)_Hoan chinh KH 2012 Von ho tro co MT 12 3 2" xfId="28561"/>
    <cellStyle name="1_Book2_DK bo tri lai (chinh thuc)_Hoan chinh KH 2012 Von ho tro co MT 12 4" xfId="12145"/>
    <cellStyle name="1_Book2_DK bo tri lai (chinh thuc)_Hoan chinh KH 2012 Von ho tro co MT 12 4 2" xfId="28562"/>
    <cellStyle name="1_Book2_DK bo tri lai (chinh thuc)_Hoan chinh KH 2012 Von ho tro co MT 12 5" xfId="28559"/>
    <cellStyle name="1_Book2_DK bo tri lai (chinh thuc)_Hoan chinh KH 2012 Von ho tro co MT 13" xfId="12146"/>
    <cellStyle name="1_Book2_DK bo tri lai (chinh thuc)_Hoan chinh KH 2012 Von ho tro co MT 13 2" xfId="12147"/>
    <cellStyle name="1_Book2_DK bo tri lai (chinh thuc)_Hoan chinh KH 2012 Von ho tro co MT 13 2 2" xfId="28564"/>
    <cellStyle name="1_Book2_DK bo tri lai (chinh thuc)_Hoan chinh KH 2012 Von ho tro co MT 13 3" xfId="12148"/>
    <cellStyle name="1_Book2_DK bo tri lai (chinh thuc)_Hoan chinh KH 2012 Von ho tro co MT 13 3 2" xfId="28565"/>
    <cellStyle name="1_Book2_DK bo tri lai (chinh thuc)_Hoan chinh KH 2012 Von ho tro co MT 13 4" xfId="12149"/>
    <cellStyle name="1_Book2_DK bo tri lai (chinh thuc)_Hoan chinh KH 2012 Von ho tro co MT 13 4 2" xfId="28566"/>
    <cellStyle name="1_Book2_DK bo tri lai (chinh thuc)_Hoan chinh KH 2012 Von ho tro co MT 13 5" xfId="28563"/>
    <cellStyle name="1_Book2_DK bo tri lai (chinh thuc)_Hoan chinh KH 2012 Von ho tro co MT 14" xfId="12150"/>
    <cellStyle name="1_Book2_DK bo tri lai (chinh thuc)_Hoan chinh KH 2012 Von ho tro co MT 14 2" xfId="12151"/>
    <cellStyle name="1_Book2_DK bo tri lai (chinh thuc)_Hoan chinh KH 2012 Von ho tro co MT 14 2 2" xfId="28568"/>
    <cellStyle name="1_Book2_DK bo tri lai (chinh thuc)_Hoan chinh KH 2012 Von ho tro co MT 14 3" xfId="12152"/>
    <cellStyle name="1_Book2_DK bo tri lai (chinh thuc)_Hoan chinh KH 2012 Von ho tro co MT 14 3 2" xfId="28569"/>
    <cellStyle name="1_Book2_DK bo tri lai (chinh thuc)_Hoan chinh KH 2012 Von ho tro co MT 14 4" xfId="12153"/>
    <cellStyle name="1_Book2_DK bo tri lai (chinh thuc)_Hoan chinh KH 2012 Von ho tro co MT 14 4 2" xfId="28570"/>
    <cellStyle name="1_Book2_DK bo tri lai (chinh thuc)_Hoan chinh KH 2012 Von ho tro co MT 14 5" xfId="28567"/>
    <cellStyle name="1_Book2_DK bo tri lai (chinh thuc)_Hoan chinh KH 2012 Von ho tro co MT 15" xfId="12154"/>
    <cellStyle name="1_Book2_DK bo tri lai (chinh thuc)_Hoan chinh KH 2012 Von ho tro co MT 15 2" xfId="12155"/>
    <cellStyle name="1_Book2_DK bo tri lai (chinh thuc)_Hoan chinh KH 2012 Von ho tro co MT 15 2 2" xfId="28572"/>
    <cellStyle name="1_Book2_DK bo tri lai (chinh thuc)_Hoan chinh KH 2012 Von ho tro co MT 15 3" xfId="12156"/>
    <cellStyle name="1_Book2_DK bo tri lai (chinh thuc)_Hoan chinh KH 2012 Von ho tro co MT 15 3 2" xfId="28573"/>
    <cellStyle name="1_Book2_DK bo tri lai (chinh thuc)_Hoan chinh KH 2012 Von ho tro co MT 15 4" xfId="12157"/>
    <cellStyle name="1_Book2_DK bo tri lai (chinh thuc)_Hoan chinh KH 2012 Von ho tro co MT 15 4 2" xfId="28574"/>
    <cellStyle name="1_Book2_DK bo tri lai (chinh thuc)_Hoan chinh KH 2012 Von ho tro co MT 15 5" xfId="28571"/>
    <cellStyle name="1_Book2_DK bo tri lai (chinh thuc)_Hoan chinh KH 2012 Von ho tro co MT 16" xfId="12158"/>
    <cellStyle name="1_Book2_DK bo tri lai (chinh thuc)_Hoan chinh KH 2012 Von ho tro co MT 16 2" xfId="12159"/>
    <cellStyle name="1_Book2_DK bo tri lai (chinh thuc)_Hoan chinh KH 2012 Von ho tro co MT 16 2 2" xfId="28576"/>
    <cellStyle name="1_Book2_DK bo tri lai (chinh thuc)_Hoan chinh KH 2012 Von ho tro co MT 16 3" xfId="12160"/>
    <cellStyle name="1_Book2_DK bo tri lai (chinh thuc)_Hoan chinh KH 2012 Von ho tro co MT 16 3 2" xfId="28577"/>
    <cellStyle name="1_Book2_DK bo tri lai (chinh thuc)_Hoan chinh KH 2012 Von ho tro co MT 16 4" xfId="12161"/>
    <cellStyle name="1_Book2_DK bo tri lai (chinh thuc)_Hoan chinh KH 2012 Von ho tro co MT 16 4 2" xfId="28578"/>
    <cellStyle name="1_Book2_DK bo tri lai (chinh thuc)_Hoan chinh KH 2012 Von ho tro co MT 16 5" xfId="28575"/>
    <cellStyle name="1_Book2_DK bo tri lai (chinh thuc)_Hoan chinh KH 2012 Von ho tro co MT 17" xfId="12162"/>
    <cellStyle name="1_Book2_DK bo tri lai (chinh thuc)_Hoan chinh KH 2012 Von ho tro co MT 17 2" xfId="12163"/>
    <cellStyle name="1_Book2_DK bo tri lai (chinh thuc)_Hoan chinh KH 2012 Von ho tro co MT 17 2 2" xfId="28580"/>
    <cellStyle name="1_Book2_DK bo tri lai (chinh thuc)_Hoan chinh KH 2012 Von ho tro co MT 17 3" xfId="12164"/>
    <cellStyle name="1_Book2_DK bo tri lai (chinh thuc)_Hoan chinh KH 2012 Von ho tro co MT 17 3 2" xfId="28581"/>
    <cellStyle name="1_Book2_DK bo tri lai (chinh thuc)_Hoan chinh KH 2012 Von ho tro co MT 17 4" xfId="12165"/>
    <cellStyle name="1_Book2_DK bo tri lai (chinh thuc)_Hoan chinh KH 2012 Von ho tro co MT 17 4 2" xfId="28582"/>
    <cellStyle name="1_Book2_DK bo tri lai (chinh thuc)_Hoan chinh KH 2012 Von ho tro co MT 17 5" xfId="28579"/>
    <cellStyle name="1_Book2_DK bo tri lai (chinh thuc)_Hoan chinh KH 2012 Von ho tro co MT 18" xfId="12166"/>
    <cellStyle name="1_Book2_DK bo tri lai (chinh thuc)_Hoan chinh KH 2012 Von ho tro co MT 18 2" xfId="28583"/>
    <cellStyle name="1_Book2_DK bo tri lai (chinh thuc)_Hoan chinh KH 2012 Von ho tro co MT 19" xfId="12167"/>
    <cellStyle name="1_Book2_DK bo tri lai (chinh thuc)_Hoan chinh KH 2012 Von ho tro co MT 19 2" xfId="28584"/>
    <cellStyle name="1_Book2_DK bo tri lai (chinh thuc)_Hoan chinh KH 2012 Von ho tro co MT 2" xfId="12168"/>
    <cellStyle name="1_Book2_DK bo tri lai (chinh thuc)_Hoan chinh KH 2012 Von ho tro co MT 2 2" xfId="12169"/>
    <cellStyle name="1_Book2_DK bo tri lai (chinh thuc)_Hoan chinh KH 2012 Von ho tro co MT 2 2 2" xfId="28586"/>
    <cellStyle name="1_Book2_DK bo tri lai (chinh thuc)_Hoan chinh KH 2012 Von ho tro co MT 2 3" xfId="12170"/>
    <cellStyle name="1_Book2_DK bo tri lai (chinh thuc)_Hoan chinh KH 2012 Von ho tro co MT 2 3 2" xfId="28587"/>
    <cellStyle name="1_Book2_DK bo tri lai (chinh thuc)_Hoan chinh KH 2012 Von ho tro co MT 2 4" xfId="12171"/>
    <cellStyle name="1_Book2_DK bo tri lai (chinh thuc)_Hoan chinh KH 2012 Von ho tro co MT 2 4 2" xfId="28588"/>
    <cellStyle name="1_Book2_DK bo tri lai (chinh thuc)_Hoan chinh KH 2012 Von ho tro co MT 2 5" xfId="28585"/>
    <cellStyle name="1_Book2_DK bo tri lai (chinh thuc)_Hoan chinh KH 2012 Von ho tro co MT 20" xfId="12172"/>
    <cellStyle name="1_Book2_DK bo tri lai (chinh thuc)_Hoan chinh KH 2012 Von ho tro co MT 20 2" xfId="28589"/>
    <cellStyle name="1_Book2_DK bo tri lai (chinh thuc)_Hoan chinh KH 2012 Von ho tro co MT 21" xfId="28538"/>
    <cellStyle name="1_Book2_DK bo tri lai (chinh thuc)_Hoan chinh KH 2012 Von ho tro co MT 3" xfId="12173"/>
    <cellStyle name="1_Book2_DK bo tri lai (chinh thuc)_Hoan chinh KH 2012 Von ho tro co MT 3 2" xfId="12174"/>
    <cellStyle name="1_Book2_DK bo tri lai (chinh thuc)_Hoan chinh KH 2012 Von ho tro co MT 3 2 2" xfId="28591"/>
    <cellStyle name="1_Book2_DK bo tri lai (chinh thuc)_Hoan chinh KH 2012 Von ho tro co MT 3 3" xfId="12175"/>
    <cellStyle name="1_Book2_DK bo tri lai (chinh thuc)_Hoan chinh KH 2012 Von ho tro co MT 3 3 2" xfId="28592"/>
    <cellStyle name="1_Book2_DK bo tri lai (chinh thuc)_Hoan chinh KH 2012 Von ho tro co MT 3 4" xfId="12176"/>
    <cellStyle name="1_Book2_DK bo tri lai (chinh thuc)_Hoan chinh KH 2012 Von ho tro co MT 3 4 2" xfId="28593"/>
    <cellStyle name="1_Book2_DK bo tri lai (chinh thuc)_Hoan chinh KH 2012 Von ho tro co MT 3 5" xfId="28590"/>
    <cellStyle name="1_Book2_DK bo tri lai (chinh thuc)_Hoan chinh KH 2012 Von ho tro co MT 4" xfId="12177"/>
    <cellStyle name="1_Book2_DK bo tri lai (chinh thuc)_Hoan chinh KH 2012 Von ho tro co MT 4 2" xfId="12178"/>
    <cellStyle name="1_Book2_DK bo tri lai (chinh thuc)_Hoan chinh KH 2012 Von ho tro co MT 4 2 2" xfId="28595"/>
    <cellStyle name="1_Book2_DK bo tri lai (chinh thuc)_Hoan chinh KH 2012 Von ho tro co MT 4 3" xfId="12179"/>
    <cellStyle name="1_Book2_DK bo tri lai (chinh thuc)_Hoan chinh KH 2012 Von ho tro co MT 4 3 2" xfId="28596"/>
    <cellStyle name="1_Book2_DK bo tri lai (chinh thuc)_Hoan chinh KH 2012 Von ho tro co MT 4 4" xfId="12180"/>
    <cellStyle name="1_Book2_DK bo tri lai (chinh thuc)_Hoan chinh KH 2012 Von ho tro co MT 4 4 2" xfId="28597"/>
    <cellStyle name="1_Book2_DK bo tri lai (chinh thuc)_Hoan chinh KH 2012 Von ho tro co MT 4 5" xfId="28594"/>
    <cellStyle name="1_Book2_DK bo tri lai (chinh thuc)_Hoan chinh KH 2012 Von ho tro co MT 5" xfId="12181"/>
    <cellStyle name="1_Book2_DK bo tri lai (chinh thuc)_Hoan chinh KH 2012 Von ho tro co MT 5 2" xfId="12182"/>
    <cellStyle name="1_Book2_DK bo tri lai (chinh thuc)_Hoan chinh KH 2012 Von ho tro co MT 5 2 2" xfId="28599"/>
    <cellStyle name="1_Book2_DK bo tri lai (chinh thuc)_Hoan chinh KH 2012 Von ho tro co MT 5 3" xfId="12183"/>
    <cellStyle name="1_Book2_DK bo tri lai (chinh thuc)_Hoan chinh KH 2012 Von ho tro co MT 5 3 2" xfId="28600"/>
    <cellStyle name="1_Book2_DK bo tri lai (chinh thuc)_Hoan chinh KH 2012 Von ho tro co MT 5 4" xfId="12184"/>
    <cellStyle name="1_Book2_DK bo tri lai (chinh thuc)_Hoan chinh KH 2012 Von ho tro co MT 5 4 2" xfId="28601"/>
    <cellStyle name="1_Book2_DK bo tri lai (chinh thuc)_Hoan chinh KH 2012 Von ho tro co MT 5 5" xfId="28598"/>
    <cellStyle name="1_Book2_DK bo tri lai (chinh thuc)_Hoan chinh KH 2012 Von ho tro co MT 6" xfId="12185"/>
    <cellStyle name="1_Book2_DK bo tri lai (chinh thuc)_Hoan chinh KH 2012 Von ho tro co MT 6 2" xfId="12186"/>
    <cellStyle name="1_Book2_DK bo tri lai (chinh thuc)_Hoan chinh KH 2012 Von ho tro co MT 6 2 2" xfId="28603"/>
    <cellStyle name="1_Book2_DK bo tri lai (chinh thuc)_Hoan chinh KH 2012 Von ho tro co MT 6 3" xfId="12187"/>
    <cellStyle name="1_Book2_DK bo tri lai (chinh thuc)_Hoan chinh KH 2012 Von ho tro co MT 6 3 2" xfId="28604"/>
    <cellStyle name="1_Book2_DK bo tri lai (chinh thuc)_Hoan chinh KH 2012 Von ho tro co MT 6 4" xfId="12188"/>
    <cellStyle name="1_Book2_DK bo tri lai (chinh thuc)_Hoan chinh KH 2012 Von ho tro co MT 6 4 2" xfId="28605"/>
    <cellStyle name="1_Book2_DK bo tri lai (chinh thuc)_Hoan chinh KH 2012 Von ho tro co MT 6 5" xfId="28602"/>
    <cellStyle name="1_Book2_DK bo tri lai (chinh thuc)_Hoan chinh KH 2012 Von ho tro co MT 7" xfId="12189"/>
    <cellStyle name="1_Book2_DK bo tri lai (chinh thuc)_Hoan chinh KH 2012 Von ho tro co MT 7 2" xfId="12190"/>
    <cellStyle name="1_Book2_DK bo tri lai (chinh thuc)_Hoan chinh KH 2012 Von ho tro co MT 7 2 2" xfId="28607"/>
    <cellStyle name="1_Book2_DK bo tri lai (chinh thuc)_Hoan chinh KH 2012 Von ho tro co MT 7 3" xfId="12191"/>
    <cellStyle name="1_Book2_DK bo tri lai (chinh thuc)_Hoan chinh KH 2012 Von ho tro co MT 7 3 2" xfId="28608"/>
    <cellStyle name="1_Book2_DK bo tri lai (chinh thuc)_Hoan chinh KH 2012 Von ho tro co MT 7 4" xfId="12192"/>
    <cellStyle name="1_Book2_DK bo tri lai (chinh thuc)_Hoan chinh KH 2012 Von ho tro co MT 7 4 2" xfId="28609"/>
    <cellStyle name="1_Book2_DK bo tri lai (chinh thuc)_Hoan chinh KH 2012 Von ho tro co MT 7 5" xfId="28606"/>
    <cellStyle name="1_Book2_DK bo tri lai (chinh thuc)_Hoan chinh KH 2012 Von ho tro co MT 8" xfId="12193"/>
    <cellStyle name="1_Book2_DK bo tri lai (chinh thuc)_Hoan chinh KH 2012 Von ho tro co MT 8 2" xfId="12194"/>
    <cellStyle name="1_Book2_DK bo tri lai (chinh thuc)_Hoan chinh KH 2012 Von ho tro co MT 8 2 2" xfId="28611"/>
    <cellStyle name="1_Book2_DK bo tri lai (chinh thuc)_Hoan chinh KH 2012 Von ho tro co MT 8 3" xfId="12195"/>
    <cellStyle name="1_Book2_DK bo tri lai (chinh thuc)_Hoan chinh KH 2012 Von ho tro co MT 8 3 2" xfId="28612"/>
    <cellStyle name="1_Book2_DK bo tri lai (chinh thuc)_Hoan chinh KH 2012 Von ho tro co MT 8 4" xfId="12196"/>
    <cellStyle name="1_Book2_DK bo tri lai (chinh thuc)_Hoan chinh KH 2012 Von ho tro co MT 8 4 2" xfId="28613"/>
    <cellStyle name="1_Book2_DK bo tri lai (chinh thuc)_Hoan chinh KH 2012 Von ho tro co MT 8 5" xfId="28610"/>
    <cellStyle name="1_Book2_DK bo tri lai (chinh thuc)_Hoan chinh KH 2012 Von ho tro co MT 9" xfId="12197"/>
    <cellStyle name="1_Book2_DK bo tri lai (chinh thuc)_Hoan chinh KH 2012 Von ho tro co MT 9 2" xfId="12198"/>
    <cellStyle name="1_Book2_DK bo tri lai (chinh thuc)_Hoan chinh KH 2012 Von ho tro co MT 9 2 2" xfId="28615"/>
    <cellStyle name="1_Book2_DK bo tri lai (chinh thuc)_Hoan chinh KH 2012 Von ho tro co MT 9 3" xfId="12199"/>
    <cellStyle name="1_Book2_DK bo tri lai (chinh thuc)_Hoan chinh KH 2012 Von ho tro co MT 9 3 2" xfId="28616"/>
    <cellStyle name="1_Book2_DK bo tri lai (chinh thuc)_Hoan chinh KH 2012 Von ho tro co MT 9 4" xfId="12200"/>
    <cellStyle name="1_Book2_DK bo tri lai (chinh thuc)_Hoan chinh KH 2012 Von ho tro co MT 9 4 2" xfId="28617"/>
    <cellStyle name="1_Book2_DK bo tri lai (chinh thuc)_Hoan chinh KH 2012 Von ho tro co MT 9 5" xfId="28614"/>
    <cellStyle name="1_Book2_DK bo tri lai (chinh thuc)_Hoan chinh KH 2012 Von ho tro co MT_Bao cao giai ngan quy I" xfId="12201"/>
    <cellStyle name="1_Book2_DK bo tri lai (chinh thuc)_Hoan chinh KH 2012 Von ho tro co MT_Bao cao giai ngan quy I 2" xfId="12202"/>
    <cellStyle name="1_Book2_DK bo tri lai (chinh thuc)_Hoan chinh KH 2012 Von ho tro co MT_Bao cao giai ngan quy I 2 2" xfId="12203"/>
    <cellStyle name="1_Book2_DK bo tri lai (chinh thuc)_Hoan chinh KH 2012 Von ho tro co MT_Bao cao giai ngan quy I 2 2 2" xfId="28620"/>
    <cellStyle name="1_Book2_DK bo tri lai (chinh thuc)_Hoan chinh KH 2012 Von ho tro co MT_Bao cao giai ngan quy I 2 3" xfId="12204"/>
    <cellStyle name="1_Book2_DK bo tri lai (chinh thuc)_Hoan chinh KH 2012 Von ho tro co MT_Bao cao giai ngan quy I 2 3 2" xfId="28621"/>
    <cellStyle name="1_Book2_DK bo tri lai (chinh thuc)_Hoan chinh KH 2012 Von ho tro co MT_Bao cao giai ngan quy I 2 4" xfId="12205"/>
    <cellStyle name="1_Book2_DK bo tri lai (chinh thuc)_Hoan chinh KH 2012 Von ho tro co MT_Bao cao giai ngan quy I 2 4 2" xfId="28622"/>
    <cellStyle name="1_Book2_DK bo tri lai (chinh thuc)_Hoan chinh KH 2012 Von ho tro co MT_Bao cao giai ngan quy I 2 5" xfId="28619"/>
    <cellStyle name="1_Book2_DK bo tri lai (chinh thuc)_Hoan chinh KH 2012 Von ho tro co MT_Bao cao giai ngan quy I 3" xfId="12206"/>
    <cellStyle name="1_Book2_DK bo tri lai (chinh thuc)_Hoan chinh KH 2012 Von ho tro co MT_Bao cao giai ngan quy I 3 2" xfId="12207"/>
    <cellStyle name="1_Book2_DK bo tri lai (chinh thuc)_Hoan chinh KH 2012 Von ho tro co MT_Bao cao giai ngan quy I 3 2 2" xfId="28624"/>
    <cellStyle name="1_Book2_DK bo tri lai (chinh thuc)_Hoan chinh KH 2012 Von ho tro co MT_Bao cao giai ngan quy I 3 3" xfId="12208"/>
    <cellStyle name="1_Book2_DK bo tri lai (chinh thuc)_Hoan chinh KH 2012 Von ho tro co MT_Bao cao giai ngan quy I 3 3 2" xfId="28625"/>
    <cellStyle name="1_Book2_DK bo tri lai (chinh thuc)_Hoan chinh KH 2012 Von ho tro co MT_Bao cao giai ngan quy I 3 4" xfId="12209"/>
    <cellStyle name="1_Book2_DK bo tri lai (chinh thuc)_Hoan chinh KH 2012 Von ho tro co MT_Bao cao giai ngan quy I 3 4 2" xfId="28626"/>
    <cellStyle name="1_Book2_DK bo tri lai (chinh thuc)_Hoan chinh KH 2012 Von ho tro co MT_Bao cao giai ngan quy I 3 5" xfId="28623"/>
    <cellStyle name="1_Book2_DK bo tri lai (chinh thuc)_Hoan chinh KH 2012 Von ho tro co MT_Bao cao giai ngan quy I 4" xfId="12210"/>
    <cellStyle name="1_Book2_DK bo tri lai (chinh thuc)_Hoan chinh KH 2012 Von ho tro co MT_Bao cao giai ngan quy I 4 2" xfId="28627"/>
    <cellStyle name="1_Book2_DK bo tri lai (chinh thuc)_Hoan chinh KH 2012 Von ho tro co MT_Bao cao giai ngan quy I 5" xfId="12211"/>
    <cellStyle name="1_Book2_DK bo tri lai (chinh thuc)_Hoan chinh KH 2012 Von ho tro co MT_Bao cao giai ngan quy I 5 2" xfId="28628"/>
    <cellStyle name="1_Book2_DK bo tri lai (chinh thuc)_Hoan chinh KH 2012 Von ho tro co MT_Bao cao giai ngan quy I 6" xfId="12212"/>
    <cellStyle name="1_Book2_DK bo tri lai (chinh thuc)_Hoan chinh KH 2012 Von ho tro co MT_Bao cao giai ngan quy I 6 2" xfId="28629"/>
    <cellStyle name="1_Book2_DK bo tri lai (chinh thuc)_Hoan chinh KH 2012 Von ho tro co MT_Bao cao giai ngan quy I 7" xfId="28618"/>
    <cellStyle name="1_Book2_DK bo tri lai (chinh thuc)_Hoan chinh KH 2012 Von ho tro co MT_BC von DTPT 6 thang 2012" xfId="12213"/>
    <cellStyle name="1_Book2_DK bo tri lai (chinh thuc)_Hoan chinh KH 2012 Von ho tro co MT_BC von DTPT 6 thang 2012 2" xfId="12214"/>
    <cellStyle name="1_Book2_DK bo tri lai (chinh thuc)_Hoan chinh KH 2012 Von ho tro co MT_BC von DTPT 6 thang 2012 2 2" xfId="12215"/>
    <cellStyle name="1_Book2_DK bo tri lai (chinh thuc)_Hoan chinh KH 2012 Von ho tro co MT_BC von DTPT 6 thang 2012 2 2 2" xfId="28632"/>
    <cellStyle name="1_Book2_DK bo tri lai (chinh thuc)_Hoan chinh KH 2012 Von ho tro co MT_BC von DTPT 6 thang 2012 2 3" xfId="12216"/>
    <cellStyle name="1_Book2_DK bo tri lai (chinh thuc)_Hoan chinh KH 2012 Von ho tro co MT_BC von DTPT 6 thang 2012 2 3 2" xfId="28633"/>
    <cellStyle name="1_Book2_DK bo tri lai (chinh thuc)_Hoan chinh KH 2012 Von ho tro co MT_BC von DTPT 6 thang 2012 2 4" xfId="12217"/>
    <cellStyle name="1_Book2_DK bo tri lai (chinh thuc)_Hoan chinh KH 2012 Von ho tro co MT_BC von DTPT 6 thang 2012 2 4 2" xfId="28634"/>
    <cellStyle name="1_Book2_DK bo tri lai (chinh thuc)_Hoan chinh KH 2012 Von ho tro co MT_BC von DTPT 6 thang 2012 2 5" xfId="28631"/>
    <cellStyle name="1_Book2_DK bo tri lai (chinh thuc)_Hoan chinh KH 2012 Von ho tro co MT_BC von DTPT 6 thang 2012 3" xfId="12218"/>
    <cellStyle name="1_Book2_DK bo tri lai (chinh thuc)_Hoan chinh KH 2012 Von ho tro co MT_BC von DTPT 6 thang 2012 3 2" xfId="12219"/>
    <cellStyle name="1_Book2_DK bo tri lai (chinh thuc)_Hoan chinh KH 2012 Von ho tro co MT_BC von DTPT 6 thang 2012 3 2 2" xfId="28636"/>
    <cellStyle name="1_Book2_DK bo tri lai (chinh thuc)_Hoan chinh KH 2012 Von ho tro co MT_BC von DTPT 6 thang 2012 3 3" xfId="12220"/>
    <cellStyle name="1_Book2_DK bo tri lai (chinh thuc)_Hoan chinh KH 2012 Von ho tro co MT_BC von DTPT 6 thang 2012 3 3 2" xfId="28637"/>
    <cellStyle name="1_Book2_DK bo tri lai (chinh thuc)_Hoan chinh KH 2012 Von ho tro co MT_BC von DTPT 6 thang 2012 3 4" xfId="12221"/>
    <cellStyle name="1_Book2_DK bo tri lai (chinh thuc)_Hoan chinh KH 2012 Von ho tro co MT_BC von DTPT 6 thang 2012 3 4 2" xfId="28638"/>
    <cellStyle name="1_Book2_DK bo tri lai (chinh thuc)_Hoan chinh KH 2012 Von ho tro co MT_BC von DTPT 6 thang 2012 3 5" xfId="28635"/>
    <cellStyle name="1_Book2_DK bo tri lai (chinh thuc)_Hoan chinh KH 2012 Von ho tro co MT_BC von DTPT 6 thang 2012 4" xfId="12222"/>
    <cellStyle name="1_Book2_DK bo tri lai (chinh thuc)_Hoan chinh KH 2012 Von ho tro co MT_BC von DTPT 6 thang 2012 4 2" xfId="28639"/>
    <cellStyle name="1_Book2_DK bo tri lai (chinh thuc)_Hoan chinh KH 2012 Von ho tro co MT_BC von DTPT 6 thang 2012 5" xfId="12223"/>
    <cellStyle name="1_Book2_DK bo tri lai (chinh thuc)_Hoan chinh KH 2012 Von ho tro co MT_BC von DTPT 6 thang 2012 5 2" xfId="28640"/>
    <cellStyle name="1_Book2_DK bo tri lai (chinh thuc)_Hoan chinh KH 2012 Von ho tro co MT_BC von DTPT 6 thang 2012 6" xfId="12224"/>
    <cellStyle name="1_Book2_DK bo tri lai (chinh thuc)_Hoan chinh KH 2012 Von ho tro co MT_BC von DTPT 6 thang 2012 6 2" xfId="28641"/>
    <cellStyle name="1_Book2_DK bo tri lai (chinh thuc)_Hoan chinh KH 2012 Von ho tro co MT_BC von DTPT 6 thang 2012 7" xfId="28630"/>
    <cellStyle name="1_Book2_DK bo tri lai (chinh thuc)_Hoan chinh KH 2012 Von ho tro co MT_Bieu du thao QD von ho tro co MT" xfId="12225"/>
    <cellStyle name="1_Book2_DK bo tri lai (chinh thuc)_Hoan chinh KH 2012 Von ho tro co MT_Bieu du thao QD von ho tro co MT 2" xfId="12226"/>
    <cellStyle name="1_Book2_DK bo tri lai (chinh thuc)_Hoan chinh KH 2012 Von ho tro co MT_Bieu du thao QD von ho tro co MT 2 2" xfId="12227"/>
    <cellStyle name="1_Book2_DK bo tri lai (chinh thuc)_Hoan chinh KH 2012 Von ho tro co MT_Bieu du thao QD von ho tro co MT 2 2 2" xfId="28644"/>
    <cellStyle name="1_Book2_DK bo tri lai (chinh thuc)_Hoan chinh KH 2012 Von ho tro co MT_Bieu du thao QD von ho tro co MT 2 3" xfId="12228"/>
    <cellStyle name="1_Book2_DK bo tri lai (chinh thuc)_Hoan chinh KH 2012 Von ho tro co MT_Bieu du thao QD von ho tro co MT 2 3 2" xfId="28645"/>
    <cellStyle name="1_Book2_DK bo tri lai (chinh thuc)_Hoan chinh KH 2012 Von ho tro co MT_Bieu du thao QD von ho tro co MT 2 4" xfId="12229"/>
    <cellStyle name="1_Book2_DK bo tri lai (chinh thuc)_Hoan chinh KH 2012 Von ho tro co MT_Bieu du thao QD von ho tro co MT 2 4 2" xfId="28646"/>
    <cellStyle name="1_Book2_DK bo tri lai (chinh thuc)_Hoan chinh KH 2012 Von ho tro co MT_Bieu du thao QD von ho tro co MT 2 5" xfId="28643"/>
    <cellStyle name="1_Book2_DK bo tri lai (chinh thuc)_Hoan chinh KH 2012 Von ho tro co MT_Bieu du thao QD von ho tro co MT 3" xfId="12230"/>
    <cellStyle name="1_Book2_DK bo tri lai (chinh thuc)_Hoan chinh KH 2012 Von ho tro co MT_Bieu du thao QD von ho tro co MT 3 2" xfId="12231"/>
    <cellStyle name="1_Book2_DK bo tri lai (chinh thuc)_Hoan chinh KH 2012 Von ho tro co MT_Bieu du thao QD von ho tro co MT 3 2 2" xfId="28648"/>
    <cellStyle name="1_Book2_DK bo tri lai (chinh thuc)_Hoan chinh KH 2012 Von ho tro co MT_Bieu du thao QD von ho tro co MT 3 3" xfId="12232"/>
    <cellStyle name="1_Book2_DK bo tri lai (chinh thuc)_Hoan chinh KH 2012 Von ho tro co MT_Bieu du thao QD von ho tro co MT 3 3 2" xfId="28649"/>
    <cellStyle name="1_Book2_DK bo tri lai (chinh thuc)_Hoan chinh KH 2012 Von ho tro co MT_Bieu du thao QD von ho tro co MT 3 4" xfId="12233"/>
    <cellStyle name="1_Book2_DK bo tri lai (chinh thuc)_Hoan chinh KH 2012 Von ho tro co MT_Bieu du thao QD von ho tro co MT 3 4 2" xfId="28650"/>
    <cellStyle name="1_Book2_DK bo tri lai (chinh thuc)_Hoan chinh KH 2012 Von ho tro co MT_Bieu du thao QD von ho tro co MT 3 5" xfId="28647"/>
    <cellStyle name="1_Book2_DK bo tri lai (chinh thuc)_Hoan chinh KH 2012 Von ho tro co MT_Bieu du thao QD von ho tro co MT 4" xfId="12234"/>
    <cellStyle name="1_Book2_DK bo tri lai (chinh thuc)_Hoan chinh KH 2012 Von ho tro co MT_Bieu du thao QD von ho tro co MT 4 2" xfId="28651"/>
    <cellStyle name="1_Book2_DK bo tri lai (chinh thuc)_Hoan chinh KH 2012 Von ho tro co MT_Bieu du thao QD von ho tro co MT 5" xfId="12235"/>
    <cellStyle name="1_Book2_DK bo tri lai (chinh thuc)_Hoan chinh KH 2012 Von ho tro co MT_Bieu du thao QD von ho tro co MT 5 2" xfId="28652"/>
    <cellStyle name="1_Book2_DK bo tri lai (chinh thuc)_Hoan chinh KH 2012 Von ho tro co MT_Bieu du thao QD von ho tro co MT 6" xfId="12236"/>
    <cellStyle name="1_Book2_DK bo tri lai (chinh thuc)_Hoan chinh KH 2012 Von ho tro co MT_Bieu du thao QD von ho tro co MT 6 2" xfId="28653"/>
    <cellStyle name="1_Book2_DK bo tri lai (chinh thuc)_Hoan chinh KH 2012 Von ho tro co MT_Bieu du thao QD von ho tro co MT 7" xfId="28642"/>
    <cellStyle name="1_Book2_DK bo tri lai (chinh thuc)_Hoan chinh KH 2012 Von ho tro co MT_Ke hoach 2012 theo doi (giai ngan 30.6.12)" xfId="12237"/>
    <cellStyle name="1_Book2_DK bo tri lai (chinh thuc)_Hoan chinh KH 2012 Von ho tro co MT_Ke hoach 2012 theo doi (giai ngan 30.6.12) 2" xfId="12238"/>
    <cellStyle name="1_Book2_DK bo tri lai (chinh thuc)_Hoan chinh KH 2012 Von ho tro co MT_Ke hoach 2012 theo doi (giai ngan 30.6.12) 2 2" xfId="12239"/>
    <cellStyle name="1_Book2_DK bo tri lai (chinh thuc)_Hoan chinh KH 2012 Von ho tro co MT_Ke hoach 2012 theo doi (giai ngan 30.6.12) 2 2 2" xfId="28656"/>
    <cellStyle name="1_Book2_DK bo tri lai (chinh thuc)_Hoan chinh KH 2012 Von ho tro co MT_Ke hoach 2012 theo doi (giai ngan 30.6.12) 2 3" xfId="12240"/>
    <cellStyle name="1_Book2_DK bo tri lai (chinh thuc)_Hoan chinh KH 2012 Von ho tro co MT_Ke hoach 2012 theo doi (giai ngan 30.6.12) 2 3 2" xfId="28657"/>
    <cellStyle name="1_Book2_DK bo tri lai (chinh thuc)_Hoan chinh KH 2012 Von ho tro co MT_Ke hoach 2012 theo doi (giai ngan 30.6.12) 2 4" xfId="12241"/>
    <cellStyle name="1_Book2_DK bo tri lai (chinh thuc)_Hoan chinh KH 2012 Von ho tro co MT_Ke hoach 2012 theo doi (giai ngan 30.6.12) 2 4 2" xfId="28658"/>
    <cellStyle name="1_Book2_DK bo tri lai (chinh thuc)_Hoan chinh KH 2012 Von ho tro co MT_Ke hoach 2012 theo doi (giai ngan 30.6.12) 2 5" xfId="28655"/>
    <cellStyle name="1_Book2_DK bo tri lai (chinh thuc)_Hoan chinh KH 2012 Von ho tro co MT_Ke hoach 2012 theo doi (giai ngan 30.6.12) 3" xfId="12242"/>
    <cellStyle name="1_Book2_DK bo tri lai (chinh thuc)_Hoan chinh KH 2012 Von ho tro co MT_Ke hoach 2012 theo doi (giai ngan 30.6.12) 3 2" xfId="12243"/>
    <cellStyle name="1_Book2_DK bo tri lai (chinh thuc)_Hoan chinh KH 2012 Von ho tro co MT_Ke hoach 2012 theo doi (giai ngan 30.6.12) 3 2 2" xfId="28660"/>
    <cellStyle name="1_Book2_DK bo tri lai (chinh thuc)_Hoan chinh KH 2012 Von ho tro co MT_Ke hoach 2012 theo doi (giai ngan 30.6.12) 3 3" xfId="12244"/>
    <cellStyle name="1_Book2_DK bo tri lai (chinh thuc)_Hoan chinh KH 2012 Von ho tro co MT_Ke hoach 2012 theo doi (giai ngan 30.6.12) 3 3 2" xfId="28661"/>
    <cellStyle name="1_Book2_DK bo tri lai (chinh thuc)_Hoan chinh KH 2012 Von ho tro co MT_Ke hoach 2012 theo doi (giai ngan 30.6.12) 3 4" xfId="12245"/>
    <cellStyle name="1_Book2_DK bo tri lai (chinh thuc)_Hoan chinh KH 2012 Von ho tro co MT_Ke hoach 2012 theo doi (giai ngan 30.6.12) 3 4 2" xfId="28662"/>
    <cellStyle name="1_Book2_DK bo tri lai (chinh thuc)_Hoan chinh KH 2012 Von ho tro co MT_Ke hoach 2012 theo doi (giai ngan 30.6.12) 3 5" xfId="28659"/>
    <cellStyle name="1_Book2_DK bo tri lai (chinh thuc)_Hoan chinh KH 2012 Von ho tro co MT_Ke hoach 2012 theo doi (giai ngan 30.6.12) 4" xfId="12246"/>
    <cellStyle name="1_Book2_DK bo tri lai (chinh thuc)_Hoan chinh KH 2012 Von ho tro co MT_Ke hoach 2012 theo doi (giai ngan 30.6.12) 4 2" xfId="28663"/>
    <cellStyle name="1_Book2_DK bo tri lai (chinh thuc)_Hoan chinh KH 2012 Von ho tro co MT_Ke hoach 2012 theo doi (giai ngan 30.6.12) 5" xfId="12247"/>
    <cellStyle name="1_Book2_DK bo tri lai (chinh thuc)_Hoan chinh KH 2012 Von ho tro co MT_Ke hoach 2012 theo doi (giai ngan 30.6.12) 5 2" xfId="28664"/>
    <cellStyle name="1_Book2_DK bo tri lai (chinh thuc)_Hoan chinh KH 2012 Von ho tro co MT_Ke hoach 2012 theo doi (giai ngan 30.6.12) 6" xfId="12248"/>
    <cellStyle name="1_Book2_DK bo tri lai (chinh thuc)_Hoan chinh KH 2012 Von ho tro co MT_Ke hoach 2012 theo doi (giai ngan 30.6.12) 6 2" xfId="28665"/>
    <cellStyle name="1_Book2_DK bo tri lai (chinh thuc)_Hoan chinh KH 2012 Von ho tro co MT_Ke hoach 2012 theo doi (giai ngan 30.6.12) 7" xfId="28654"/>
    <cellStyle name="1_Book2_DK bo tri lai (chinh thuc)_Ke hoach 2012 (theo doi)" xfId="12249"/>
    <cellStyle name="1_Book2_DK bo tri lai (chinh thuc)_Ke hoach 2012 (theo doi) 2" xfId="12250"/>
    <cellStyle name="1_Book2_DK bo tri lai (chinh thuc)_Ke hoach 2012 (theo doi) 2 2" xfId="12251"/>
    <cellStyle name="1_Book2_DK bo tri lai (chinh thuc)_Ke hoach 2012 (theo doi) 2 2 2" xfId="28668"/>
    <cellStyle name="1_Book2_DK bo tri lai (chinh thuc)_Ke hoach 2012 (theo doi) 2 3" xfId="12252"/>
    <cellStyle name="1_Book2_DK bo tri lai (chinh thuc)_Ke hoach 2012 (theo doi) 2 3 2" xfId="28669"/>
    <cellStyle name="1_Book2_DK bo tri lai (chinh thuc)_Ke hoach 2012 (theo doi) 2 4" xfId="12253"/>
    <cellStyle name="1_Book2_DK bo tri lai (chinh thuc)_Ke hoach 2012 (theo doi) 2 4 2" xfId="28670"/>
    <cellStyle name="1_Book2_DK bo tri lai (chinh thuc)_Ke hoach 2012 (theo doi) 2 5" xfId="28667"/>
    <cellStyle name="1_Book2_DK bo tri lai (chinh thuc)_Ke hoach 2012 (theo doi) 3" xfId="12254"/>
    <cellStyle name="1_Book2_DK bo tri lai (chinh thuc)_Ke hoach 2012 (theo doi) 3 2" xfId="12255"/>
    <cellStyle name="1_Book2_DK bo tri lai (chinh thuc)_Ke hoach 2012 (theo doi) 3 2 2" xfId="28672"/>
    <cellStyle name="1_Book2_DK bo tri lai (chinh thuc)_Ke hoach 2012 (theo doi) 3 3" xfId="12256"/>
    <cellStyle name="1_Book2_DK bo tri lai (chinh thuc)_Ke hoach 2012 (theo doi) 3 3 2" xfId="28673"/>
    <cellStyle name="1_Book2_DK bo tri lai (chinh thuc)_Ke hoach 2012 (theo doi) 3 4" xfId="12257"/>
    <cellStyle name="1_Book2_DK bo tri lai (chinh thuc)_Ke hoach 2012 (theo doi) 3 4 2" xfId="28674"/>
    <cellStyle name="1_Book2_DK bo tri lai (chinh thuc)_Ke hoach 2012 (theo doi) 3 5" xfId="28671"/>
    <cellStyle name="1_Book2_DK bo tri lai (chinh thuc)_Ke hoach 2012 (theo doi) 4" xfId="12258"/>
    <cellStyle name="1_Book2_DK bo tri lai (chinh thuc)_Ke hoach 2012 (theo doi) 4 2" xfId="28675"/>
    <cellStyle name="1_Book2_DK bo tri lai (chinh thuc)_Ke hoach 2012 (theo doi) 5" xfId="12259"/>
    <cellStyle name="1_Book2_DK bo tri lai (chinh thuc)_Ke hoach 2012 (theo doi) 5 2" xfId="28676"/>
    <cellStyle name="1_Book2_DK bo tri lai (chinh thuc)_Ke hoach 2012 (theo doi) 6" xfId="12260"/>
    <cellStyle name="1_Book2_DK bo tri lai (chinh thuc)_Ke hoach 2012 (theo doi) 6 2" xfId="28677"/>
    <cellStyle name="1_Book2_DK bo tri lai (chinh thuc)_Ke hoach 2012 (theo doi) 7" xfId="28666"/>
    <cellStyle name="1_Book2_DK bo tri lai (chinh thuc)_Ke hoach 2012 theo doi (giai ngan 30.6.12)" xfId="12261"/>
    <cellStyle name="1_Book2_DK bo tri lai (chinh thuc)_Ke hoach 2012 theo doi (giai ngan 30.6.12) 2" xfId="12262"/>
    <cellStyle name="1_Book2_DK bo tri lai (chinh thuc)_Ke hoach 2012 theo doi (giai ngan 30.6.12) 2 2" xfId="12263"/>
    <cellStyle name="1_Book2_DK bo tri lai (chinh thuc)_Ke hoach 2012 theo doi (giai ngan 30.6.12) 2 2 2" xfId="28680"/>
    <cellStyle name="1_Book2_DK bo tri lai (chinh thuc)_Ke hoach 2012 theo doi (giai ngan 30.6.12) 2 3" xfId="12264"/>
    <cellStyle name="1_Book2_DK bo tri lai (chinh thuc)_Ke hoach 2012 theo doi (giai ngan 30.6.12) 2 3 2" xfId="28681"/>
    <cellStyle name="1_Book2_DK bo tri lai (chinh thuc)_Ke hoach 2012 theo doi (giai ngan 30.6.12) 2 4" xfId="12265"/>
    <cellStyle name="1_Book2_DK bo tri lai (chinh thuc)_Ke hoach 2012 theo doi (giai ngan 30.6.12) 2 4 2" xfId="28682"/>
    <cellStyle name="1_Book2_DK bo tri lai (chinh thuc)_Ke hoach 2012 theo doi (giai ngan 30.6.12) 2 5" xfId="28679"/>
    <cellStyle name="1_Book2_DK bo tri lai (chinh thuc)_Ke hoach 2012 theo doi (giai ngan 30.6.12) 3" xfId="12266"/>
    <cellStyle name="1_Book2_DK bo tri lai (chinh thuc)_Ke hoach 2012 theo doi (giai ngan 30.6.12) 3 2" xfId="12267"/>
    <cellStyle name="1_Book2_DK bo tri lai (chinh thuc)_Ke hoach 2012 theo doi (giai ngan 30.6.12) 3 2 2" xfId="28684"/>
    <cellStyle name="1_Book2_DK bo tri lai (chinh thuc)_Ke hoach 2012 theo doi (giai ngan 30.6.12) 3 3" xfId="12268"/>
    <cellStyle name="1_Book2_DK bo tri lai (chinh thuc)_Ke hoach 2012 theo doi (giai ngan 30.6.12) 3 3 2" xfId="28685"/>
    <cellStyle name="1_Book2_DK bo tri lai (chinh thuc)_Ke hoach 2012 theo doi (giai ngan 30.6.12) 3 4" xfId="12269"/>
    <cellStyle name="1_Book2_DK bo tri lai (chinh thuc)_Ke hoach 2012 theo doi (giai ngan 30.6.12) 3 4 2" xfId="28686"/>
    <cellStyle name="1_Book2_DK bo tri lai (chinh thuc)_Ke hoach 2012 theo doi (giai ngan 30.6.12) 3 5" xfId="28683"/>
    <cellStyle name="1_Book2_DK bo tri lai (chinh thuc)_Ke hoach 2012 theo doi (giai ngan 30.6.12) 4" xfId="12270"/>
    <cellStyle name="1_Book2_DK bo tri lai (chinh thuc)_Ke hoach 2012 theo doi (giai ngan 30.6.12) 4 2" xfId="28687"/>
    <cellStyle name="1_Book2_DK bo tri lai (chinh thuc)_Ke hoach 2012 theo doi (giai ngan 30.6.12) 5" xfId="12271"/>
    <cellStyle name="1_Book2_DK bo tri lai (chinh thuc)_Ke hoach 2012 theo doi (giai ngan 30.6.12) 5 2" xfId="28688"/>
    <cellStyle name="1_Book2_DK bo tri lai (chinh thuc)_Ke hoach 2012 theo doi (giai ngan 30.6.12) 6" xfId="12272"/>
    <cellStyle name="1_Book2_DK bo tri lai (chinh thuc)_Ke hoach 2012 theo doi (giai ngan 30.6.12) 6 2" xfId="28689"/>
    <cellStyle name="1_Book2_DK bo tri lai (chinh thuc)_Ke hoach 2012 theo doi (giai ngan 30.6.12) 7" xfId="28678"/>
    <cellStyle name="1_Book2_Ke hoach 2010 (theo doi)" xfId="12273"/>
    <cellStyle name="1_Book2_Ke hoach 2010 (theo doi) 2" xfId="12274"/>
    <cellStyle name="1_Book2_Ke hoach 2010 (theo doi) 2 2" xfId="12275"/>
    <cellStyle name="1_Book2_Ke hoach 2010 (theo doi) 2 2 2" xfId="28692"/>
    <cellStyle name="1_Book2_Ke hoach 2010 (theo doi) 2 3" xfId="12276"/>
    <cellStyle name="1_Book2_Ke hoach 2010 (theo doi) 2 3 2" xfId="28693"/>
    <cellStyle name="1_Book2_Ke hoach 2010 (theo doi) 2 4" xfId="12277"/>
    <cellStyle name="1_Book2_Ke hoach 2010 (theo doi) 2 4 2" xfId="28694"/>
    <cellStyle name="1_Book2_Ke hoach 2010 (theo doi) 2 5" xfId="28691"/>
    <cellStyle name="1_Book2_Ke hoach 2010 (theo doi) 3" xfId="12278"/>
    <cellStyle name="1_Book2_Ke hoach 2010 (theo doi) 3 2" xfId="28695"/>
    <cellStyle name="1_Book2_Ke hoach 2010 (theo doi) 4" xfId="12279"/>
    <cellStyle name="1_Book2_Ke hoach 2010 (theo doi) 4 2" xfId="28696"/>
    <cellStyle name="1_Book2_Ke hoach 2010 (theo doi) 5" xfId="12280"/>
    <cellStyle name="1_Book2_Ke hoach 2010 (theo doi) 5 2" xfId="28697"/>
    <cellStyle name="1_Book2_Ke hoach 2010 (theo doi) 6" xfId="28690"/>
    <cellStyle name="1_Book2_Ke hoach 2010 (theo doi)_BC von DTPT 6 thang 2012" xfId="12281"/>
    <cellStyle name="1_Book2_Ke hoach 2010 (theo doi)_BC von DTPT 6 thang 2012 2" xfId="12282"/>
    <cellStyle name="1_Book2_Ke hoach 2010 (theo doi)_BC von DTPT 6 thang 2012 2 2" xfId="12283"/>
    <cellStyle name="1_Book2_Ke hoach 2010 (theo doi)_BC von DTPT 6 thang 2012 2 2 2" xfId="28700"/>
    <cellStyle name="1_Book2_Ke hoach 2010 (theo doi)_BC von DTPT 6 thang 2012 2 3" xfId="12284"/>
    <cellStyle name="1_Book2_Ke hoach 2010 (theo doi)_BC von DTPT 6 thang 2012 2 3 2" xfId="28701"/>
    <cellStyle name="1_Book2_Ke hoach 2010 (theo doi)_BC von DTPT 6 thang 2012 2 4" xfId="12285"/>
    <cellStyle name="1_Book2_Ke hoach 2010 (theo doi)_BC von DTPT 6 thang 2012 2 4 2" xfId="28702"/>
    <cellStyle name="1_Book2_Ke hoach 2010 (theo doi)_BC von DTPT 6 thang 2012 2 5" xfId="28699"/>
    <cellStyle name="1_Book2_Ke hoach 2010 (theo doi)_BC von DTPT 6 thang 2012 3" xfId="12286"/>
    <cellStyle name="1_Book2_Ke hoach 2010 (theo doi)_BC von DTPT 6 thang 2012 3 2" xfId="28703"/>
    <cellStyle name="1_Book2_Ke hoach 2010 (theo doi)_BC von DTPT 6 thang 2012 4" xfId="12287"/>
    <cellStyle name="1_Book2_Ke hoach 2010 (theo doi)_BC von DTPT 6 thang 2012 4 2" xfId="28704"/>
    <cellStyle name="1_Book2_Ke hoach 2010 (theo doi)_BC von DTPT 6 thang 2012 5" xfId="12288"/>
    <cellStyle name="1_Book2_Ke hoach 2010 (theo doi)_BC von DTPT 6 thang 2012 5 2" xfId="28705"/>
    <cellStyle name="1_Book2_Ke hoach 2010 (theo doi)_BC von DTPT 6 thang 2012 6" xfId="28698"/>
    <cellStyle name="1_Book2_Ke hoach 2010 (theo doi)_Bieu du thao QD von ho tro co MT" xfId="12289"/>
    <cellStyle name="1_Book2_Ke hoach 2010 (theo doi)_Bieu du thao QD von ho tro co MT 2" xfId="12290"/>
    <cellStyle name="1_Book2_Ke hoach 2010 (theo doi)_Bieu du thao QD von ho tro co MT 2 2" xfId="12291"/>
    <cellStyle name="1_Book2_Ke hoach 2010 (theo doi)_Bieu du thao QD von ho tro co MT 2 2 2" xfId="28708"/>
    <cellStyle name="1_Book2_Ke hoach 2010 (theo doi)_Bieu du thao QD von ho tro co MT 2 3" xfId="12292"/>
    <cellStyle name="1_Book2_Ke hoach 2010 (theo doi)_Bieu du thao QD von ho tro co MT 2 3 2" xfId="28709"/>
    <cellStyle name="1_Book2_Ke hoach 2010 (theo doi)_Bieu du thao QD von ho tro co MT 2 4" xfId="12293"/>
    <cellStyle name="1_Book2_Ke hoach 2010 (theo doi)_Bieu du thao QD von ho tro co MT 2 4 2" xfId="28710"/>
    <cellStyle name="1_Book2_Ke hoach 2010 (theo doi)_Bieu du thao QD von ho tro co MT 2 5" xfId="28707"/>
    <cellStyle name="1_Book2_Ke hoach 2010 (theo doi)_Bieu du thao QD von ho tro co MT 3" xfId="12294"/>
    <cellStyle name="1_Book2_Ke hoach 2010 (theo doi)_Bieu du thao QD von ho tro co MT 3 2" xfId="28711"/>
    <cellStyle name="1_Book2_Ke hoach 2010 (theo doi)_Bieu du thao QD von ho tro co MT 4" xfId="12295"/>
    <cellStyle name="1_Book2_Ke hoach 2010 (theo doi)_Bieu du thao QD von ho tro co MT 4 2" xfId="28712"/>
    <cellStyle name="1_Book2_Ke hoach 2010 (theo doi)_Bieu du thao QD von ho tro co MT 5" xfId="12296"/>
    <cellStyle name="1_Book2_Ke hoach 2010 (theo doi)_Bieu du thao QD von ho tro co MT 5 2" xfId="28713"/>
    <cellStyle name="1_Book2_Ke hoach 2010 (theo doi)_Bieu du thao QD von ho tro co MT 6" xfId="28706"/>
    <cellStyle name="1_Book2_Ke hoach 2010 (theo doi)_Ke hoach 2012 (theo doi)" xfId="12297"/>
    <cellStyle name="1_Book2_Ke hoach 2010 (theo doi)_Ke hoach 2012 (theo doi) 2" xfId="12298"/>
    <cellStyle name="1_Book2_Ke hoach 2010 (theo doi)_Ke hoach 2012 (theo doi) 2 2" xfId="12299"/>
    <cellStyle name="1_Book2_Ke hoach 2010 (theo doi)_Ke hoach 2012 (theo doi) 2 2 2" xfId="28716"/>
    <cellStyle name="1_Book2_Ke hoach 2010 (theo doi)_Ke hoach 2012 (theo doi) 2 3" xfId="12300"/>
    <cellStyle name="1_Book2_Ke hoach 2010 (theo doi)_Ke hoach 2012 (theo doi) 2 3 2" xfId="28717"/>
    <cellStyle name="1_Book2_Ke hoach 2010 (theo doi)_Ke hoach 2012 (theo doi) 2 4" xfId="12301"/>
    <cellStyle name="1_Book2_Ke hoach 2010 (theo doi)_Ke hoach 2012 (theo doi) 2 4 2" xfId="28718"/>
    <cellStyle name="1_Book2_Ke hoach 2010 (theo doi)_Ke hoach 2012 (theo doi) 2 5" xfId="28715"/>
    <cellStyle name="1_Book2_Ke hoach 2010 (theo doi)_Ke hoach 2012 (theo doi) 3" xfId="12302"/>
    <cellStyle name="1_Book2_Ke hoach 2010 (theo doi)_Ke hoach 2012 (theo doi) 3 2" xfId="28719"/>
    <cellStyle name="1_Book2_Ke hoach 2010 (theo doi)_Ke hoach 2012 (theo doi) 4" xfId="12303"/>
    <cellStyle name="1_Book2_Ke hoach 2010 (theo doi)_Ke hoach 2012 (theo doi) 4 2" xfId="28720"/>
    <cellStyle name="1_Book2_Ke hoach 2010 (theo doi)_Ke hoach 2012 (theo doi) 5" xfId="12304"/>
    <cellStyle name="1_Book2_Ke hoach 2010 (theo doi)_Ke hoach 2012 (theo doi) 5 2" xfId="28721"/>
    <cellStyle name="1_Book2_Ke hoach 2010 (theo doi)_Ke hoach 2012 (theo doi) 6" xfId="28714"/>
    <cellStyle name="1_Book2_Ke hoach 2010 (theo doi)_Ke hoach 2012 theo doi (giai ngan 30.6.12)" xfId="12305"/>
    <cellStyle name="1_Book2_Ke hoach 2010 (theo doi)_Ke hoach 2012 theo doi (giai ngan 30.6.12) 2" xfId="12306"/>
    <cellStyle name="1_Book2_Ke hoach 2010 (theo doi)_Ke hoach 2012 theo doi (giai ngan 30.6.12) 2 2" xfId="12307"/>
    <cellStyle name="1_Book2_Ke hoach 2010 (theo doi)_Ke hoach 2012 theo doi (giai ngan 30.6.12) 2 2 2" xfId="28724"/>
    <cellStyle name="1_Book2_Ke hoach 2010 (theo doi)_Ke hoach 2012 theo doi (giai ngan 30.6.12) 2 3" xfId="12308"/>
    <cellStyle name="1_Book2_Ke hoach 2010 (theo doi)_Ke hoach 2012 theo doi (giai ngan 30.6.12) 2 3 2" xfId="28725"/>
    <cellStyle name="1_Book2_Ke hoach 2010 (theo doi)_Ke hoach 2012 theo doi (giai ngan 30.6.12) 2 4" xfId="12309"/>
    <cellStyle name="1_Book2_Ke hoach 2010 (theo doi)_Ke hoach 2012 theo doi (giai ngan 30.6.12) 2 4 2" xfId="28726"/>
    <cellStyle name="1_Book2_Ke hoach 2010 (theo doi)_Ke hoach 2012 theo doi (giai ngan 30.6.12) 2 5" xfId="28723"/>
    <cellStyle name="1_Book2_Ke hoach 2010 (theo doi)_Ke hoach 2012 theo doi (giai ngan 30.6.12) 3" xfId="12310"/>
    <cellStyle name="1_Book2_Ke hoach 2010 (theo doi)_Ke hoach 2012 theo doi (giai ngan 30.6.12) 3 2" xfId="28727"/>
    <cellStyle name="1_Book2_Ke hoach 2010 (theo doi)_Ke hoach 2012 theo doi (giai ngan 30.6.12) 4" xfId="12311"/>
    <cellStyle name="1_Book2_Ke hoach 2010 (theo doi)_Ke hoach 2012 theo doi (giai ngan 30.6.12) 4 2" xfId="28728"/>
    <cellStyle name="1_Book2_Ke hoach 2010 (theo doi)_Ke hoach 2012 theo doi (giai ngan 30.6.12) 5" xfId="12312"/>
    <cellStyle name="1_Book2_Ke hoach 2010 (theo doi)_Ke hoach 2012 theo doi (giai ngan 30.6.12) 5 2" xfId="28729"/>
    <cellStyle name="1_Book2_Ke hoach 2010 (theo doi)_Ke hoach 2012 theo doi (giai ngan 30.6.12) 6" xfId="28722"/>
    <cellStyle name="1_Book2_Ke hoach 2012 (theo doi)" xfId="12313"/>
    <cellStyle name="1_Book2_Ke hoach 2012 (theo doi) 2" xfId="12314"/>
    <cellStyle name="1_Book2_Ke hoach 2012 (theo doi) 2 2" xfId="12315"/>
    <cellStyle name="1_Book2_Ke hoach 2012 (theo doi) 2 2 2" xfId="28732"/>
    <cellStyle name="1_Book2_Ke hoach 2012 (theo doi) 2 3" xfId="12316"/>
    <cellStyle name="1_Book2_Ke hoach 2012 (theo doi) 2 3 2" xfId="28733"/>
    <cellStyle name="1_Book2_Ke hoach 2012 (theo doi) 2 4" xfId="12317"/>
    <cellStyle name="1_Book2_Ke hoach 2012 (theo doi) 2 4 2" xfId="28734"/>
    <cellStyle name="1_Book2_Ke hoach 2012 (theo doi) 2 5" xfId="28731"/>
    <cellStyle name="1_Book2_Ke hoach 2012 (theo doi) 3" xfId="12318"/>
    <cellStyle name="1_Book2_Ke hoach 2012 (theo doi) 3 2" xfId="28735"/>
    <cellStyle name="1_Book2_Ke hoach 2012 (theo doi) 4" xfId="12319"/>
    <cellStyle name="1_Book2_Ke hoach 2012 (theo doi) 4 2" xfId="28736"/>
    <cellStyle name="1_Book2_Ke hoach 2012 (theo doi) 5" xfId="12320"/>
    <cellStyle name="1_Book2_Ke hoach 2012 (theo doi) 5 2" xfId="28737"/>
    <cellStyle name="1_Book2_Ke hoach 2012 (theo doi) 6" xfId="28730"/>
    <cellStyle name="1_Book2_Ke hoach 2012 theo doi (giai ngan 30.6.12)" xfId="12321"/>
    <cellStyle name="1_Book2_Ke hoach 2012 theo doi (giai ngan 30.6.12) 2" xfId="12322"/>
    <cellStyle name="1_Book2_Ke hoach 2012 theo doi (giai ngan 30.6.12) 2 2" xfId="12323"/>
    <cellStyle name="1_Book2_Ke hoach 2012 theo doi (giai ngan 30.6.12) 2 2 2" xfId="28740"/>
    <cellStyle name="1_Book2_Ke hoach 2012 theo doi (giai ngan 30.6.12) 2 3" xfId="12324"/>
    <cellStyle name="1_Book2_Ke hoach 2012 theo doi (giai ngan 30.6.12) 2 3 2" xfId="28741"/>
    <cellStyle name="1_Book2_Ke hoach 2012 theo doi (giai ngan 30.6.12) 2 4" xfId="12325"/>
    <cellStyle name="1_Book2_Ke hoach 2012 theo doi (giai ngan 30.6.12) 2 4 2" xfId="28742"/>
    <cellStyle name="1_Book2_Ke hoach 2012 theo doi (giai ngan 30.6.12) 2 5" xfId="28739"/>
    <cellStyle name="1_Book2_Ke hoach 2012 theo doi (giai ngan 30.6.12) 3" xfId="12326"/>
    <cellStyle name="1_Book2_Ke hoach 2012 theo doi (giai ngan 30.6.12) 3 2" xfId="28743"/>
    <cellStyle name="1_Book2_Ke hoach 2012 theo doi (giai ngan 30.6.12) 4" xfId="12327"/>
    <cellStyle name="1_Book2_Ke hoach 2012 theo doi (giai ngan 30.6.12) 4 2" xfId="28744"/>
    <cellStyle name="1_Book2_Ke hoach 2012 theo doi (giai ngan 30.6.12) 5" xfId="12328"/>
    <cellStyle name="1_Book2_Ke hoach 2012 theo doi (giai ngan 30.6.12) 5 2" xfId="28745"/>
    <cellStyle name="1_Book2_Ke hoach 2012 theo doi (giai ngan 30.6.12) 6" xfId="28738"/>
    <cellStyle name="1_Book2_Ke hoach nam 2013 nguon MT(theo doi) den 31-5-13" xfId="12329"/>
    <cellStyle name="1_Book2_Ke hoach nam 2013 nguon MT(theo doi) den 31-5-13 2" xfId="12330"/>
    <cellStyle name="1_Book2_Ke hoach nam 2013 nguon MT(theo doi) den 31-5-13 2 2" xfId="12331"/>
    <cellStyle name="1_Book2_Ke hoach nam 2013 nguon MT(theo doi) den 31-5-13 2 2 2" xfId="28748"/>
    <cellStyle name="1_Book2_Ke hoach nam 2013 nguon MT(theo doi) den 31-5-13 2 3" xfId="12332"/>
    <cellStyle name="1_Book2_Ke hoach nam 2013 nguon MT(theo doi) den 31-5-13 2 3 2" xfId="28749"/>
    <cellStyle name="1_Book2_Ke hoach nam 2013 nguon MT(theo doi) den 31-5-13 2 4" xfId="12333"/>
    <cellStyle name="1_Book2_Ke hoach nam 2013 nguon MT(theo doi) den 31-5-13 2 4 2" xfId="28750"/>
    <cellStyle name="1_Book2_Ke hoach nam 2013 nguon MT(theo doi) den 31-5-13 2 5" xfId="28747"/>
    <cellStyle name="1_Book2_Ke hoach nam 2013 nguon MT(theo doi) den 31-5-13 3" xfId="12334"/>
    <cellStyle name="1_Book2_Ke hoach nam 2013 nguon MT(theo doi) den 31-5-13 3 2" xfId="28751"/>
    <cellStyle name="1_Book2_Ke hoach nam 2013 nguon MT(theo doi) den 31-5-13 4" xfId="12335"/>
    <cellStyle name="1_Book2_Ke hoach nam 2013 nguon MT(theo doi) den 31-5-13 4 2" xfId="28752"/>
    <cellStyle name="1_Book2_Ke hoach nam 2013 nguon MT(theo doi) den 31-5-13 5" xfId="12336"/>
    <cellStyle name="1_Book2_Ke hoach nam 2013 nguon MT(theo doi) den 31-5-13 5 2" xfId="28753"/>
    <cellStyle name="1_Book2_Ke hoach nam 2013 nguon MT(theo doi) den 31-5-13 6" xfId="28746"/>
    <cellStyle name="1_Book2_pvhung.skhdt 20117113152041 Danh muc cong trinh trong diem" xfId="12337"/>
    <cellStyle name="1_Book2_pvhung.skhdt 20117113152041 Danh muc cong trinh trong diem 2" xfId="12338"/>
    <cellStyle name="1_Book2_pvhung.skhdt 20117113152041 Danh muc cong trinh trong diem 2 2" xfId="12339"/>
    <cellStyle name="1_Book2_pvhung.skhdt 20117113152041 Danh muc cong trinh trong diem 2 2 2" xfId="12340"/>
    <cellStyle name="1_Book2_pvhung.skhdt 20117113152041 Danh muc cong trinh trong diem 2 2 2 2" xfId="28757"/>
    <cellStyle name="1_Book2_pvhung.skhdt 20117113152041 Danh muc cong trinh trong diem 2 2 3" xfId="12341"/>
    <cellStyle name="1_Book2_pvhung.skhdt 20117113152041 Danh muc cong trinh trong diem 2 2 3 2" xfId="28758"/>
    <cellStyle name="1_Book2_pvhung.skhdt 20117113152041 Danh muc cong trinh trong diem 2 2 4" xfId="12342"/>
    <cellStyle name="1_Book2_pvhung.skhdt 20117113152041 Danh muc cong trinh trong diem 2 2 4 2" xfId="28759"/>
    <cellStyle name="1_Book2_pvhung.skhdt 20117113152041 Danh muc cong trinh trong diem 2 2 5" xfId="28756"/>
    <cellStyle name="1_Book2_pvhung.skhdt 20117113152041 Danh muc cong trinh trong diem 2 3" xfId="12343"/>
    <cellStyle name="1_Book2_pvhung.skhdt 20117113152041 Danh muc cong trinh trong diem 2 3 2" xfId="28760"/>
    <cellStyle name="1_Book2_pvhung.skhdt 20117113152041 Danh muc cong trinh trong diem 2 4" xfId="12344"/>
    <cellStyle name="1_Book2_pvhung.skhdt 20117113152041 Danh muc cong trinh trong diem 2 4 2" xfId="28761"/>
    <cellStyle name="1_Book2_pvhung.skhdt 20117113152041 Danh muc cong trinh trong diem 2 5" xfId="12345"/>
    <cellStyle name="1_Book2_pvhung.skhdt 20117113152041 Danh muc cong trinh trong diem 2 5 2" xfId="28762"/>
    <cellStyle name="1_Book2_pvhung.skhdt 20117113152041 Danh muc cong trinh trong diem 2 6" xfId="28755"/>
    <cellStyle name="1_Book2_pvhung.skhdt 20117113152041 Danh muc cong trinh trong diem 3" xfId="12346"/>
    <cellStyle name="1_Book2_pvhung.skhdt 20117113152041 Danh muc cong trinh trong diem 3 2" xfId="12347"/>
    <cellStyle name="1_Book2_pvhung.skhdt 20117113152041 Danh muc cong trinh trong diem 3 2 2" xfId="28764"/>
    <cellStyle name="1_Book2_pvhung.skhdt 20117113152041 Danh muc cong trinh trong diem 3 3" xfId="12348"/>
    <cellStyle name="1_Book2_pvhung.skhdt 20117113152041 Danh muc cong trinh trong diem 3 3 2" xfId="28765"/>
    <cellStyle name="1_Book2_pvhung.skhdt 20117113152041 Danh muc cong trinh trong diem 3 4" xfId="12349"/>
    <cellStyle name="1_Book2_pvhung.skhdt 20117113152041 Danh muc cong trinh trong diem 3 4 2" xfId="28766"/>
    <cellStyle name="1_Book2_pvhung.skhdt 20117113152041 Danh muc cong trinh trong diem 3 5" xfId="28763"/>
    <cellStyle name="1_Book2_pvhung.skhdt 20117113152041 Danh muc cong trinh trong diem 4" xfId="12350"/>
    <cellStyle name="1_Book2_pvhung.skhdt 20117113152041 Danh muc cong trinh trong diem 4 2" xfId="28767"/>
    <cellStyle name="1_Book2_pvhung.skhdt 20117113152041 Danh muc cong trinh trong diem 5" xfId="12351"/>
    <cellStyle name="1_Book2_pvhung.skhdt 20117113152041 Danh muc cong trinh trong diem 5 2" xfId="28768"/>
    <cellStyle name="1_Book2_pvhung.skhdt 20117113152041 Danh muc cong trinh trong diem 6" xfId="12352"/>
    <cellStyle name="1_Book2_pvhung.skhdt 20117113152041 Danh muc cong trinh trong diem 6 2" xfId="28769"/>
    <cellStyle name="1_Book2_pvhung.skhdt 20117113152041 Danh muc cong trinh trong diem 7" xfId="28754"/>
    <cellStyle name="1_Book2_pvhung.skhdt 20117113152041 Danh muc cong trinh trong diem_BC von DTPT 6 thang 2012" xfId="12353"/>
    <cellStyle name="1_Book2_pvhung.skhdt 20117113152041 Danh muc cong trinh trong diem_BC von DTPT 6 thang 2012 2" xfId="12354"/>
    <cellStyle name="1_Book2_pvhung.skhdt 20117113152041 Danh muc cong trinh trong diem_BC von DTPT 6 thang 2012 2 2" xfId="12355"/>
    <cellStyle name="1_Book2_pvhung.skhdt 20117113152041 Danh muc cong trinh trong diem_BC von DTPT 6 thang 2012 2 2 2" xfId="12356"/>
    <cellStyle name="1_Book2_pvhung.skhdt 20117113152041 Danh muc cong trinh trong diem_BC von DTPT 6 thang 2012 2 2 2 2" xfId="28773"/>
    <cellStyle name="1_Book2_pvhung.skhdt 20117113152041 Danh muc cong trinh trong diem_BC von DTPT 6 thang 2012 2 2 3" xfId="12357"/>
    <cellStyle name="1_Book2_pvhung.skhdt 20117113152041 Danh muc cong trinh trong diem_BC von DTPT 6 thang 2012 2 2 3 2" xfId="28774"/>
    <cellStyle name="1_Book2_pvhung.skhdt 20117113152041 Danh muc cong trinh trong diem_BC von DTPT 6 thang 2012 2 2 4" xfId="12358"/>
    <cellStyle name="1_Book2_pvhung.skhdt 20117113152041 Danh muc cong trinh trong diem_BC von DTPT 6 thang 2012 2 2 4 2" xfId="28775"/>
    <cellStyle name="1_Book2_pvhung.skhdt 20117113152041 Danh muc cong trinh trong diem_BC von DTPT 6 thang 2012 2 2 5" xfId="28772"/>
    <cellStyle name="1_Book2_pvhung.skhdt 20117113152041 Danh muc cong trinh trong diem_BC von DTPT 6 thang 2012 2 3" xfId="12359"/>
    <cellStyle name="1_Book2_pvhung.skhdt 20117113152041 Danh muc cong trinh trong diem_BC von DTPT 6 thang 2012 2 3 2" xfId="28776"/>
    <cellStyle name="1_Book2_pvhung.skhdt 20117113152041 Danh muc cong trinh trong diem_BC von DTPT 6 thang 2012 2 4" xfId="12360"/>
    <cellStyle name="1_Book2_pvhung.skhdt 20117113152041 Danh muc cong trinh trong diem_BC von DTPT 6 thang 2012 2 4 2" xfId="28777"/>
    <cellStyle name="1_Book2_pvhung.skhdt 20117113152041 Danh muc cong trinh trong diem_BC von DTPT 6 thang 2012 2 5" xfId="12361"/>
    <cellStyle name="1_Book2_pvhung.skhdt 20117113152041 Danh muc cong trinh trong diem_BC von DTPT 6 thang 2012 2 5 2" xfId="28778"/>
    <cellStyle name="1_Book2_pvhung.skhdt 20117113152041 Danh muc cong trinh trong diem_BC von DTPT 6 thang 2012 2 6" xfId="28771"/>
    <cellStyle name="1_Book2_pvhung.skhdt 20117113152041 Danh muc cong trinh trong diem_BC von DTPT 6 thang 2012 3" xfId="12362"/>
    <cellStyle name="1_Book2_pvhung.skhdt 20117113152041 Danh muc cong trinh trong diem_BC von DTPT 6 thang 2012 3 2" xfId="12363"/>
    <cellStyle name="1_Book2_pvhung.skhdt 20117113152041 Danh muc cong trinh trong diem_BC von DTPT 6 thang 2012 3 2 2" xfId="28780"/>
    <cellStyle name="1_Book2_pvhung.skhdt 20117113152041 Danh muc cong trinh trong diem_BC von DTPT 6 thang 2012 3 3" xfId="12364"/>
    <cellStyle name="1_Book2_pvhung.skhdt 20117113152041 Danh muc cong trinh trong diem_BC von DTPT 6 thang 2012 3 3 2" xfId="28781"/>
    <cellStyle name="1_Book2_pvhung.skhdt 20117113152041 Danh muc cong trinh trong diem_BC von DTPT 6 thang 2012 3 4" xfId="12365"/>
    <cellStyle name="1_Book2_pvhung.skhdt 20117113152041 Danh muc cong trinh trong diem_BC von DTPT 6 thang 2012 3 4 2" xfId="28782"/>
    <cellStyle name="1_Book2_pvhung.skhdt 20117113152041 Danh muc cong trinh trong diem_BC von DTPT 6 thang 2012 3 5" xfId="28779"/>
    <cellStyle name="1_Book2_pvhung.skhdt 20117113152041 Danh muc cong trinh trong diem_BC von DTPT 6 thang 2012 4" xfId="12366"/>
    <cellStyle name="1_Book2_pvhung.skhdt 20117113152041 Danh muc cong trinh trong diem_BC von DTPT 6 thang 2012 4 2" xfId="28783"/>
    <cellStyle name="1_Book2_pvhung.skhdt 20117113152041 Danh muc cong trinh trong diem_BC von DTPT 6 thang 2012 5" xfId="12367"/>
    <cellStyle name="1_Book2_pvhung.skhdt 20117113152041 Danh muc cong trinh trong diem_BC von DTPT 6 thang 2012 5 2" xfId="28784"/>
    <cellStyle name="1_Book2_pvhung.skhdt 20117113152041 Danh muc cong trinh trong diem_BC von DTPT 6 thang 2012 6" xfId="12368"/>
    <cellStyle name="1_Book2_pvhung.skhdt 20117113152041 Danh muc cong trinh trong diem_BC von DTPT 6 thang 2012 6 2" xfId="28785"/>
    <cellStyle name="1_Book2_pvhung.skhdt 20117113152041 Danh muc cong trinh trong diem_BC von DTPT 6 thang 2012 7" xfId="28770"/>
    <cellStyle name="1_Book2_pvhung.skhdt 20117113152041 Danh muc cong trinh trong diem_Bieu du thao QD von ho tro co MT" xfId="12369"/>
    <cellStyle name="1_Book2_pvhung.skhdt 20117113152041 Danh muc cong trinh trong diem_Bieu du thao QD von ho tro co MT 2" xfId="12370"/>
    <cellStyle name="1_Book2_pvhung.skhdt 20117113152041 Danh muc cong trinh trong diem_Bieu du thao QD von ho tro co MT 2 2" xfId="12371"/>
    <cellStyle name="1_Book2_pvhung.skhdt 20117113152041 Danh muc cong trinh trong diem_Bieu du thao QD von ho tro co MT 2 2 2" xfId="12372"/>
    <cellStyle name="1_Book2_pvhung.skhdt 20117113152041 Danh muc cong trinh trong diem_Bieu du thao QD von ho tro co MT 2 2 2 2" xfId="28789"/>
    <cellStyle name="1_Book2_pvhung.skhdt 20117113152041 Danh muc cong trinh trong diem_Bieu du thao QD von ho tro co MT 2 2 3" xfId="12373"/>
    <cellStyle name="1_Book2_pvhung.skhdt 20117113152041 Danh muc cong trinh trong diem_Bieu du thao QD von ho tro co MT 2 2 3 2" xfId="28790"/>
    <cellStyle name="1_Book2_pvhung.skhdt 20117113152041 Danh muc cong trinh trong diem_Bieu du thao QD von ho tro co MT 2 2 4" xfId="12374"/>
    <cellStyle name="1_Book2_pvhung.skhdt 20117113152041 Danh muc cong trinh trong diem_Bieu du thao QD von ho tro co MT 2 2 4 2" xfId="28791"/>
    <cellStyle name="1_Book2_pvhung.skhdt 20117113152041 Danh muc cong trinh trong diem_Bieu du thao QD von ho tro co MT 2 2 5" xfId="28788"/>
    <cellStyle name="1_Book2_pvhung.skhdt 20117113152041 Danh muc cong trinh trong diem_Bieu du thao QD von ho tro co MT 2 3" xfId="12375"/>
    <cellStyle name="1_Book2_pvhung.skhdt 20117113152041 Danh muc cong trinh trong diem_Bieu du thao QD von ho tro co MT 2 3 2" xfId="28792"/>
    <cellStyle name="1_Book2_pvhung.skhdt 20117113152041 Danh muc cong trinh trong diem_Bieu du thao QD von ho tro co MT 2 4" xfId="12376"/>
    <cellStyle name="1_Book2_pvhung.skhdt 20117113152041 Danh muc cong trinh trong diem_Bieu du thao QD von ho tro co MT 2 4 2" xfId="28793"/>
    <cellStyle name="1_Book2_pvhung.skhdt 20117113152041 Danh muc cong trinh trong diem_Bieu du thao QD von ho tro co MT 2 5" xfId="12377"/>
    <cellStyle name="1_Book2_pvhung.skhdt 20117113152041 Danh muc cong trinh trong diem_Bieu du thao QD von ho tro co MT 2 5 2" xfId="28794"/>
    <cellStyle name="1_Book2_pvhung.skhdt 20117113152041 Danh muc cong trinh trong diem_Bieu du thao QD von ho tro co MT 2 6" xfId="28787"/>
    <cellStyle name="1_Book2_pvhung.skhdt 20117113152041 Danh muc cong trinh trong diem_Bieu du thao QD von ho tro co MT 3" xfId="12378"/>
    <cellStyle name="1_Book2_pvhung.skhdt 20117113152041 Danh muc cong trinh trong diem_Bieu du thao QD von ho tro co MT 3 2" xfId="12379"/>
    <cellStyle name="1_Book2_pvhung.skhdt 20117113152041 Danh muc cong trinh trong diem_Bieu du thao QD von ho tro co MT 3 2 2" xfId="28796"/>
    <cellStyle name="1_Book2_pvhung.skhdt 20117113152041 Danh muc cong trinh trong diem_Bieu du thao QD von ho tro co MT 3 3" xfId="12380"/>
    <cellStyle name="1_Book2_pvhung.skhdt 20117113152041 Danh muc cong trinh trong diem_Bieu du thao QD von ho tro co MT 3 3 2" xfId="28797"/>
    <cellStyle name="1_Book2_pvhung.skhdt 20117113152041 Danh muc cong trinh trong diem_Bieu du thao QD von ho tro co MT 3 4" xfId="12381"/>
    <cellStyle name="1_Book2_pvhung.skhdt 20117113152041 Danh muc cong trinh trong diem_Bieu du thao QD von ho tro co MT 3 4 2" xfId="28798"/>
    <cellStyle name="1_Book2_pvhung.skhdt 20117113152041 Danh muc cong trinh trong diem_Bieu du thao QD von ho tro co MT 3 5" xfId="28795"/>
    <cellStyle name="1_Book2_pvhung.skhdt 20117113152041 Danh muc cong trinh trong diem_Bieu du thao QD von ho tro co MT 4" xfId="12382"/>
    <cellStyle name="1_Book2_pvhung.skhdt 20117113152041 Danh muc cong trinh trong diem_Bieu du thao QD von ho tro co MT 4 2" xfId="28799"/>
    <cellStyle name="1_Book2_pvhung.skhdt 20117113152041 Danh muc cong trinh trong diem_Bieu du thao QD von ho tro co MT 5" xfId="12383"/>
    <cellStyle name="1_Book2_pvhung.skhdt 20117113152041 Danh muc cong trinh trong diem_Bieu du thao QD von ho tro co MT 5 2" xfId="28800"/>
    <cellStyle name="1_Book2_pvhung.skhdt 20117113152041 Danh muc cong trinh trong diem_Bieu du thao QD von ho tro co MT 6" xfId="12384"/>
    <cellStyle name="1_Book2_pvhung.skhdt 20117113152041 Danh muc cong trinh trong diem_Bieu du thao QD von ho tro co MT 6 2" xfId="28801"/>
    <cellStyle name="1_Book2_pvhung.skhdt 20117113152041 Danh muc cong trinh trong diem_Bieu du thao QD von ho tro co MT 7" xfId="28786"/>
    <cellStyle name="1_Book2_pvhung.skhdt 20117113152041 Danh muc cong trinh trong diem_Ke hoach 2012 (theo doi)" xfId="12385"/>
    <cellStyle name="1_Book2_pvhung.skhdt 20117113152041 Danh muc cong trinh trong diem_Ke hoach 2012 (theo doi) 2" xfId="12386"/>
    <cellStyle name="1_Book2_pvhung.skhdt 20117113152041 Danh muc cong trinh trong diem_Ke hoach 2012 (theo doi) 2 2" xfId="12387"/>
    <cellStyle name="1_Book2_pvhung.skhdt 20117113152041 Danh muc cong trinh trong diem_Ke hoach 2012 (theo doi) 2 2 2" xfId="12388"/>
    <cellStyle name="1_Book2_pvhung.skhdt 20117113152041 Danh muc cong trinh trong diem_Ke hoach 2012 (theo doi) 2 2 2 2" xfId="28805"/>
    <cellStyle name="1_Book2_pvhung.skhdt 20117113152041 Danh muc cong trinh trong diem_Ke hoach 2012 (theo doi) 2 2 3" xfId="12389"/>
    <cellStyle name="1_Book2_pvhung.skhdt 20117113152041 Danh muc cong trinh trong diem_Ke hoach 2012 (theo doi) 2 2 3 2" xfId="28806"/>
    <cellStyle name="1_Book2_pvhung.skhdt 20117113152041 Danh muc cong trinh trong diem_Ke hoach 2012 (theo doi) 2 2 4" xfId="12390"/>
    <cellStyle name="1_Book2_pvhung.skhdt 20117113152041 Danh muc cong trinh trong diem_Ke hoach 2012 (theo doi) 2 2 4 2" xfId="28807"/>
    <cellStyle name="1_Book2_pvhung.skhdt 20117113152041 Danh muc cong trinh trong diem_Ke hoach 2012 (theo doi) 2 2 5" xfId="28804"/>
    <cellStyle name="1_Book2_pvhung.skhdt 20117113152041 Danh muc cong trinh trong diem_Ke hoach 2012 (theo doi) 2 3" xfId="12391"/>
    <cellStyle name="1_Book2_pvhung.skhdt 20117113152041 Danh muc cong trinh trong diem_Ke hoach 2012 (theo doi) 2 3 2" xfId="28808"/>
    <cellStyle name="1_Book2_pvhung.skhdt 20117113152041 Danh muc cong trinh trong diem_Ke hoach 2012 (theo doi) 2 4" xfId="12392"/>
    <cellStyle name="1_Book2_pvhung.skhdt 20117113152041 Danh muc cong trinh trong diem_Ke hoach 2012 (theo doi) 2 4 2" xfId="28809"/>
    <cellStyle name="1_Book2_pvhung.skhdt 20117113152041 Danh muc cong trinh trong diem_Ke hoach 2012 (theo doi) 2 5" xfId="12393"/>
    <cellStyle name="1_Book2_pvhung.skhdt 20117113152041 Danh muc cong trinh trong diem_Ke hoach 2012 (theo doi) 2 5 2" xfId="28810"/>
    <cellStyle name="1_Book2_pvhung.skhdt 20117113152041 Danh muc cong trinh trong diem_Ke hoach 2012 (theo doi) 2 6" xfId="28803"/>
    <cellStyle name="1_Book2_pvhung.skhdt 20117113152041 Danh muc cong trinh trong diem_Ke hoach 2012 (theo doi) 3" xfId="12394"/>
    <cellStyle name="1_Book2_pvhung.skhdt 20117113152041 Danh muc cong trinh trong diem_Ke hoach 2012 (theo doi) 3 2" xfId="12395"/>
    <cellStyle name="1_Book2_pvhung.skhdt 20117113152041 Danh muc cong trinh trong diem_Ke hoach 2012 (theo doi) 3 2 2" xfId="28812"/>
    <cellStyle name="1_Book2_pvhung.skhdt 20117113152041 Danh muc cong trinh trong diem_Ke hoach 2012 (theo doi) 3 3" xfId="12396"/>
    <cellStyle name="1_Book2_pvhung.skhdt 20117113152041 Danh muc cong trinh trong diem_Ke hoach 2012 (theo doi) 3 3 2" xfId="28813"/>
    <cellStyle name="1_Book2_pvhung.skhdt 20117113152041 Danh muc cong trinh trong diem_Ke hoach 2012 (theo doi) 3 4" xfId="12397"/>
    <cellStyle name="1_Book2_pvhung.skhdt 20117113152041 Danh muc cong trinh trong diem_Ke hoach 2012 (theo doi) 3 4 2" xfId="28814"/>
    <cellStyle name="1_Book2_pvhung.skhdt 20117113152041 Danh muc cong trinh trong diem_Ke hoach 2012 (theo doi) 3 5" xfId="28811"/>
    <cellStyle name="1_Book2_pvhung.skhdt 20117113152041 Danh muc cong trinh trong diem_Ke hoach 2012 (theo doi) 4" xfId="12398"/>
    <cellStyle name="1_Book2_pvhung.skhdt 20117113152041 Danh muc cong trinh trong diem_Ke hoach 2012 (theo doi) 4 2" xfId="28815"/>
    <cellStyle name="1_Book2_pvhung.skhdt 20117113152041 Danh muc cong trinh trong diem_Ke hoach 2012 (theo doi) 5" xfId="12399"/>
    <cellStyle name="1_Book2_pvhung.skhdt 20117113152041 Danh muc cong trinh trong diem_Ke hoach 2012 (theo doi) 5 2" xfId="28816"/>
    <cellStyle name="1_Book2_pvhung.skhdt 20117113152041 Danh muc cong trinh trong diem_Ke hoach 2012 (theo doi) 6" xfId="12400"/>
    <cellStyle name="1_Book2_pvhung.skhdt 20117113152041 Danh muc cong trinh trong diem_Ke hoach 2012 (theo doi) 6 2" xfId="28817"/>
    <cellStyle name="1_Book2_pvhung.skhdt 20117113152041 Danh muc cong trinh trong diem_Ke hoach 2012 (theo doi) 7" xfId="28802"/>
    <cellStyle name="1_Book2_pvhung.skhdt 20117113152041 Danh muc cong trinh trong diem_Ke hoach 2012 theo doi (giai ngan 30.6.12)" xfId="12401"/>
    <cellStyle name="1_Book2_pvhung.skhdt 20117113152041 Danh muc cong trinh trong diem_Ke hoach 2012 theo doi (giai ngan 30.6.12) 2" xfId="12402"/>
    <cellStyle name="1_Book2_pvhung.skhdt 20117113152041 Danh muc cong trinh trong diem_Ke hoach 2012 theo doi (giai ngan 30.6.12) 2 2" xfId="12403"/>
    <cellStyle name="1_Book2_pvhung.skhdt 20117113152041 Danh muc cong trinh trong diem_Ke hoach 2012 theo doi (giai ngan 30.6.12) 2 2 2" xfId="12404"/>
    <cellStyle name="1_Book2_pvhung.skhdt 20117113152041 Danh muc cong trinh trong diem_Ke hoach 2012 theo doi (giai ngan 30.6.12) 2 2 2 2" xfId="28821"/>
    <cellStyle name="1_Book2_pvhung.skhdt 20117113152041 Danh muc cong trinh trong diem_Ke hoach 2012 theo doi (giai ngan 30.6.12) 2 2 3" xfId="12405"/>
    <cellStyle name="1_Book2_pvhung.skhdt 20117113152041 Danh muc cong trinh trong diem_Ke hoach 2012 theo doi (giai ngan 30.6.12) 2 2 3 2" xfId="28822"/>
    <cellStyle name="1_Book2_pvhung.skhdt 20117113152041 Danh muc cong trinh trong diem_Ke hoach 2012 theo doi (giai ngan 30.6.12) 2 2 4" xfId="12406"/>
    <cellStyle name="1_Book2_pvhung.skhdt 20117113152041 Danh muc cong trinh trong diem_Ke hoach 2012 theo doi (giai ngan 30.6.12) 2 2 4 2" xfId="28823"/>
    <cellStyle name="1_Book2_pvhung.skhdt 20117113152041 Danh muc cong trinh trong diem_Ke hoach 2012 theo doi (giai ngan 30.6.12) 2 2 5" xfId="28820"/>
    <cellStyle name="1_Book2_pvhung.skhdt 20117113152041 Danh muc cong trinh trong diem_Ke hoach 2012 theo doi (giai ngan 30.6.12) 2 3" xfId="12407"/>
    <cellStyle name="1_Book2_pvhung.skhdt 20117113152041 Danh muc cong trinh trong diem_Ke hoach 2012 theo doi (giai ngan 30.6.12) 2 3 2" xfId="28824"/>
    <cellStyle name="1_Book2_pvhung.skhdt 20117113152041 Danh muc cong trinh trong diem_Ke hoach 2012 theo doi (giai ngan 30.6.12) 2 4" xfId="12408"/>
    <cellStyle name="1_Book2_pvhung.skhdt 20117113152041 Danh muc cong trinh trong diem_Ke hoach 2012 theo doi (giai ngan 30.6.12) 2 4 2" xfId="28825"/>
    <cellStyle name="1_Book2_pvhung.skhdt 20117113152041 Danh muc cong trinh trong diem_Ke hoach 2012 theo doi (giai ngan 30.6.12) 2 5" xfId="12409"/>
    <cellStyle name="1_Book2_pvhung.skhdt 20117113152041 Danh muc cong trinh trong diem_Ke hoach 2012 theo doi (giai ngan 30.6.12) 2 5 2" xfId="28826"/>
    <cellStyle name="1_Book2_pvhung.skhdt 20117113152041 Danh muc cong trinh trong diem_Ke hoach 2012 theo doi (giai ngan 30.6.12) 2 6" xfId="28819"/>
    <cellStyle name="1_Book2_pvhung.skhdt 20117113152041 Danh muc cong trinh trong diem_Ke hoach 2012 theo doi (giai ngan 30.6.12) 3" xfId="12410"/>
    <cellStyle name="1_Book2_pvhung.skhdt 20117113152041 Danh muc cong trinh trong diem_Ke hoach 2012 theo doi (giai ngan 30.6.12) 3 2" xfId="12411"/>
    <cellStyle name="1_Book2_pvhung.skhdt 20117113152041 Danh muc cong trinh trong diem_Ke hoach 2012 theo doi (giai ngan 30.6.12) 3 2 2" xfId="28828"/>
    <cellStyle name="1_Book2_pvhung.skhdt 20117113152041 Danh muc cong trinh trong diem_Ke hoach 2012 theo doi (giai ngan 30.6.12) 3 3" xfId="12412"/>
    <cellStyle name="1_Book2_pvhung.skhdt 20117113152041 Danh muc cong trinh trong diem_Ke hoach 2012 theo doi (giai ngan 30.6.12) 3 3 2" xfId="28829"/>
    <cellStyle name="1_Book2_pvhung.skhdt 20117113152041 Danh muc cong trinh trong diem_Ke hoach 2012 theo doi (giai ngan 30.6.12) 3 4" xfId="12413"/>
    <cellStyle name="1_Book2_pvhung.skhdt 20117113152041 Danh muc cong trinh trong diem_Ke hoach 2012 theo doi (giai ngan 30.6.12) 3 4 2" xfId="28830"/>
    <cellStyle name="1_Book2_pvhung.skhdt 20117113152041 Danh muc cong trinh trong diem_Ke hoach 2012 theo doi (giai ngan 30.6.12) 3 5" xfId="28827"/>
    <cellStyle name="1_Book2_pvhung.skhdt 20117113152041 Danh muc cong trinh trong diem_Ke hoach 2012 theo doi (giai ngan 30.6.12) 4" xfId="12414"/>
    <cellStyle name="1_Book2_pvhung.skhdt 20117113152041 Danh muc cong trinh trong diem_Ke hoach 2012 theo doi (giai ngan 30.6.12) 4 2" xfId="28831"/>
    <cellStyle name="1_Book2_pvhung.skhdt 20117113152041 Danh muc cong trinh trong diem_Ke hoach 2012 theo doi (giai ngan 30.6.12) 5" xfId="12415"/>
    <cellStyle name="1_Book2_pvhung.skhdt 20117113152041 Danh muc cong trinh trong diem_Ke hoach 2012 theo doi (giai ngan 30.6.12) 5 2" xfId="28832"/>
    <cellStyle name="1_Book2_pvhung.skhdt 20117113152041 Danh muc cong trinh trong diem_Ke hoach 2012 theo doi (giai ngan 30.6.12) 6" xfId="12416"/>
    <cellStyle name="1_Book2_pvhung.skhdt 20117113152041 Danh muc cong trinh trong diem_Ke hoach 2012 theo doi (giai ngan 30.6.12) 6 2" xfId="28833"/>
    <cellStyle name="1_Book2_pvhung.skhdt 20117113152041 Danh muc cong trinh trong diem_Ke hoach 2012 theo doi (giai ngan 30.6.12) 7" xfId="28818"/>
    <cellStyle name="1_Book2_Tong hop so lieu" xfId="12417"/>
    <cellStyle name="1_Book2_Tong hop so lieu 2" xfId="12418"/>
    <cellStyle name="1_Book2_Tong hop so lieu 2 2" xfId="12419"/>
    <cellStyle name="1_Book2_Tong hop so lieu 2 2 2" xfId="28836"/>
    <cellStyle name="1_Book2_Tong hop so lieu 2 3" xfId="12420"/>
    <cellStyle name="1_Book2_Tong hop so lieu 2 3 2" xfId="28837"/>
    <cellStyle name="1_Book2_Tong hop so lieu 2 4" xfId="12421"/>
    <cellStyle name="1_Book2_Tong hop so lieu 2 4 2" xfId="28838"/>
    <cellStyle name="1_Book2_Tong hop so lieu 2 5" xfId="28835"/>
    <cellStyle name="1_Book2_Tong hop so lieu 3" xfId="12422"/>
    <cellStyle name="1_Book2_Tong hop so lieu 3 2" xfId="28839"/>
    <cellStyle name="1_Book2_Tong hop so lieu 4" xfId="12423"/>
    <cellStyle name="1_Book2_Tong hop so lieu 4 2" xfId="28840"/>
    <cellStyle name="1_Book2_Tong hop so lieu 5" xfId="12424"/>
    <cellStyle name="1_Book2_Tong hop so lieu 5 2" xfId="28841"/>
    <cellStyle name="1_Book2_Tong hop so lieu 6" xfId="28834"/>
    <cellStyle name="1_Book2_Tong hop so lieu_BC cong trinh trong diem" xfId="12425"/>
    <cellStyle name="1_Book2_Tong hop so lieu_BC cong trinh trong diem 2" xfId="12426"/>
    <cellStyle name="1_Book2_Tong hop so lieu_BC cong trinh trong diem 2 2" xfId="12427"/>
    <cellStyle name="1_Book2_Tong hop so lieu_BC cong trinh trong diem 2 2 2" xfId="28844"/>
    <cellStyle name="1_Book2_Tong hop so lieu_BC cong trinh trong diem 2 3" xfId="12428"/>
    <cellStyle name="1_Book2_Tong hop so lieu_BC cong trinh trong diem 2 3 2" xfId="28845"/>
    <cellStyle name="1_Book2_Tong hop so lieu_BC cong trinh trong diem 2 4" xfId="12429"/>
    <cellStyle name="1_Book2_Tong hop so lieu_BC cong trinh trong diem 2 4 2" xfId="28846"/>
    <cellStyle name="1_Book2_Tong hop so lieu_BC cong trinh trong diem 2 5" xfId="28843"/>
    <cellStyle name="1_Book2_Tong hop so lieu_BC cong trinh trong diem 3" xfId="12430"/>
    <cellStyle name="1_Book2_Tong hop so lieu_BC cong trinh trong diem 3 2" xfId="28847"/>
    <cellStyle name="1_Book2_Tong hop so lieu_BC cong trinh trong diem 4" xfId="12431"/>
    <cellStyle name="1_Book2_Tong hop so lieu_BC cong trinh trong diem 4 2" xfId="28848"/>
    <cellStyle name="1_Book2_Tong hop so lieu_BC cong trinh trong diem 5" xfId="12432"/>
    <cellStyle name="1_Book2_Tong hop so lieu_BC cong trinh trong diem 5 2" xfId="28849"/>
    <cellStyle name="1_Book2_Tong hop so lieu_BC cong trinh trong diem 6" xfId="28842"/>
    <cellStyle name="1_Book2_Tong hop so lieu_BC cong trinh trong diem_BC von DTPT 6 thang 2012" xfId="12433"/>
    <cellStyle name="1_Book2_Tong hop so lieu_BC cong trinh trong diem_BC von DTPT 6 thang 2012 2" xfId="12434"/>
    <cellStyle name="1_Book2_Tong hop so lieu_BC cong trinh trong diem_BC von DTPT 6 thang 2012 2 2" xfId="12435"/>
    <cellStyle name="1_Book2_Tong hop so lieu_BC cong trinh trong diem_BC von DTPT 6 thang 2012 2 2 2" xfId="28852"/>
    <cellStyle name="1_Book2_Tong hop so lieu_BC cong trinh trong diem_BC von DTPT 6 thang 2012 2 3" xfId="12436"/>
    <cellStyle name="1_Book2_Tong hop so lieu_BC cong trinh trong diem_BC von DTPT 6 thang 2012 2 3 2" xfId="28853"/>
    <cellStyle name="1_Book2_Tong hop so lieu_BC cong trinh trong diem_BC von DTPT 6 thang 2012 2 4" xfId="12437"/>
    <cellStyle name="1_Book2_Tong hop so lieu_BC cong trinh trong diem_BC von DTPT 6 thang 2012 2 4 2" xfId="28854"/>
    <cellStyle name="1_Book2_Tong hop so lieu_BC cong trinh trong diem_BC von DTPT 6 thang 2012 2 5" xfId="28851"/>
    <cellStyle name="1_Book2_Tong hop so lieu_BC cong trinh trong diem_BC von DTPT 6 thang 2012 3" xfId="12438"/>
    <cellStyle name="1_Book2_Tong hop so lieu_BC cong trinh trong diem_BC von DTPT 6 thang 2012 3 2" xfId="28855"/>
    <cellStyle name="1_Book2_Tong hop so lieu_BC cong trinh trong diem_BC von DTPT 6 thang 2012 4" xfId="12439"/>
    <cellStyle name="1_Book2_Tong hop so lieu_BC cong trinh trong diem_BC von DTPT 6 thang 2012 4 2" xfId="28856"/>
    <cellStyle name="1_Book2_Tong hop so lieu_BC cong trinh trong diem_BC von DTPT 6 thang 2012 5" xfId="12440"/>
    <cellStyle name="1_Book2_Tong hop so lieu_BC cong trinh trong diem_BC von DTPT 6 thang 2012 5 2" xfId="28857"/>
    <cellStyle name="1_Book2_Tong hop so lieu_BC cong trinh trong diem_BC von DTPT 6 thang 2012 6" xfId="28850"/>
    <cellStyle name="1_Book2_Tong hop so lieu_BC cong trinh trong diem_Bieu du thao QD von ho tro co MT" xfId="12441"/>
    <cellStyle name="1_Book2_Tong hop so lieu_BC cong trinh trong diem_Bieu du thao QD von ho tro co MT 2" xfId="12442"/>
    <cellStyle name="1_Book2_Tong hop so lieu_BC cong trinh trong diem_Bieu du thao QD von ho tro co MT 2 2" xfId="12443"/>
    <cellStyle name="1_Book2_Tong hop so lieu_BC cong trinh trong diem_Bieu du thao QD von ho tro co MT 2 2 2" xfId="28860"/>
    <cellStyle name="1_Book2_Tong hop so lieu_BC cong trinh trong diem_Bieu du thao QD von ho tro co MT 2 3" xfId="12444"/>
    <cellStyle name="1_Book2_Tong hop so lieu_BC cong trinh trong diem_Bieu du thao QD von ho tro co MT 2 3 2" xfId="28861"/>
    <cellStyle name="1_Book2_Tong hop so lieu_BC cong trinh trong diem_Bieu du thao QD von ho tro co MT 2 4" xfId="12445"/>
    <cellStyle name="1_Book2_Tong hop so lieu_BC cong trinh trong diem_Bieu du thao QD von ho tro co MT 2 4 2" xfId="28862"/>
    <cellStyle name="1_Book2_Tong hop so lieu_BC cong trinh trong diem_Bieu du thao QD von ho tro co MT 2 5" xfId="28859"/>
    <cellStyle name="1_Book2_Tong hop so lieu_BC cong trinh trong diem_Bieu du thao QD von ho tro co MT 3" xfId="12446"/>
    <cellStyle name="1_Book2_Tong hop so lieu_BC cong trinh trong diem_Bieu du thao QD von ho tro co MT 3 2" xfId="28863"/>
    <cellStyle name="1_Book2_Tong hop so lieu_BC cong trinh trong diem_Bieu du thao QD von ho tro co MT 4" xfId="12447"/>
    <cellStyle name="1_Book2_Tong hop so lieu_BC cong trinh trong diem_Bieu du thao QD von ho tro co MT 4 2" xfId="28864"/>
    <cellStyle name="1_Book2_Tong hop so lieu_BC cong trinh trong diem_Bieu du thao QD von ho tro co MT 5" xfId="12448"/>
    <cellStyle name="1_Book2_Tong hop so lieu_BC cong trinh trong diem_Bieu du thao QD von ho tro co MT 5 2" xfId="28865"/>
    <cellStyle name="1_Book2_Tong hop so lieu_BC cong trinh trong diem_Bieu du thao QD von ho tro co MT 6" xfId="28858"/>
    <cellStyle name="1_Book2_Tong hop so lieu_BC cong trinh trong diem_Ke hoach 2012 (theo doi)" xfId="12449"/>
    <cellStyle name="1_Book2_Tong hop so lieu_BC cong trinh trong diem_Ke hoach 2012 (theo doi) 2" xfId="12450"/>
    <cellStyle name="1_Book2_Tong hop so lieu_BC cong trinh trong diem_Ke hoach 2012 (theo doi) 2 2" xfId="12451"/>
    <cellStyle name="1_Book2_Tong hop so lieu_BC cong trinh trong diem_Ke hoach 2012 (theo doi) 2 2 2" xfId="28868"/>
    <cellStyle name="1_Book2_Tong hop so lieu_BC cong trinh trong diem_Ke hoach 2012 (theo doi) 2 3" xfId="12452"/>
    <cellStyle name="1_Book2_Tong hop so lieu_BC cong trinh trong diem_Ke hoach 2012 (theo doi) 2 3 2" xfId="28869"/>
    <cellStyle name="1_Book2_Tong hop so lieu_BC cong trinh trong diem_Ke hoach 2012 (theo doi) 2 4" xfId="12453"/>
    <cellStyle name="1_Book2_Tong hop so lieu_BC cong trinh trong diem_Ke hoach 2012 (theo doi) 2 4 2" xfId="28870"/>
    <cellStyle name="1_Book2_Tong hop so lieu_BC cong trinh trong diem_Ke hoach 2012 (theo doi) 2 5" xfId="28867"/>
    <cellStyle name="1_Book2_Tong hop so lieu_BC cong trinh trong diem_Ke hoach 2012 (theo doi) 3" xfId="12454"/>
    <cellStyle name="1_Book2_Tong hop so lieu_BC cong trinh trong diem_Ke hoach 2012 (theo doi) 3 2" xfId="28871"/>
    <cellStyle name="1_Book2_Tong hop so lieu_BC cong trinh trong diem_Ke hoach 2012 (theo doi) 4" xfId="12455"/>
    <cellStyle name="1_Book2_Tong hop so lieu_BC cong trinh trong diem_Ke hoach 2012 (theo doi) 4 2" xfId="28872"/>
    <cellStyle name="1_Book2_Tong hop so lieu_BC cong trinh trong diem_Ke hoach 2012 (theo doi) 5" xfId="12456"/>
    <cellStyle name="1_Book2_Tong hop so lieu_BC cong trinh trong diem_Ke hoach 2012 (theo doi) 5 2" xfId="28873"/>
    <cellStyle name="1_Book2_Tong hop so lieu_BC cong trinh trong diem_Ke hoach 2012 (theo doi) 6" xfId="28866"/>
    <cellStyle name="1_Book2_Tong hop so lieu_BC cong trinh trong diem_Ke hoach 2012 theo doi (giai ngan 30.6.12)" xfId="12457"/>
    <cellStyle name="1_Book2_Tong hop so lieu_BC cong trinh trong diem_Ke hoach 2012 theo doi (giai ngan 30.6.12) 2" xfId="12458"/>
    <cellStyle name="1_Book2_Tong hop so lieu_BC cong trinh trong diem_Ke hoach 2012 theo doi (giai ngan 30.6.12) 2 2" xfId="12459"/>
    <cellStyle name="1_Book2_Tong hop so lieu_BC cong trinh trong diem_Ke hoach 2012 theo doi (giai ngan 30.6.12) 2 2 2" xfId="28876"/>
    <cellStyle name="1_Book2_Tong hop so lieu_BC cong trinh trong diem_Ke hoach 2012 theo doi (giai ngan 30.6.12) 2 3" xfId="12460"/>
    <cellStyle name="1_Book2_Tong hop so lieu_BC cong trinh trong diem_Ke hoach 2012 theo doi (giai ngan 30.6.12) 2 3 2" xfId="28877"/>
    <cellStyle name="1_Book2_Tong hop so lieu_BC cong trinh trong diem_Ke hoach 2012 theo doi (giai ngan 30.6.12) 2 4" xfId="12461"/>
    <cellStyle name="1_Book2_Tong hop so lieu_BC cong trinh trong diem_Ke hoach 2012 theo doi (giai ngan 30.6.12) 2 4 2" xfId="28878"/>
    <cellStyle name="1_Book2_Tong hop so lieu_BC cong trinh trong diem_Ke hoach 2012 theo doi (giai ngan 30.6.12) 2 5" xfId="28875"/>
    <cellStyle name="1_Book2_Tong hop so lieu_BC cong trinh trong diem_Ke hoach 2012 theo doi (giai ngan 30.6.12) 3" xfId="12462"/>
    <cellStyle name="1_Book2_Tong hop so lieu_BC cong trinh trong diem_Ke hoach 2012 theo doi (giai ngan 30.6.12) 3 2" xfId="28879"/>
    <cellStyle name="1_Book2_Tong hop so lieu_BC cong trinh trong diem_Ke hoach 2012 theo doi (giai ngan 30.6.12) 4" xfId="12463"/>
    <cellStyle name="1_Book2_Tong hop so lieu_BC cong trinh trong diem_Ke hoach 2012 theo doi (giai ngan 30.6.12) 4 2" xfId="28880"/>
    <cellStyle name="1_Book2_Tong hop so lieu_BC cong trinh trong diem_Ke hoach 2012 theo doi (giai ngan 30.6.12) 5" xfId="12464"/>
    <cellStyle name="1_Book2_Tong hop so lieu_BC cong trinh trong diem_Ke hoach 2012 theo doi (giai ngan 30.6.12) 5 2" xfId="28881"/>
    <cellStyle name="1_Book2_Tong hop so lieu_BC cong trinh trong diem_Ke hoach 2012 theo doi (giai ngan 30.6.12) 6" xfId="28874"/>
    <cellStyle name="1_Book2_Tong hop so lieu_BC von DTPT 6 thang 2012" xfId="12465"/>
    <cellStyle name="1_Book2_Tong hop so lieu_BC von DTPT 6 thang 2012 2" xfId="12466"/>
    <cellStyle name="1_Book2_Tong hop so lieu_BC von DTPT 6 thang 2012 2 2" xfId="12467"/>
    <cellStyle name="1_Book2_Tong hop so lieu_BC von DTPT 6 thang 2012 2 2 2" xfId="28884"/>
    <cellStyle name="1_Book2_Tong hop so lieu_BC von DTPT 6 thang 2012 2 3" xfId="12468"/>
    <cellStyle name="1_Book2_Tong hop so lieu_BC von DTPT 6 thang 2012 2 3 2" xfId="28885"/>
    <cellStyle name="1_Book2_Tong hop so lieu_BC von DTPT 6 thang 2012 2 4" xfId="12469"/>
    <cellStyle name="1_Book2_Tong hop so lieu_BC von DTPT 6 thang 2012 2 4 2" xfId="28886"/>
    <cellStyle name="1_Book2_Tong hop so lieu_BC von DTPT 6 thang 2012 2 5" xfId="28883"/>
    <cellStyle name="1_Book2_Tong hop so lieu_BC von DTPT 6 thang 2012 3" xfId="12470"/>
    <cellStyle name="1_Book2_Tong hop so lieu_BC von DTPT 6 thang 2012 3 2" xfId="28887"/>
    <cellStyle name="1_Book2_Tong hop so lieu_BC von DTPT 6 thang 2012 4" xfId="12471"/>
    <cellStyle name="1_Book2_Tong hop so lieu_BC von DTPT 6 thang 2012 4 2" xfId="28888"/>
    <cellStyle name="1_Book2_Tong hop so lieu_BC von DTPT 6 thang 2012 5" xfId="12472"/>
    <cellStyle name="1_Book2_Tong hop so lieu_BC von DTPT 6 thang 2012 5 2" xfId="28889"/>
    <cellStyle name="1_Book2_Tong hop so lieu_BC von DTPT 6 thang 2012 6" xfId="28882"/>
    <cellStyle name="1_Book2_Tong hop so lieu_Bieu du thao QD von ho tro co MT" xfId="12473"/>
    <cellStyle name="1_Book2_Tong hop so lieu_Bieu du thao QD von ho tro co MT 2" xfId="12474"/>
    <cellStyle name="1_Book2_Tong hop so lieu_Bieu du thao QD von ho tro co MT 2 2" xfId="12475"/>
    <cellStyle name="1_Book2_Tong hop so lieu_Bieu du thao QD von ho tro co MT 2 2 2" xfId="28892"/>
    <cellStyle name="1_Book2_Tong hop so lieu_Bieu du thao QD von ho tro co MT 2 3" xfId="12476"/>
    <cellStyle name="1_Book2_Tong hop so lieu_Bieu du thao QD von ho tro co MT 2 3 2" xfId="28893"/>
    <cellStyle name="1_Book2_Tong hop so lieu_Bieu du thao QD von ho tro co MT 2 4" xfId="12477"/>
    <cellStyle name="1_Book2_Tong hop so lieu_Bieu du thao QD von ho tro co MT 2 4 2" xfId="28894"/>
    <cellStyle name="1_Book2_Tong hop so lieu_Bieu du thao QD von ho tro co MT 2 5" xfId="28891"/>
    <cellStyle name="1_Book2_Tong hop so lieu_Bieu du thao QD von ho tro co MT 3" xfId="12478"/>
    <cellStyle name="1_Book2_Tong hop so lieu_Bieu du thao QD von ho tro co MT 3 2" xfId="28895"/>
    <cellStyle name="1_Book2_Tong hop so lieu_Bieu du thao QD von ho tro co MT 4" xfId="12479"/>
    <cellStyle name="1_Book2_Tong hop so lieu_Bieu du thao QD von ho tro co MT 4 2" xfId="28896"/>
    <cellStyle name="1_Book2_Tong hop so lieu_Bieu du thao QD von ho tro co MT 5" xfId="12480"/>
    <cellStyle name="1_Book2_Tong hop so lieu_Bieu du thao QD von ho tro co MT 5 2" xfId="28897"/>
    <cellStyle name="1_Book2_Tong hop so lieu_Bieu du thao QD von ho tro co MT 6" xfId="28890"/>
    <cellStyle name="1_Book2_Tong hop so lieu_Ke hoach 2012 (theo doi)" xfId="12481"/>
    <cellStyle name="1_Book2_Tong hop so lieu_Ke hoach 2012 (theo doi) 2" xfId="12482"/>
    <cellStyle name="1_Book2_Tong hop so lieu_Ke hoach 2012 (theo doi) 2 2" xfId="12483"/>
    <cellStyle name="1_Book2_Tong hop so lieu_Ke hoach 2012 (theo doi) 2 2 2" xfId="28900"/>
    <cellStyle name="1_Book2_Tong hop so lieu_Ke hoach 2012 (theo doi) 2 3" xfId="12484"/>
    <cellStyle name="1_Book2_Tong hop so lieu_Ke hoach 2012 (theo doi) 2 3 2" xfId="28901"/>
    <cellStyle name="1_Book2_Tong hop so lieu_Ke hoach 2012 (theo doi) 2 4" xfId="12485"/>
    <cellStyle name="1_Book2_Tong hop so lieu_Ke hoach 2012 (theo doi) 2 4 2" xfId="28902"/>
    <cellStyle name="1_Book2_Tong hop so lieu_Ke hoach 2012 (theo doi) 2 5" xfId="28899"/>
    <cellStyle name="1_Book2_Tong hop so lieu_Ke hoach 2012 (theo doi) 3" xfId="12486"/>
    <cellStyle name="1_Book2_Tong hop so lieu_Ke hoach 2012 (theo doi) 3 2" xfId="28903"/>
    <cellStyle name="1_Book2_Tong hop so lieu_Ke hoach 2012 (theo doi) 4" xfId="12487"/>
    <cellStyle name="1_Book2_Tong hop so lieu_Ke hoach 2012 (theo doi) 4 2" xfId="28904"/>
    <cellStyle name="1_Book2_Tong hop so lieu_Ke hoach 2012 (theo doi) 5" xfId="12488"/>
    <cellStyle name="1_Book2_Tong hop so lieu_Ke hoach 2012 (theo doi) 5 2" xfId="28905"/>
    <cellStyle name="1_Book2_Tong hop so lieu_Ke hoach 2012 (theo doi) 6" xfId="28898"/>
    <cellStyle name="1_Book2_Tong hop so lieu_Ke hoach 2012 theo doi (giai ngan 30.6.12)" xfId="12489"/>
    <cellStyle name="1_Book2_Tong hop so lieu_Ke hoach 2012 theo doi (giai ngan 30.6.12) 2" xfId="12490"/>
    <cellStyle name="1_Book2_Tong hop so lieu_Ke hoach 2012 theo doi (giai ngan 30.6.12) 2 2" xfId="12491"/>
    <cellStyle name="1_Book2_Tong hop so lieu_Ke hoach 2012 theo doi (giai ngan 30.6.12) 2 2 2" xfId="28908"/>
    <cellStyle name="1_Book2_Tong hop so lieu_Ke hoach 2012 theo doi (giai ngan 30.6.12) 2 3" xfId="12492"/>
    <cellStyle name="1_Book2_Tong hop so lieu_Ke hoach 2012 theo doi (giai ngan 30.6.12) 2 3 2" xfId="28909"/>
    <cellStyle name="1_Book2_Tong hop so lieu_Ke hoach 2012 theo doi (giai ngan 30.6.12) 2 4" xfId="12493"/>
    <cellStyle name="1_Book2_Tong hop so lieu_Ke hoach 2012 theo doi (giai ngan 30.6.12) 2 4 2" xfId="28910"/>
    <cellStyle name="1_Book2_Tong hop so lieu_Ke hoach 2012 theo doi (giai ngan 30.6.12) 2 5" xfId="28907"/>
    <cellStyle name="1_Book2_Tong hop so lieu_Ke hoach 2012 theo doi (giai ngan 30.6.12) 3" xfId="12494"/>
    <cellStyle name="1_Book2_Tong hop so lieu_Ke hoach 2012 theo doi (giai ngan 30.6.12) 3 2" xfId="28911"/>
    <cellStyle name="1_Book2_Tong hop so lieu_Ke hoach 2012 theo doi (giai ngan 30.6.12) 4" xfId="12495"/>
    <cellStyle name="1_Book2_Tong hop so lieu_Ke hoach 2012 theo doi (giai ngan 30.6.12) 4 2" xfId="28912"/>
    <cellStyle name="1_Book2_Tong hop so lieu_Ke hoach 2012 theo doi (giai ngan 30.6.12) 5" xfId="12496"/>
    <cellStyle name="1_Book2_Tong hop so lieu_Ke hoach 2012 theo doi (giai ngan 30.6.12) 5 2" xfId="28913"/>
    <cellStyle name="1_Book2_Tong hop so lieu_Ke hoach 2012 theo doi (giai ngan 30.6.12) 6" xfId="28906"/>
    <cellStyle name="1_Book2_Tong hop so lieu_pvhung.skhdt 20117113152041 Danh muc cong trinh trong diem" xfId="12497"/>
    <cellStyle name="1_Book2_Tong hop so lieu_pvhung.skhdt 20117113152041 Danh muc cong trinh trong diem 2" xfId="12498"/>
    <cellStyle name="1_Book2_Tong hop so lieu_pvhung.skhdt 20117113152041 Danh muc cong trinh trong diem 2 2" xfId="12499"/>
    <cellStyle name="1_Book2_Tong hop so lieu_pvhung.skhdt 20117113152041 Danh muc cong trinh trong diem 2 2 2" xfId="28916"/>
    <cellStyle name="1_Book2_Tong hop so lieu_pvhung.skhdt 20117113152041 Danh muc cong trinh trong diem 2 3" xfId="12500"/>
    <cellStyle name="1_Book2_Tong hop so lieu_pvhung.skhdt 20117113152041 Danh muc cong trinh trong diem 2 3 2" xfId="28917"/>
    <cellStyle name="1_Book2_Tong hop so lieu_pvhung.skhdt 20117113152041 Danh muc cong trinh trong diem 2 4" xfId="12501"/>
    <cellStyle name="1_Book2_Tong hop so lieu_pvhung.skhdt 20117113152041 Danh muc cong trinh trong diem 2 4 2" xfId="28918"/>
    <cellStyle name="1_Book2_Tong hop so lieu_pvhung.skhdt 20117113152041 Danh muc cong trinh trong diem 2 5" xfId="28915"/>
    <cellStyle name="1_Book2_Tong hop so lieu_pvhung.skhdt 20117113152041 Danh muc cong trinh trong diem 3" xfId="12502"/>
    <cellStyle name="1_Book2_Tong hop so lieu_pvhung.skhdt 20117113152041 Danh muc cong trinh trong diem 3 2" xfId="28919"/>
    <cellStyle name="1_Book2_Tong hop so lieu_pvhung.skhdt 20117113152041 Danh muc cong trinh trong diem 4" xfId="12503"/>
    <cellStyle name="1_Book2_Tong hop so lieu_pvhung.skhdt 20117113152041 Danh muc cong trinh trong diem 4 2" xfId="28920"/>
    <cellStyle name="1_Book2_Tong hop so lieu_pvhung.skhdt 20117113152041 Danh muc cong trinh trong diem 5" xfId="12504"/>
    <cellStyle name="1_Book2_Tong hop so lieu_pvhung.skhdt 20117113152041 Danh muc cong trinh trong diem 5 2" xfId="28921"/>
    <cellStyle name="1_Book2_Tong hop so lieu_pvhung.skhdt 20117113152041 Danh muc cong trinh trong diem 6" xfId="28914"/>
    <cellStyle name="1_Book2_Tong hop so lieu_pvhung.skhdt 20117113152041 Danh muc cong trinh trong diem_BC von DTPT 6 thang 2012" xfId="12505"/>
    <cellStyle name="1_Book2_Tong hop so lieu_pvhung.skhdt 20117113152041 Danh muc cong trinh trong diem_BC von DTPT 6 thang 2012 2" xfId="12506"/>
    <cellStyle name="1_Book2_Tong hop so lieu_pvhung.skhdt 20117113152041 Danh muc cong trinh trong diem_BC von DTPT 6 thang 2012 2 2" xfId="12507"/>
    <cellStyle name="1_Book2_Tong hop so lieu_pvhung.skhdt 20117113152041 Danh muc cong trinh trong diem_BC von DTPT 6 thang 2012 2 2 2" xfId="28924"/>
    <cellStyle name="1_Book2_Tong hop so lieu_pvhung.skhdt 20117113152041 Danh muc cong trinh trong diem_BC von DTPT 6 thang 2012 2 3" xfId="12508"/>
    <cellStyle name="1_Book2_Tong hop so lieu_pvhung.skhdt 20117113152041 Danh muc cong trinh trong diem_BC von DTPT 6 thang 2012 2 3 2" xfId="28925"/>
    <cellStyle name="1_Book2_Tong hop so lieu_pvhung.skhdt 20117113152041 Danh muc cong trinh trong diem_BC von DTPT 6 thang 2012 2 4" xfId="12509"/>
    <cellStyle name="1_Book2_Tong hop so lieu_pvhung.skhdt 20117113152041 Danh muc cong trinh trong diem_BC von DTPT 6 thang 2012 2 4 2" xfId="28926"/>
    <cellStyle name="1_Book2_Tong hop so lieu_pvhung.skhdt 20117113152041 Danh muc cong trinh trong diem_BC von DTPT 6 thang 2012 2 5" xfId="28923"/>
    <cellStyle name="1_Book2_Tong hop so lieu_pvhung.skhdt 20117113152041 Danh muc cong trinh trong diem_BC von DTPT 6 thang 2012 3" xfId="12510"/>
    <cellStyle name="1_Book2_Tong hop so lieu_pvhung.skhdt 20117113152041 Danh muc cong trinh trong diem_BC von DTPT 6 thang 2012 3 2" xfId="28927"/>
    <cellStyle name="1_Book2_Tong hop so lieu_pvhung.skhdt 20117113152041 Danh muc cong trinh trong diem_BC von DTPT 6 thang 2012 4" xfId="12511"/>
    <cellStyle name="1_Book2_Tong hop so lieu_pvhung.skhdt 20117113152041 Danh muc cong trinh trong diem_BC von DTPT 6 thang 2012 4 2" xfId="28928"/>
    <cellStyle name="1_Book2_Tong hop so lieu_pvhung.skhdt 20117113152041 Danh muc cong trinh trong diem_BC von DTPT 6 thang 2012 5" xfId="12512"/>
    <cellStyle name="1_Book2_Tong hop so lieu_pvhung.skhdt 20117113152041 Danh muc cong trinh trong diem_BC von DTPT 6 thang 2012 5 2" xfId="28929"/>
    <cellStyle name="1_Book2_Tong hop so lieu_pvhung.skhdt 20117113152041 Danh muc cong trinh trong diem_BC von DTPT 6 thang 2012 6" xfId="28922"/>
    <cellStyle name="1_Book2_Tong hop so lieu_pvhung.skhdt 20117113152041 Danh muc cong trinh trong diem_Bieu du thao QD von ho tro co MT" xfId="12513"/>
    <cellStyle name="1_Book2_Tong hop so lieu_pvhung.skhdt 20117113152041 Danh muc cong trinh trong diem_Bieu du thao QD von ho tro co MT 2" xfId="12514"/>
    <cellStyle name="1_Book2_Tong hop so lieu_pvhung.skhdt 20117113152041 Danh muc cong trinh trong diem_Bieu du thao QD von ho tro co MT 2 2" xfId="12515"/>
    <cellStyle name="1_Book2_Tong hop so lieu_pvhung.skhdt 20117113152041 Danh muc cong trinh trong diem_Bieu du thao QD von ho tro co MT 2 2 2" xfId="28932"/>
    <cellStyle name="1_Book2_Tong hop so lieu_pvhung.skhdt 20117113152041 Danh muc cong trinh trong diem_Bieu du thao QD von ho tro co MT 2 3" xfId="12516"/>
    <cellStyle name="1_Book2_Tong hop so lieu_pvhung.skhdt 20117113152041 Danh muc cong trinh trong diem_Bieu du thao QD von ho tro co MT 2 3 2" xfId="28933"/>
    <cellStyle name="1_Book2_Tong hop so lieu_pvhung.skhdt 20117113152041 Danh muc cong trinh trong diem_Bieu du thao QD von ho tro co MT 2 4" xfId="12517"/>
    <cellStyle name="1_Book2_Tong hop so lieu_pvhung.skhdt 20117113152041 Danh muc cong trinh trong diem_Bieu du thao QD von ho tro co MT 2 4 2" xfId="28934"/>
    <cellStyle name="1_Book2_Tong hop so lieu_pvhung.skhdt 20117113152041 Danh muc cong trinh trong diem_Bieu du thao QD von ho tro co MT 2 5" xfId="28931"/>
    <cellStyle name="1_Book2_Tong hop so lieu_pvhung.skhdt 20117113152041 Danh muc cong trinh trong diem_Bieu du thao QD von ho tro co MT 3" xfId="12518"/>
    <cellStyle name="1_Book2_Tong hop so lieu_pvhung.skhdt 20117113152041 Danh muc cong trinh trong diem_Bieu du thao QD von ho tro co MT 3 2" xfId="28935"/>
    <cellStyle name="1_Book2_Tong hop so lieu_pvhung.skhdt 20117113152041 Danh muc cong trinh trong diem_Bieu du thao QD von ho tro co MT 4" xfId="12519"/>
    <cellStyle name="1_Book2_Tong hop so lieu_pvhung.skhdt 20117113152041 Danh muc cong trinh trong diem_Bieu du thao QD von ho tro co MT 4 2" xfId="28936"/>
    <cellStyle name="1_Book2_Tong hop so lieu_pvhung.skhdt 20117113152041 Danh muc cong trinh trong diem_Bieu du thao QD von ho tro co MT 5" xfId="12520"/>
    <cellStyle name="1_Book2_Tong hop so lieu_pvhung.skhdt 20117113152041 Danh muc cong trinh trong diem_Bieu du thao QD von ho tro co MT 5 2" xfId="28937"/>
    <cellStyle name="1_Book2_Tong hop so lieu_pvhung.skhdt 20117113152041 Danh muc cong trinh trong diem_Bieu du thao QD von ho tro co MT 6" xfId="28930"/>
    <cellStyle name="1_Book2_Tong hop so lieu_pvhung.skhdt 20117113152041 Danh muc cong trinh trong diem_Ke hoach 2012 (theo doi)" xfId="12521"/>
    <cellStyle name="1_Book2_Tong hop so lieu_pvhung.skhdt 20117113152041 Danh muc cong trinh trong diem_Ke hoach 2012 (theo doi) 2" xfId="12522"/>
    <cellStyle name="1_Book2_Tong hop so lieu_pvhung.skhdt 20117113152041 Danh muc cong trinh trong diem_Ke hoach 2012 (theo doi) 2 2" xfId="12523"/>
    <cellStyle name="1_Book2_Tong hop so lieu_pvhung.skhdt 20117113152041 Danh muc cong trinh trong diem_Ke hoach 2012 (theo doi) 2 2 2" xfId="28940"/>
    <cellStyle name="1_Book2_Tong hop so lieu_pvhung.skhdt 20117113152041 Danh muc cong trinh trong diem_Ke hoach 2012 (theo doi) 2 3" xfId="12524"/>
    <cellStyle name="1_Book2_Tong hop so lieu_pvhung.skhdt 20117113152041 Danh muc cong trinh trong diem_Ke hoach 2012 (theo doi) 2 3 2" xfId="28941"/>
    <cellStyle name="1_Book2_Tong hop so lieu_pvhung.skhdt 20117113152041 Danh muc cong trinh trong diem_Ke hoach 2012 (theo doi) 2 4" xfId="12525"/>
    <cellStyle name="1_Book2_Tong hop so lieu_pvhung.skhdt 20117113152041 Danh muc cong trinh trong diem_Ke hoach 2012 (theo doi) 2 4 2" xfId="28942"/>
    <cellStyle name="1_Book2_Tong hop so lieu_pvhung.skhdt 20117113152041 Danh muc cong trinh trong diem_Ke hoach 2012 (theo doi) 2 5" xfId="28939"/>
    <cellStyle name="1_Book2_Tong hop so lieu_pvhung.skhdt 20117113152041 Danh muc cong trinh trong diem_Ke hoach 2012 (theo doi) 3" xfId="12526"/>
    <cellStyle name="1_Book2_Tong hop so lieu_pvhung.skhdt 20117113152041 Danh muc cong trinh trong diem_Ke hoach 2012 (theo doi) 3 2" xfId="28943"/>
    <cellStyle name="1_Book2_Tong hop so lieu_pvhung.skhdt 20117113152041 Danh muc cong trinh trong diem_Ke hoach 2012 (theo doi) 4" xfId="12527"/>
    <cellStyle name="1_Book2_Tong hop so lieu_pvhung.skhdt 20117113152041 Danh muc cong trinh trong diem_Ke hoach 2012 (theo doi) 4 2" xfId="28944"/>
    <cellStyle name="1_Book2_Tong hop so lieu_pvhung.skhdt 20117113152041 Danh muc cong trinh trong diem_Ke hoach 2012 (theo doi) 5" xfId="12528"/>
    <cellStyle name="1_Book2_Tong hop so lieu_pvhung.skhdt 20117113152041 Danh muc cong trinh trong diem_Ke hoach 2012 (theo doi) 5 2" xfId="28945"/>
    <cellStyle name="1_Book2_Tong hop so lieu_pvhung.skhdt 20117113152041 Danh muc cong trinh trong diem_Ke hoach 2012 (theo doi) 6" xfId="28938"/>
    <cellStyle name="1_Book2_Tong hop so lieu_pvhung.skhdt 20117113152041 Danh muc cong trinh trong diem_Ke hoach 2012 theo doi (giai ngan 30.6.12)" xfId="12529"/>
    <cellStyle name="1_Book2_Tong hop so lieu_pvhung.skhdt 20117113152041 Danh muc cong trinh trong diem_Ke hoach 2012 theo doi (giai ngan 30.6.12) 2" xfId="12530"/>
    <cellStyle name="1_Book2_Tong hop so lieu_pvhung.skhdt 20117113152041 Danh muc cong trinh trong diem_Ke hoach 2012 theo doi (giai ngan 30.6.12) 2 2" xfId="12531"/>
    <cellStyle name="1_Book2_Tong hop so lieu_pvhung.skhdt 20117113152041 Danh muc cong trinh trong diem_Ke hoach 2012 theo doi (giai ngan 30.6.12) 2 2 2" xfId="28948"/>
    <cellStyle name="1_Book2_Tong hop so lieu_pvhung.skhdt 20117113152041 Danh muc cong trinh trong diem_Ke hoach 2012 theo doi (giai ngan 30.6.12) 2 3" xfId="12532"/>
    <cellStyle name="1_Book2_Tong hop so lieu_pvhung.skhdt 20117113152041 Danh muc cong trinh trong diem_Ke hoach 2012 theo doi (giai ngan 30.6.12) 2 3 2" xfId="28949"/>
    <cellStyle name="1_Book2_Tong hop so lieu_pvhung.skhdt 20117113152041 Danh muc cong trinh trong diem_Ke hoach 2012 theo doi (giai ngan 30.6.12) 2 4" xfId="12533"/>
    <cellStyle name="1_Book2_Tong hop so lieu_pvhung.skhdt 20117113152041 Danh muc cong trinh trong diem_Ke hoach 2012 theo doi (giai ngan 30.6.12) 2 4 2" xfId="28950"/>
    <cellStyle name="1_Book2_Tong hop so lieu_pvhung.skhdt 20117113152041 Danh muc cong trinh trong diem_Ke hoach 2012 theo doi (giai ngan 30.6.12) 2 5" xfId="28947"/>
    <cellStyle name="1_Book2_Tong hop so lieu_pvhung.skhdt 20117113152041 Danh muc cong trinh trong diem_Ke hoach 2012 theo doi (giai ngan 30.6.12) 3" xfId="12534"/>
    <cellStyle name="1_Book2_Tong hop so lieu_pvhung.skhdt 20117113152041 Danh muc cong trinh trong diem_Ke hoach 2012 theo doi (giai ngan 30.6.12) 3 2" xfId="28951"/>
    <cellStyle name="1_Book2_Tong hop so lieu_pvhung.skhdt 20117113152041 Danh muc cong trinh trong diem_Ke hoach 2012 theo doi (giai ngan 30.6.12) 4" xfId="12535"/>
    <cellStyle name="1_Book2_Tong hop so lieu_pvhung.skhdt 20117113152041 Danh muc cong trinh trong diem_Ke hoach 2012 theo doi (giai ngan 30.6.12) 4 2" xfId="28952"/>
    <cellStyle name="1_Book2_Tong hop so lieu_pvhung.skhdt 20117113152041 Danh muc cong trinh trong diem_Ke hoach 2012 theo doi (giai ngan 30.6.12) 5" xfId="12536"/>
    <cellStyle name="1_Book2_Tong hop so lieu_pvhung.skhdt 20117113152041 Danh muc cong trinh trong diem_Ke hoach 2012 theo doi (giai ngan 30.6.12) 5 2" xfId="28953"/>
    <cellStyle name="1_Book2_Tong hop so lieu_pvhung.skhdt 20117113152041 Danh muc cong trinh trong diem_Ke hoach 2012 theo doi (giai ngan 30.6.12) 6" xfId="28946"/>
    <cellStyle name="1_Book2_Tong hop theo doi von TPCP (BC)" xfId="12537"/>
    <cellStyle name="1_Book2_Tong hop theo doi von TPCP (BC) 2" xfId="12538"/>
    <cellStyle name="1_Book2_Tong hop theo doi von TPCP (BC) 2 2" xfId="12539"/>
    <cellStyle name="1_Book2_Tong hop theo doi von TPCP (BC) 2 2 2" xfId="28956"/>
    <cellStyle name="1_Book2_Tong hop theo doi von TPCP (BC) 2 3" xfId="12540"/>
    <cellStyle name="1_Book2_Tong hop theo doi von TPCP (BC) 2 3 2" xfId="28957"/>
    <cellStyle name="1_Book2_Tong hop theo doi von TPCP (BC) 2 4" xfId="12541"/>
    <cellStyle name="1_Book2_Tong hop theo doi von TPCP (BC) 2 4 2" xfId="28958"/>
    <cellStyle name="1_Book2_Tong hop theo doi von TPCP (BC) 2 5" xfId="28955"/>
    <cellStyle name="1_Book2_Tong hop theo doi von TPCP (BC) 3" xfId="12542"/>
    <cellStyle name="1_Book2_Tong hop theo doi von TPCP (BC) 3 2" xfId="28959"/>
    <cellStyle name="1_Book2_Tong hop theo doi von TPCP (BC) 4" xfId="12543"/>
    <cellStyle name="1_Book2_Tong hop theo doi von TPCP (BC) 4 2" xfId="28960"/>
    <cellStyle name="1_Book2_Tong hop theo doi von TPCP (BC) 5" xfId="12544"/>
    <cellStyle name="1_Book2_Tong hop theo doi von TPCP (BC) 5 2" xfId="28961"/>
    <cellStyle name="1_Book2_Tong hop theo doi von TPCP (BC) 6" xfId="28954"/>
    <cellStyle name="1_Book2_Tong hop theo doi von TPCP (BC)_BC von DTPT 6 thang 2012" xfId="12545"/>
    <cellStyle name="1_Book2_Tong hop theo doi von TPCP (BC)_BC von DTPT 6 thang 2012 2" xfId="12546"/>
    <cellStyle name="1_Book2_Tong hop theo doi von TPCP (BC)_BC von DTPT 6 thang 2012 2 2" xfId="12547"/>
    <cellStyle name="1_Book2_Tong hop theo doi von TPCP (BC)_BC von DTPT 6 thang 2012 2 2 2" xfId="28964"/>
    <cellStyle name="1_Book2_Tong hop theo doi von TPCP (BC)_BC von DTPT 6 thang 2012 2 3" xfId="12548"/>
    <cellStyle name="1_Book2_Tong hop theo doi von TPCP (BC)_BC von DTPT 6 thang 2012 2 3 2" xfId="28965"/>
    <cellStyle name="1_Book2_Tong hop theo doi von TPCP (BC)_BC von DTPT 6 thang 2012 2 4" xfId="12549"/>
    <cellStyle name="1_Book2_Tong hop theo doi von TPCP (BC)_BC von DTPT 6 thang 2012 2 4 2" xfId="28966"/>
    <cellStyle name="1_Book2_Tong hop theo doi von TPCP (BC)_BC von DTPT 6 thang 2012 2 5" xfId="28963"/>
    <cellStyle name="1_Book2_Tong hop theo doi von TPCP (BC)_BC von DTPT 6 thang 2012 3" xfId="12550"/>
    <cellStyle name="1_Book2_Tong hop theo doi von TPCP (BC)_BC von DTPT 6 thang 2012 3 2" xfId="28967"/>
    <cellStyle name="1_Book2_Tong hop theo doi von TPCP (BC)_BC von DTPT 6 thang 2012 4" xfId="12551"/>
    <cellStyle name="1_Book2_Tong hop theo doi von TPCP (BC)_BC von DTPT 6 thang 2012 4 2" xfId="28968"/>
    <cellStyle name="1_Book2_Tong hop theo doi von TPCP (BC)_BC von DTPT 6 thang 2012 5" xfId="12552"/>
    <cellStyle name="1_Book2_Tong hop theo doi von TPCP (BC)_BC von DTPT 6 thang 2012 5 2" xfId="28969"/>
    <cellStyle name="1_Book2_Tong hop theo doi von TPCP (BC)_BC von DTPT 6 thang 2012 6" xfId="28962"/>
    <cellStyle name="1_Book2_Tong hop theo doi von TPCP (BC)_Bieu du thao QD von ho tro co MT" xfId="12553"/>
    <cellStyle name="1_Book2_Tong hop theo doi von TPCP (BC)_Bieu du thao QD von ho tro co MT 2" xfId="12554"/>
    <cellStyle name="1_Book2_Tong hop theo doi von TPCP (BC)_Bieu du thao QD von ho tro co MT 2 2" xfId="12555"/>
    <cellStyle name="1_Book2_Tong hop theo doi von TPCP (BC)_Bieu du thao QD von ho tro co MT 2 2 2" xfId="28972"/>
    <cellStyle name="1_Book2_Tong hop theo doi von TPCP (BC)_Bieu du thao QD von ho tro co MT 2 3" xfId="12556"/>
    <cellStyle name="1_Book2_Tong hop theo doi von TPCP (BC)_Bieu du thao QD von ho tro co MT 2 3 2" xfId="28973"/>
    <cellStyle name="1_Book2_Tong hop theo doi von TPCP (BC)_Bieu du thao QD von ho tro co MT 2 4" xfId="12557"/>
    <cellStyle name="1_Book2_Tong hop theo doi von TPCP (BC)_Bieu du thao QD von ho tro co MT 2 4 2" xfId="28974"/>
    <cellStyle name="1_Book2_Tong hop theo doi von TPCP (BC)_Bieu du thao QD von ho tro co MT 2 5" xfId="28971"/>
    <cellStyle name="1_Book2_Tong hop theo doi von TPCP (BC)_Bieu du thao QD von ho tro co MT 3" xfId="12558"/>
    <cellStyle name="1_Book2_Tong hop theo doi von TPCP (BC)_Bieu du thao QD von ho tro co MT 3 2" xfId="28975"/>
    <cellStyle name="1_Book2_Tong hop theo doi von TPCP (BC)_Bieu du thao QD von ho tro co MT 4" xfId="12559"/>
    <cellStyle name="1_Book2_Tong hop theo doi von TPCP (BC)_Bieu du thao QD von ho tro co MT 4 2" xfId="28976"/>
    <cellStyle name="1_Book2_Tong hop theo doi von TPCP (BC)_Bieu du thao QD von ho tro co MT 5" xfId="12560"/>
    <cellStyle name="1_Book2_Tong hop theo doi von TPCP (BC)_Bieu du thao QD von ho tro co MT 5 2" xfId="28977"/>
    <cellStyle name="1_Book2_Tong hop theo doi von TPCP (BC)_Bieu du thao QD von ho tro co MT 6" xfId="28970"/>
    <cellStyle name="1_Book2_Tong hop theo doi von TPCP (BC)_Ke hoach 2012 (theo doi)" xfId="12561"/>
    <cellStyle name="1_Book2_Tong hop theo doi von TPCP (BC)_Ke hoach 2012 (theo doi) 2" xfId="12562"/>
    <cellStyle name="1_Book2_Tong hop theo doi von TPCP (BC)_Ke hoach 2012 (theo doi) 2 2" xfId="12563"/>
    <cellStyle name="1_Book2_Tong hop theo doi von TPCP (BC)_Ke hoach 2012 (theo doi) 2 2 2" xfId="28980"/>
    <cellStyle name="1_Book2_Tong hop theo doi von TPCP (BC)_Ke hoach 2012 (theo doi) 2 3" xfId="12564"/>
    <cellStyle name="1_Book2_Tong hop theo doi von TPCP (BC)_Ke hoach 2012 (theo doi) 2 3 2" xfId="28981"/>
    <cellStyle name="1_Book2_Tong hop theo doi von TPCP (BC)_Ke hoach 2012 (theo doi) 2 4" xfId="12565"/>
    <cellStyle name="1_Book2_Tong hop theo doi von TPCP (BC)_Ke hoach 2012 (theo doi) 2 4 2" xfId="28982"/>
    <cellStyle name="1_Book2_Tong hop theo doi von TPCP (BC)_Ke hoach 2012 (theo doi) 2 5" xfId="28979"/>
    <cellStyle name="1_Book2_Tong hop theo doi von TPCP (BC)_Ke hoach 2012 (theo doi) 3" xfId="12566"/>
    <cellStyle name="1_Book2_Tong hop theo doi von TPCP (BC)_Ke hoach 2012 (theo doi) 3 2" xfId="28983"/>
    <cellStyle name="1_Book2_Tong hop theo doi von TPCP (BC)_Ke hoach 2012 (theo doi) 4" xfId="12567"/>
    <cellStyle name="1_Book2_Tong hop theo doi von TPCP (BC)_Ke hoach 2012 (theo doi) 4 2" xfId="28984"/>
    <cellStyle name="1_Book2_Tong hop theo doi von TPCP (BC)_Ke hoach 2012 (theo doi) 5" xfId="12568"/>
    <cellStyle name="1_Book2_Tong hop theo doi von TPCP (BC)_Ke hoach 2012 (theo doi) 5 2" xfId="28985"/>
    <cellStyle name="1_Book2_Tong hop theo doi von TPCP (BC)_Ke hoach 2012 (theo doi) 6" xfId="28978"/>
    <cellStyle name="1_Book2_Tong hop theo doi von TPCP (BC)_Ke hoach 2012 theo doi (giai ngan 30.6.12)" xfId="12569"/>
    <cellStyle name="1_Book2_Tong hop theo doi von TPCP (BC)_Ke hoach 2012 theo doi (giai ngan 30.6.12) 2" xfId="12570"/>
    <cellStyle name="1_Book2_Tong hop theo doi von TPCP (BC)_Ke hoach 2012 theo doi (giai ngan 30.6.12) 2 2" xfId="12571"/>
    <cellStyle name="1_Book2_Tong hop theo doi von TPCP (BC)_Ke hoach 2012 theo doi (giai ngan 30.6.12) 2 2 2" xfId="28988"/>
    <cellStyle name="1_Book2_Tong hop theo doi von TPCP (BC)_Ke hoach 2012 theo doi (giai ngan 30.6.12) 2 3" xfId="12572"/>
    <cellStyle name="1_Book2_Tong hop theo doi von TPCP (BC)_Ke hoach 2012 theo doi (giai ngan 30.6.12) 2 3 2" xfId="28989"/>
    <cellStyle name="1_Book2_Tong hop theo doi von TPCP (BC)_Ke hoach 2012 theo doi (giai ngan 30.6.12) 2 4" xfId="12573"/>
    <cellStyle name="1_Book2_Tong hop theo doi von TPCP (BC)_Ke hoach 2012 theo doi (giai ngan 30.6.12) 2 4 2" xfId="28990"/>
    <cellStyle name="1_Book2_Tong hop theo doi von TPCP (BC)_Ke hoach 2012 theo doi (giai ngan 30.6.12) 2 5" xfId="28987"/>
    <cellStyle name="1_Book2_Tong hop theo doi von TPCP (BC)_Ke hoach 2012 theo doi (giai ngan 30.6.12) 3" xfId="12574"/>
    <cellStyle name="1_Book2_Tong hop theo doi von TPCP (BC)_Ke hoach 2012 theo doi (giai ngan 30.6.12) 3 2" xfId="28991"/>
    <cellStyle name="1_Book2_Tong hop theo doi von TPCP (BC)_Ke hoach 2012 theo doi (giai ngan 30.6.12) 4" xfId="12575"/>
    <cellStyle name="1_Book2_Tong hop theo doi von TPCP (BC)_Ke hoach 2012 theo doi (giai ngan 30.6.12) 4 2" xfId="28992"/>
    <cellStyle name="1_Book2_Tong hop theo doi von TPCP (BC)_Ke hoach 2012 theo doi (giai ngan 30.6.12) 5" xfId="12576"/>
    <cellStyle name="1_Book2_Tong hop theo doi von TPCP (BC)_Ke hoach 2012 theo doi (giai ngan 30.6.12) 5 2" xfId="28993"/>
    <cellStyle name="1_Book2_Tong hop theo doi von TPCP (BC)_Ke hoach 2012 theo doi (giai ngan 30.6.12) 6" xfId="28986"/>
    <cellStyle name="1_Book2_Worksheet in D: My Documents Ke Hoach KH cac nam Nam 2014 Bao cao ve Ke hoach nam 2014 ( Hoan chinh sau TL voi Bo KH)" xfId="12577"/>
    <cellStyle name="1_Book2_Worksheet in D: My Documents Ke Hoach KH cac nam Nam 2014 Bao cao ve Ke hoach nam 2014 ( Hoan chinh sau TL voi Bo KH) 2" xfId="12578"/>
    <cellStyle name="1_Book2_Worksheet in D: My Documents Ke Hoach KH cac nam Nam 2014 Bao cao ve Ke hoach nam 2014 ( Hoan chinh sau TL voi Bo KH) 2 2" xfId="12579"/>
    <cellStyle name="1_Book2_Worksheet in D: My Documents Ke Hoach KH cac nam Nam 2014 Bao cao ve Ke hoach nam 2014 ( Hoan chinh sau TL voi Bo KH) 2 2 2" xfId="28996"/>
    <cellStyle name="1_Book2_Worksheet in D: My Documents Ke Hoach KH cac nam Nam 2014 Bao cao ve Ke hoach nam 2014 ( Hoan chinh sau TL voi Bo KH) 2 3" xfId="12580"/>
    <cellStyle name="1_Book2_Worksheet in D: My Documents Ke Hoach KH cac nam Nam 2014 Bao cao ve Ke hoach nam 2014 ( Hoan chinh sau TL voi Bo KH) 2 3 2" xfId="28997"/>
    <cellStyle name="1_Book2_Worksheet in D: My Documents Ke Hoach KH cac nam Nam 2014 Bao cao ve Ke hoach nam 2014 ( Hoan chinh sau TL voi Bo KH) 2 4" xfId="12581"/>
    <cellStyle name="1_Book2_Worksheet in D: My Documents Ke Hoach KH cac nam Nam 2014 Bao cao ve Ke hoach nam 2014 ( Hoan chinh sau TL voi Bo KH) 2 4 2" xfId="28998"/>
    <cellStyle name="1_Book2_Worksheet in D: My Documents Ke Hoach KH cac nam Nam 2014 Bao cao ve Ke hoach nam 2014 ( Hoan chinh sau TL voi Bo KH) 2 5" xfId="28995"/>
    <cellStyle name="1_Book2_Worksheet in D: My Documents Ke Hoach KH cac nam Nam 2014 Bao cao ve Ke hoach nam 2014 ( Hoan chinh sau TL voi Bo KH) 3" xfId="12582"/>
    <cellStyle name="1_Book2_Worksheet in D: My Documents Ke Hoach KH cac nam Nam 2014 Bao cao ve Ke hoach nam 2014 ( Hoan chinh sau TL voi Bo KH) 3 2" xfId="28999"/>
    <cellStyle name="1_Book2_Worksheet in D: My Documents Ke Hoach KH cac nam Nam 2014 Bao cao ve Ke hoach nam 2014 ( Hoan chinh sau TL voi Bo KH) 4" xfId="12583"/>
    <cellStyle name="1_Book2_Worksheet in D: My Documents Ke Hoach KH cac nam Nam 2014 Bao cao ve Ke hoach nam 2014 ( Hoan chinh sau TL voi Bo KH) 4 2" xfId="29000"/>
    <cellStyle name="1_Book2_Worksheet in D: My Documents Ke Hoach KH cac nam Nam 2014 Bao cao ve Ke hoach nam 2014 ( Hoan chinh sau TL voi Bo KH) 5" xfId="12584"/>
    <cellStyle name="1_Book2_Worksheet in D: My Documents Ke Hoach KH cac nam Nam 2014 Bao cao ve Ke hoach nam 2014 ( Hoan chinh sau TL voi Bo KH) 5 2" xfId="29001"/>
    <cellStyle name="1_Book2_Worksheet in D: My Documents Ke Hoach KH cac nam Nam 2014 Bao cao ve Ke hoach nam 2014 ( Hoan chinh sau TL voi Bo KH) 6" xfId="28994"/>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hi tieu 5 nam" xfId="12585"/>
    <cellStyle name="1_Chi tieu 5 nam 2" xfId="12586"/>
    <cellStyle name="1_Chi tieu 5 nam 2 2" xfId="12587"/>
    <cellStyle name="1_Chi tieu 5 nam 2 2 2" xfId="29004"/>
    <cellStyle name="1_Chi tieu 5 nam 2 3" xfId="12588"/>
    <cellStyle name="1_Chi tieu 5 nam 2 3 2" xfId="29005"/>
    <cellStyle name="1_Chi tieu 5 nam 2 4" xfId="12589"/>
    <cellStyle name="1_Chi tieu 5 nam 2 4 2" xfId="29006"/>
    <cellStyle name="1_Chi tieu 5 nam 2 5" xfId="29003"/>
    <cellStyle name="1_Chi tieu 5 nam 3" xfId="12590"/>
    <cellStyle name="1_Chi tieu 5 nam 3 2" xfId="29007"/>
    <cellStyle name="1_Chi tieu 5 nam 4" xfId="12591"/>
    <cellStyle name="1_Chi tieu 5 nam 4 2" xfId="29008"/>
    <cellStyle name="1_Chi tieu 5 nam 5" xfId="12592"/>
    <cellStyle name="1_Chi tieu 5 nam 5 2" xfId="29009"/>
    <cellStyle name="1_Chi tieu 5 nam 6" xfId="29002"/>
    <cellStyle name="1_Chi tieu 5 nam_BC cong trinh trong diem" xfId="12593"/>
    <cellStyle name="1_Chi tieu 5 nam_BC cong trinh trong diem 2" xfId="12594"/>
    <cellStyle name="1_Chi tieu 5 nam_BC cong trinh trong diem 2 2" xfId="12595"/>
    <cellStyle name="1_Chi tieu 5 nam_BC cong trinh trong diem 2 2 2" xfId="29012"/>
    <cellStyle name="1_Chi tieu 5 nam_BC cong trinh trong diem 2 3" xfId="12596"/>
    <cellStyle name="1_Chi tieu 5 nam_BC cong trinh trong diem 2 3 2" xfId="29013"/>
    <cellStyle name="1_Chi tieu 5 nam_BC cong trinh trong diem 2 4" xfId="12597"/>
    <cellStyle name="1_Chi tieu 5 nam_BC cong trinh trong diem 2 4 2" xfId="29014"/>
    <cellStyle name="1_Chi tieu 5 nam_BC cong trinh trong diem 2 5" xfId="29011"/>
    <cellStyle name="1_Chi tieu 5 nam_BC cong trinh trong diem 3" xfId="12598"/>
    <cellStyle name="1_Chi tieu 5 nam_BC cong trinh trong diem 3 2" xfId="29015"/>
    <cellStyle name="1_Chi tieu 5 nam_BC cong trinh trong diem 4" xfId="12599"/>
    <cellStyle name="1_Chi tieu 5 nam_BC cong trinh trong diem 4 2" xfId="29016"/>
    <cellStyle name="1_Chi tieu 5 nam_BC cong trinh trong diem 5" xfId="12600"/>
    <cellStyle name="1_Chi tieu 5 nam_BC cong trinh trong diem 5 2" xfId="29017"/>
    <cellStyle name="1_Chi tieu 5 nam_BC cong trinh trong diem 6" xfId="29010"/>
    <cellStyle name="1_Chi tieu 5 nam_BC cong trinh trong diem_BC von DTPT 6 thang 2012" xfId="12601"/>
    <cellStyle name="1_Chi tieu 5 nam_BC cong trinh trong diem_BC von DTPT 6 thang 2012 2" xfId="12602"/>
    <cellStyle name="1_Chi tieu 5 nam_BC cong trinh trong diem_BC von DTPT 6 thang 2012 2 2" xfId="12603"/>
    <cellStyle name="1_Chi tieu 5 nam_BC cong trinh trong diem_BC von DTPT 6 thang 2012 2 2 2" xfId="29020"/>
    <cellStyle name="1_Chi tieu 5 nam_BC cong trinh trong diem_BC von DTPT 6 thang 2012 2 3" xfId="12604"/>
    <cellStyle name="1_Chi tieu 5 nam_BC cong trinh trong diem_BC von DTPT 6 thang 2012 2 3 2" xfId="29021"/>
    <cellStyle name="1_Chi tieu 5 nam_BC cong trinh trong diem_BC von DTPT 6 thang 2012 2 4" xfId="12605"/>
    <cellStyle name="1_Chi tieu 5 nam_BC cong trinh trong diem_BC von DTPT 6 thang 2012 2 4 2" xfId="29022"/>
    <cellStyle name="1_Chi tieu 5 nam_BC cong trinh trong diem_BC von DTPT 6 thang 2012 2 5" xfId="29019"/>
    <cellStyle name="1_Chi tieu 5 nam_BC cong trinh trong diem_BC von DTPT 6 thang 2012 3" xfId="12606"/>
    <cellStyle name="1_Chi tieu 5 nam_BC cong trinh trong diem_BC von DTPT 6 thang 2012 3 2" xfId="29023"/>
    <cellStyle name="1_Chi tieu 5 nam_BC cong trinh trong diem_BC von DTPT 6 thang 2012 4" xfId="12607"/>
    <cellStyle name="1_Chi tieu 5 nam_BC cong trinh trong diem_BC von DTPT 6 thang 2012 4 2" xfId="29024"/>
    <cellStyle name="1_Chi tieu 5 nam_BC cong trinh trong diem_BC von DTPT 6 thang 2012 5" xfId="12608"/>
    <cellStyle name="1_Chi tieu 5 nam_BC cong trinh trong diem_BC von DTPT 6 thang 2012 5 2" xfId="29025"/>
    <cellStyle name="1_Chi tieu 5 nam_BC cong trinh trong diem_BC von DTPT 6 thang 2012 6" xfId="29018"/>
    <cellStyle name="1_Chi tieu 5 nam_BC cong trinh trong diem_Bieu du thao QD von ho tro co MT" xfId="12609"/>
    <cellStyle name="1_Chi tieu 5 nam_BC cong trinh trong diem_Bieu du thao QD von ho tro co MT 2" xfId="12610"/>
    <cellStyle name="1_Chi tieu 5 nam_BC cong trinh trong diem_Bieu du thao QD von ho tro co MT 2 2" xfId="12611"/>
    <cellStyle name="1_Chi tieu 5 nam_BC cong trinh trong diem_Bieu du thao QD von ho tro co MT 2 2 2" xfId="29028"/>
    <cellStyle name="1_Chi tieu 5 nam_BC cong trinh trong diem_Bieu du thao QD von ho tro co MT 2 3" xfId="12612"/>
    <cellStyle name="1_Chi tieu 5 nam_BC cong trinh trong diem_Bieu du thao QD von ho tro co MT 2 3 2" xfId="29029"/>
    <cellStyle name="1_Chi tieu 5 nam_BC cong trinh trong diem_Bieu du thao QD von ho tro co MT 2 4" xfId="12613"/>
    <cellStyle name="1_Chi tieu 5 nam_BC cong trinh trong diem_Bieu du thao QD von ho tro co MT 2 4 2" xfId="29030"/>
    <cellStyle name="1_Chi tieu 5 nam_BC cong trinh trong diem_Bieu du thao QD von ho tro co MT 2 5" xfId="29027"/>
    <cellStyle name="1_Chi tieu 5 nam_BC cong trinh trong diem_Bieu du thao QD von ho tro co MT 3" xfId="12614"/>
    <cellStyle name="1_Chi tieu 5 nam_BC cong trinh trong diem_Bieu du thao QD von ho tro co MT 3 2" xfId="29031"/>
    <cellStyle name="1_Chi tieu 5 nam_BC cong trinh trong diem_Bieu du thao QD von ho tro co MT 4" xfId="12615"/>
    <cellStyle name="1_Chi tieu 5 nam_BC cong trinh trong diem_Bieu du thao QD von ho tro co MT 4 2" xfId="29032"/>
    <cellStyle name="1_Chi tieu 5 nam_BC cong trinh trong diem_Bieu du thao QD von ho tro co MT 5" xfId="12616"/>
    <cellStyle name="1_Chi tieu 5 nam_BC cong trinh trong diem_Bieu du thao QD von ho tro co MT 5 2" xfId="29033"/>
    <cellStyle name="1_Chi tieu 5 nam_BC cong trinh trong diem_Bieu du thao QD von ho tro co MT 6" xfId="29026"/>
    <cellStyle name="1_Chi tieu 5 nam_BC cong trinh trong diem_Ke hoach 2012 (theo doi)" xfId="12617"/>
    <cellStyle name="1_Chi tieu 5 nam_BC cong trinh trong diem_Ke hoach 2012 (theo doi) 2" xfId="12618"/>
    <cellStyle name="1_Chi tieu 5 nam_BC cong trinh trong diem_Ke hoach 2012 (theo doi) 2 2" xfId="12619"/>
    <cellStyle name="1_Chi tieu 5 nam_BC cong trinh trong diem_Ke hoach 2012 (theo doi) 2 2 2" xfId="29036"/>
    <cellStyle name="1_Chi tieu 5 nam_BC cong trinh trong diem_Ke hoach 2012 (theo doi) 2 3" xfId="12620"/>
    <cellStyle name="1_Chi tieu 5 nam_BC cong trinh trong diem_Ke hoach 2012 (theo doi) 2 3 2" xfId="29037"/>
    <cellStyle name="1_Chi tieu 5 nam_BC cong trinh trong diem_Ke hoach 2012 (theo doi) 2 4" xfId="12621"/>
    <cellStyle name="1_Chi tieu 5 nam_BC cong trinh trong diem_Ke hoach 2012 (theo doi) 2 4 2" xfId="29038"/>
    <cellStyle name="1_Chi tieu 5 nam_BC cong trinh trong diem_Ke hoach 2012 (theo doi) 2 5" xfId="29035"/>
    <cellStyle name="1_Chi tieu 5 nam_BC cong trinh trong diem_Ke hoach 2012 (theo doi) 3" xfId="12622"/>
    <cellStyle name="1_Chi tieu 5 nam_BC cong trinh trong diem_Ke hoach 2012 (theo doi) 3 2" xfId="29039"/>
    <cellStyle name="1_Chi tieu 5 nam_BC cong trinh trong diem_Ke hoach 2012 (theo doi) 4" xfId="12623"/>
    <cellStyle name="1_Chi tieu 5 nam_BC cong trinh trong diem_Ke hoach 2012 (theo doi) 4 2" xfId="29040"/>
    <cellStyle name="1_Chi tieu 5 nam_BC cong trinh trong diem_Ke hoach 2012 (theo doi) 5" xfId="12624"/>
    <cellStyle name="1_Chi tieu 5 nam_BC cong trinh trong diem_Ke hoach 2012 (theo doi) 5 2" xfId="29041"/>
    <cellStyle name="1_Chi tieu 5 nam_BC cong trinh trong diem_Ke hoach 2012 (theo doi) 6" xfId="29034"/>
    <cellStyle name="1_Chi tieu 5 nam_BC cong trinh trong diem_Ke hoach 2012 theo doi (giai ngan 30.6.12)" xfId="12625"/>
    <cellStyle name="1_Chi tieu 5 nam_BC cong trinh trong diem_Ke hoach 2012 theo doi (giai ngan 30.6.12) 2" xfId="12626"/>
    <cellStyle name="1_Chi tieu 5 nam_BC cong trinh trong diem_Ke hoach 2012 theo doi (giai ngan 30.6.12) 2 2" xfId="12627"/>
    <cellStyle name="1_Chi tieu 5 nam_BC cong trinh trong diem_Ke hoach 2012 theo doi (giai ngan 30.6.12) 2 2 2" xfId="29044"/>
    <cellStyle name="1_Chi tieu 5 nam_BC cong trinh trong diem_Ke hoach 2012 theo doi (giai ngan 30.6.12) 2 3" xfId="12628"/>
    <cellStyle name="1_Chi tieu 5 nam_BC cong trinh trong diem_Ke hoach 2012 theo doi (giai ngan 30.6.12) 2 3 2" xfId="29045"/>
    <cellStyle name="1_Chi tieu 5 nam_BC cong trinh trong diem_Ke hoach 2012 theo doi (giai ngan 30.6.12) 2 4" xfId="12629"/>
    <cellStyle name="1_Chi tieu 5 nam_BC cong trinh trong diem_Ke hoach 2012 theo doi (giai ngan 30.6.12) 2 4 2" xfId="29046"/>
    <cellStyle name="1_Chi tieu 5 nam_BC cong trinh trong diem_Ke hoach 2012 theo doi (giai ngan 30.6.12) 2 5" xfId="29043"/>
    <cellStyle name="1_Chi tieu 5 nam_BC cong trinh trong diem_Ke hoach 2012 theo doi (giai ngan 30.6.12) 3" xfId="12630"/>
    <cellStyle name="1_Chi tieu 5 nam_BC cong trinh trong diem_Ke hoach 2012 theo doi (giai ngan 30.6.12) 3 2" xfId="29047"/>
    <cellStyle name="1_Chi tieu 5 nam_BC cong trinh trong diem_Ke hoach 2012 theo doi (giai ngan 30.6.12) 4" xfId="12631"/>
    <cellStyle name="1_Chi tieu 5 nam_BC cong trinh trong diem_Ke hoach 2012 theo doi (giai ngan 30.6.12) 4 2" xfId="29048"/>
    <cellStyle name="1_Chi tieu 5 nam_BC cong trinh trong diem_Ke hoach 2012 theo doi (giai ngan 30.6.12) 5" xfId="12632"/>
    <cellStyle name="1_Chi tieu 5 nam_BC cong trinh trong diem_Ke hoach 2012 theo doi (giai ngan 30.6.12) 5 2" xfId="29049"/>
    <cellStyle name="1_Chi tieu 5 nam_BC cong trinh trong diem_Ke hoach 2012 theo doi (giai ngan 30.6.12) 6" xfId="29042"/>
    <cellStyle name="1_Chi tieu 5 nam_BC von DTPT 6 thang 2012" xfId="12633"/>
    <cellStyle name="1_Chi tieu 5 nam_BC von DTPT 6 thang 2012 2" xfId="12634"/>
    <cellStyle name="1_Chi tieu 5 nam_BC von DTPT 6 thang 2012 2 2" xfId="12635"/>
    <cellStyle name="1_Chi tieu 5 nam_BC von DTPT 6 thang 2012 2 2 2" xfId="29052"/>
    <cellStyle name="1_Chi tieu 5 nam_BC von DTPT 6 thang 2012 2 3" xfId="12636"/>
    <cellStyle name="1_Chi tieu 5 nam_BC von DTPT 6 thang 2012 2 3 2" xfId="29053"/>
    <cellStyle name="1_Chi tieu 5 nam_BC von DTPT 6 thang 2012 2 4" xfId="12637"/>
    <cellStyle name="1_Chi tieu 5 nam_BC von DTPT 6 thang 2012 2 4 2" xfId="29054"/>
    <cellStyle name="1_Chi tieu 5 nam_BC von DTPT 6 thang 2012 2 5" xfId="29051"/>
    <cellStyle name="1_Chi tieu 5 nam_BC von DTPT 6 thang 2012 3" xfId="12638"/>
    <cellStyle name="1_Chi tieu 5 nam_BC von DTPT 6 thang 2012 3 2" xfId="29055"/>
    <cellStyle name="1_Chi tieu 5 nam_BC von DTPT 6 thang 2012 4" xfId="12639"/>
    <cellStyle name="1_Chi tieu 5 nam_BC von DTPT 6 thang 2012 4 2" xfId="29056"/>
    <cellStyle name="1_Chi tieu 5 nam_BC von DTPT 6 thang 2012 5" xfId="12640"/>
    <cellStyle name="1_Chi tieu 5 nam_BC von DTPT 6 thang 2012 5 2" xfId="29057"/>
    <cellStyle name="1_Chi tieu 5 nam_BC von DTPT 6 thang 2012 6" xfId="29050"/>
    <cellStyle name="1_Chi tieu 5 nam_Bieu du thao QD von ho tro co MT" xfId="12641"/>
    <cellStyle name="1_Chi tieu 5 nam_Bieu du thao QD von ho tro co MT 2" xfId="12642"/>
    <cellStyle name="1_Chi tieu 5 nam_Bieu du thao QD von ho tro co MT 2 2" xfId="12643"/>
    <cellStyle name="1_Chi tieu 5 nam_Bieu du thao QD von ho tro co MT 2 2 2" xfId="29060"/>
    <cellStyle name="1_Chi tieu 5 nam_Bieu du thao QD von ho tro co MT 2 3" xfId="12644"/>
    <cellStyle name="1_Chi tieu 5 nam_Bieu du thao QD von ho tro co MT 2 3 2" xfId="29061"/>
    <cellStyle name="1_Chi tieu 5 nam_Bieu du thao QD von ho tro co MT 2 4" xfId="12645"/>
    <cellStyle name="1_Chi tieu 5 nam_Bieu du thao QD von ho tro co MT 2 4 2" xfId="29062"/>
    <cellStyle name="1_Chi tieu 5 nam_Bieu du thao QD von ho tro co MT 2 5" xfId="29059"/>
    <cellStyle name="1_Chi tieu 5 nam_Bieu du thao QD von ho tro co MT 3" xfId="12646"/>
    <cellStyle name="1_Chi tieu 5 nam_Bieu du thao QD von ho tro co MT 3 2" xfId="29063"/>
    <cellStyle name="1_Chi tieu 5 nam_Bieu du thao QD von ho tro co MT 4" xfId="12647"/>
    <cellStyle name="1_Chi tieu 5 nam_Bieu du thao QD von ho tro co MT 4 2" xfId="29064"/>
    <cellStyle name="1_Chi tieu 5 nam_Bieu du thao QD von ho tro co MT 5" xfId="12648"/>
    <cellStyle name="1_Chi tieu 5 nam_Bieu du thao QD von ho tro co MT 5 2" xfId="29065"/>
    <cellStyle name="1_Chi tieu 5 nam_Bieu du thao QD von ho tro co MT 6" xfId="29058"/>
    <cellStyle name="1_Chi tieu 5 nam_Ke hoach 2012 (theo doi)" xfId="12649"/>
    <cellStyle name="1_Chi tieu 5 nam_Ke hoach 2012 (theo doi) 2" xfId="12650"/>
    <cellStyle name="1_Chi tieu 5 nam_Ke hoach 2012 (theo doi) 2 2" xfId="12651"/>
    <cellStyle name="1_Chi tieu 5 nam_Ke hoach 2012 (theo doi) 2 2 2" xfId="29068"/>
    <cellStyle name="1_Chi tieu 5 nam_Ke hoach 2012 (theo doi) 2 3" xfId="12652"/>
    <cellStyle name="1_Chi tieu 5 nam_Ke hoach 2012 (theo doi) 2 3 2" xfId="29069"/>
    <cellStyle name="1_Chi tieu 5 nam_Ke hoach 2012 (theo doi) 2 4" xfId="12653"/>
    <cellStyle name="1_Chi tieu 5 nam_Ke hoach 2012 (theo doi) 2 4 2" xfId="29070"/>
    <cellStyle name="1_Chi tieu 5 nam_Ke hoach 2012 (theo doi) 2 5" xfId="29067"/>
    <cellStyle name="1_Chi tieu 5 nam_Ke hoach 2012 (theo doi) 3" xfId="12654"/>
    <cellStyle name="1_Chi tieu 5 nam_Ke hoach 2012 (theo doi) 3 2" xfId="29071"/>
    <cellStyle name="1_Chi tieu 5 nam_Ke hoach 2012 (theo doi) 4" xfId="12655"/>
    <cellStyle name="1_Chi tieu 5 nam_Ke hoach 2012 (theo doi) 4 2" xfId="29072"/>
    <cellStyle name="1_Chi tieu 5 nam_Ke hoach 2012 (theo doi) 5" xfId="12656"/>
    <cellStyle name="1_Chi tieu 5 nam_Ke hoach 2012 (theo doi) 5 2" xfId="29073"/>
    <cellStyle name="1_Chi tieu 5 nam_Ke hoach 2012 (theo doi) 6" xfId="29066"/>
    <cellStyle name="1_Chi tieu 5 nam_Ke hoach 2012 theo doi (giai ngan 30.6.12)" xfId="12657"/>
    <cellStyle name="1_Chi tieu 5 nam_Ke hoach 2012 theo doi (giai ngan 30.6.12) 2" xfId="12658"/>
    <cellStyle name="1_Chi tieu 5 nam_Ke hoach 2012 theo doi (giai ngan 30.6.12) 2 2" xfId="12659"/>
    <cellStyle name="1_Chi tieu 5 nam_Ke hoach 2012 theo doi (giai ngan 30.6.12) 2 2 2" xfId="29076"/>
    <cellStyle name="1_Chi tieu 5 nam_Ke hoach 2012 theo doi (giai ngan 30.6.12) 2 3" xfId="12660"/>
    <cellStyle name="1_Chi tieu 5 nam_Ke hoach 2012 theo doi (giai ngan 30.6.12) 2 3 2" xfId="29077"/>
    <cellStyle name="1_Chi tieu 5 nam_Ke hoach 2012 theo doi (giai ngan 30.6.12) 2 4" xfId="12661"/>
    <cellStyle name="1_Chi tieu 5 nam_Ke hoach 2012 theo doi (giai ngan 30.6.12) 2 4 2" xfId="29078"/>
    <cellStyle name="1_Chi tieu 5 nam_Ke hoach 2012 theo doi (giai ngan 30.6.12) 2 5" xfId="29075"/>
    <cellStyle name="1_Chi tieu 5 nam_Ke hoach 2012 theo doi (giai ngan 30.6.12) 3" xfId="12662"/>
    <cellStyle name="1_Chi tieu 5 nam_Ke hoach 2012 theo doi (giai ngan 30.6.12) 3 2" xfId="29079"/>
    <cellStyle name="1_Chi tieu 5 nam_Ke hoach 2012 theo doi (giai ngan 30.6.12) 4" xfId="12663"/>
    <cellStyle name="1_Chi tieu 5 nam_Ke hoach 2012 theo doi (giai ngan 30.6.12) 4 2" xfId="29080"/>
    <cellStyle name="1_Chi tieu 5 nam_Ke hoach 2012 theo doi (giai ngan 30.6.12) 5" xfId="12664"/>
    <cellStyle name="1_Chi tieu 5 nam_Ke hoach 2012 theo doi (giai ngan 30.6.12) 5 2" xfId="29081"/>
    <cellStyle name="1_Chi tieu 5 nam_Ke hoach 2012 theo doi (giai ngan 30.6.12) 6" xfId="29074"/>
    <cellStyle name="1_Chi tieu 5 nam_pvhung.skhdt 20117113152041 Danh muc cong trinh trong diem" xfId="12665"/>
    <cellStyle name="1_Chi tieu 5 nam_pvhung.skhdt 20117113152041 Danh muc cong trinh trong diem 2" xfId="12666"/>
    <cellStyle name="1_Chi tieu 5 nam_pvhung.skhdt 20117113152041 Danh muc cong trinh trong diem 2 2" xfId="12667"/>
    <cellStyle name="1_Chi tieu 5 nam_pvhung.skhdt 20117113152041 Danh muc cong trinh trong diem 2 2 2" xfId="29084"/>
    <cellStyle name="1_Chi tieu 5 nam_pvhung.skhdt 20117113152041 Danh muc cong trinh trong diem 2 3" xfId="12668"/>
    <cellStyle name="1_Chi tieu 5 nam_pvhung.skhdt 20117113152041 Danh muc cong trinh trong diem 2 3 2" xfId="29085"/>
    <cellStyle name="1_Chi tieu 5 nam_pvhung.skhdt 20117113152041 Danh muc cong trinh trong diem 2 4" xfId="12669"/>
    <cellStyle name="1_Chi tieu 5 nam_pvhung.skhdt 20117113152041 Danh muc cong trinh trong diem 2 4 2" xfId="29086"/>
    <cellStyle name="1_Chi tieu 5 nam_pvhung.skhdt 20117113152041 Danh muc cong trinh trong diem 2 5" xfId="29083"/>
    <cellStyle name="1_Chi tieu 5 nam_pvhung.skhdt 20117113152041 Danh muc cong trinh trong diem 3" xfId="12670"/>
    <cellStyle name="1_Chi tieu 5 nam_pvhung.skhdt 20117113152041 Danh muc cong trinh trong diem 3 2" xfId="29087"/>
    <cellStyle name="1_Chi tieu 5 nam_pvhung.skhdt 20117113152041 Danh muc cong trinh trong diem 4" xfId="12671"/>
    <cellStyle name="1_Chi tieu 5 nam_pvhung.skhdt 20117113152041 Danh muc cong trinh trong diem 4 2" xfId="29088"/>
    <cellStyle name="1_Chi tieu 5 nam_pvhung.skhdt 20117113152041 Danh muc cong trinh trong diem 5" xfId="12672"/>
    <cellStyle name="1_Chi tieu 5 nam_pvhung.skhdt 20117113152041 Danh muc cong trinh trong diem 5 2" xfId="29089"/>
    <cellStyle name="1_Chi tieu 5 nam_pvhung.skhdt 20117113152041 Danh muc cong trinh trong diem 6" xfId="29082"/>
    <cellStyle name="1_Chi tieu 5 nam_pvhung.skhdt 20117113152041 Danh muc cong trinh trong diem_BC von DTPT 6 thang 2012" xfId="12673"/>
    <cellStyle name="1_Chi tieu 5 nam_pvhung.skhdt 20117113152041 Danh muc cong trinh trong diem_BC von DTPT 6 thang 2012 2" xfId="12674"/>
    <cellStyle name="1_Chi tieu 5 nam_pvhung.skhdt 20117113152041 Danh muc cong trinh trong diem_BC von DTPT 6 thang 2012 2 2" xfId="12675"/>
    <cellStyle name="1_Chi tieu 5 nam_pvhung.skhdt 20117113152041 Danh muc cong trinh trong diem_BC von DTPT 6 thang 2012 2 2 2" xfId="29092"/>
    <cellStyle name="1_Chi tieu 5 nam_pvhung.skhdt 20117113152041 Danh muc cong trinh trong diem_BC von DTPT 6 thang 2012 2 3" xfId="12676"/>
    <cellStyle name="1_Chi tieu 5 nam_pvhung.skhdt 20117113152041 Danh muc cong trinh trong diem_BC von DTPT 6 thang 2012 2 3 2" xfId="29093"/>
    <cellStyle name="1_Chi tieu 5 nam_pvhung.skhdt 20117113152041 Danh muc cong trinh trong diem_BC von DTPT 6 thang 2012 2 4" xfId="12677"/>
    <cellStyle name="1_Chi tieu 5 nam_pvhung.skhdt 20117113152041 Danh muc cong trinh trong diem_BC von DTPT 6 thang 2012 2 4 2" xfId="29094"/>
    <cellStyle name="1_Chi tieu 5 nam_pvhung.skhdt 20117113152041 Danh muc cong trinh trong diem_BC von DTPT 6 thang 2012 2 5" xfId="29091"/>
    <cellStyle name="1_Chi tieu 5 nam_pvhung.skhdt 20117113152041 Danh muc cong trinh trong diem_BC von DTPT 6 thang 2012 3" xfId="12678"/>
    <cellStyle name="1_Chi tieu 5 nam_pvhung.skhdt 20117113152041 Danh muc cong trinh trong diem_BC von DTPT 6 thang 2012 3 2" xfId="29095"/>
    <cellStyle name="1_Chi tieu 5 nam_pvhung.skhdt 20117113152041 Danh muc cong trinh trong diem_BC von DTPT 6 thang 2012 4" xfId="12679"/>
    <cellStyle name="1_Chi tieu 5 nam_pvhung.skhdt 20117113152041 Danh muc cong trinh trong diem_BC von DTPT 6 thang 2012 4 2" xfId="29096"/>
    <cellStyle name="1_Chi tieu 5 nam_pvhung.skhdt 20117113152041 Danh muc cong trinh trong diem_BC von DTPT 6 thang 2012 5" xfId="12680"/>
    <cellStyle name="1_Chi tieu 5 nam_pvhung.skhdt 20117113152041 Danh muc cong trinh trong diem_BC von DTPT 6 thang 2012 5 2" xfId="29097"/>
    <cellStyle name="1_Chi tieu 5 nam_pvhung.skhdt 20117113152041 Danh muc cong trinh trong diem_BC von DTPT 6 thang 2012 6" xfId="29090"/>
    <cellStyle name="1_Chi tieu 5 nam_pvhung.skhdt 20117113152041 Danh muc cong trinh trong diem_Bieu du thao QD von ho tro co MT" xfId="12681"/>
    <cellStyle name="1_Chi tieu 5 nam_pvhung.skhdt 20117113152041 Danh muc cong trinh trong diem_Bieu du thao QD von ho tro co MT 2" xfId="12682"/>
    <cellStyle name="1_Chi tieu 5 nam_pvhung.skhdt 20117113152041 Danh muc cong trinh trong diem_Bieu du thao QD von ho tro co MT 2 2" xfId="12683"/>
    <cellStyle name="1_Chi tieu 5 nam_pvhung.skhdt 20117113152041 Danh muc cong trinh trong diem_Bieu du thao QD von ho tro co MT 2 2 2" xfId="29100"/>
    <cellStyle name="1_Chi tieu 5 nam_pvhung.skhdt 20117113152041 Danh muc cong trinh trong diem_Bieu du thao QD von ho tro co MT 2 3" xfId="12684"/>
    <cellStyle name="1_Chi tieu 5 nam_pvhung.skhdt 20117113152041 Danh muc cong trinh trong diem_Bieu du thao QD von ho tro co MT 2 3 2" xfId="29101"/>
    <cellStyle name="1_Chi tieu 5 nam_pvhung.skhdt 20117113152041 Danh muc cong trinh trong diem_Bieu du thao QD von ho tro co MT 2 4" xfId="12685"/>
    <cellStyle name="1_Chi tieu 5 nam_pvhung.skhdt 20117113152041 Danh muc cong trinh trong diem_Bieu du thao QD von ho tro co MT 2 4 2" xfId="29102"/>
    <cellStyle name="1_Chi tieu 5 nam_pvhung.skhdt 20117113152041 Danh muc cong trinh trong diem_Bieu du thao QD von ho tro co MT 2 5" xfId="29099"/>
    <cellStyle name="1_Chi tieu 5 nam_pvhung.skhdt 20117113152041 Danh muc cong trinh trong diem_Bieu du thao QD von ho tro co MT 3" xfId="12686"/>
    <cellStyle name="1_Chi tieu 5 nam_pvhung.skhdt 20117113152041 Danh muc cong trinh trong diem_Bieu du thao QD von ho tro co MT 3 2" xfId="29103"/>
    <cellStyle name="1_Chi tieu 5 nam_pvhung.skhdt 20117113152041 Danh muc cong trinh trong diem_Bieu du thao QD von ho tro co MT 4" xfId="12687"/>
    <cellStyle name="1_Chi tieu 5 nam_pvhung.skhdt 20117113152041 Danh muc cong trinh trong diem_Bieu du thao QD von ho tro co MT 4 2" xfId="29104"/>
    <cellStyle name="1_Chi tieu 5 nam_pvhung.skhdt 20117113152041 Danh muc cong trinh trong diem_Bieu du thao QD von ho tro co MT 5" xfId="12688"/>
    <cellStyle name="1_Chi tieu 5 nam_pvhung.skhdt 20117113152041 Danh muc cong trinh trong diem_Bieu du thao QD von ho tro co MT 5 2" xfId="29105"/>
    <cellStyle name="1_Chi tieu 5 nam_pvhung.skhdt 20117113152041 Danh muc cong trinh trong diem_Bieu du thao QD von ho tro co MT 6" xfId="29098"/>
    <cellStyle name="1_Chi tieu 5 nam_pvhung.skhdt 20117113152041 Danh muc cong trinh trong diem_Ke hoach 2012 (theo doi)" xfId="12689"/>
    <cellStyle name="1_Chi tieu 5 nam_pvhung.skhdt 20117113152041 Danh muc cong trinh trong diem_Ke hoach 2012 (theo doi) 2" xfId="12690"/>
    <cellStyle name="1_Chi tieu 5 nam_pvhung.skhdt 20117113152041 Danh muc cong trinh trong diem_Ke hoach 2012 (theo doi) 2 2" xfId="12691"/>
    <cellStyle name="1_Chi tieu 5 nam_pvhung.skhdt 20117113152041 Danh muc cong trinh trong diem_Ke hoach 2012 (theo doi) 2 2 2" xfId="29108"/>
    <cellStyle name="1_Chi tieu 5 nam_pvhung.skhdt 20117113152041 Danh muc cong trinh trong diem_Ke hoach 2012 (theo doi) 2 3" xfId="12692"/>
    <cellStyle name="1_Chi tieu 5 nam_pvhung.skhdt 20117113152041 Danh muc cong trinh trong diem_Ke hoach 2012 (theo doi) 2 3 2" xfId="29109"/>
    <cellStyle name="1_Chi tieu 5 nam_pvhung.skhdt 20117113152041 Danh muc cong trinh trong diem_Ke hoach 2012 (theo doi) 2 4" xfId="12693"/>
    <cellStyle name="1_Chi tieu 5 nam_pvhung.skhdt 20117113152041 Danh muc cong trinh trong diem_Ke hoach 2012 (theo doi) 2 4 2" xfId="29110"/>
    <cellStyle name="1_Chi tieu 5 nam_pvhung.skhdt 20117113152041 Danh muc cong trinh trong diem_Ke hoach 2012 (theo doi) 2 5" xfId="29107"/>
    <cellStyle name="1_Chi tieu 5 nam_pvhung.skhdt 20117113152041 Danh muc cong trinh trong diem_Ke hoach 2012 (theo doi) 3" xfId="12694"/>
    <cellStyle name="1_Chi tieu 5 nam_pvhung.skhdt 20117113152041 Danh muc cong trinh trong diem_Ke hoach 2012 (theo doi) 3 2" xfId="29111"/>
    <cellStyle name="1_Chi tieu 5 nam_pvhung.skhdt 20117113152041 Danh muc cong trinh trong diem_Ke hoach 2012 (theo doi) 4" xfId="12695"/>
    <cellStyle name="1_Chi tieu 5 nam_pvhung.skhdt 20117113152041 Danh muc cong trinh trong diem_Ke hoach 2012 (theo doi) 4 2" xfId="29112"/>
    <cellStyle name="1_Chi tieu 5 nam_pvhung.skhdt 20117113152041 Danh muc cong trinh trong diem_Ke hoach 2012 (theo doi) 5" xfId="12696"/>
    <cellStyle name="1_Chi tieu 5 nam_pvhung.skhdt 20117113152041 Danh muc cong trinh trong diem_Ke hoach 2012 (theo doi) 5 2" xfId="29113"/>
    <cellStyle name="1_Chi tieu 5 nam_pvhung.skhdt 20117113152041 Danh muc cong trinh trong diem_Ke hoach 2012 (theo doi) 6" xfId="29106"/>
    <cellStyle name="1_Chi tieu 5 nam_pvhung.skhdt 20117113152041 Danh muc cong trinh trong diem_Ke hoach 2012 theo doi (giai ngan 30.6.12)" xfId="12697"/>
    <cellStyle name="1_Chi tieu 5 nam_pvhung.skhdt 20117113152041 Danh muc cong trinh trong diem_Ke hoach 2012 theo doi (giai ngan 30.6.12) 2" xfId="12698"/>
    <cellStyle name="1_Chi tieu 5 nam_pvhung.skhdt 20117113152041 Danh muc cong trinh trong diem_Ke hoach 2012 theo doi (giai ngan 30.6.12) 2 2" xfId="12699"/>
    <cellStyle name="1_Chi tieu 5 nam_pvhung.skhdt 20117113152041 Danh muc cong trinh trong diem_Ke hoach 2012 theo doi (giai ngan 30.6.12) 2 2 2" xfId="29116"/>
    <cellStyle name="1_Chi tieu 5 nam_pvhung.skhdt 20117113152041 Danh muc cong trinh trong diem_Ke hoach 2012 theo doi (giai ngan 30.6.12) 2 3" xfId="12700"/>
    <cellStyle name="1_Chi tieu 5 nam_pvhung.skhdt 20117113152041 Danh muc cong trinh trong diem_Ke hoach 2012 theo doi (giai ngan 30.6.12) 2 3 2" xfId="29117"/>
    <cellStyle name="1_Chi tieu 5 nam_pvhung.skhdt 20117113152041 Danh muc cong trinh trong diem_Ke hoach 2012 theo doi (giai ngan 30.6.12) 2 4" xfId="12701"/>
    <cellStyle name="1_Chi tieu 5 nam_pvhung.skhdt 20117113152041 Danh muc cong trinh trong diem_Ke hoach 2012 theo doi (giai ngan 30.6.12) 2 4 2" xfId="29118"/>
    <cellStyle name="1_Chi tieu 5 nam_pvhung.skhdt 20117113152041 Danh muc cong trinh trong diem_Ke hoach 2012 theo doi (giai ngan 30.6.12) 2 5" xfId="29115"/>
    <cellStyle name="1_Chi tieu 5 nam_pvhung.skhdt 20117113152041 Danh muc cong trinh trong diem_Ke hoach 2012 theo doi (giai ngan 30.6.12) 3" xfId="12702"/>
    <cellStyle name="1_Chi tieu 5 nam_pvhung.skhdt 20117113152041 Danh muc cong trinh trong diem_Ke hoach 2012 theo doi (giai ngan 30.6.12) 3 2" xfId="29119"/>
    <cellStyle name="1_Chi tieu 5 nam_pvhung.skhdt 20117113152041 Danh muc cong trinh trong diem_Ke hoach 2012 theo doi (giai ngan 30.6.12) 4" xfId="12703"/>
    <cellStyle name="1_Chi tieu 5 nam_pvhung.skhdt 20117113152041 Danh muc cong trinh trong diem_Ke hoach 2012 theo doi (giai ngan 30.6.12) 4 2" xfId="29120"/>
    <cellStyle name="1_Chi tieu 5 nam_pvhung.skhdt 20117113152041 Danh muc cong trinh trong diem_Ke hoach 2012 theo doi (giai ngan 30.6.12) 5" xfId="12704"/>
    <cellStyle name="1_Chi tieu 5 nam_pvhung.skhdt 20117113152041 Danh muc cong trinh trong diem_Ke hoach 2012 theo doi (giai ngan 30.6.12) 5 2" xfId="29121"/>
    <cellStyle name="1_Chi tieu 5 nam_pvhung.skhdt 20117113152041 Danh muc cong trinh trong diem_Ke hoach 2012 theo doi (giai ngan 30.6.12) 6" xfId="29114"/>
    <cellStyle name="1_Co TC 2008" xfId="12705"/>
    <cellStyle name="1_Cong trinh co y kien LD_Dang_NN_2011-Tay nguyen-9-10" xfId="1165"/>
    <cellStyle name="1_Dang ky phan khai von ODA (gui Bo)" xfId="12706"/>
    <cellStyle name="1_Dang ky phan khai von ODA (gui Bo) 2" xfId="12707"/>
    <cellStyle name="1_Dang ky phan khai von ODA (gui Bo) 2 2" xfId="12708"/>
    <cellStyle name="1_Dang ky phan khai von ODA (gui Bo) 2 2 2" xfId="29124"/>
    <cellStyle name="1_Dang ky phan khai von ODA (gui Bo) 2 3" xfId="12709"/>
    <cellStyle name="1_Dang ky phan khai von ODA (gui Bo) 2 3 2" xfId="29125"/>
    <cellStyle name="1_Dang ky phan khai von ODA (gui Bo) 2 4" xfId="12710"/>
    <cellStyle name="1_Dang ky phan khai von ODA (gui Bo) 2 4 2" xfId="29126"/>
    <cellStyle name="1_Dang ky phan khai von ODA (gui Bo) 2 5" xfId="29123"/>
    <cellStyle name="1_Dang ky phan khai von ODA (gui Bo) 3" xfId="12711"/>
    <cellStyle name="1_Dang ky phan khai von ODA (gui Bo) 3 2" xfId="29127"/>
    <cellStyle name="1_Dang ky phan khai von ODA (gui Bo) 4" xfId="12712"/>
    <cellStyle name="1_Dang ky phan khai von ODA (gui Bo) 4 2" xfId="29128"/>
    <cellStyle name="1_Dang ky phan khai von ODA (gui Bo) 5" xfId="12713"/>
    <cellStyle name="1_Dang ky phan khai von ODA (gui Bo) 5 2" xfId="29129"/>
    <cellStyle name="1_Dang ky phan khai von ODA (gui Bo) 6" xfId="29122"/>
    <cellStyle name="1_Dang ky phan khai von ODA (gui Bo)_BC von DTPT 6 thang 2012" xfId="12714"/>
    <cellStyle name="1_Dang ky phan khai von ODA (gui Bo)_BC von DTPT 6 thang 2012 2" xfId="12715"/>
    <cellStyle name="1_Dang ky phan khai von ODA (gui Bo)_BC von DTPT 6 thang 2012 2 2" xfId="12716"/>
    <cellStyle name="1_Dang ky phan khai von ODA (gui Bo)_BC von DTPT 6 thang 2012 2 2 2" xfId="29132"/>
    <cellStyle name="1_Dang ky phan khai von ODA (gui Bo)_BC von DTPT 6 thang 2012 2 3" xfId="12717"/>
    <cellStyle name="1_Dang ky phan khai von ODA (gui Bo)_BC von DTPT 6 thang 2012 2 3 2" xfId="29133"/>
    <cellStyle name="1_Dang ky phan khai von ODA (gui Bo)_BC von DTPT 6 thang 2012 2 4" xfId="12718"/>
    <cellStyle name="1_Dang ky phan khai von ODA (gui Bo)_BC von DTPT 6 thang 2012 2 4 2" xfId="29134"/>
    <cellStyle name="1_Dang ky phan khai von ODA (gui Bo)_BC von DTPT 6 thang 2012 2 5" xfId="29131"/>
    <cellStyle name="1_Dang ky phan khai von ODA (gui Bo)_BC von DTPT 6 thang 2012 3" xfId="12719"/>
    <cellStyle name="1_Dang ky phan khai von ODA (gui Bo)_BC von DTPT 6 thang 2012 3 2" xfId="29135"/>
    <cellStyle name="1_Dang ky phan khai von ODA (gui Bo)_BC von DTPT 6 thang 2012 4" xfId="12720"/>
    <cellStyle name="1_Dang ky phan khai von ODA (gui Bo)_BC von DTPT 6 thang 2012 4 2" xfId="29136"/>
    <cellStyle name="1_Dang ky phan khai von ODA (gui Bo)_BC von DTPT 6 thang 2012 5" xfId="12721"/>
    <cellStyle name="1_Dang ky phan khai von ODA (gui Bo)_BC von DTPT 6 thang 2012 5 2" xfId="29137"/>
    <cellStyle name="1_Dang ky phan khai von ODA (gui Bo)_BC von DTPT 6 thang 2012 6" xfId="29130"/>
    <cellStyle name="1_Dang ky phan khai von ODA (gui Bo)_Bieu du thao QD von ho tro co MT" xfId="12722"/>
    <cellStyle name="1_Dang ky phan khai von ODA (gui Bo)_Bieu du thao QD von ho tro co MT 2" xfId="12723"/>
    <cellStyle name="1_Dang ky phan khai von ODA (gui Bo)_Bieu du thao QD von ho tro co MT 2 2" xfId="12724"/>
    <cellStyle name="1_Dang ky phan khai von ODA (gui Bo)_Bieu du thao QD von ho tro co MT 2 2 2" xfId="29140"/>
    <cellStyle name="1_Dang ky phan khai von ODA (gui Bo)_Bieu du thao QD von ho tro co MT 2 3" xfId="12725"/>
    <cellStyle name="1_Dang ky phan khai von ODA (gui Bo)_Bieu du thao QD von ho tro co MT 2 3 2" xfId="29141"/>
    <cellStyle name="1_Dang ky phan khai von ODA (gui Bo)_Bieu du thao QD von ho tro co MT 2 4" xfId="12726"/>
    <cellStyle name="1_Dang ky phan khai von ODA (gui Bo)_Bieu du thao QD von ho tro co MT 2 4 2" xfId="29142"/>
    <cellStyle name="1_Dang ky phan khai von ODA (gui Bo)_Bieu du thao QD von ho tro co MT 2 5" xfId="29139"/>
    <cellStyle name="1_Dang ky phan khai von ODA (gui Bo)_Bieu du thao QD von ho tro co MT 3" xfId="12727"/>
    <cellStyle name="1_Dang ky phan khai von ODA (gui Bo)_Bieu du thao QD von ho tro co MT 3 2" xfId="29143"/>
    <cellStyle name="1_Dang ky phan khai von ODA (gui Bo)_Bieu du thao QD von ho tro co MT 4" xfId="12728"/>
    <cellStyle name="1_Dang ky phan khai von ODA (gui Bo)_Bieu du thao QD von ho tro co MT 4 2" xfId="29144"/>
    <cellStyle name="1_Dang ky phan khai von ODA (gui Bo)_Bieu du thao QD von ho tro co MT 5" xfId="12729"/>
    <cellStyle name="1_Dang ky phan khai von ODA (gui Bo)_Bieu du thao QD von ho tro co MT 5 2" xfId="29145"/>
    <cellStyle name="1_Dang ky phan khai von ODA (gui Bo)_Bieu du thao QD von ho tro co MT 6" xfId="29138"/>
    <cellStyle name="1_Dang ky phan khai von ODA (gui Bo)_Ke hoach 2012 theo doi (giai ngan 30.6.12)" xfId="12730"/>
    <cellStyle name="1_Dang ky phan khai von ODA (gui Bo)_Ke hoach 2012 theo doi (giai ngan 30.6.12) 2" xfId="12731"/>
    <cellStyle name="1_Dang ky phan khai von ODA (gui Bo)_Ke hoach 2012 theo doi (giai ngan 30.6.12) 2 2" xfId="12732"/>
    <cellStyle name="1_Dang ky phan khai von ODA (gui Bo)_Ke hoach 2012 theo doi (giai ngan 30.6.12) 2 2 2" xfId="29148"/>
    <cellStyle name="1_Dang ky phan khai von ODA (gui Bo)_Ke hoach 2012 theo doi (giai ngan 30.6.12) 2 3" xfId="12733"/>
    <cellStyle name="1_Dang ky phan khai von ODA (gui Bo)_Ke hoach 2012 theo doi (giai ngan 30.6.12) 2 3 2" xfId="29149"/>
    <cellStyle name="1_Dang ky phan khai von ODA (gui Bo)_Ke hoach 2012 theo doi (giai ngan 30.6.12) 2 4" xfId="12734"/>
    <cellStyle name="1_Dang ky phan khai von ODA (gui Bo)_Ke hoach 2012 theo doi (giai ngan 30.6.12) 2 4 2" xfId="29150"/>
    <cellStyle name="1_Dang ky phan khai von ODA (gui Bo)_Ke hoach 2012 theo doi (giai ngan 30.6.12) 2 5" xfId="29147"/>
    <cellStyle name="1_Dang ky phan khai von ODA (gui Bo)_Ke hoach 2012 theo doi (giai ngan 30.6.12) 3" xfId="12735"/>
    <cellStyle name="1_Dang ky phan khai von ODA (gui Bo)_Ke hoach 2012 theo doi (giai ngan 30.6.12) 3 2" xfId="29151"/>
    <cellStyle name="1_Dang ky phan khai von ODA (gui Bo)_Ke hoach 2012 theo doi (giai ngan 30.6.12) 4" xfId="12736"/>
    <cellStyle name="1_Dang ky phan khai von ODA (gui Bo)_Ke hoach 2012 theo doi (giai ngan 30.6.12) 4 2" xfId="29152"/>
    <cellStyle name="1_Dang ky phan khai von ODA (gui Bo)_Ke hoach 2012 theo doi (giai ngan 30.6.12) 5" xfId="12737"/>
    <cellStyle name="1_Dang ky phan khai von ODA (gui Bo)_Ke hoach 2012 theo doi (giai ngan 30.6.12) 5 2" xfId="29153"/>
    <cellStyle name="1_Dang ky phan khai von ODA (gui Bo)_Ke hoach 2012 theo doi (giai ngan 30.6.12) 6" xfId="29146"/>
    <cellStyle name="1_Danh sach gui BC thuc hien KH2009" xfId="12738"/>
    <cellStyle name="1_Danh sach gui BC thuc hien KH2009 2" xfId="12739"/>
    <cellStyle name="1_Danh sach gui BC thuc hien KH2009 2 2" xfId="12740"/>
    <cellStyle name="1_Danh sach gui BC thuc hien KH2009 2 2 2" xfId="29156"/>
    <cellStyle name="1_Danh sach gui BC thuc hien KH2009 2 3" xfId="12741"/>
    <cellStyle name="1_Danh sach gui BC thuc hien KH2009 2 3 2" xfId="29157"/>
    <cellStyle name="1_Danh sach gui BC thuc hien KH2009 2 4" xfId="12742"/>
    <cellStyle name="1_Danh sach gui BC thuc hien KH2009 2 4 2" xfId="29158"/>
    <cellStyle name="1_Danh sach gui BC thuc hien KH2009 2 5" xfId="29155"/>
    <cellStyle name="1_Danh sach gui BC thuc hien KH2009 3" xfId="12743"/>
    <cellStyle name="1_Danh sach gui BC thuc hien KH2009 3 2" xfId="29159"/>
    <cellStyle name="1_Danh sach gui BC thuc hien KH2009 4" xfId="12744"/>
    <cellStyle name="1_Danh sach gui BC thuc hien KH2009 4 2" xfId="29160"/>
    <cellStyle name="1_Danh sach gui BC thuc hien KH2009 5" xfId="12745"/>
    <cellStyle name="1_Danh sach gui BC thuc hien KH2009 5 2" xfId="29161"/>
    <cellStyle name="1_Danh sach gui BC thuc hien KH2009 6" xfId="29154"/>
    <cellStyle name="1_Danh sach gui BC thuc hien KH2009_Bao cao doan cong tac cua Bo thang 4-2010" xfId="12746"/>
    <cellStyle name="1_Danh sach gui BC thuc hien KH2009_Bao cao doan cong tac cua Bo thang 4-2010 2" xfId="12747"/>
    <cellStyle name="1_Danh sach gui BC thuc hien KH2009_Bao cao doan cong tac cua Bo thang 4-2010 2 2" xfId="12748"/>
    <cellStyle name="1_Danh sach gui BC thuc hien KH2009_Bao cao doan cong tac cua Bo thang 4-2010 2 2 2" xfId="29164"/>
    <cellStyle name="1_Danh sach gui BC thuc hien KH2009_Bao cao doan cong tac cua Bo thang 4-2010 2 3" xfId="12749"/>
    <cellStyle name="1_Danh sach gui BC thuc hien KH2009_Bao cao doan cong tac cua Bo thang 4-2010 2 3 2" xfId="29165"/>
    <cellStyle name="1_Danh sach gui BC thuc hien KH2009_Bao cao doan cong tac cua Bo thang 4-2010 2 4" xfId="12750"/>
    <cellStyle name="1_Danh sach gui BC thuc hien KH2009_Bao cao doan cong tac cua Bo thang 4-2010 2 4 2" xfId="29166"/>
    <cellStyle name="1_Danh sach gui BC thuc hien KH2009_Bao cao doan cong tac cua Bo thang 4-2010 2 5" xfId="29163"/>
    <cellStyle name="1_Danh sach gui BC thuc hien KH2009_Bao cao doan cong tac cua Bo thang 4-2010 3" xfId="12751"/>
    <cellStyle name="1_Danh sach gui BC thuc hien KH2009_Bao cao doan cong tac cua Bo thang 4-2010 3 2" xfId="29167"/>
    <cellStyle name="1_Danh sach gui BC thuc hien KH2009_Bao cao doan cong tac cua Bo thang 4-2010 4" xfId="12752"/>
    <cellStyle name="1_Danh sach gui BC thuc hien KH2009_Bao cao doan cong tac cua Bo thang 4-2010 4 2" xfId="29168"/>
    <cellStyle name="1_Danh sach gui BC thuc hien KH2009_Bao cao doan cong tac cua Bo thang 4-2010 5" xfId="12753"/>
    <cellStyle name="1_Danh sach gui BC thuc hien KH2009_Bao cao doan cong tac cua Bo thang 4-2010 5 2" xfId="29169"/>
    <cellStyle name="1_Danh sach gui BC thuc hien KH2009_Bao cao doan cong tac cua Bo thang 4-2010 6" xfId="29162"/>
    <cellStyle name="1_Danh sach gui BC thuc hien KH2009_Bao cao doan cong tac cua Bo thang 4-2010_BC von DTPT 6 thang 2012" xfId="12754"/>
    <cellStyle name="1_Danh sach gui BC thuc hien KH2009_Bao cao doan cong tac cua Bo thang 4-2010_BC von DTPT 6 thang 2012 2" xfId="12755"/>
    <cellStyle name="1_Danh sach gui BC thuc hien KH2009_Bao cao doan cong tac cua Bo thang 4-2010_BC von DTPT 6 thang 2012 2 2" xfId="12756"/>
    <cellStyle name="1_Danh sach gui BC thuc hien KH2009_Bao cao doan cong tac cua Bo thang 4-2010_BC von DTPT 6 thang 2012 2 2 2" xfId="29172"/>
    <cellStyle name="1_Danh sach gui BC thuc hien KH2009_Bao cao doan cong tac cua Bo thang 4-2010_BC von DTPT 6 thang 2012 2 3" xfId="12757"/>
    <cellStyle name="1_Danh sach gui BC thuc hien KH2009_Bao cao doan cong tac cua Bo thang 4-2010_BC von DTPT 6 thang 2012 2 3 2" xfId="29173"/>
    <cellStyle name="1_Danh sach gui BC thuc hien KH2009_Bao cao doan cong tac cua Bo thang 4-2010_BC von DTPT 6 thang 2012 2 4" xfId="12758"/>
    <cellStyle name="1_Danh sach gui BC thuc hien KH2009_Bao cao doan cong tac cua Bo thang 4-2010_BC von DTPT 6 thang 2012 2 4 2" xfId="29174"/>
    <cellStyle name="1_Danh sach gui BC thuc hien KH2009_Bao cao doan cong tac cua Bo thang 4-2010_BC von DTPT 6 thang 2012 2 5" xfId="29171"/>
    <cellStyle name="1_Danh sach gui BC thuc hien KH2009_Bao cao doan cong tac cua Bo thang 4-2010_BC von DTPT 6 thang 2012 3" xfId="12759"/>
    <cellStyle name="1_Danh sach gui BC thuc hien KH2009_Bao cao doan cong tac cua Bo thang 4-2010_BC von DTPT 6 thang 2012 3 2" xfId="29175"/>
    <cellStyle name="1_Danh sach gui BC thuc hien KH2009_Bao cao doan cong tac cua Bo thang 4-2010_BC von DTPT 6 thang 2012 4" xfId="12760"/>
    <cellStyle name="1_Danh sach gui BC thuc hien KH2009_Bao cao doan cong tac cua Bo thang 4-2010_BC von DTPT 6 thang 2012 4 2" xfId="29176"/>
    <cellStyle name="1_Danh sach gui BC thuc hien KH2009_Bao cao doan cong tac cua Bo thang 4-2010_BC von DTPT 6 thang 2012 5" xfId="12761"/>
    <cellStyle name="1_Danh sach gui BC thuc hien KH2009_Bao cao doan cong tac cua Bo thang 4-2010_BC von DTPT 6 thang 2012 5 2" xfId="29177"/>
    <cellStyle name="1_Danh sach gui BC thuc hien KH2009_Bao cao doan cong tac cua Bo thang 4-2010_BC von DTPT 6 thang 2012 6" xfId="29170"/>
    <cellStyle name="1_Danh sach gui BC thuc hien KH2009_Bao cao doan cong tac cua Bo thang 4-2010_Bieu du thao QD von ho tro co MT" xfId="12762"/>
    <cellStyle name="1_Danh sach gui BC thuc hien KH2009_Bao cao doan cong tac cua Bo thang 4-2010_Bieu du thao QD von ho tro co MT 2" xfId="12763"/>
    <cellStyle name="1_Danh sach gui BC thuc hien KH2009_Bao cao doan cong tac cua Bo thang 4-2010_Bieu du thao QD von ho tro co MT 2 2" xfId="12764"/>
    <cellStyle name="1_Danh sach gui BC thuc hien KH2009_Bao cao doan cong tac cua Bo thang 4-2010_Bieu du thao QD von ho tro co MT 2 2 2" xfId="29180"/>
    <cellStyle name="1_Danh sach gui BC thuc hien KH2009_Bao cao doan cong tac cua Bo thang 4-2010_Bieu du thao QD von ho tro co MT 2 3" xfId="12765"/>
    <cellStyle name="1_Danh sach gui BC thuc hien KH2009_Bao cao doan cong tac cua Bo thang 4-2010_Bieu du thao QD von ho tro co MT 2 3 2" xfId="29181"/>
    <cellStyle name="1_Danh sach gui BC thuc hien KH2009_Bao cao doan cong tac cua Bo thang 4-2010_Bieu du thao QD von ho tro co MT 2 4" xfId="12766"/>
    <cellStyle name="1_Danh sach gui BC thuc hien KH2009_Bao cao doan cong tac cua Bo thang 4-2010_Bieu du thao QD von ho tro co MT 2 4 2" xfId="29182"/>
    <cellStyle name="1_Danh sach gui BC thuc hien KH2009_Bao cao doan cong tac cua Bo thang 4-2010_Bieu du thao QD von ho tro co MT 2 5" xfId="29179"/>
    <cellStyle name="1_Danh sach gui BC thuc hien KH2009_Bao cao doan cong tac cua Bo thang 4-2010_Bieu du thao QD von ho tro co MT 3" xfId="12767"/>
    <cellStyle name="1_Danh sach gui BC thuc hien KH2009_Bao cao doan cong tac cua Bo thang 4-2010_Bieu du thao QD von ho tro co MT 3 2" xfId="29183"/>
    <cellStyle name="1_Danh sach gui BC thuc hien KH2009_Bao cao doan cong tac cua Bo thang 4-2010_Bieu du thao QD von ho tro co MT 4" xfId="12768"/>
    <cellStyle name="1_Danh sach gui BC thuc hien KH2009_Bao cao doan cong tac cua Bo thang 4-2010_Bieu du thao QD von ho tro co MT 4 2" xfId="29184"/>
    <cellStyle name="1_Danh sach gui BC thuc hien KH2009_Bao cao doan cong tac cua Bo thang 4-2010_Bieu du thao QD von ho tro co MT 5" xfId="12769"/>
    <cellStyle name="1_Danh sach gui BC thuc hien KH2009_Bao cao doan cong tac cua Bo thang 4-2010_Bieu du thao QD von ho tro co MT 5 2" xfId="29185"/>
    <cellStyle name="1_Danh sach gui BC thuc hien KH2009_Bao cao doan cong tac cua Bo thang 4-2010_Bieu du thao QD von ho tro co MT 6" xfId="29178"/>
    <cellStyle name="1_Danh sach gui BC thuc hien KH2009_Bao cao doan cong tac cua Bo thang 4-2010_Dang ky phan khai von ODA (gui Bo)" xfId="12770"/>
    <cellStyle name="1_Danh sach gui BC thuc hien KH2009_Bao cao doan cong tac cua Bo thang 4-2010_Dang ky phan khai von ODA (gui Bo) 2" xfId="12771"/>
    <cellStyle name="1_Danh sach gui BC thuc hien KH2009_Bao cao doan cong tac cua Bo thang 4-2010_Dang ky phan khai von ODA (gui Bo) 2 2" xfId="12772"/>
    <cellStyle name="1_Danh sach gui BC thuc hien KH2009_Bao cao doan cong tac cua Bo thang 4-2010_Dang ky phan khai von ODA (gui Bo) 2 2 2" xfId="29188"/>
    <cellStyle name="1_Danh sach gui BC thuc hien KH2009_Bao cao doan cong tac cua Bo thang 4-2010_Dang ky phan khai von ODA (gui Bo) 2 3" xfId="12773"/>
    <cellStyle name="1_Danh sach gui BC thuc hien KH2009_Bao cao doan cong tac cua Bo thang 4-2010_Dang ky phan khai von ODA (gui Bo) 2 3 2" xfId="29189"/>
    <cellStyle name="1_Danh sach gui BC thuc hien KH2009_Bao cao doan cong tac cua Bo thang 4-2010_Dang ky phan khai von ODA (gui Bo) 2 4" xfId="12774"/>
    <cellStyle name="1_Danh sach gui BC thuc hien KH2009_Bao cao doan cong tac cua Bo thang 4-2010_Dang ky phan khai von ODA (gui Bo) 2 4 2" xfId="29190"/>
    <cellStyle name="1_Danh sach gui BC thuc hien KH2009_Bao cao doan cong tac cua Bo thang 4-2010_Dang ky phan khai von ODA (gui Bo) 2 5" xfId="29187"/>
    <cellStyle name="1_Danh sach gui BC thuc hien KH2009_Bao cao doan cong tac cua Bo thang 4-2010_Dang ky phan khai von ODA (gui Bo) 3" xfId="12775"/>
    <cellStyle name="1_Danh sach gui BC thuc hien KH2009_Bao cao doan cong tac cua Bo thang 4-2010_Dang ky phan khai von ODA (gui Bo) 3 2" xfId="29191"/>
    <cellStyle name="1_Danh sach gui BC thuc hien KH2009_Bao cao doan cong tac cua Bo thang 4-2010_Dang ky phan khai von ODA (gui Bo) 4" xfId="12776"/>
    <cellStyle name="1_Danh sach gui BC thuc hien KH2009_Bao cao doan cong tac cua Bo thang 4-2010_Dang ky phan khai von ODA (gui Bo) 4 2" xfId="29192"/>
    <cellStyle name="1_Danh sach gui BC thuc hien KH2009_Bao cao doan cong tac cua Bo thang 4-2010_Dang ky phan khai von ODA (gui Bo) 5" xfId="12777"/>
    <cellStyle name="1_Danh sach gui BC thuc hien KH2009_Bao cao doan cong tac cua Bo thang 4-2010_Dang ky phan khai von ODA (gui Bo) 5 2" xfId="29193"/>
    <cellStyle name="1_Danh sach gui BC thuc hien KH2009_Bao cao doan cong tac cua Bo thang 4-2010_Dang ky phan khai von ODA (gui Bo) 6" xfId="29186"/>
    <cellStyle name="1_Danh sach gui BC thuc hien KH2009_Bao cao doan cong tac cua Bo thang 4-2010_Dang ky phan khai von ODA (gui Bo)_BC von DTPT 6 thang 2012" xfId="12778"/>
    <cellStyle name="1_Danh sach gui BC thuc hien KH2009_Bao cao doan cong tac cua Bo thang 4-2010_Dang ky phan khai von ODA (gui Bo)_BC von DTPT 6 thang 2012 2" xfId="12779"/>
    <cellStyle name="1_Danh sach gui BC thuc hien KH2009_Bao cao doan cong tac cua Bo thang 4-2010_Dang ky phan khai von ODA (gui Bo)_BC von DTPT 6 thang 2012 2 2" xfId="12780"/>
    <cellStyle name="1_Danh sach gui BC thuc hien KH2009_Bao cao doan cong tac cua Bo thang 4-2010_Dang ky phan khai von ODA (gui Bo)_BC von DTPT 6 thang 2012 2 2 2" xfId="29196"/>
    <cellStyle name="1_Danh sach gui BC thuc hien KH2009_Bao cao doan cong tac cua Bo thang 4-2010_Dang ky phan khai von ODA (gui Bo)_BC von DTPT 6 thang 2012 2 3" xfId="12781"/>
    <cellStyle name="1_Danh sach gui BC thuc hien KH2009_Bao cao doan cong tac cua Bo thang 4-2010_Dang ky phan khai von ODA (gui Bo)_BC von DTPT 6 thang 2012 2 3 2" xfId="29197"/>
    <cellStyle name="1_Danh sach gui BC thuc hien KH2009_Bao cao doan cong tac cua Bo thang 4-2010_Dang ky phan khai von ODA (gui Bo)_BC von DTPT 6 thang 2012 2 4" xfId="12782"/>
    <cellStyle name="1_Danh sach gui BC thuc hien KH2009_Bao cao doan cong tac cua Bo thang 4-2010_Dang ky phan khai von ODA (gui Bo)_BC von DTPT 6 thang 2012 2 4 2" xfId="29198"/>
    <cellStyle name="1_Danh sach gui BC thuc hien KH2009_Bao cao doan cong tac cua Bo thang 4-2010_Dang ky phan khai von ODA (gui Bo)_BC von DTPT 6 thang 2012 2 5" xfId="29195"/>
    <cellStyle name="1_Danh sach gui BC thuc hien KH2009_Bao cao doan cong tac cua Bo thang 4-2010_Dang ky phan khai von ODA (gui Bo)_BC von DTPT 6 thang 2012 3" xfId="12783"/>
    <cellStyle name="1_Danh sach gui BC thuc hien KH2009_Bao cao doan cong tac cua Bo thang 4-2010_Dang ky phan khai von ODA (gui Bo)_BC von DTPT 6 thang 2012 3 2" xfId="29199"/>
    <cellStyle name="1_Danh sach gui BC thuc hien KH2009_Bao cao doan cong tac cua Bo thang 4-2010_Dang ky phan khai von ODA (gui Bo)_BC von DTPT 6 thang 2012 4" xfId="12784"/>
    <cellStyle name="1_Danh sach gui BC thuc hien KH2009_Bao cao doan cong tac cua Bo thang 4-2010_Dang ky phan khai von ODA (gui Bo)_BC von DTPT 6 thang 2012 4 2" xfId="29200"/>
    <cellStyle name="1_Danh sach gui BC thuc hien KH2009_Bao cao doan cong tac cua Bo thang 4-2010_Dang ky phan khai von ODA (gui Bo)_BC von DTPT 6 thang 2012 5" xfId="12785"/>
    <cellStyle name="1_Danh sach gui BC thuc hien KH2009_Bao cao doan cong tac cua Bo thang 4-2010_Dang ky phan khai von ODA (gui Bo)_BC von DTPT 6 thang 2012 5 2" xfId="29201"/>
    <cellStyle name="1_Danh sach gui BC thuc hien KH2009_Bao cao doan cong tac cua Bo thang 4-2010_Dang ky phan khai von ODA (gui Bo)_BC von DTPT 6 thang 2012 6" xfId="29194"/>
    <cellStyle name="1_Danh sach gui BC thuc hien KH2009_Bao cao doan cong tac cua Bo thang 4-2010_Dang ky phan khai von ODA (gui Bo)_Bieu du thao QD von ho tro co MT" xfId="12786"/>
    <cellStyle name="1_Danh sach gui BC thuc hien KH2009_Bao cao doan cong tac cua Bo thang 4-2010_Dang ky phan khai von ODA (gui Bo)_Bieu du thao QD von ho tro co MT 2" xfId="12787"/>
    <cellStyle name="1_Danh sach gui BC thuc hien KH2009_Bao cao doan cong tac cua Bo thang 4-2010_Dang ky phan khai von ODA (gui Bo)_Bieu du thao QD von ho tro co MT 2 2" xfId="12788"/>
    <cellStyle name="1_Danh sach gui BC thuc hien KH2009_Bao cao doan cong tac cua Bo thang 4-2010_Dang ky phan khai von ODA (gui Bo)_Bieu du thao QD von ho tro co MT 2 2 2" xfId="29204"/>
    <cellStyle name="1_Danh sach gui BC thuc hien KH2009_Bao cao doan cong tac cua Bo thang 4-2010_Dang ky phan khai von ODA (gui Bo)_Bieu du thao QD von ho tro co MT 2 3" xfId="12789"/>
    <cellStyle name="1_Danh sach gui BC thuc hien KH2009_Bao cao doan cong tac cua Bo thang 4-2010_Dang ky phan khai von ODA (gui Bo)_Bieu du thao QD von ho tro co MT 2 3 2" xfId="29205"/>
    <cellStyle name="1_Danh sach gui BC thuc hien KH2009_Bao cao doan cong tac cua Bo thang 4-2010_Dang ky phan khai von ODA (gui Bo)_Bieu du thao QD von ho tro co MT 2 4" xfId="12790"/>
    <cellStyle name="1_Danh sach gui BC thuc hien KH2009_Bao cao doan cong tac cua Bo thang 4-2010_Dang ky phan khai von ODA (gui Bo)_Bieu du thao QD von ho tro co MT 2 4 2" xfId="29206"/>
    <cellStyle name="1_Danh sach gui BC thuc hien KH2009_Bao cao doan cong tac cua Bo thang 4-2010_Dang ky phan khai von ODA (gui Bo)_Bieu du thao QD von ho tro co MT 2 5" xfId="29203"/>
    <cellStyle name="1_Danh sach gui BC thuc hien KH2009_Bao cao doan cong tac cua Bo thang 4-2010_Dang ky phan khai von ODA (gui Bo)_Bieu du thao QD von ho tro co MT 3" xfId="12791"/>
    <cellStyle name="1_Danh sach gui BC thuc hien KH2009_Bao cao doan cong tac cua Bo thang 4-2010_Dang ky phan khai von ODA (gui Bo)_Bieu du thao QD von ho tro co MT 3 2" xfId="29207"/>
    <cellStyle name="1_Danh sach gui BC thuc hien KH2009_Bao cao doan cong tac cua Bo thang 4-2010_Dang ky phan khai von ODA (gui Bo)_Bieu du thao QD von ho tro co MT 4" xfId="12792"/>
    <cellStyle name="1_Danh sach gui BC thuc hien KH2009_Bao cao doan cong tac cua Bo thang 4-2010_Dang ky phan khai von ODA (gui Bo)_Bieu du thao QD von ho tro co MT 4 2" xfId="29208"/>
    <cellStyle name="1_Danh sach gui BC thuc hien KH2009_Bao cao doan cong tac cua Bo thang 4-2010_Dang ky phan khai von ODA (gui Bo)_Bieu du thao QD von ho tro co MT 5" xfId="12793"/>
    <cellStyle name="1_Danh sach gui BC thuc hien KH2009_Bao cao doan cong tac cua Bo thang 4-2010_Dang ky phan khai von ODA (gui Bo)_Bieu du thao QD von ho tro co MT 5 2" xfId="29209"/>
    <cellStyle name="1_Danh sach gui BC thuc hien KH2009_Bao cao doan cong tac cua Bo thang 4-2010_Dang ky phan khai von ODA (gui Bo)_Bieu du thao QD von ho tro co MT 6" xfId="29202"/>
    <cellStyle name="1_Danh sach gui BC thuc hien KH2009_Bao cao doan cong tac cua Bo thang 4-2010_Dang ky phan khai von ODA (gui Bo)_Ke hoach 2012 theo doi (giai ngan 30.6.12)" xfId="12794"/>
    <cellStyle name="1_Danh sach gui BC thuc hien KH2009_Bao cao doan cong tac cua Bo thang 4-2010_Dang ky phan khai von ODA (gui Bo)_Ke hoach 2012 theo doi (giai ngan 30.6.12) 2" xfId="12795"/>
    <cellStyle name="1_Danh sach gui BC thuc hien KH2009_Bao cao doan cong tac cua Bo thang 4-2010_Dang ky phan khai von ODA (gui Bo)_Ke hoach 2012 theo doi (giai ngan 30.6.12) 2 2" xfId="12796"/>
    <cellStyle name="1_Danh sach gui BC thuc hien KH2009_Bao cao doan cong tac cua Bo thang 4-2010_Dang ky phan khai von ODA (gui Bo)_Ke hoach 2012 theo doi (giai ngan 30.6.12) 2 2 2" xfId="29212"/>
    <cellStyle name="1_Danh sach gui BC thuc hien KH2009_Bao cao doan cong tac cua Bo thang 4-2010_Dang ky phan khai von ODA (gui Bo)_Ke hoach 2012 theo doi (giai ngan 30.6.12) 2 3" xfId="12797"/>
    <cellStyle name="1_Danh sach gui BC thuc hien KH2009_Bao cao doan cong tac cua Bo thang 4-2010_Dang ky phan khai von ODA (gui Bo)_Ke hoach 2012 theo doi (giai ngan 30.6.12) 2 3 2" xfId="29213"/>
    <cellStyle name="1_Danh sach gui BC thuc hien KH2009_Bao cao doan cong tac cua Bo thang 4-2010_Dang ky phan khai von ODA (gui Bo)_Ke hoach 2012 theo doi (giai ngan 30.6.12) 2 4" xfId="12798"/>
    <cellStyle name="1_Danh sach gui BC thuc hien KH2009_Bao cao doan cong tac cua Bo thang 4-2010_Dang ky phan khai von ODA (gui Bo)_Ke hoach 2012 theo doi (giai ngan 30.6.12) 2 4 2" xfId="29214"/>
    <cellStyle name="1_Danh sach gui BC thuc hien KH2009_Bao cao doan cong tac cua Bo thang 4-2010_Dang ky phan khai von ODA (gui Bo)_Ke hoach 2012 theo doi (giai ngan 30.6.12) 2 5" xfId="29211"/>
    <cellStyle name="1_Danh sach gui BC thuc hien KH2009_Bao cao doan cong tac cua Bo thang 4-2010_Dang ky phan khai von ODA (gui Bo)_Ke hoach 2012 theo doi (giai ngan 30.6.12) 3" xfId="12799"/>
    <cellStyle name="1_Danh sach gui BC thuc hien KH2009_Bao cao doan cong tac cua Bo thang 4-2010_Dang ky phan khai von ODA (gui Bo)_Ke hoach 2012 theo doi (giai ngan 30.6.12) 3 2" xfId="29215"/>
    <cellStyle name="1_Danh sach gui BC thuc hien KH2009_Bao cao doan cong tac cua Bo thang 4-2010_Dang ky phan khai von ODA (gui Bo)_Ke hoach 2012 theo doi (giai ngan 30.6.12) 4" xfId="12800"/>
    <cellStyle name="1_Danh sach gui BC thuc hien KH2009_Bao cao doan cong tac cua Bo thang 4-2010_Dang ky phan khai von ODA (gui Bo)_Ke hoach 2012 theo doi (giai ngan 30.6.12) 4 2" xfId="29216"/>
    <cellStyle name="1_Danh sach gui BC thuc hien KH2009_Bao cao doan cong tac cua Bo thang 4-2010_Dang ky phan khai von ODA (gui Bo)_Ke hoach 2012 theo doi (giai ngan 30.6.12) 5" xfId="12801"/>
    <cellStyle name="1_Danh sach gui BC thuc hien KH2009_Bao cao doan cong tac cua Bo thang 4-2010_Dang ky phan khai von ODA (gui Bo)_Ke hoach 2012 theo doi (giai ngan 30.6.12) 5 2" xfId="29217"/>
    <cellStyle name="1_Danh sach gui BC thuc hien KH2009_Bao cao doan cong tac cua Bo thang 4-2010_Dang ky phan khai von ODA (gui Bo)_Ke hoach 2012 theo doi (giai ngan 30.6.12) 6" xfId="29210"/>
    <cellStyle name="1_Danh sach gui BC thuc hien KH2009_Bao cao doan cong tac cua Bo thang 4-2010_Ke hoach 2012 (theo doi)" xfId="12802"/>
    <cellStyle name="1_Danh sach gui BC thuc hien KH2009_Bao cao doan cong tac cua Bo thang 4-2010_Ke hoach 2012 (theo doi) 2" xfId="12803"/>
    <cellStyle name="1_Danh sach gui BC thuc hien KH2009_Bao cao doan cong tac cua Bo thang 4-2010_Ke hoach 2012 (theo doi) 2 2" xfId="12804"/>
    <cellStyle name="1_Danh sach gui BC thuc hien KH2009_Bao cao doan cong tac cua Bo thang 4-2010_Ke hoach 2012 (theo doi) 2 2 2" xfId="29220"/>
    <cellStyle name="1_Danh sach gui BC thuc hien KH2009_Bao cao doan cong tac cua Bo thang 4-2010_Ke hoach 2012 (theo doi) 2 3" xfId="12805"/>
    <cellStyle name="1_Danh sach gui BC thuc hien KH2009_Bao cao doan cong tac cua Bo thang 4-2010_Ke hoach 2012 (theo doi) 2 3 2" xfId="29221"/>
    <cellStyle name="1_Danh sach gui BC thuc hien KH2009_Bao cao doan cong tac cua Bo thang 4-2010_Ke hoach 2012 (theo doi) 2 4" xfId="12806"/>
    <cellStyle name="1_Danh sach gui BC thuc hien KH2009_Bao cao doan cong tac cua Bo thang 4-2010_Ke hoach 2012 (theo doi) 2 4 2" xfId="29222"/>
    <cellStyle name="1_Danh sach gui BC thuc hien KH2009_Bao cao doan cong tac cua Bo thang 4-2010_Ke hoach 2012 (theo doi) 2 5" xfId="29219"/>
    <cellStyle name="1_Danh sach gui BC thuc hien KH2009_Bao cao doan cong tac cua Bo thang 4-2010_Ke hoach 2012 (theo doi) 3" xfId="12807"/>
    <cellStyle name="1_Danh sach gui BC thuc hien KH2009_Bao cao doan cong tac cua Bo thang 4-2010_Ke hoach 2012 (theo doi) 3 2" xfId="29223"/>
    <cellStyle name="1_Danh sach gui BC thuc hien KH2009_Bao cao doan cong tac cua Bo thang 4-2010_Ke hoach 2012 (theo doi) 4" xfId="12808"/>
    <cellStyle name="1_Danh sach gui BC thuc hien KH2009_Bao cao doan cong tac cua Bo thang 4-2010_Ke hoach 2012 (theo doi) 4 2" xfId="29224"/>
    <cellStyle name="1_Danh sach gui BC thuc hien KH2009_Bao cao doan cong tac cua Bo thang 4-2010_Ke hoach 2012 (theo doi) 5" xfId="12809"/>
    <cellStyle name="1_Danh sach gui BC thuc hien KH2009_Bao cao doan cong tac cua Bo thang 4-2010_Ke hoach 2012 (theo doi) 5 2" xfId="29225"/>
    <cellStyle name="1_Danh sach gui BC thuc hien KH2009_Bao cao doan cong tac cua Bo thang 4-2010_Ke hoach 2012 (theo doi) 6" xfId="29218"/>
    <cellStyle name="1_Danh sach gui BC thuc hien KH2009_Bao cao doan cong tac cua Bo thang 4-2010_Ke hoach 2012 theo doi (giai ngan 30.6.12)" xfId="12810"/>
    <cellStyle name="1_Danh sach gui BC thuc hien KH2009_Bao cao doan cong tac cua Bo thang 4-2010_Ke hoach 2012 theo doi (giai ngan 30.6.12) 2" xfId="12811"/>
    <cellStyle name="1_Danh sach gui BC thuc hien KH2009_Bao cao doan cong tac cua Bo thang 4-2010_Ke hoach 2012 theo doi (giai ngan 30.6.12) 2 2" xfId="12812"/>
    <cellStyle name="1_Danh sach gui BC thuc hien KH2009_Bao cao doan cong tac cua Bo thang 4-2010_Ke hoach 2012 theo doi (giai ngan 30.6.12) 2 2 2" xfId="29228"/>
    <cellStyle name="1_Danh sach gui BC thuc hien KH2009_Bao cao doan cong tac cua Bo thang 4-2010_Ke hoach 2012 theo doi (giai ngan 30.6.12) 2 3" xfId="12813"/>
    <cellStyle name="1_Danh sach gui BC thuc hien KH2009_Bao cao doan cong tac cua Bo thang 4-2010_Ke hoach 2012 theo doi (giai ngan 30.6.12) 2 3 2" xfId="29229"/>
    <cellStyle name="1_Danh sach gui BC thuc hien KH2009_Bao cao doan cong tac cua Bo thang 4-2010_Ke hoach 2012 theo doi (giai ngan 30.6.12) 2 4" xfId="12814"/>
    <cellStyle name="1_Danh sach gui BC thuc hien KH2009_Bao cao doan cong tac cua Bo thang 4-2010_Ke hoach 2012 theo doi (giai ngan 30.6.12) 2 4 2" xfId="29230"/>
    <cellStyle name="1_Danh sach gui BC thuc hien KH2009_Bao cao doan cong tac cua Bo thang 4-2010_Ke hoach 2012 theo doi (giai ngan 30.6.12) 2 5" xfId="29227"/>
    <cellStyle name="1_Danh sach gui BC thuc hien KH2009_Bao cao doan cong tac cua Bo thang 4-2010_Ke hoach 2012 theo doi (giai ngan 30.6.12) 3" xfId="12815"/>
    <cellStyle name="1_Danh sach gui BC thuc hien KH2009_Bao cao doan cong tac cua Bo thang 4-2010_Ke hoach 2012 theo doi (giai ngan 30.6.12) 3 2" xfId="29231"/>
    <cellStyle name="1_Danh sach gui BC thuc hien KH2009_Bao cao doan cong tac cua Bo thang 4-2010_Ke hoach 2012 theo doi (giai ngan 30.6.12) 4" xfId="12816"/>
    <cellStyle name="1_Danh sach gui BC thuc hien KH2009_Bao cao doan cong tac cua Bo thang 4-2010_Ke hoach 2012 theo doi (giai ngan 30.6.12) 4 2" xfId="29232"/>
    <cellStyle name="1_Danh sach gui BC thuc hien KH2009_Bao cao doan cong tac cua Bo thang 4-2010_Ke hoach 2012 theo doi (giai ngan 30.6.12) 5" xfId="12817"/>
    <cellStyle name="1_Danh sach gui BC thuc hien KH2009_Bao cao doan cong tac cua Bo thang 4-2010_Ke hoach 2012 theo doi (giai ngan 30.6.12) 5 2" xfId="29233"/>
    <cellStyle name="1_Danh sach gui BC thuc hien KH2009_Bao cao doan cong tac cua Bo thang 4-2010_Ke hoach 2012 theo doi (giai ngan 30.6.12) 6" xfId="29226"/>
    <cellStyle name="1_Danh sach gui BC thuc hien KH2009_Bao cao tinh hinh thuc hien KH 2009 den 31-01-10" xfId="12818"/>
    <cellStyle name="1_Danh sach gui BC thuc hien KH2009_Bao cao tinh hinh thuc hien KH 2009 den 31-01-10 2" xfId="12819"/>
    <cellStyle name="1_Danh sach gui BC thuc hien KH2009_Bao cao tinh hinh thuc hien KH 2009 den 31-01-10 2 2" xfId="12820"/>
    <cellStyle name="1_Danh sach gui BC thuc hien KH2009_Bao cao tinh hinh thuc hien KH 2009 den 31-01-10 2 2 2" xfId="12821"/>
    <cellStyle name="1_Danh sach gui BC thuc hien KH2009_Bao cao tinh hinh thuc hien KH 2009 den 31-01-10 2 2 2 2" xfId="29237"/>
    <cellStyle name="1_Danh sach gui BC thuc hien KH2009_Bao cao tinh hinh thuc hien KH 2009 den 31-01-10 2 2 3" xfId="12822"/>
    <cellStyle name="1_Danh sach gui BC thuc hien KH2009_Bao cao tinh hinh thuc hien KH 2009 den 31-01-10 2 2 3 2" xfId="29238"/>
    <cellStyle name="1_Danh sach gui BC thuc hien KH2009_Bao cao tinh hinh thuc hien KH 2009 den 31-01-10 2 2 4" xfId="12823"/>
    <cellStyle name="1_Danh sach gui BC thuc hien KH2009_Bao cao tinh hinh thuc hien KH 2009 den 31-01-10 2 2 4 2" xfId="29239"/>
    <cellStyle name="1_Danh sach gui BC thuc hien KH2009_Bao cao tinh hinh thuc hien KH 2009 den 31-01-10 2 2 5" xfId="29236"/>
    <cellStyle name="1_Danh sach gui BC thuc hien KH2009_Bao cao tinh hinh thuc hien KH 2009 den 31-01-10 2 3" xfId="12824"/>
    <cellStyle name="1_Danh sach gui BC thuc hien KH2009_Bao cao tinh hinh thuc hien KH 2009 den 31-01-10 2 3 2" xfId="29240"/>
    <cellStyle name="1_Danh sach gui BC thuc hien KH2009_Bao cao tinh hinh thuc hien KH 2009 den 31-01-10 2 4" xfId="12825"/>
    <cellStyle name="1_Danh sach gui BC thuc hien KH2009_Bao cao tinh hinh thuc hien KH 2009 den 31-01-10 2 4 2" xfId="29241"/>
    <cellStyle name="1_Danh sach gui BC thuc hien KH2009_Bao cao tinh hinh thuc hien KH 2009 den 31-01-10 2 5" xfId="12826"/>
    <cellStyle name="1_Danh sach gui BC thuc hien KH2009_Bao cao tinh hinh thuc hien KH 2009 den 31-01-10 2 5 2" xfId="29242"/>
    <cellStyle name="1_Danh sach gui BC thuc hien KH2009_Bao cao tinh hinh thuc hien KH 2009 den 31-01-10 2 6" xfId="29235"/>
    <cellStyle name="1_Danh sach gui BC thuc hien KH2009_Bao cao tinh hinh thuc hien KH 2009 den 31-01-10 3" xfId="12827"/>
    <cellStyle name="1_Danh sach gui BC thuc hien KH2009_Bao cao tinh hinh thuc hien KH 2009 den 31-01-10 3 2" xfId="12828"/>
    <cellStyle name="1_Danh sach gui BC thuc hien KH2009_Bao cao tinh hinh thuc hien KH 2009 den 31-01-10 3 2 2" xfId="29244"/>
    <cellStyle name="1_Danh sach gui BC thuc hien KH2009_Bao cao tinh hinh thuc hien KH 2009 den 31-01-10 3 3" xfId="12829"/>
    <cellStyle name="1_Danh sach gui BC thuc hien KH2009_Bao cao tinh hinh thuc hien KH 2009 den 31-01-10 3 3 2" xfId="29245"/>
    <cellStyle name="1_Danh sach gui BC thuc hien KH2009_Bao cao tinh hinh thuc hien KH 2009 den 31-01-10 3 4" xfId="12830"/>
    <cellStyle name="1_Danh sach gui BC thuc hien KH2009_Bao cao tinh hinh thuc hien KH 2009 den 31-01-10 3 4 2" xfId="29246"/>
    <cellStyle name="1_Danh sach gui BC thuc hien KH2009_Bao cao tinh hinh thuc hien KH 2009 den 31-01-10 3 5" xfId="29243"/>
    <cellStyle name="1_Danh sach gui BC thuc hien KH2009_Bao cao tinh hinh thuc hien KH 2009 den 31-01-10 4" xfId="12831"/>
    <cellStyle name="1_Danh sach gui BC thuc hien KH2009_Bao cao tinh hinh thuc hien KH 2009 den 31-01-10 4 2" xfId="29247"/>
    <cellStyle name="1_Danh sach gui BC thuc hien KH2009_Bao cao tinh hinh thuc hien KH 2009 den 31-01-10 5" xfId="12832"/>
    <cellStyle name="1_Danh sach gui BC thuc hien KH2009_Bao cao tinh hinh thuc hien KH 2009 den 31-01-10 5 2" xfId="29248"/>
    <cellStyle name="1_Danh sach gui BC thuc hien KH2009_Bao cao tinh hinh thuc hien KH 2009 den 31-01-10 6" xfId="12833"/>
    <cellStyle name="1_Danh sach gui BC thuc hien KH2009_Bao cao tinh hinh thuc hien KH 2009 den 31-01-10 6 2" xfId="29249"/>
    <cellStyle name="1_Danh sach gui BC thuc hien KH2009_Bao cao tinh hinh thuc hien KH 2009 den 31-01-10 7" xfId="29234"/>
    <cellStyle name="1_Danh sach gui BC thuc hien KH2009_Bao cao tinh hinh thuc hien KH 2009 den 31-01-10_BC von DTPT 6 thang 2012" xfId="12834"/>
    <cellStyle name="1_Danh sach gui BC thuc hien KH2009_Bao cao tinh hinh thuc hien KH 2009 den 31-01-10_BC von DTPT 6 thang 2012 2" xfId="12835"/>
    <cellStyle name="1_Danh sach gui BC thuc hien KH2009_Bao cao tinh hinh thuc hien KH 2009 den 31-01-10_BC von DTPT 6 thang 2012 2 2" xfId="12836"/>
    <cellStyle name="1_Danh sach gui BC thuc hien KH2009_Bao cao tinh hinh thuc hien KH 2009 den 31-01-10_BC von DTPT 6 thang 2012 2 2 2" xfId="12837"/>
    <cellStyle name="1_Danh sach gui BC thuc hien KH2009_Bao cao tinh hinh thuc hien KH 2009 den 31-01-10_BC von DTPT 6 thang 2012 2 2 2 2" xfId="29253"/>
    <cellStyle name="1_Danh sach gui BC thuc hien KH2009_Bao cao tinh hinh thuc hien KH 2009 den 31-01-10_BC von DTPT 6 thang 2012 2 2 3" xfId="12838"/>
    <cellStyle name="1_Danh sach gui BC thuc hien KH2009_Bao cao tinh hinh thuc hien KH 2009 den 31-01-10_BC von DTPT 6 thang 2012 2 2 3 2" xfId="29254"/>
    <cellStyle name="1_Danh sach gui BC thuc hien KH2009_Bao cao tinh hinh thuc hien KH 2009 den 31-01-10_BC von DTPT 6 thang 2012 2 2 4" xfId="12839"/>
    <cellStyle name="1_Danh sach gui BC thuc hien KH2009_Bao cao tinh hinh thuc hien KH 2009 den 31-01-10_BC von DTPT 6 thang 2012 2 2 4 2" xfId="29255"/>
    <cellStyle name="1_Danh sach gui BC thuc hien KH2009_Bao cao tinh hinh thuc hien KH 2009 den 31-01-10_BC von DTPT 6 thang 2012 2 2 5" xfId="29252"/>
    <cellStyle name="1_Danh sach gui BC thuc hien KH2009_Bao cao tinh hinh thuc hien KH 2009 den 31-01-10_BC von DTPT 6 thang 2012 2 3" xfId="12840"/>
    <cellStyle name="1_Danh sach gui BC thuc hien KH2009_Bao cao tinh hinh thuc hien KH 2009 den 31-01-10_BC von DTPT 6 thang 2012 2 3 2" xfId="29256"/>
    <cellStyle name="1_Danh sach gui BC thuc hien KH2009_Bao cao tinh hinh thuc hien KH 2009 den 31-01-10_BC von DTPT 6 thang 2012 2 4" xfId="12841"/>
    <cellStyle name="1_Danh sach gui BC thuc hien KH2009_Bao cao tinh hinh thuc hien KH 2009 den 31-01-10_BC von DTPT 6 thang 2012 2 4 2" xfId="29257"/>
    <cellStyle name="1_Danh sach gui BC thuc hien KH2009_Bao cao tinh hinh thuc hien KH 2009 den 31-01-10_BC von DTPT 6 thang 2012 2 5" xfId="12842"/>
    <cellStyle name="1_Danh sach gui BC thuc hien KH2009_Bao cao tinh hinh thuc hien KH 2009 den 31-01-10_BC von DTPT 6 thang 2012 2 5 2" xfId="29258"/>
    <cellStyle name="1_Danh sach gui BC thuc hien KH2009_Bao cao tinh hinh thuc hien KH 2009 den 31-01-10_BC von DTPT 6 thang 2012 2 6" xfId="29251"/>
    <cellStyle name="1_Danh sach gui BC thuc hien KH2009_Bao cao tinh hinh thuc hien KH 2009 den 31-01-10_BC von DTPT 6 thang 2012 3" xfId="12843"/>
    <cellStyle name="1_Danh sach gui BC thuc hien KH2009_Bao cao tinh hinh thuc hien KH 2009 den 31-01-10_BC von DTPT 6 thang 2012 3 2" xfId="12844"/>
    <cellStyle name="1_Danh sach gui BC thuc hien KH2009_Bao cao tinh hinh thuc hien KH 2009 den 31-01-10_BC von DTPT 6 thang 2012 3 2 2" xfId="29260"/>
    <cellStyle name="1_Danh sach gui BC thuc hien KH2009_Bao cao tinh hinh thuc hien KH 2009 den 31-01-10_BC von DTPT 6 thang 2012 3 3" xfId="12845"/>
    <cellStyle name="1_Danh sach gui BC thuc hien KH2009_Bao cao tinh hinh thuc hien KH 2009 den 31-01-10_BC von DTPT 6 thang 2012 3 3 2" xfId="29261"/>
    <cellStyle name="1_Danh sach gui BC thuc hien KH2009_Bao cao tinh hinh thuc hien KH 2009 den 31-01-10_BC von DTPT 6 thang 2012 3 4" xfId="12846"/>
    <cellStyle name="1_Danh sach gui BC thuc hien KH2009_Bao cao tinh hinh thuc hien KH 2009 den 31-01-10_BC von DTPT 6 thang 2012 3 4 2" xfId="29262"/>
    <cellStyle name="1_Danh sach gui BC thuc hien KH2009_Bao cao tinh hinh thuc hien KH 2009 den 31-01-10_BC von DTPT 6 thang 2012 3 5" xfId="29259"/>
    <cellStyle name="1_Danh sach gui BC thuc hien KH2009_Bao cao tinh hinh thuc hien KH 2009 den 31-01-10_BC von DTPT 6 thang 2012 4" xfId="12847"/>
    <cellStyle name="1_Danh sach gui BC thuc hien KH2009_Bao cao tinh hinh thuc hien KH 2009 den 31-01-10_BC von DTPT 6 thang 2012 4 2" xfId="29263"/>
    <cellStyle name="1_Danh sach gui BC thuc hien KH2009_Bao cao tinh hinh thuc hien KH 2009 den 31-01-10_BC von DTPT 6 thang 2012 5" xfId="12848"/>
    <cellStyle name="1_Danh sach gui BC thuc hien KH2009_Bao cao tinh hinh thuc hien KH 2009 den 31-01-10_BC von DTPT 6 thang 2012 5 2" xfId="29264"/>
    <cellStyle name="1_Danh sach gui BC thuc hien KH2009_Bao cao tinh hinh thuc hien KH 2009 den 31-01-10_BC von DTPT 6 thang 2012 6" xfId="12849"/>
    <cellStyle name="1_Danh sach gui BC thuc hien KH2009_Bao cao tinh hinh thuc hien KH 2009 den 31-01-10_BC von DTPT 6 thang 2012 6 2" xfId="29265"/>
    <cellStyle name="1_Danh sach gui BC thuc hien KH2009_Bao cao tinh hinh thuc hien KH 2009 den 31-01-10_BC von DTPT 6 thang 2012 7" xfId="29250"/>
    <cellStyle name="1_Danh sach gui BC thuc hien KH2009_Bao cao tinh hinh thuc hien KH 2009 den 31-01-10_Bieu du thao QD von ho tro co MT" xfId="12850"/>
    <cellStyle name="1_Danh sach gui BC thuc hien KH2009_Bao cao tinh hinh thuc hien KH 2009 den 31-01-10_Bieu du thao QD von ho tro co MT 2" xfId="12851"/>
    <cellStyle name="1_Danh sach gui BC thuc hien KH2009_Bao cao tinh hinh thuc hien KH 2009 den 31-01-10_Bieu du thao QD von ho tro co MT 2 2" xfId="12852"/>
    <cellStyle name="1_Danh sach gui BC thuc hien KH2009_Bao cao tinh hinh thuc hien KH 2009 den 31-01-10_Bieu du thao QD von ho tro co MT 2 2 2" xfId="12853"/>
    <cellStyle name="1_Danh sach gui BC thuc hien KH2009_Bao cao tinh hinh thuc hien KH 2009 den 31-01-10_Bieu du thao QD von ho tro co MT 2 2 2 2" xfId="29269"/>
    <cellStyle name="1_Danh sach gui BC thuc hien KH2009_Bao cao tinh hinh thuc hien KH 2009 den 31-01-10_Bieu du thao QD von ho tro co MT 2 2 3" xfId="12854"/>
    <cellStyle name="1_Danh sach gui BC thuc hien KH2009_Bao cao tinh hinh thuc hien KH 2009 den 31-01-10_Bieu du thao QD von ho tro co MT 2 2 3 2" xfId="29270"/>
    <cellStyle name="1_Danh sach gui BC thuc hien KH2009_Bao cao tinh hinh thuc hien KH 2009 den 31-01-10_Bieu du thao QD von ho tro co MT 2 2 4" xfId="12855"/>
    <cellStyle name="1_Danh sach gui BC thuc hien KH2009_Bao cao tinh hinh thuc hien KH 2009 den 31-01-10_Bieu du thao QD von ho tro co MT 2 2 4 2" xfId="29271"/>
    <cellStyle name="1_Danh sach gui BC thuc hien KH2009_Bao cao tinh hinh thuc hien KH 2009 den 31-01-10_Bieu du thao QD von ho tro co MT 2 2 5" xfId="29268"/>
    <cellStyle name="1_Danh sach gui BC thuc hien KH2009_Bao cao tinh hinh thuc hien KH 2009 den 31-01-10_Bieu du thao QD von ho tro co MT 2 3" xfId="12856"/>
    <cellStyle name="1_Danh sach gui BC thuc hien KH2009_Bao cao tinh hinh thuc hien KH 2009 den 31-01-10_Bieu du thao QD von ho tro co MT 2 3 2" xfId="29272"/>
    <cellStyle name="1_Danh sach gui BC thuc hien KH2009_Bao cao tinh hinh thuc hien KH 2009 den 31-01-10_Bieu du thao QD von ho tro co MT 2 4" xfId="12857"/>
    <cellStyle name="1_Danh sach gui BC thuc hien KH2009_Bao cao tinh hinh thuc hien KH 2009 den 31-01-10_Bieu du thao QD von ho tro co MT 2 4 2" xfId="29273"/>
    <cellStyle name="1_Danh sach gui BC thuc hien KH2009_Bao cao tinh hinh thuc hien KH 2009 den 31-01-10_Bieu du thao QD von ho tro co MT 2 5" xfId="12858"/>
    <cellStyle name="1_Danh sach gui BC thuc hien KH2009_Bao cao tinh hinh thuc hien KH 2009 den 31-01-10_Bieu du thao QD von ho tro co MT 2 5 2" xfId="29274"/>
    <cellStyle name="1_Danh sach gui BC thuc hien KH2009_Bao cao tinh hinh thuc hien KH 2009 den 31-01-10_Bieu du thao QD von ho tro co MT 2 6" xfId="29267"/>
    <cellStyle name="1_Danh sach gui BC thuc hien KH2009_Bao cao tinh hinh thuc hien KH 2009 den 31-01-10_Bieu du thao QD von ho tro co MT 3" xfId="12859"/>
    <cellStyle name="1_Danh sach gui BC thuc hien KH2009_Bao cao tinh hinh thuc hien KH 2009 den 31-01-10_Bieu du thao QD von ho tro co MT 3 2" xfId="12860"/>
    <cellStyle name="1_Danh sach gui BC thuc hien KH2009_Bao cao tinh hinh thuc hien KH 2009 den 31-01-10_Bieu du thao QD von ho tro co MT 3 2 2" xfId="29276"/>
    <cellStyle name="1_Danh sach gui BC thuc hien KH2009_Bao cao tinh hinh thuc hien KH 2009 den 31-01-10_Bieu du thao QD von ho tro co MT 3 3" xfId="12861"/>
    <cellStyle name="1_Danh sach gui BC thuc hien KH2009_Bao cao tinh hinh thuc hien KH 2009 den 31-01-10_Bieu du thao QD von ho tro co MT 3 3 2" xfId="29277"/>
    <cellStyle name="1_Danh sach gui BC thuc hien KH2009_Bao cao tinh hinh thuc hien KH 2009 den 31-01-10_Bieu du thao QD von ho tro co MT 3 4" xfId="12862"/>
    <cellStyle name="1_Danh sach gui BC thuc hien KH2009_Bao cao tinh hinh thuc hien KH 2009 den 31-01-10_Bieu du thao QD von ho tro co MT 3 4 2" xfId="29278"/>
    <cellStyle name="1_Danh sach gui BC thuc hien KH2009_Bao cao tinh hinh thuc hien KH 2009 den 31-01-10_Bieu du thao QD von ho tro co MT 3 5" xfId="29275"/>
    <cellStyle name="1_Danh sach gui BC thuc hien KH2009_Bao cao tinh hinh thuc hien KH 2009 den 31-01-10_Bieu du thao QD von ho tro co MT 4" xfId="12863"/>
    <cellStyle name="1_Danh sach gui BC thuc hien KH2009_Bao cao tinh hinh thuc hien KH 2009 den 31-01-10_Bieu du thao QD von ho tro co MT 4 2" xfId="29279"/>
    <cellStyle name="1_Danh sach gui BC thuc hien KH2009_Bao cao tinh hinh thuc hien KH 2009 den 31-01-10_Bieu du thao QD von ho tro co MT 5" xfId="12864"/>
    <cellStyle name="1_Danh sach gui BC thuc hien KH2009_Bao cao tinh hinh thuc hien KH 2009 den 31-01-10_Bieu du thao QD von ho tro co MT 5 2" xfId="29280"/>
    <cellStyle name="1_Danh sach gui BC thuc hien KH2009_Bao cao tinh hinh thuc hien KH 2009 den 31-01-10_Bieu du thao QD von ho tro co MT 6" xfId="12865"/>
    <cellStyle name="1_Danh sach gui BC thuc hien KH2009_Bao cao tinh hinh thuc hien KH 2009 den 31-01-10_Bieu du thao QD von ho tro co MT 6 2" xfId="29281"/>
    <cellStyle name="1_Danh sach gui BC thuc hien KH2009_Bao cao tinh hinh thuc hien KH 2009 den 31-01-10_Bieu du thao QD von ho tro co MT 7" xfId="29266"/>
    <cellStyle name="1_Danh sach gui BC thuc hien KH2009_Bao cao tinh hinh thuc hien KH 2009 den 31-01-10_Ke hoach 2012 (theo doi)" xfId="12866"/>
    <cellStyle name="1_Danh sach gui BC thuc hien KH2009_Bao cao tinh hinh thuc hien KH 2009 den 31-01-10_Ke hoach 2012 (theo doi) 2" xfId="12867"/>
    <cellStyle name="1_Danh sach gui BC thuc hien KH2009_Bao cao tinh hinh thuc hien KH 2009 den 31-01-10_Ke hoach 2012 (theo doi) 2 2" xfId="12868"/>
    <cellStyle name="1_Danh sach gui BC thuc hien KH2009_Bao cao tinh hinh thuc hien KH 2009 den 31-01-10_Ke hoach 2012 (theo doi) 2 2 2" xfId="12869"/>
    <cellStyle name="1_Danh sach gui BC thuc hien KH2009_Bao cao tinh hinh thuc hien KH 2009 den 31-01-10_Ke hoach 2012 (theo doi) 2 2 2 2" xfId="29285"/>
    <cellStyle name="1_Danh sach gui BC thuc hien KH2009_Bao cao tinh hinh thuc hien KH 2009 den 31-01-10_Ke hoach 2012 (theo doi) 2 2 3" xfId="12870"/>
    <cellStyle name="1_Danh sach gui BC thuc hien KH2009_Bao cao tinh hinh thuc hien KH 2009 den 31-01-10_Ke hoach 2012 (theo doi) 2 2 3 2" xfId="29286"/>
    <cellStyle name="1_Danh sach gui BC thuc hien KH2009_Bao cao tinh hinh thuc hien KH 2009 den 31-01-10_Ke hoach 2012 (theo doi) 2 2 4" xfId="12871"/>
    <cellStyle name="1_Danh sach gui BC thuc hien KH2009_Bao cao tinh hinh thuc hien KH 2009 den 31-01-10_Ke hoach 2012 (theo doi) 2 2 4 2" xfId="29287"/>
    <cellStyle name="1_Danh sach gui BC thuc hien KH2009_Bao cao tinh hinh thuc hien KH 2009 den 31-01-10_Ke hoach 2012 (theo doi) 2 2 5" xfId="29284"/>
    <cellStyle name="1_Danh sach gui BC thuc hien KH2009_Bao cao tinh hinh thuc hien KH 2009 den 31-01-10_Ke hoach 2012 (theo doi) 2 3" xfId="12872"/>
    <cellStyle name="1_Danh sach gui BC thuc hien KH2009_Bao cao tinh hinh thuc hien KH 2009 den 31-01-10_Ke hoach 2012 (theo doi) 2 3 2" xfId="29288"/>
    <cellStyle name="1_Danh sach gui BC thuc hien KH2009_Bao cao tinh hinh thuc hien KH 2009 den 31-01-10_Ke hoach 2012 (theo doi) 2 4" xfId="12873"/>
    <cellStyle name="1_Danh sach gui BC thuc hien KH2009_Bao cao tinh hinh thuc hien KH 2009 den 31-01-10_Ke hoach 2012 (theo doi) 2 4 2" xfId="29289"/>
    <cellStyle name="1_Danh sach gui BC thuc hien KH2009_Bao cao tinh hinh thuc hien KH 2009 den 31-01-10_Ke hoach 2012 (theo doi) 2 5" xfId="12874"/>
    <cellStyle name="1_Danh sach gui BC thuc hien KH2009_Bao cao tinh hinh thuc hien KH 2009 den 31-01-10_Ke hoach 2012 (theo doi) 2 5 2" xfId="29290"/>
    <cellStyle name="1_Danh sach gui BC thuc hien KH2009_Bao cao tinh hinh thuc hien KH 2009 den 31-01-10_Ke hoach 2012 (theo doi) 2 6" xfId="29283"/>
    <cellStyle name="1_Danh sach gui BC thuc hien KH2009_Bao cao tinh hinh thuc hien KH 2009 den 31-01-10_Ke hoach 2012 (theo doi) 3" xfId="12875"/>
    <cellStyle name="1_Danh sach gui BC thuc hien KH2009_Bao cao tinh hinh thuc hien KH 2009 den 31-01-10_Ke hoach 2012 (theo doi) 3 2" xfId="12876"/>
    <cellStyle name="1_Danh sach gui BC thuc hien KH2009_Bao cao tinh hinh thuc hien KH 2009 den 31-01-10_Ke hoach 2012 (theo doi) 3 2 2" xfId="29292"/>
    <cellStyle name="1_Danh sach gui BC thuc hien KH2009_Bao cao tinh hinh thuc hien KH 2009 den 31-01-10_Ke hoach 2012 (theo doi) 3 3" xfId="12877"/>
    <cellStyle name="1_Danh sach gui BC thuc hien KH2009_Bao cao tinh hinh thuc hien KH 2009 den 31-01-10_Ke hoach 2012 (theo doi) 3 3 2" xfId="29293"/>
    <cellStyle name="1_Danh sach gui BC thuc hien KH2009_Bao cao tinh hinh thuc hien KH 2009 den 31-01-10_Ke hoach 2012 (theo doi) 3 4" xfId="12878"/>
    <cellStyle name="1_Danh sach gui BC thuc hien KH2009_Bao cao tinh hinh thuc hien KH 2009 den 31-01-10_Ke hoach 2012 (theo doi) 3 4 2" xfId="29294"/>
    <cellStyle name="1_Danh sach gui BC thuc hien KH2009_Bao cao tinh hinh thuc hien KH 2009 den 31-01-10_Ke hoach 2012 (theo doi) 3 5" xfId="29291"/>
    <cellStyle name="1_Danh sach gui BC thuc hien KH2009_Bao cao tinh hinh thuc hien KH 2009 den 31-01-10_Ke hoach 2012 (theo doi) 4" xfId="12879"/>
    <cellStyle name="1_Danh sach gui BC thuc hien KH2009_Bao cao tinh hinh thuc hien KH 2009 den 31-01-10_Ke hoach 2012 (theo doi) 4 2" xfId="29295"/>
    <cellStyle name="1_Danh sach gui BC thuc hien KH2009_Bao cao tinh hinh thuc hien KH 2009 den 31-01-10_Ke hoach 2012 (theo doi) 5" xfId="12880"/>
    <cellStyle name="1_Danh sach gui BC thuc hien KH2009_Bao cao tinh hinh thuc hien KH 2009 den 31-01-10_Ke hoach 2012 (theo doi) 5 2" xfId="29296"/>
    <cellStyle name="1_Danh sach gui BC thuc hien KH2009_Bao cao tinh hinh thuc hien KH 2009 den 31-01-10_Ke hoach 2012 (theo doi) 6" xfId="12881"/>
    <cellStyle name="1_Danh sach gui BC thuc hien KH2009_Bao cao tinh hinh thuc hien KH 2009 den 31-01-10_Ke hoach 2012 (theo doi) 6 2" xfId="29297"/>
    <cellStyle name="1_Danh sach gui BC thuc hien KH2009_Bao cao tinh hinh thuc hien KH 2009 den 31-01-10_Ke hoach 2012 (theo doi) 7" xfId="29282"/>
    <cellStyle name="1_Danh sach gui BC thuc hien KH2009_Bao cao tinh hinh thuc hien KH 2009 den 31-01-10_Ke hoach 2012 theo doi (giai ngan 30.6.12)" xfId="12882"/>
    <cellStyle name="1_Danh sach gui BC thuc hien KH2009_Bao cao tinh hinh thuc hien KH 2009 den 31-01-10_Ke hoach 2012 theo doi (giai ngan 30.6.12) 2" xfId="12883"/>
    <cellStyle name="1_Danh sach gui BC thuc hien KH2009_Bao cao tinh hinh thuc hien KH 2009 den 31-01-10_Ke hoach 2012 theo doi (giai ngan 30.6.12) 2 2" xfId="12884"/>
    <cellStyle name="1_Danh sach gui BC thuc hien KH2009_Bao cao tinh hinh thuc hien KH 2009 den 31-01-10_Ke hoach 2012 theo doi (giai ngan 30.6.12) 2 2 2" xfId="12885"/>
    <cellStyle name="1_Danh sach gui BC thuc hien KH2009_Bao cao tinh hinh thuc hien KH 2009 den 31-01-10_Ke hoach 2012 theo doi (giai ngan 30.6.12) 2 2 2 2" xfId="29301"/>
    <cellStyle name="1_Danh sach gui BC thuc hien KH2009_Bao cao tinh hinh thuc hien KH 2009 den 31-01-10_Ke hoach 2012 theo doi (giai ngan 30.6.12) 2 2 3" xfId="12886"/>
    <cellStyle name="1_Danh sach gui BC thuc hien KH2009_Bao cao tinh hinh thuc hien KH 2009 den 31-01-10_Ke hoach 2012 theo doi (giai ngan 30.6.12) 2 2 3 2" xfId="29302"/>
    <cellStyle name="1_Danh sach gui BC thuc hien KH2009_Bao cao tinh hinh thuc hien KH 2009 den 31-01-10_Ke hoach 2012 theo doi (giai ngan 30.6.12) 2 2 4" xfId="12887"/>
    <cellStyle name="1_Danh sach gui BC thuc hien KH2009_Bao cao tinh hinh thuc hien KH 2009 den 31-01-10_Ke hoach 2012 theo doi (giai ngan 30.6.12) 2 2 4 2" xfId="29303"/>
    <cellStyle name="1_Danh sach gui BC thuc hien KH2009_Bao cao tinh hinh thuc hien KH 2009 den 31-01-10_Ke hoach 2012 theo doi (giai ngan 30.6.12) 2 2 5" xfId="29300"/>
    <cellStyle name="1_Danh sach gui BC thuc hien KH2009_Bao cao tinh hinh thuc hien KH 2009 den 31-01-10_Ke hoach 2012 theo doi (giai ngan 30.6.12) 2 3" xfId="12888"/>
    <cellStyle name="1_Danh sach gui BC thuc hien KH2009_Bao cao tinh hinh thuc hien KH 2009 den 31-01-10_Ke hoach 2012 theo doi (giai ngan 30.6.12) 2 3 2" xfId="29304"/>
    <cellStyle name="1_Danh sach gui BC thuc hien KH2009_Bao cao tinh hinh thuc hien KH 2009 den 31-01-10_Ke hoach 2012 theo doi (giai ngan 30.6.12) 2 4" xfId="12889"/>
    <cellStyle name="1_Danh sach gui BC thuc hien KH2009_Bao cao tinh hinh thuc hien KH 2009 den 31-01-10_Ke hoach 2012 theo doi (giai ngan 30.6.12) 2 4 2" xfId="29305"/>
    <cellStyle name="1_Danh sach gui BC thuc hien KH2009_Bao cao tinh hinh thuc hien KH 2009 den 31-01-10_Ke hoach 2012 theo doi (giai ngan 30.6.12) 2 5" xfId="12890"/>
    <cellStyle name="1_Danh sach gui BC thuc hien KH2009_Bao cao tinh hinh thuc hien KH 2009 den 31-01-10_Ke hoach 2012 theo doi (giai ngan 30.6.12) 2 5 2" xfId="29306"/>
    <cellStyle name="1_Danh sach gui BC thuc hien KH2009_Bao cao tinh hinh thuc hien KH 2009 den 31-01-10_Ke hoach 2012 theo doi (giai ngan 30.6.12) 2 6" xfId="29299"/>
    <cellStyle name="1_Danh sach gui BC thuc hien KH2009_Bao cao tinh hinh thuc hien KH 2009 den 31-01-10_Ke hoach 2012 theo doi (giai ngan 30.6.12) 3" xfId="12891"/>
    <cellStyle name="1_Danh sach gui BC thuc hien KH2009_Bao cao tinh hinh thuc hien KH 2009 den 31-01-10_Ke hoach 2012 theo doi (giai ngan 30.6.12) 3 2" xfId="12892"/>
    <cellStyle name="1_Danh sach gui BC thuc hien KH2009_Bao cao tinh hinh thuc hien KH 2009 den 31-01-10_Ke hoach 2012 theo doi (giai ngan 30.6.12) 3 2 2" xfId="29308"/>
    <cellStyle name="1_Danh sach gui BC thuc hien KH2009_Bao cao tinh hinh thuc hien KH 2009 den 31-01-10_Ke hoach 2012 theo doi (giai ngan 30.6.12) 3 3" xfId="12893"/>
    <cellStyle name="1_Danh sach gui BC thuc hien KH2009_Bao cao tinh hinh thuc hien KH 2009 den 31-01-10_Ke hoach 2012 theo doi (giai ngan 30.6.12) 3 3 2" xfId="29309"/>
    <cellStyle name="1_Danh sach gui BC thuc hien KH2009_Bao cao tinh hinh thuc hien KH 2009 den 31-01-10_Ke hoach 2012 theo doi (giai ngan 30.6.12) 3 4" xfId="12894"/>
    <cellStyle name="1_Danh sach gui BC thuc hien KH2009_Bao cao tinh hinh thuc hien KH 2009 den 31-01-10_Ke hoach 2012 theo doi (giai ngan 30.6.12) 3 4 2" xfId="29310"/>
    <cellStyle name="1_Danh sach gui BC thuc hien KH2009_Bao cao tinh hinh thuc hien KH 2009 den 31-01-10_Ke hoach 2012 theo doi (giai ngan 30.6.12) 3 5" xfId="29307"/>
    <cellStyle name="1_Danh sach gui BC thuc hien KH2009_Bao cao tinh hinh thuc hien KH 2009 den 31-01-10_Ke hoach 2012 theo doi (giai ngan 30.6.12) 4" xfId="12895"/>
    <cellStyle name="1_Danh sach gui BC thuc hien KH2009_Bao cao tinh hinh thuc hien KH 2009 den 31-01-10_Ke hoach 2012 theo doi (giai ngan 30.6.12) 4 2" xfId="29311"/>
    <cellStyle name="1_Danh sach gui BC thuc hien KH2009_Bao cao tinh hinh thuc hien KH 2009 den 31-01-10_Ke hoach 2012 theo doi (giai ngan 30.6.12) 5" xfId="12896"/>
    <cellStyle name="1_Danh sach gui BC thuc hien KH2009_Bao cao tinh hinh thuc hien KH 2009 den 31-01-10_Ke hoach 2012 theo doi (giai ngan 30.6.12) 5 2" xfId="29312"/>
    <cellStyle name="1_Danh sach gui BC thuc hien KH2009_Bao cao tinh hinh thuc hien KH 2009 den 31-01-10_Ke hoach 2012 theo doi (giai ngan 30.6.12) 6" xfId="12897"/>
    <cellStyle name="1_Danh sach gui BC thuc hien KH2009_Bao cao tinh hinh thuc hien KH 2009 den 31-01-10_Ke hoach 2012 theo doi (giai ngan 30.6.12) 6 2" xfId="29313"/>
    <cellStyle name="1_Danh sach gui BC thuc hien KH2009_Bao cao tinh hinh thuc hien KH 2009 den 31-01-10_Ke hoach 2012 theo doi (giai ngan 30.6.12) 7" xfId="29298"/>
    <cellStyle name="1_Danh sach gui BC thuc hien KH2009_BC von DTPT 6 thang 2012" xfId="12898"/>
    <cellStyle name="1_Danh sach gui BC thuc hien KH2009_BC von DTPT 6 thang 2012 2" xfId="12899"/>
    <cellStyle name="1_Danh sach gui BC thuc hien KH2009_BC von DTPT 6 thang 2012 2 2" xfId="12900"/>
    <cellStyle name="1_Danh sach gui BC thuc hien KH2009_BC von DTPT 6 thang 2012 2 2 2" xfId="29316"/>
    <cellStyle name="1_Danh sach gui BC thuc hien KH2009_BC von DTPT 6 thang 2012 2 3" xfId="12901"/>
    <cellStyle name="1_Danh sach gui BC thuc hien KH2009_BC von DTPT 6 thang 2012 2 3 2" xfId="29317"/>
    <cellStyle name="1_Danh sach gui BC thuc hien KH2009_BC von DTPT 6 thang 2012 2 4" xfId="12902"/>
    <cellStyle name="1_Danh sach gui BC thuc hien KH2009_BC von DTPT 6 thang 2012 2 4 2" xfId="29318"/>
    <cellStyle name="1_Danh sach gui BC thuc hien KH2009_BC von DTPT 6 thang 2012 2 5" xfId="29315"/>
    <cellStyle name="1_Danh sach gui BC thuc hien KH2009_BC von DTPT 6 thang 2012 3" xfId="12903"/>
    <cellStyle name="1_Danh sach gui BC thuc hien KH2009_BC von DTPT 6 thang 2012 3 2" xfId="29319"/>
    <cellStyle name="1_Danh sach gui BC thuc hien KH2009_BC von DTPT 6 thang 2012 4" xfId="12904"/>
    <cellStyle name="1_Danh sach gui BC thuc hien KH2009_BC von DTPT 6 thang 2012 4 2" xfId="29320"/>
    <cellStyle name="1_Danh sach gui BC thuc hien KH2009_BC von DTPT 6 thang 2012 5" xfId="12905"/>
    <cellStyle name="1_Danh sach gui BC thuc hien KH2009_BC von DTPT 6 thang 2012 5 2" xfId="29321"/>
    <cellStyle name="1_Danh sach gui BC thuc hien KH2009_BC von DTPT 6 thang 2012 6" xfId="29314"/>
    <cellStyle name="1_Danh sach gui BC thuc hien KH2009_Bieu du thao QD von ho tro co MT" xfId="12906"/>
    <cellStyle name="1_Danh sach gui BC thuc hien KH2009_Bieu du thao QD von ho tro co MT 2" xfId="12907"/>
    <cellStyle name="1_Danh sach gui BC thuc hien KH2009_Bieu du thao QD von ho tro co MT 2 2" xfId="12908"/>
    <cellStyle name="1_Danh sach gui BC thuc hien KH2009_Bieu du thao QD von ho tro co MT 2 2 2" xfId="29324"/>
    <cellStyle name="1_Danh sach gui BC thuc hien KH2009_Bieu du thao QD von ho tro co MT 2 3" xfId="12909"/>
    <cellStyle name="1_Danh sach gui BC thuc hien KH2009_Bieu du thao QD von ho tro co MT 2 3 2" xfId="29325"/>
    <cellStyle name="1_Danh sach gui BC thuc hien KH2009_Bieu du thao QD von ho tro co MT 2 4" xfId="12910"/>
    <cellStyle name="1_Danh sach gui BC thuc hien KH2009_Bieu du thao QD von ho tro co MT 2 4 2" xfId="29326"/>
    <cellStyle name="1_Danh sach gui BC thuc hien KH2009_Bieu du thao QD von ho tro co MT 2 5" xfId="29323"/>
    <cellStyle name="1_Danh sach gui BC thuc hien KH2009_Bieu du thao QD von ho tro co MT 3" xfId="12911"/>
    <cellStyle name="1_Danh sach gui BC thuc hien KH2009_Bieu du thao QD von ho tro co MT 3 2" xfId="29327"/>
    <cellStyle name="1_Danh sach gui BC thuc hien KH2009_Bieu du thao QD von ho tro co MT 4" xfId="12912"/>
    <cellStyle name="1_Danh sach gui BC thuc hien KH2009_Bieu du thao QD von ho tro co MT 4 2" xfId="29328"/>
    <cellStyle name="1_Danh sach gui BC thuc hien KH2009_Bieu du thao QD von ho tro co MT 5" xfId="12913"/>
    <cellStyle name="1_Danh sach gui BC thuc hien KH2009_Bieu du thao QD von ho tro co MT 5 2" xfId="29329"/>
    <cellStyle name="1_Danh sach gui BC thuc hien KH2009_Bieu du thao QD von ho tro co MT 6" xfId="29322"/>
    <cellStyle name="1_Danh sach gui BC thuc hien KH2009_Book1" xfId="12914"/>
    <cellStyle name="1_Danh sach gui BC thuc hien KH2009_Book1 2" xfId="12915"/>
    <cellStyle name="1_Danh sach gui BC thuc hien KH2009_Book1 2 2" xfId="12916"/>
    <cellStyle name="1_Danh sach gui BC thuc hien KH2009_Book1 2 2 2" xfId="29332"/>
    <cellStyle name="1_Danh sach gui BC thuc hien KH2009_Book1 2 3" xfId="12917"/>
    <cellStyle name="1_Danh sach gui BC thuc hien KH2009_Book1 2 3 2" xfId="29333"/>
    <cellStyle name="1_Danh sach gui BC thuc hien KH2009_Book1 2 4" xfId="12918"/>
    <cellStyle name="1_Danh sach gui BC thuc hien KH2009_Book1 2 4 2" xfId="29334"/>
    <cellStyle name="1_Danh sach gui BC thuc hien KH2009_Book1 2 5" xfId="29331"/>
    <cellStyle name="1_Danh sach gui BC thuc hien KH2009_Book1 3" xfId="12919"/>
    <cellStyle name="1_Danh sach gui BC thuc hien KH2009_Book1 3 2" xfId="12920"/>
    <cellStyle name="1_Danh sach gui BC thuc hien KH2009_Book1 3 2 2" xfId="29336"/>
    <cellStyle name="1_Danh sach gui BC thuc hien KH2009_Book1 3 3" xfId="12921"/>
    <cellStyle name="1_Danh sach gui BC thuc hien KH2009_Book1 3 3 2" xfId="29337"/>
    <cellStyle name="1_Danh sach gui BC thuc hien KH2009_Book1 3 4" xfId="12922"/>
    <cellStyle name="1_Danh sach gui BC thuc hien KH2009_Book1 3 4 2" xfId="29338"/>
    <cellStyle name="1_Danh sach gui BC thuc hien KH2009_Book1 3 5" xfId="29335"/>
    <cellStyle name="1_Danh sach gui BC thuc hien KH2009_Book1 4" xfId="12923"/>
    <cellStyle name="1_Danh sach gui BC thuc hien KH2009_Book1 4 2" xfId="29339"/>
    <cellStyle name="1_Danh sach gui BC thuc hien KH2009_Book1 5" xfId="12924"/>
    <cellStyle name="1_Danh sach gui BC thuc hien KH2009_Book1 5 2" xfId="29340"/>
    <cellStyle name="1_Danh sach gui BC thuc hien KH2009_Book1 6" xfId="12925"/>
    <cellStyle name="1_Danh sach gui BC thuc hien KH2009_Book1 6 2" xfId="29341"/>
    <cellStyle name="1_Danh sach gui BC thuc hien KH2009_Book1 7" xfId="29330"/>
    <cellStyle name="1_Danh sach gui BC thuc hien KH2009_Book1_BC von DTPT 6 thang 2012" xfId="12926"/>
    <cellStyle name="1_Danh sach gui BC thuc hien KH2009_Book1_BC von DTPT 6 thang 2012 2" xfId="12927"/>
    <cellStyle name="1_Danh sach gui BC thuc hien KH2009_Book1_BC von DTPT 6 thang 2012 2 2" xfId="12928"/>
    <cellStyle name="1_Danh sach gui BC thuc hien KH2009_Book1_BC von DTPT 6 thang 2012 2 2 2" xfId="29344"/>
    <cellStyle name="1_Danh sach gui BC thuc hien KH2009_Book1_BC von DTPT 6 thang 2012 2 3" xfId="12929"/>
    <cellStyle name="1_Danh sach gui BC thuc hien KH2009_Book1_BC von DTPT 6 thang 2012 2 3 2" xfId="29345"/>
    <cellStyle name="1_Danh sach gui BC thuc hien KH2009_Book1_BC von DTPT 6 thang 2012 2 4" xfId="12930"/>
    <cellStyle name="1_Danh sach gui BC thuc hien KH2009_Book1_BC von DTPT 6 thang 2012 2 4 2" xfId="29346"/>
    <cellStyle name="1_Danh sach gui BC thuc hien KH2009_Book1_BC von DTPT 6 thang 2012 2 5" xfId="29343"/>
    <cellStyle name="1_Danh sach gui BC thuc hien KH2009_Book1_BC von DTPT 6 thang 2012 3" xfId="12931"/>
    <cellStyle name="1_Danh sach gui BC thuc hien KH2009_Book1_BC von DTPT 6 thang 2012 3 2" xfId="12932"/>
    <cellStyle name="1_Danh sach gui BC thuc hien KH2009_Book1_BC von DTPT 6 thang 2012 3 2 2" xfId="29348"/>
    <cellStyle name="1_Danh sach gui BC thuc hien KH2009_Book1_BC von DTPT 6 thang 2012 3 3" xfId="12933"/>
    <cellStyle name="1_Danh sach gui BC thuc hien KH2009_Book1_BC von DTPT 6 thang 2012 3 3 2" xfId="29349"/>
    <cellStyle name="1_Danh sach gui BC thuc hien KH2009_Book1_BC von DTPT 6 thang 2012 3 4" xfId="12934"/>
    <cellStyle name="1_Danh sach gui BC thuc hien KH2009_Book1_BC von DTPT 6 thang 2012 3 4 2" xfId="29350"/>
    <cellStyle name="1_Danh sach gui BC thuc hien KH2009_Book1_BC von DTPT 6 thang 2012 3 5" xfId="29347"/>
    <cellStyle name="1_Danh sach gui BC thuc hien KH2009_Book1_BC von DTPT 6 thang 2012 4" xfId="12935"/>
    <cellStyle name="1_Danh sach gui BC thuc hien KH2009_Book1_BC von DTPT 6 thang 2012 4 2" xfId="29351"/>
    <cellStyle name="1_Danh sach gui BC thuc hien KH2009_Book1_BC von DTPT 6 thang 2012 5" xfId="12936"/>
    <cellStyle name="1_Danh sach gui BC thuc hien KH2009_Book1_BC von DTPT 6 thang 2012 5 2" xfId="29352"/>
    <cellStyle name="1_Danh sach gui BC thuc hien KH2009_Book1_BC von DTPT 6 thang 2012 6" xfId="12937"/>
    <cellStyle name="1_Danh sach gui BC thuc hien KH2009_Book1_BC von DTPT 6 thang 2012 6 2" xfId="29353"/>
    <cellStyle name="1_Danh sach gui BC thuc hien KH2009_Book1_BC von DTPT 6 thang 2012 7" xfId="29342"/>
    <cellStyle name="1_Danh sach gui BC thuc hien KH2009_Book1_Bieu du thao QD von ho tro co MT" xfId="12938"/>
    <cellStyle name="1_Danh sach gui BC thuc hien KH2009_Book1_Bieu du thao QD von ho tro co MT 2" xfId="12939"/>
    <cellStyle name="1_Danh sach gui BC thuc hien KH2009_Book1_Bieu du thao QD von ho tro co MT 2 2" xfId="12940"/>
    <cellStyle name="1_Danh sach gui BC thuc hien KH2009_Book1_Bieu du thao QD von ho tro co MT 2 2 2" xfId="29356"/>
    <cellStyle name="1_Danh sach gui BC thuc hien KH2009_Book1_Bieu du thao QD von ho tro co MT 2 3" xfId="12941"/>
    <cellStyle name="1_Danh sach gui BC thuc hien KH2009_Book1_Bieu du thao QD von ho tro co MT 2 3 2" xfId="29357"/>
    <cellStyle name="1_Danh sach gui BC thuc hien KH2009_Book1_Bieu du thao QD von ho tro co MT 2 4" xfId="12942"/>
    <cellStyle name="1_Danh sach gui BC thuc hien KH2009_Book1_Bieu du thao QD von ho tro co MT 2 4 2" xfId="29358"/>
    <cellStyle name="1_Danh sach gui BC thuc hien KH2009_Book1_Bieu du thao QD von ho tro co MT 2 5" xfId="29355"/>
    <cellStyle name="1_Danh sach gui BC thuc hien KH2009_Book1_Bieu du thao QD von ho tro co MT 3" xfId="12943"/>
    <cellStyle name="1_Danh sach gui BC thuc hien KH2009_Book1_Bieu du thao QD von ho tro co MT 3 2" xfId="12944"/>
    <cellStyle name="1_Danh sach gui BC thuc hien KH2009_Book1_Bieu du thao QD von ho tro co MT 3 2 2" xfId="29360"/>
    <cellStyle name="1_Danh sach gui BC thuc hien KH2009_Book1_Bieu du thao QD von ho tro co MT 3 3" xfId="12945"/>
    <cellStyle name="1_Danh sach gui BC thuc hien KH2009_Book1_Bieu du thao QD von ho tro co MT 3 3 2" xfId="29361"/>
    <cellStyle name="1_Danh sach gui BC thuc hien KH2009_Book1_Bieu du thao QD von ho tro co MT 3 4" xfId="12946"/>
    <cellStyle name="1_Danh sach gui BC thuc hien KH2009_Book1_Bieu du thao QD von ho tro co MT 3 4 2" xfId="29362"/>
    <cellStyle name="1_Danh sach gui BC thuc hien KH2009_Book1_Bieu du thao QD von ho tro co MT 3 5" xfId="29359"/>
    <cellStyle name="1_Danh sach gui BC thuc hien KH2009_Book1_Bieu du thao QD von ho tro co MT 4" xfId="12947"/>
    <cellStyle name="1_Danh sach gui BC thuc hien KH2009_Book1_Bieu du thao QD von ho tro co MT 4 2" xfId="29363"/>
    <cellStyle name="1_Danh sach gui BC thuc hien KH2009_Book1_Bieu du thao QD von ho tro co MT 5" xfId="12948"/>
    <cellStyle name="1_Danh sach gui BC thuc hien KH2009_Book1_Bieu du thao QD von ho tro co MT 5 2" xfId="29364"/>
    <cellStyle name="1_Danh sach gui BC thuc hien KH2009_Book1_Bieu du thao QD von ho tro co MT 6" xfId="12949"/>
    <cellStyle name="1_Danh sach gui BC thuc hien KH2009_Book1_Bieu du thao QD von ho tro co MT 6 2" xfId="29365"/>
    <cellStyle name="1_Danh sach gui BC thuc hien KH2009_Book1_Bieu du thao QD von ho tro co MT 7" xfId="29354"/>
    <cellStyle name="1_Danh sach gui BC thuc hien KH2009_Book1_Hoan chinh KH 2012 (o nha)" xfId="12950"/>
    <cellStyle name="1_Danh sach gui BC thuc hien KH2009_Book1_Hoan chinh KH 2012 (o nha) 2" xfId="12951"/>
    <cellStyle name="1_Danh sach gui BC thuc hien KH2009_Book1_Hoan chinh KH 2012 (o nha) 2 2" xfId="12952"/>
    <cellStyle name="1_Danh sach gui BC thuc hien KH2009_Book1_Hoan chinh KH 2012 (o nha) 2 2 2" xfId="29368"/>
    <cellStyle name="1_Danh sach gui BC thuc hien KH2009_Book1_Hoan chinh KH 2012 (o nha) 2 3" xfId="12953"/>
    <cellStyle name="1_Danh sach gui BC thuc hien KH2009_Book1_Hoan chinh KH 2012 (o nha) 2 3 2" xfId="29369"/>
    <cellStyle name="1_Danh sach gui BC thuc hien KH2009_Book1_Hoan chinh KH 2012 (o nha) 2 4" xfId="12954"/>
    <cellStyle name="1_Danh sach gui BC thuc hien KH2009_Book1_Hoan chinh KH 2012 (o nha) 2 4 2" xfId="29370"/>
    <cellStyle name="1_Danh sach gui BC thuc hien KH2009_Book1_Hoan chinh KH 2012 (o nha) 2 5" xfId="29367"/>
    <cellStyle name="1_Danh sach gui BC thuc hien KH2009_Book1_Hoan chinh KH 2012 (o nha) 3" xfId="12955"/>
    <cellStyle name="1_Danh sach gui BC thuc hien KH2009_Book1_Hoan chinh KH 2012 (o nha) 3 2" xfId="12956"/>
    <cellStyle name="1_Danh sach gui BC thuc hien KH2009_Book1_Hoan chinh KH 2012 (o nha) 3 2 2" xfId="29372"/>
    <cellStyle name="1_Danh sach gui BC thuc hien KH2009_Book1_Hoan chinh KH 2012 (o nha) 3 3" xfId="12957"/>
    <cellStyle name="1_Danh sach gui BC thuc hien KH2009_Book1_Hoan chinh KH 2012 (o nha) 3 3 2" xfId="29373"/>
    <cellStyle name="1_Danh sach gui BC thuc hien KH2009_Book1_Hoan chinh KH 2012 (o nha) 3 4" xfId="12958"/>
    <cellStyle name="1_Danh sach gui BC thuc hien KH2009_Book1_Hoan chinh KH 2012 (o nha) 3 4 2" xfId="29374"/>
    <cellStyle name="1_Danh sach gui BC thuc hien KH2009_Book1_Hoan chinh KH 2012 (o nha) 3 5" xfId="29371"/>
    <cellStyle name="1_Danh sach gui BC thuc hien KH2009_Book1_Hoan chinh KH 2012 (o nha) 4" xfId="12959"/>
    <cellStyle name="1_Danh sach gui BC thuc hien KH2009_Book1_Hoan chinh KH 2012 (o nha) 4 2" xfId="29375"/>
    <cellStyle name="1_Danh sach gui BC thuc hien KH2009_Book1_Hoan chinh KH 2012 (o nha) 5" xfId="12960"/>
    <cellStyle name="1_Danh sach gui BC thuc hien KH2009_Book1_Hoan chinh KH 2012 (o nha) 5 2" xfId="29376"/>
    <cellStyle name="1_Danh sach gui BC thuc hien KH2009_Book1_Hoan chinh KH 2012 (o nha) 6" xfId="12961"/>
    <cellStyle name="1_Danh sach gui BC thuc hien KH2009_Book1_Hoan chinh KH 2012 (o nha) 6 2" xfId="29377"/>
    <cellStyle name="1_Danh sach gui BC thuc hien KH2009_Book1_Hoan chinh KH 2012 (o nha) 7" xfId="29366"/>
    <cellStyle name="1_Danh sach gui BC thuc hien KH2009_Book1_Hoan chinh KH 2012 (o nha)_Bao cao giai ngan quy I" xfId="12962"/>
    <cellStyle name="1_Danh sach gui BC thuc hien KH2009_Book1_Hoan chinh KH 2012 (o nha)_Bao cao giai ngan quy I 2" xfId="12963"/>
    <cellStyle name="1_Danh sach gui BC thuc hien KH2009_Book1_Hoan chinh KH 2012 (o nha)_Bao cao giai ngan quy I 2 2" xfId="12964"/>
    <cellStyle name="1_Danh sach gui BC thuc hien KH2009_Book1_Hoan chinh KH 2012 (o nha)_Bao cao giai ngan quy I 2 2 2" xfId="29380"/>
    <cellStyle name="1_Danh sach gui BC thuc hien KH2009_Book1_Hoan chinh KH 2012 (o nha)_Bao cao giai ngan quy I 2 3" xfId="12965"/>
    <cellStyle name="1_Danh sach gui BC thuc hien KH2009_Book1_Hoan chinh KH 2012 (o nha)_Bao cao giai ngan quy I 2 3 2" xfId="29381"/>
    <cellStyle name="1_Danh sach gui BC thuc hien KH2009_Book1_Hoan chinh KH 2012 (o nha)_Bao cao giai ngan quy I 2 4" xfId="12966"/>
    <cellStyle name="1_Danh sach gui BC thuc hien KH2009_Book1_Hoan chinh KH 2012 (o nha)_Bao cao giai ngan quy I 2 4 2" xfId="29382"/>
    <cellStyle name="1_Danh sach gui BC thuc hien KH2009_Book1_Hoan chinh KH 2012 (o nha)_Bao cao giai ngan quy I 2 5" xfId="29379"/>
    <cellStyle name="1_Danh sach gui BC thuc hien KH2009_Book1_Hoan chinh KH 2012 (o nha)_Bao cao giai ngan quy I 3" xfId="12967"/>
    <cellStyle name="1_Danh sach gui BC thuc hien KH2009_Book1_Hoan chinh KH 2012 (o nha)_Bao cao giai ngan quy I 3 2" xfId="12968"/>
    <cellStyle name="1_Danh sach gui BC thuc hien KH2009_Book1_Hoan chinh KH 2012 (o nha)_Bao cao giai ngan quy I 3 2 2" xfId="29384"/>
    <cellStyle name="1_Danh sach gui BC thuc hien KH2009_Book1_Hoan chinh KH 2012 (o nha)_Bao cao giai ngan quy I 3 3" xfId="12969"/>
    <cellStyle name="1_Danh sach gui BC thuc hien KH2009_Book1_Hoan chinh KH 2012 (o nha)_Bao cao giai ngan quy I 3 3 2" xfId="29385"/>
    <cellStyle name="1_Danh sach gui BC thuc hien KH2009_Book1_Hoan chinh KH 2012 (o nha)_Bao cao giai ngan quy I 3 4" xfId="12970"/>
    <cellStyle name="1_Danh sach gui BC thuc hien KH2009_Book1_Hoan chinh KH 2012 (o nha)_Bao cao giai ngan quy I 3 4 2" xfId="29386"/>
    <cellStyle name="1_Danh sach gui BC thuc hien KH2009_Book1_Hoan chinh KH 2012 (o nha)_Bao cao giai ngan quy I 3 5" xfId="29383"/>
    <cellStyle name="1_Danh sach gui BC thuc hien KH2009_Book1_Hoan chinh KH 2012 (o nha)_Bao cao giai ngan quy I 4" xfId="12971"/>
    <cellStyle name="1_Danh sach gui BC thuc hien KH2009_Book1_Hoan chinh KH 2012 (o nha)_Bao cao giai ngan quy I 4 2" xfId="29387"/>
    <cellStyle name="1_Danh sach gui BC thuc hien KH2009_Book1_Hoan chinh KH 2012 (o nha)_Bao cao giai ngan quy I 5" xfId="12972"/>
    <cellStyle name="1_Danh sach gui BC thuc hien KH2009_Book1_Hoan chinh KH 2012 (o nha)_Bao cao giai ngan quy I 5 2" xfId="29388"/>
    <cellStyle name="1_Danh sach gui BC thuc hien KH2009_Book1_Hoan chinh KH 2012 (o nha)_Bao cao giai ngan quy I 6" xfId="12973"/>
    <cellStyle name="1_Danh sach gui BC thuc hien KH2009_Book1_Hoan chinh KH 2012 (o nha)_Bao cao giai ngan quy I 6 2" xfId="29389"/>
    <cellStyle name="1_Danh sach gui BC thuc hien KH2009_Book1_Hoan chinh KH 2012 (o nha)_Bao cao giai ngan quy I 7" xfId="29378"/>
    <cellStyle name="1_Danh sach gui BC thuc hien KH2009_Book1_Hoan chinh KH 2012 (o nha)_BC von DTPT 6 thang 2012" xfId="12974"/>
    <cellStyle name="1_Danh sach gui BC thuc hien KH2009_Book1_Hoan chinh KH 2012 (o nha)_BC von DTPT 6 thang 2012 2" xfId="12975"/>
    <cellStyle name="1_Danh sach gui BC thuc hien KH2009_Book1_Hoan chinh KH 2012 (o nha)_BC von DTPT 6 thang 2012 2 2" xfId="12976"/>
    <cellStyle name="1_Danh sach gui BC thuc hien KH2009_Book1_Hoan chinh KH 2012 (o nha)_BC von DTPT 6 thang 2012 2 2 2" xfId="29392"/>
    <cellStyle name="1_Danh sach gui BC thuc hien KH2009_Book1_Hoan chinh KH 2012 (o nha)_BC von DTPT 6 thang 2012 2 3" xfId="12977"/>
    <cellStyle name="1_Danh sach gui BC thuc hien KH2009_Book1_Hoan chinh KH 2012 (o nha)_BC von DTPT 6 thang 2012 2 3 2" xfId="29393"/>
    <cellStyle name="1_Danh sach gui BC thuc hien KH2009_Book1_Hoan chinh KH 2012 (o nha)_BC von DTPT 6 thang 2012 2 4" xfId="12978"/>
    <cellStyle name="1_Danh sach gui BC thuc hien KH2009_Book1_Hoan chinh KH 2012 (o nha)_BC von DTPT 6 thang 2012 2 4 2" xfId="29394"/>
    <cellStyle name="1_Danh sach gui BC thuc hien KH2009_Book1_Hoan chinh KH 2012 (o nha)_BC von DTPT 6 thang 2012 2 5" xfId="29391"/>
    <cellStyle name="1_Danh sach gui BC thuc hien KH2009_Book1_Hoan chinh KH 2012 (o nha)_BC von DTPT 6 thang 2012 3" xfId="12979"/>
    <cellStyle name="1_Danh sach gui BC thuc hien KH2009_Book1_Hoan chinh KH 2012 (o nha)_BC von DTPT 6 thang 2012 3 2" xfId="12980"/>
    <cellStyle name="1_Danh sach gui BC thuc hien KH2009_Book1_Hoan chinh KH 2012 (o nha)_BC von DTPT 6 thang 2012 3 2 2" xfId="29396"/>
    <cellStyle name="1_Danh sach gui BC thuc hien KH2009_Book1_Hoan chinh KH 2012 (o nha)_BC von DTPT 6 thang 2012 3 3" xfId="12981"/>
    <cellStyle name="1_Danh sach gui BC thuc hien KH2009_Book1_Hoan chinh KH 2012 (o nha)_BC von DTPT 6 thang 2012 3 3 2" xfId="29397"/>
    <cellStyle name="1_Danh sach gui BC thuc hien KH2009_Book1_Hoan chinh KH 2012 (o nha)_BC von DTPT 6 thang 2012 3 4" xfId="12982"/>
    <cellStyle name="1_Danh sach gui BC thuc hien KH2009_Book1_Hoan chinh KH 2012 (o nha)_BC von DTPT 6 thang 2012 3 4 2" xfId="29398"/>
    <cellStyle name="1_Danh sach gui BC thuc hien KH2009_Book1_Hoan chinh KH 2012 (o nha)_BC von DTPT 6 thang 2012 3 5" xfId="29395"/>
    <cellStyle name="1_Danh sach gui BC thuc hien KH2009_Book1_Hoan chinh KH 2012 (o nha)_BC von DTPT 6 thang 2012 4" xfId="12983"/>
    <cellStyle name="1_Danh sach gui BC thuc hien KH2009_Book1_Hoan chinh KH 2012 (o nha)_BC von DTPT 6 thang 2012 4 2" xfId="29399"/>
    <cellStyle name="1_Danh sach gui BC thuc hien KH2009_Book1_Hoan chinh KH 2012 (o nha)_BC von DTPT 6 thang 2012 5" xfId="12984"/>
    <cellStyle name="1_Danh sach gui BC thuc hien KH2009_Book1_Hoan chinh KH 2012 (o nha)_BC von DTPT 6 thang 2012 5 2" xfId="29400"/>
    <cellStyle name="1_Danh sach gui BC thuc hien KH2009_Book1_Hoan chinh KH 2012 (o nha)_BC von DTPT 6 thang 2012 6" xfId="12985"/>
    <cellStyle name="1_Danh sach gui BC thuc hien KH2009_Book1_Hoan chinh KH 2012 (o nha)_BC von DTPT 6 thang 2012 6 2" xfId="29401"/>
    <cellStyle name="1_Danh sach gui BC thuc hien KH2009_Book1_Hoan chinh KH 2012 (o nha)_BC von DTPT 6 thang 2012 7" xfId="29390"/>
    <cellStyle name="1_Danh sach gui BC thuc hien KH2009_Book1_Hoan chinh KH 2012 (o nha)_Bieu du thao QD von ho tro co MT" xfId="12986"/>
    <cellStyle name="1_Danh sach gui BC thuc hien KH2009_Book1_Hoan chinh KH 2012 (o nha)_Bieu du thao QD von ho tro co MT 2" xfId="12987"/>
    <cellStyle name="1_Danh sach gui BC thuc hien KH2009_Book1_Hoan chinh KH 2012 (o nha)_Bieu du thao QD von ho tro co MT 2 2" xfId="12988"/>
    <cellStyle name="1_Danh sach gui BC thuc hien KH2009_Book1_Hoan chinh KH 2012 (o nha)_Bieu du thao QD von ho tro co MT 2 2 2" xfId="29404"/>
    <cellStyle name="1_Danh sach gui BC thuc hien KH2009_Book1_Hoan chinh KH 2012 (o nha)_Bieu du thao QD von ho tro co MT 2 3" xfId="12989"/>
    <cellStyle name="1_Danh sach gui BC thuc hien KH2009_Book1_Hoan chinh KH 2012 (o nha)_Bieu du thao QD von ho tro co MT 2 3 2" xfId="29405"/>
    <cellStyle name="1_Danh sach gui BC thuc hien KH2009_Book1_Hoan chinh KH 2012 (o nha)_Bieu du thao QD von ho tro co MT 2 4" xfId="12990"/>
    <cellStyle name="1_Danh sach gui BC thuc hien KH2009_Book1_Hoan chinh KH 2012 (o nha)_Bieu du thao QD von ho tro co MT 2 4 2" xfId="29406"/>
    <cellStyle name="1_Danh sach gui BC thuc hien KH2009_Book1_Hoan chinh KH 2012 (o nha)_Bieu du thao QD von ho tro co MT 2 5" xfId="29403"/>
    <cellStyle name="1_Danh sach gui BC thuc hien KH2009_Book1_Hoan chinh KH 2012 (o nha)_Bieu du thao QD von ho tro co MT 3" xfId="12991"/>
    <cellStyle name="1_Danh sach gui BC thuc hien KH2009_Book1_Hoan chinh KH 2012 (o nha)_Bieu du thao QD von ho tro co MT 3 2" xfId="12992"/>
    <cellStyle name="1_Danh sach gui BC thuc hien KH2009_Book1_Hoan chinh KH 2012 (o nha)_Bieu du thao QD von ho tro co MT 3 2 2" xfId="29408"/>
    <cellStyle name="1_Danh sach gui BC thuc hien KH2009_Book1_Hoan chinh KH 2012 (o nha)_Bieu du thao QD von ho tro co MT 3 3" xfId="12993"/>
    <cellStyle name="1_Danh sach gui BC thuc hien KH2009_Book1_Hoan chinh KH 2012 (o nha)_Bieu du thao QD von ho tro co MT 3 3 2" xfId="29409"/>
    <cellStyle name="1_Danh sach gui BC thuc hien KH2009_Book1_Hoan chinh KH 2012 (o nha)_Bieu du thao QD von ho tro co MT 3 4" xfId="12994"/>
    <cellStyle name="1_Danh sach gui BC thuc hien KH2009_Book1_Hoan chinh KH 2012 (o nha)_Bieu du thao QD von ho tro co MT 3 4 2" xfId="29410"/>
    <cellStyle name="1_Danh sach gui BC thuc hien KH2009_Book1_Hoan chinh KH 2012 (o nha)_Bieu du thao QD von ho tro co MT 3 5" xfId="29407"/>
    <cellStyle name="1_Danh sach gui BC thuc hien KH2009_Book1_Hoan chinh KH 2012 (o nha)_Bieu du thao QD von ho tro co MT 4" xfId="12995"/>
    <cellStyle name="1_Danh sach gui BC thuc hien KH2009_Book1_Hoan chinh KH 2012 (o nha)_Bieu du thao QD von ho tro co MT 4 2" xfId="29411"/>
    <cellStyle name="1_Danh sach gui BC thuc hien KH2009_Book1_Hoan chinh KH 2012 (o nha)_Bieu du thao QD von ho tro co MT 5" xfId="12996"/>
    <cellStyle name="1_Danh sach gui BC thuc hien KH2009_Book1_Hoan chinh KH 2012 (o nha)_Bieu du thao QD von ho tro co MT 5 2" xfId="29412"/>
    <cellStyle name="1_Danh sach gui BC thuc hien KH2009_Book1_Hoan chinh KH 2012 (o nha)_Bieu du thao QD von ho tro co MT 6" xfId="12997"/>
    <cellStyle name="1_Danh sach gui BC thuc hien KH2009_Book1_Hoan chinh KH 2012 (o nha)_Bieu du thao QD von ho tro co MT 6 2" xfId="29413"/>
    <cellStyle name="1_Danh sach gui BC thuc hien KH2009_Book1_Hoan chinh KH 2012 (o nha)_Bieu du thao QD von ho tro co MT 7" xfId="29402"/>
    <cellStyle name="1_Danh sach gui BC thuc hien KH2009_Book1_Hoan chinh KH 2012 (o nha)_Ke hoach 2012 theo doi (giai ngan 30.6.12)" xfId="12998"/>
    <cellStyle name="1_Danh sach gui BC thuc hien KH2009_Book1_Hoan chinh KH 2012 (o nha)_Ke hoach 2012 theo doi (giai ngan 30.6.12) 2" xfId="12999"/>
    <cellStyle name="1_Danh sach gui BC thuc hien KH2009_Book1_Hoan chinh KH 2012 (o nha)_Ke hoach 2012 theo doi (giai ngan 30.6.12) 2 2" xfId="13000"/>
    <cellStyle name="1_Danh sach gui BC thuc hien KH2009_Book1_Hoan chinh KH 2012 (o nha)_Ke hoach 2012 theo doi (giai ngan 30.6.12) 2 2 2" xfId="29416"/>
    <cellStyle name="1_Danh sach gui BC thuc hien KH2009_Book1_Hoan chinh KH 2012 (o nha)_Ke hoach 2012 theo doi (giai ngan 30.6.12) 2 3" xfId="13001"/>
    <cellStyle name="1_Danh sach gui BC thuc hien KH2009_Book1_Hoan chinh KH 2012 (o nha)_Ke hoach 2012 theo doi (giai ngan 30.6.12) 2 3 2" xfId="29417"/>
    <cellStyle name="1_Danh sach gui BC thuc hien KH2009_Book1_Hoan chinh KH 2012 (o nha)_Ke hoach 2012 theo doi (giai ngan 30.6.12) 2 4" xfId="13002"/>
    <cellStyle name="1_Danh sach gui BC thuc hien KH2009_Book1_Hoan chinh KH 2012 (o nha)_Ke hoach 2012 theo doi (giai ngan 30.6.12) 2 4 2" xfId="29418"/>
    <cellStyle name="1_Danh sach gui BC thuc hien KH2009_Book1_Hoan chinh KH 2012 (o nha)_Ke hoach 2012 theo doi (giai ngan 30.6.12) 2 5" xfId="29415"/>
    <cellStyle name="1_Danh sach gui BC thuc hien KH2009_Book1_Hoan chinh KH 2012 (o nha)_Ke hoach 2012 theo doi (giai ngan 30.6.12) 3" xfId="13003"/>
    <cellStyle name="1_Danh sach gui BC thuc hien KH2009_Book1_Hoan chinh KH 2012 (o nha)_Ke hoach 2012 theo doi (giai ngan 30.6.12) 3 2" xfId="13004"/>
    <cellStyle name="1_Danh sach gui BC thuc hien KH2009_Book1_Hoan chinh KH 2012 (o nha)_Ke hoach 2012 theo doi (giai ngan 30.6.12) 3 2 2" xfId="29420"/>
    <cellStyle name="1_Danh sach gui BC thuc hien KH2009_Book1_Hoan chinh KH 2012 (o nha)_Ke hoach 2012 theo doi (giai ngan 30.6.12) 3 3" xfId="13005"/>
    <cellStyle name="1_Danh sach gui BC thuc hien KH2009_Book1_Hoan chinh KH 2012 (o nha)_Ke hoach 2012 theo doi (giai ngan 30.6.12) 3 3 2" xfId="29421"/>
    <cellStyle name="1_Danh sach gui BC thuc hien KH2009_Book1_Hoan chinh KH 2012 (o nha)_Ke hoach 2012 theo doi (giai ngan 30.6.12) 3 4" xfId="13006"/>
    <cellStyle name="1_Danh sach gui BC thuc hien KH2009_Book1_Hoan chinh KH 2012 (o nha)_Ke hoach 2012 theo doi (giai ngan 30.6.12) 3 4 2" xfId="29422"/>
    <cellStyle name="1_Danh sach gui BC thuc hien KH2009_Book1_Hoan chinh KH 2012 (o nha)_Ke hoach 2012 theo doi (giai ngan 30.6.12) 3 5" xfId="29419"/>
    <cellStyle name="1_Danh sach gui BC thuc hien KH2009_Book1_Hoan chinh KH 2012 (o nha)_Ke hoach 2012 theo doi (giai ngan 30.6.12) 4" xfId="13007"/>
    <cellStyle name="1_Danh sach gui BC thuc hien KH2009_Book1_Hoan chinh KH 2012 (o nha)_Ke hoach 2012 theo doi (giai ngan 30.6.12) 4 2" xfId="29423"/>
    <cellStyle name="1_Danh sach gui BC thuc hien KH2009_Book1_Hoan chinh KH 2012 (o nha)_Ke hoach 2012 theo doi (giai ngan 30.6.12) 5" xfId="13008"/>
    <cellStyle name="1_Danh sach gui BC thuc hien KH2009_Book1_Hoan chinh KH 2012 (o nha)_Ke hoach 2012 theo doi (giai ngan 30.6.12) 5 2" xfId="29424"/>
    <cellStyle name="1_Danh sach gui BC thuc hien KH2009_Book1_Hoan chinh KH 2012 (o nha)_Ke hoach 2012 theo doi (giai ngan 30.6.12) 6" xfId="13009"/>
    <cellStyle name="1_Danh sach gui BC thuc hien KH2009_Book1_Hoan chinh KH 2012 (o nha)_Ke hoach 2012 theo doi (giai ngan 30.6.12) 6 2" xfId="29425"/>
    <cellStyle name="1_Danh sach gui BC thuc hien KH2009_Book1_Hoan chinh KH 2012 (o nha)_Ke hoach 2012 theo doi (giai ngan 30.6.12) 7" xfId="29414"/>
    <cellStyle name="1_Danh sach gui BC thuc hien KH2009_Book1_Hoan chinh KH 2012 Von ho tro co MT" xfId="13010"/>
    <cellStyle name="1_Danh sach gui BC thuc hien KH2009_Book1_Hoan chinh KH 2012 Von ho tro co MT (chi tiet)" xfId="13011"/>
    <cellStyle name="1_Danh sach gui BC thuc hien KH2009_Book1_Hoan chinh KH 2012 Von ho tro co MT (chi tiet) 2" xfId="13012"/>
    <cellStyle name="1_Danh sach gui BC thuc hien KH2009_Book1_Hoan chinh KH 2012 Von ho tro co MT (chi tiet) 2 2" xfId="13013"/>
    <cellStyle name="1_Danh sach gui BC thuc hien KH2009_Book1_Hoan chinh KH 2012 Von ho tro co MT (chi tiet) 2 2 2" xfId="29429"/>
    <cellStyle name="1_Danh sach gui BC thuc hien KH2009_Book1_Hoan chinh KH 2012 Von ho tro co MT (chi tiet) 2 3" xfId="13014"/>
    <cellStyle name="1_Danh sach gui BC thuc hien KH2009_Book1_Hoan chinh KH 2012 Von ho tro co MT (chi tiet) 2 3 2" xfId="29430"/>
    <cellStyle name="1_Danh sach gui BC thuc hien KH2009_Book1_Hoan chinh KH 2012 Von ho tro co MT (chi tiet) 2 4" xfId="13015"/>
    <cellStyle name="1_Danh sach gui BC thuc hien KH2009_Book1_Hoan chinh KH 2012 Von ho tro co MT (chi tiet) 2 4 2" xfId="29431"/>
    <cellStyle name="1_Danh sach gui BC thuc hien KH2009_Book1_Hoan chinh KH 2012 Von ho tro co MT (chi tiet) 2 5" xfId="29428"/>
    <cellStyle name="1_Danh sach gui BC thuc hien KH2009_Book1_Hoan chinh KH 2012 Von ho tro co MT (chi tiet) 3" xfId="13016"/>
    <cellStyle name="1_Danh sach gui BC thuc hien KH2009_Book1_Hoan chinh KH 2012 Von ho tro co MT (chi tiet) 3 2" xfId="13017"/>
    <cellStyle name="1_Danh sach gui BC thuc hien KH2009_Book1_Hoan chinh KH 2012 Von ho tro co MT (chi tiet) 3 2 2" xfId="29433"/>
    <cellStyle name="1_Danh sach gui BC thuc hien KH2009_Book1_Hoan chinh KH 2012 Von ho tro co MT (chi tiet) 3 3" xfId="13018"/>
    <cellStyle name="1_Danh sach gui BC thuc hien KH2009_Book1_Hoan chinh KH 2012 Von ho tro co MT (chi tiet) 3 3 2" xfId="29434"/>
    <cellStyle name="1_Danh sach gui BC thuc hien KH2009_Book1_Hoan chinh KH 2012 Von ho tro co MT (chi tiet) 3 4" xfId="13019"/>
    <cellStyle name="1_Danh sach gui BC thuc hien KH2009_Book1_Hoan chinh KH 2012 Von ho tro co MT (chi tiet) 3 4 2" xfId="29435"/>
    <cellStyle name="1_Danh sach gui BC thuc hien KH2009_Book1_Hoan chinh KH 2012 Von ho tro co MT (chi tiet) 3 5" xfId="29432"/>
    <cellStyle name="1_Danh sach gui BC thuc hien KH2009_Book1_Hoan chinh KH 2012 Von ho tro co MT (chi tiet) 4" xfId="13020"/>
    <cellStyle name="1_Danh sach gui BC thuc hien KH2009_Book1_Hoan chinh KH 2012 Von ho tro co MT (chi tiet) 4 2" xfId="29436"/>
    <cellStyle name="1_Danh sach gui BC thuc hien KH2009_Book1_Hoan chinh KH 2012 Von ho tro co MT (chi tiet) 5" xfId="13021"/>
    <cellStyle name="1_Danh sach gui BC thuc hien KH2009_Book1_Hoan chinh KH 2012 Von ho tro co MT (chi tiet) 5 2" xfId="29437"/>
    <cellStyle name="1_Danh sach gui BC thuc hien KH2009_Book1_Hoan chinh KH 2012 Von ho tro co MT (chi tiet) 6" xfId="13022"/>
    <cellStyle name="1_Danh sach gui BC thuc hien KH2009_Book1_Hoan chinh KH 2012 Von ho tro co MT (chi tiet) 6 2" xfId="29438"/>
    <cellStyle name="1_Danh sach gui BC thuc hien KH2009_Book1_Hoan chinh KH 2012 Von ho tro co MT (chi tiet) 7" xfId="29427"/>
    <cellStyle name="1_Danh sach gui BC thuc hien KH2009_Book1_Hoan chinh KH 2012 Von ho tro co MT 10" xfId="13023"/>
    <cellStyle name="1_Danh sach gui BC thuc hien KH2009_Book1_Hoan chinh KH 2012 Von ho tro co MT 10 2" xfId="13024"/>
    <cellStyle name="1_Danh sach gui BC thuc hien KH2009_Book1_Hoan chinh KH 2012 Von ho tro co MT 10 2 2" xfId="29440"/>
    <cellStyle name="1_Danh sach gui BC thuc hien KH2009_Book1_Hoan chinh KH 2012 Von ho tro co MT 10 3" xfId="13025"/>
    <cellStyle name="1_Danh sach gui BC thuc hien KH2009_Book1_Hoan chinh KH 2012 Von ho tro co MT 10 3 2" xfId="29441"/>
    <cellStyle name="1_Danh sach gui BC thuc hien KH2009_Book1_Hoan chinh KH 2012 Von ho tro co MT 10 4" xfId="13026"/>
    <cellStyle name="1_Danh sach gui BC thuc hien KH2009_Book1_Hoan chinh KH 2012 Von ho tro co MT 10 4 2" xfId="29442"/>
    <cellStyle name="1_Danh sach gui BC thuc hien KH2009_Book1_Hoan chinh KH 2012 Von ho tro co MT 10 5" xfId="29439"/>
    <cellStyle name="1_Danh sach gui BC thuc hien KH2009_Book1_Hoan chinh KH 2012 Von ho tro co MT 11" xfId="13027"/>
    <cellStyle name="1_Danh sach gui BC thuc hien KH2009_Book1_Hoan chinh KH 2012 Von ho tro co MT 11 2" xfId="13028"/>
    <cellStyle name="1_Danh sach gui BC thuc hien KH2009_Book1_Hoan chinh KH 2012 Von ho tro co MT 11 2 2" xfId="29444"/>
    <cellStyle name="1_Danh sach gui BC thuc hien KH2009_Book1_Hoan chinh KH 2012 Von ho tro co MT 11 3" xfId="13029"/>
    <cellStyle name="1_Danh sach gui BC thuc hien KH2009_Book1_Hoan chinh KH 2012 Von ho tro co MT 11 3 2" xfId="29445"/>
    <cellStyle name="1_Danh sach gui BC thuc hien KH2009_Book1_Hoan chinh KH 2012 Von ho tro co MT 11 4" xfId="13030"/>
    <cellStyle name="1_Danh sach gui BC thuc hien KH2009_Book1_Hoan chinh KH 2012 Von ho tro co MT 11 4 2" xfId="29446"/>
    <cellStyle name="1_Danh sach gui BC thuc hien KH2009_Book1_Hoan chinh KH 2012 Von ho tro co MT 11 5" xfId="29443"/>
    <cellStyle name="1_Danh sach gui BC thuc hien KH2009_Book1_Hoan chinh KH 2012 Von ho tro co MT 12" xfId="13031"/>
    <cellStyle name="1_Danh sach gui BC thuc hien KH2009_Book1_Hoan chinh KH 2012 Von ho tro co MT 12 2" xfId="13032"/>
    <cellStyle name="1_Danh sach gui BC thuc hien KH2009_Book1_Hoan chinh KH 2012 Von ho tro co MT 12 2 2" xfId="29448"/>
    <cellStyle name="1_Danh sach gui BC thuc hien KH2009_Book1_Hoan chinh KH 2012 Von ho tro co MT 12 3" xfId="13033"/>
    <cellStyle name="1_Danh sach gui BC thuc hien KH2009_Book1_Hoan chinh KH 2012 Von ho tro co MT 12 3 2" xfId="29449"/>
    <cellStyle name="1_Danh sach gui BC thuc hien KH2009_Book1_Hoan chinh KH 2012 Von ho tro co MT 12 4" xfId="13034"/>
    <cellStyle name="1_Danh sach gui BC thuc hien KH2009_Book1_Hoan chinh KH 2012 Von ho tro co MT 12 4 2" xfId="29450"/>
    <cellStyle name="1_Danh sach gui BC thuc hien KH2009_Book1_Hoan chinh KH 2012 Von ho tro co MT 12 5" xfId="29447"/>
    <cellStyle name="1_Danh sach gui BC thuc hien KH2009_Book1_Hoan chinh KH 2012 Von ho tro co MT 13" xfId="13035"/>
    <cellStyle name="1_Danh sach gui BC thuc hien KH2009_Book1_Hoan chinh KH 2012 Von ho tro co MT 13 2" xfId="13036"/>
    <cellStyle name="1_Danh sach gui BC thuc hien KH2009_Book1_Hoan chinh KH 2012 Von ho tro co MT 13 2 2" xfId="29452"/>
    <cellStyle name="1_Danh sach gui BC thuc hien KH2009_Book1_Hoan chinh KH 2012 Von ho tro co MT 13 3" xfId="13037"/>
    <cellStyle name="1_Danh sach gui BC thuc hien KH2009_Book1_Hoan chinh KH 2012 Von ho tro co MT 13 3 2" xfId="29453"/>
    <cellStyle name="1_Danh sach gui BC thuc hien KH2009_Book1_Hoan chinh KH 2012 Von ho tro co MT 13 4" xfId="13038"/>
    <cellStyle name="1_Danh sach gui BC thuc hien KH2009_Book1_Hoan chinh KH 2012 Von ho tro co MT 13 4 2" xfId="29454"/>
    <cellStyle name="1_Danh sach gui BC thuc hien KH2009_Book1_Hoan chinh KH 2012 Von ho tro co MT 13 5" xfId="29451"/>
    <cellStyle name="1_Danh sach gui BC thuc hien KH2009_Book1_Hoan chinh KH 2012 Von ho tro co MT 14" xfId="13039"/>
    <cellStyle name="1_Danh sach gui BC thuc hien KH2009_Book1_Hoan chinh KH 2012 Von ho tro co MT 14 2" xfId="13040"/>
    <cellStyle name="1_Danh sach gui BC thuc hien KH2009_Book1_Hoan chinh KH 2012 Von ho tro co MT 14 2 2" xfId="29456"/>
    <cellStyle name="1_Danh sach gui BC thuc hien KH2009_Book1_Hoan chinh KH 2012 Von ho tro co MT 14 3" xfId="13041"/>
    <cellStyle name="1_Danh sach gui BC thuc hien KH2009_Book1_Hoan chinh KH 2012 Von ho tro co MT 14 3 2" xfId="29457"/>
    <cellStyle name="1_Danh sach gui BC thuc hien KH2009_Book1_Hoan chinh KH 2012 Von ho tro co MT 14 4" xfId="13042"/>
    <cellStyle name="1_Danh sach gui BC thuc hien KH2009_Book1_Hoan chinh KH 2012 Von ho tro co MT 14 4 2" xfId="29458"/>
    <cellStyle name="1_Danh sach gui BC thuc hien KH2009_Book1_Hoan chinh KH 2012 Von ho tro co MT 14 5" xfId="29455"/>
    <cellStyle name="1_Danh sach gui BC thuc hien KH2009_Book1_Hoan chinh KH 2012 Von ho tro co MT 15" xfId="13043"/>
    <cellStyle name="1_Danh sach gui BC thuc hien KH2009_Book1_Hoan chinh KH 2012 Von ho tro co MT 15 2" xfId="13044"/>
    <cellStyle name="1_Danh sach gui BC thuc hien KH2009_Book1_Hoan chinh KH 2012 Von ho tro co MT 15 2 2" xfId="29460"/>
    <cellStyle name="1_Danh sach gui BC thuc hien KH2009_Book1_Hoan chinh KH 2012 Von ho tro co MT 15 3" xfId="13045"/>
    <cellStyle name="1_Danh sach gui BC thuc hien KH2009_Book1_Hoan chinh KH 2012 Von ho tro co MT 15 3 2" xfId="29461"/>
    <cellStyle name="1_Danh sach gui BC thuc hien KH2009_Book1_Hoan chinh KH 2012 Von ho tro co MT 15 4" xfId="13046"/>
    <cellStyle name="1_Danh sach gui BC thuc hien KH2009_Book1_Hoan chinh KH 2012 Von ho tro co MT 15 4 2" xfId="29462"/>
    <cellStyle name="1_Danh sach gui BC thuc hien KH2009_Book1_Hoan chinh KH 2012 Von ho tro co MT 15 5" xfId="29459"/>
    <cellStyle name="1_Danh sach gui BC thuc hien KH2009_Book1_Hoan chinh KH 2012 Von ho tro co MT 16" xfId="13047"/>
    <cellStyle name="1_Danh sach gui BC thuc hien KH2009_Book1_Hoan chinh KH 2012 Von ho tro co MT 16 2" xfId="13048"/>
    <cellStyle name="1_Danh sach gui BC thuc hien KH2009_Book1_Hoan chinh KH 2012 Von ho tro co MT 16 2 2" xfId="29464"/>
    <cellStyle name="1_Danh sach gui BC thuc hien KH2009_Book1_Hoan chinh KH 2012 Von ho tro co MT 16 3" xfId="13049"/>
    <cellStyle name="1_Danh sach gui BC thuc hien KH2009_Book1_Hoan chinh KH 2012 Von ho tro co MT 16 3 2" xfId="29465"/>
    <cellStyle name="1_Danh sach gui BC thuc hien KH2009_Book1_Hoan chinh KH 2012 Von ho tro co MT 16 4" xfId="13050"/>
    <cellStyle name="1_Danh sach gui BC thuc hien KH2009_Book1_Hoan chinh KH 2012 Von ho tro co MT 16 4 2" xfId="29466"/>
    <cellStyle name="1_Danh sach gui BC thuc hien KH2009_Book1_Hoan chinh KH 2012 Von ho tro co MT 16 5" xfId="29463"/>
    <cellStyle name="1_Danh sach gui BC thuc hien KH2009_Book1_Hoan chinh KH 2012 Von ho tro co MT 17" xfId="13051"/>
    <cellStyle name="1_Danh sach gui BC thuc hien KH2009_Book1_Hoan chinh KH 2012 Von ho tro co MT 17 2" xfId="13052"/>
    <cellStyle name="1_Danh sach gui BC thuc hien KH2009_Book1_Hoan chinh KH 2012 Von ho tro co MT 17 2 2" xfId="29468"/>
    <cellStyle name="1_Danh sach gui BC thuc hien KH2009_Book1_Hoan chinh KH 2012 Von ho tro co MT 17 3" xfId="13053"/>
    <cellStyle name="1_Danh sach gui BC thuc hien KH2009_Book1_Hoan chinh KH 2012 Von ho tro co MT 17 3 2" xfId="29469"/>
    <cellStyle name="1_Danh sach gui BC thuc hien KH2009_Book1_Hoan chinh KH 2012 Von ho tro co MT 17 4" xfId="13054"/>
    <cellStyle name="1_Danh sach gui BC thuc hien KH2009_Book1_Hoan chinh KH 2012 Von ho tro co MT 17 4 2" xfId="29470"/>
    <cellStyle name="1_Danh sach gui BC thuc hien KH2009_Book1_Hoan chinh KH 2012 Von ho tro co MT 17 5" xfId="29467"/>
    <cellStyle name="1_Danh sach gui BC thuc hien KH2009_Book1_Hoan chinh KH 2012 Von ho tro co MT 18" xfId="13055"/>
    <cellStyle name="1_Danh sach gui BC thuc hien KH2009_Book1_Hoan chinh KH 2012 Von ho tro co MT 18 2" xfId="29471"/>
    <cellStyle name="1_Danh sach gui BC thuc hien KH2009_Book1_Hoan chinh KH 2012 Von ho tro co MT 19" xfId="13056"/>
    <cellStyle name="1_Danh sach gui BC thuc hien KH2009_Book1_Hoan chinh KH 2012 Von ho tro co MT 19 2" xfId="29472"/>
    <cellStyle name="1_Danh sach gui BC thuc hien KH2009_Book1_Hoan chinh KH 2012 Von ho tro co MT 2" xfId="13057"/>
    <cellStyle name="1_Danh sach gui BC thuc hien KH2009_Book1_Hoan chinh KH 2012 Von ho tro co MT 2 2" xfId="13058"/>
    <cellStyle name="1_Danh sach gui BC thuc hien KH2009_Book1_Hoan chinh KH 2012 Von ho tro co MT 2 2 2" xfId="29474"/>
    <cellStyle name="1_Danh sach gui BC thuc hien KH2009_Book1_Hoan chinh KH 2012 Von ho tro co MT 2 3" xfId="13059"/>
    <cellStyle name="1_Danh sach gui BC thuc hien KH2009_Book1_Hoan chinh KH 2012 Von ho tro co MT 2 3 2" xfId="29475"/>
    <cellStyle name="1_Danh sach gui BC thuc hien KH2009_Book1_Hoan chinh KH 2012 Von ho tro co MT 2 4" xfId="13060"/>
    <cellStyle name="1_Danh sach gui BC thuc hien KH2009_Book1_Hoan chinh KH 2012 Von ho tro co MT 2 4 2" xfId="29476"/>
    <cellStyle name="1_Danh sach gui BC thuc hien KH2009_Book1_Hoan chinh KH 2012 Von ho tro co MT 2 5" xfId="29473"/>
    <cellStyle name="1_Danh sach gui BC thuc hien KH2009_Book1_Hoan chinh KH 2012 Von ho tro co MT 20" xfId="13061"/>
    <cellStyle name="1_Danh sach gui BC thuc hien KH2009_Book1_Hoan chinh KH 2012 Von ho tro co MT 20 2" xfId="29477"/>
    <cellStyle name="1_Danh sach gui BC thuc hien KH2009_Book1_Hoan chinh KH 2012 Von ho tro co MT 21" xfId="29426"/>
    <cellStyle name="1_Danh sach gui BC thuc hien KH2009_Book1_Hoan chinh KH 2012 Von ho tro co MT 3" xfId="13062"/>
    <cellStyle name="1_Danh sach gui BC thuc hien KH2009_Book1_Hoan chinh KH 2012 Von ho tro co MT 3 2" xfId="13063"/>
    <cellStyle name="1_Danh sach gui BC thuc hien KH2009_Book1_Hoan chinh KH 2012 Von ho tro co MT 3 2 2" xfId="29479"/>
    <cellStyle name="1_Danh sach gui BC thuc hien KH2009_Book1_Hoan chinh KH 2012 Von ho tro co MT 3 3" xfId="13064"/>
    <cellStyle name="1_Danh sach gui BC thuc hien KH2009_Book1_Hoan chinh KH 2012 Von ho tro co MT 3 3 2" xfId="29480"/>
    <cellStyle name="1_Danh sach gui BC thuc hien KH2009_Book1_Hoan chinh KH 2012 Von ho tro co MT 3 4" xfId="13065"/>
    <cellStyle name="1_Danh sach gui BC thuc hien KH2009_Book1_Hoan chinh KH 2012 Von ho tro co MT 3 4 2" xfId="29481"/>
    <cellStyle name="1_Danh sach gui BC thuc hien KH2009_Book1_Hoan chinh KH 2012 Von ho tro co MT 3 5" xfId="29478"/>
    <cellStyle name="1_Danh sach gui BC thuc hien KH2009_Book1_Hoan chinh KH 2012 Von ho tro co MT 4" xfId="13066"/>
    <cellStyle name="1_Danh sach gui BC thuc hien KH2009_Book1_Hoan chinh KH 2012 Von ho tro co MT 4 2" xfId="13067"/>
    <cellStyle name="1_Danh sach gui BC thuc hien KH2009_Book1_Hoan chinh KH 2012 Von ho tro co MT 4 2 2" xfId="29483"/>
    <cellStyle name="1_Danh sach gui BC thuc hien KH2009_Book1_Hoan chinh KH 2012 Von ho tro co MT 4 3" xfId="13068"/>
    <cellStyle name="1_Danh sach gui BC thuc hien KH2009_Book1_Hoan chinh KH 2012 Von ho tro co MT 4 3 2" xfId="29484"/>
    <cellStyle name="1_Danh sach gui BC thuc hien KH2009_Book1_Hoan chinh KH 2012 Von ho tro co MT 4 4" xfId="13069"/>
    <cellStyle name="1_Danh sach gui BC thuc hien KH2009_Book1_Hoan chinh KH 2012 Von ho tro co MT 4 4 2" xfId="29485"/>
    <cellStyle name="1_Danh sach gui BC thuc hien KH2009_Book1_Hoan chinh KH 2012 Von ho tro co MT 4 5" xfId="29482"/>
    <cellStyle name="1_Danh sach gui BC thuc hien KH2009_Book1_Hoan chinh KH 2012 Von ho tro co MT 5" xfId="13070"/>
    <cellStyle name="1_Danh sach gui BC thuc hien KH2009_Book1_Hoan chinh KH 2012 Von ho tro co MT 5 2" xfId="13071"/>
    <cellStyle name="1_Danh sach gui BC thuc hien KH2009_Book1_Hoan chinh KH 2012 Von ho tro co MT 5 2 2" xfId="29487"/>
    <cellStyle name="1_Danh sach gui BC thuc hien KH2009_Book1_Hoan chinh KH 2012 Von ho tro co MT 5 3" xfId="13072"/>
    <cellStyle name="1_Danh sach gui BC thuc hien KH2009_Book1_Hoan chinh KH 2012 Von ho tro co MT 5 3 2" xfId="29488"/>
    <cellStyle name="1_Danh sach gui BC thuc hien KH2009_Book1_Hoan chinh KH 2012 Von ho tro co MT 5 4" xfId="13073"/>
    <cellStyle name="1_Danh sach gui BC thuc hien KH2009_Book1_Hoan chinh KH 2012 Von ho tro co MT 5 4 2" xfId="29489"/>
    <cellStyle name="1_Danh sach gui BC thuc hien KH2009_Book1_Hoan chinh KH 2012 Von ho tro co MT 5 5" xfId="29486"/>
    <cellStyle name="1_Danh sach gui BC thuc hien KH2009_Book1_Hoan chinh KH 2012 Von ho tro co MT 6" xfId="13074"/>
    <cellStyle name="1_Danh sach gui BC thuc hien KH2009_Book1_Hoan chinh KH 2012 Von ho tro co MT 6 2" xfId="13075"/>
    <cellStyle name="1_Danh sach gui BC thuc hien KH2009_Book1_Hoan chinh KH 2012 Von ho tro co MT 6 2 2" xfId="29491"/>
    <cellStyle name="1_Danh sach gui BC thuc hien KH2009_Book1_Hoan chinh KH 2012 Von ho tro co MT 6 3" xfId="13076"/>
    <cellStyle name="1_Danh sach gui BC thuc hien KH2009_Book1_Hoan chinh KH 2012 Von ho tro co MT 6 3 2" xfId="29492"/>
    <cellStyle name="1_Danh sach gui BC thuc hien KH2009_Book1_Hoan chinh KH 2012 Von ho tro co MT 6 4" xfId="13077"/>
    <cellStyle name="1_Danh sach gui BC thuc hien KH2009_Book1_Hoan chinh KH 2012 Von ho tro co MT 6 4 2" xfId="29493"/>
    <cellStyle name="1_Danh sach gui BC thuc hien KH2009_Book1_Hoan chinh KH 2012 Von ho tro co MT 6 5" xfId="29490"/>
    <cellStyle name="1_Danh sach gui BC thuc hien KH2009_Book1_Hoan chinh KH 2012 Von ho tro co MT 7" xfId="13078"/>
    <cellStyle name="1_Danh sach gui BC thuc hien KH2009_Book1_Hoan chinh KH 2012 Von ho tro co MT 7 2" xfId="13079"/>
    <cellStyle name="1_Danh sach gui BC thuc hien KH2009_Book1_Hoan chinh KH 2012 Von ho tro co MT 7 2 2" xfId="29495"/>
    <cellStyle name="1_Danh sach gui BC thuc hien KH2009_Book1_Hoan chinh KH 2012 Von ho tro co MT 7 3" xfId="13080"/>
    <cellStyle name="1_Danh sach gui BC thuc hien KH2009_Book1_Hoan chinh KH 2012 Von ho tro co MT 7 3 2" xfId="29496"/>
    <cellStyle name="1_Danh sach gui BC thuc hien KH2009_Book1_Hoan chinh KH 2012 Von ho tro co MT 7 4" xfId="13081"/>
    <cellStyle name="1_Danh sach gui BC thuc hien KH2009_Book1_Hoan chinh KH 2012 Von ho tro co MT 7 4 2" xfId="29497"/>
    <cellStyle name="1_Danh sach gui BC thuc hien KH2009_Book1_Hoan chinh KH 2012 Von ho tro co MT 7 5" xfId="29494"/>
    <cellStyle name="1_Danh sach gui BC thuc hien KH2009_Book1_Hoan chinh KH 2012 Von ho tro co MT 8" xfId="13082"/>
    <cellStyle name="1_Danh sach gui BC thuc hien KH2009_Book1_Hoan chinh KH 2012 Von ho tro co MT 8 2" xfId="13083"/>
    <cellStyle name="1_Danh sach gui BC thuc hien KH2009_Book1_Hoan chinh KH 2012 Von ho tro co MT 8 2 2" xfId="29499"/>
    <cellStyle name="1_Danh sach gui BC thuc hien KH2009_Book1_Hoan chinh KH 2012 Von ho tro co MT 8 3" xfId="13084"/>
    <cellStyle name="1_Danh sach gui BC thuc hien KH2009_Book1_Hoan chinh KH 2012 Von ho tro co MT 8 3 2" xfId="29500"/>
    <cellStyle name="1_Danh sach gui BC thuc hien KH2009_Book1_Hoan chinh KH 2012 Von ho tro co MT 8 4" xfId="13085"/>
    <cellStyle name="1_Danh sach gui BC thuc hien KH2009_Book1_Hoan chinh KH 2012 Von ho tro co MT 8 4 2" xfId="29501"/>
    <cellStyle name="1_Danh sach gui BC thuc hien KH2009_Book1_Hoan chinh KH 2012 Von ho tro co MT 8 5" xfId="29498"/>
    <cellStyle name="1_Danh sach gui BC thuc hien KH2009_Book1_Hoan chinh KH 2012 Von ho tro co MT 9" xfId="13086"/>
    <cellStyle name="1_Danh sach gui BC thuc hien KH2009_Book1_Hoan chinh KH 2012 Von ho tro co MT 9 2" xfId="13087"/>
    <cellStyle name="1_Danh sach gui BC thuc hien KH2009_Book1_Hoan chinh KH 2012 Von ho tro co MT 9 2 2" xfId="29503"/>
    <cellStyle name="1_Danh sach gui BC thuc hien KH2009_Book1_Hoan chinh KH 2012 Von ho tro co MT 9 3" xfId="13088"/>
    <cellStyle name="1_Danh sach gui BC thuc hien KH2009_Book1_Hoan chinh KH 2012 Von ho tro co MT 9 3 2" xfId="29504"/>
    <cellStyle name="1_Danh sach gui BC thuc hien KH2009_Book1_Hoan chinh KH 2012 Von ho tro co MT 9 4" xfId="13089"/>
    <cellStyle name="1_Danh sach gui BC thuc hien KH2009_Book1_Hoan chinh KH 2012 Von ho tro co MT 9 4 2" xfId="29505"/>
    <cellStyle name="1_Danh sach gui BC thuc hien KH2009_Book1_Hoan chinh KH 2012 Von ho tro co MT 9 5" xfId="29502"/>
    <cellStyle name="1_Danh sach gui BC thuc hien KH2009_Book1_Hoan chinh KH 2012 Von ho tro co MT_Bao cao giai ngan quy I" xfId="13090"/>
    <cellStyle name="1_Danh sach gui BC thuc hien KH2009_Book1_Hoan chinh KH 2012 Von ho tro co MT_Bao cao giai ngan quy I 2" xfId="13091"/>
    <cellStyle name="1_Danh sach gui BC thuc hien KH2009_Book1_Hoan chinh KH 2012 Von ho tro co MT_Bao cao giai ngan quy I 2 2" xfId="13092"/>
    <cellStyle name="1_Danh sach gui BC thuc hien KH2009_Book1_Hoan chinh KH 2012 Von ho tro co MT_Bao cao giai ngan quy I 2 2 2" xfId="29508"/>
    <cellStyle name="1_Danh sach gui BC thuc hien KH2009_Book1_Hoan chinh KH 2012 Von ho tro co MT_Bao cao giai ngan quy I 2 3" xfId="13093"/>
    <cellStyle name="1_Danh sach gui BC thuc hien KH2009_Book1_Hoan chinh KH 2012 Von ho tro co MT_Bao cao giai ngan quy I 2 3 2" xfId="29509"/>
    <cellStyle name="1_Danh sach gui BC thuc hien KH2009_Book1_Hoan chinh KH 2012 Von ho tro co MT_Bao cao giai ngan quy I 2 4" xfId="13094"/>
    <cellStyle name="1_Danh sach gui BC thuc hien KH2009_Book1_Hoan chinh KH 2012 Von ho tro co MT_Bao cao giai ngan quy I 2 4 2" xfId="29510"/>
    <cellStyle name="1_Danh sach gui BC thuc hien KH2009_Book1_Hoan chinh KH 2012 Von ho tro co MT_Bao cao giai ngan quy I 2 5" xfId="29507"/>
    <cellStyle name="1_Danh sach gui BC thuc hien KH2009_Book1_Hoan chinh KH 2012 Von ho tro co MT_Bao cao giai ngan quy I 3" xfId="13095"/>
    <cellStyle name="1_Danh sach gui BC thuc hien KH2009_Book1_Hoan chinh KH 2012 Von ho tro co MT_Bao cao giai ngan quy I 3 2" xfId="13096"/>
    <cellStyle name="1_Danh sach gui BC thuc hien KH2009_Book1_Hoan chinh KH 2012 Von ho tro co MT_Bao cao giai ngan quy I 3 2 2" xfId="29512"/>
    <cellStyle name="1_Danh sach gui BC thuc hien KH2009_Book1_Hoan chinh KH 2012 Von ho tro co MT_Bao cao giai ngan quy I 3 3" xfId="13097"/>
    <cellStyle name="1_Danh sach gui BC thuc hien KH2009_Book1_Hoan chinh KH 2012 Von ho tro co MT_Bao cao giai ngan quy I 3 3 2" xfId="29513"/>
    <cellStyle name="1_Danh sach gui BC thuc hien KH2009_Book1_Hoan chinh KH 2012 Von ho tro co MT_Bao cao giai ngan quy I 3 4" xfId="13098"/>
    <cellStyle name="1_Danh sach gui BC thuc hien KH2009_Book1_Hoan chinh KH 2012 Von ho tro co MT_Bao cao giai ngan quy I 3 4 2" xfId="29514"/>
    <cellStyle name="1_Danh sach gui BC thuc hien KH2009_Book1_Hoan chinh KH 2012 Von ho tro co MT_Bao cao giai ngan quy I 3 5" xfId="29511"/>
    <cellStyle name="1_Danh sach gui BC thuc hien KH2009_Book1_Hoan chinh KH 2012 Von ho tro co MT_Bao cao giai ngan quy I 4" xfId="13099"/>
    <cellStyle name="1_Danh sach gui BC thuc hien KH2009_Book1_Hoan chinh KH 2012 Von ho tro co MT_Bao cao giai ngan quy I 4 2" xfId="29515"/>
    <cellStyle name="1_Danh sach gui BC thuc hien KH2009_Book1_Hoan chinh KH 2012 Von ho tro co MT_Bao cao giai ngan quy I 5" xfId="13100"/>
    <cellStyle name="1_Danh sach gui BC thuc hien KH2009_Book1_Hoan chinh KH 2012 Von ho tro co MT_Bao cao giai ngan quy I 5 2" xfId="29516"/>
    <cellStyle name="1_Danh sach gui BC thuc hien KH2009_Book1_Hoan chinh KH 2012 Von ho tro co MT_Bao cao giai ngan quy I 6" xfId="13101"/>
    <cellStyle name="1_Danh sach gui BC thuc hien KH2009_Book1_Hoan chinh KH 2012 Von ho tro co MT_Bao cao giai ngan quy I 6 2" xfId="29517"/>
    <cellStyle name="1_Danh sach gui BC thuc hien KH2009_Book1_Hoan chinh KH 2012 Von ho tro co MT_Bao cao giai ngan quy I 7" xfId="29506"/>
    <cellStyle name="1_Danh sach gui BC thuc hien KH2009_Book1_Hoan chinh KH 2012 Von ho tro co MT_BC von DTPT 6 thang 2012" xfId="13102"/>
    <cellStyle name="1_Danh sach gui BC thuc hien KH2009_Book1_Hoan chinh KH 2012 Von ho tro co MT_BC von DTPT 6 thang 2012 2" xfId="13103"/>
    <cellStyle name="1_Danh sach gui BC thuc hien KH2009_Book1_Hoan chinh KH 2012 Von ho tro co MT_BC von DTPT 6 thang 2012 2 2" xfId="13104"/>
    <cellStyle name="1_Danh sach gui BC thuc hien KH2009_Book1_Hoan chinh KH 2012 Von ho tro co MT_BC von DTPT 6 thang 2012 2 2 2" xfId="29520"/>
    <cellStyle name="1_Danh sach gui BC thuc hien KH2009_Book1_Hoan chinh KH 2012 Von ho tro co MT_BC von DTPT 6 thang 2012 2 3" xfId="13105"/>
    <cellStyle name="1_Danh sach gui BC thuc hien KH2009_Book1_Hoan chinh KH 2012 Von ho tro co MT_BC von DTPT 6 thang 2012 2 3 2" xfId="29521"/>
    <cellStyle name="1_Danh sach gui BC thuc hien KH2009_Book1_Hoan chinh KH 2012 Von ho tro co MT_BC von DTPT 6 thang 2012 2 4" xfId="13106"/>
    <cellStyle name="1_Danh sach gui BC thuc hien KH2009_Book1_Hoan chinh KH 2012 Von ho tro co MT_BC von DTPT 6 thang 2012 2 4 2" xfId="29522"/>
    <cellStyle name="1_Danh sach gui BC thuc hien KH2009_Book1_Hoan chinh KH 2012 Von ho tro co MT_BC von DTPT 6 thang 2012 2 5" xfId="29519"/>
    <cellStyle name="1_Danh sach gui BC thuc hien KH2009_Book1_Hoan chinh KH 2012 Von ho tro co MT_BC von DTPT 6 thang 2012 3" xfId="13107"/>
    <cellStyle name="1_Danh sach gui BC thuc hien KH2009_Book1_Hoan chinh KH 2012 Von ho tro co MT_BC von DTPT 6 thang 2012 3 2" xfId="13108"/>
    <cellStyle name="1_Danh sach gui BC thuc hien KH2009_Book1_Hoan chinh KH 2012 Von ho tro co MT_BC von DTPT 6 thang 2012 3 2 2" xfId="29524"/>
    <cellStyle name="1_Danh sach gui BC thuc hien KH2009_Book1_Hoan chinh KH 2012 Von ho tro co MT_BC von DTPT 6 thang 2012 3 3" xfId="13109"/>
    <cellStyle name="1_Danh sach gui BC thuc hien KH2009_Book1_Hoan chinh KH 2012 Von ho tro co MT_BC von DTPT 6 thang 2012 3 3 2" xfId="29525"/>
    <cellStyle name="1_Danh sach gui BC thuc hien KH2009_Book1_Hoan chinh KH 2012 Von ho tro co MT_BC von DTPT 6 thang 2012 3 4" xfId="13110"/>
    <cellStyle name="1_Danh sach gui BC thuc hien KH2009_Book1_Hoan chinh KH 2012 Von ho tro co MT_BC von DTPT 6 thang 2012 3 4 2" xfId="29526"/>
    <cellStyle name="1_Danh sach gui BC thuc hien KH2009_Book1_Hoan chinh KH 2012 Von ho tro co MT_BC von DTPT 6 thang 2012 3 5" xfId="29523"/>
    <cellStyle name="1_Danh sach gui BC thuc hien KH2009_Book1_Hoan chinh KH 2012 Von ho tro co MT_BC von DTPT 6 thang 2012 4" xfId="13111"/>
    <cellStyle name="1_Danh sach gui BC thuc hien KH2009_Book1_Hoan chinh KH 2012 Von ho tro co MT_BC von DTPT 6 thang 2012 4 2" xfId="29527"/>
    <cellStyle name="1_Danh sach gui BC thuc hien KH2009_Book1_Hoan chinh KH 2012 Von ho tro co MT_BC von DTPT 6 thang 2012 5" xfId="13112"/>
    <cellStyle name="1_Danh sach gui BC thuc hien KH2009_Book1_Hoan chinh KH 2012 Von ho tro co MT_BC von DTPT 6 thang 2012 5 2" xfId="29528"/>
    <cellStyle name="1_Danh sach gui BC thuc hien KH2009_Book1_Hoan chinh KH 2012 Von ho tro co MT_BC von DTPT 6 thang 2012 6" xfId="13113"/>
    <cellStyle name="1_Danh sach gui BC thuc hien KH2009_Book1_Hoan chinh KH 2012 Von ho tro co MT_BC von DTPT 6 thang 2012 6 2" xfId="29529"/>
    <cellStyle name="1_Danh sach gui BC thuc hien KH2009_Book1_Hoan chinh KH 2012 Von ho tro co MT_BC von DTPT 6 thang 2012 7" xfId="29518"/>
    <cellStyle name="1_Danh sach gui BC thuc hien KH2009_Book1_Hoan chinh KH 2012 Von ho tro co MT_Bieu du thao QD von ho tro co MT" xfId="13114"/>
    <cellStyle name="1_Danh sach gui BC thuc hien KH2009_Book1_Hoan chinh KH 2012 Von ho tro co MT_Bieu du thao QD von ho tro co MT 2" xfId="13115"/>
    <cellStyle name="1_Danh sach gui BC thuc hien KH2009_Book1_Hoan chinh KH 2012 Von ho tro co MT_Bieu du thao QD von ho tro co MT 2 2" xfId="13116"/>
    <cellStyle name="1_Danh sach gui BC thuc hien KH2009_Book1_Hoan chinh KH 2012 Von ho tro co MT_Bieu du thao QD von ho tro co MT 2 2 2" xfId="29532"/>
    <cellStyle name="1_Danh sach gui BC thuc hien KH2009_Book1_Hoan chinh KH 2012 Von ho tro co MT_Bieu du thao QD von ho tro co MT 2 3" xfId="13117"/>
    <cellStyle name="1_Danh sach gui BC thuc hien KH2009_Book1_Hoan chinh KH 2012 Von ho tro co MT_Bieu du thao QD von ho tro co MT 2 3 2" xfId="29533"/>
    <cellStyle name="1_Danh sach gui BC thuc hien KH2009_Book1_Hoan chinh KH 2012 Von ho tro co MT_Bieu du thao QD von ho tro co MT 2 4" xfId="13118"/>
    <cellStyle name="1_Danh sach gui BC thuc hien KH2009_Book1_Hoan chinh KH 2012 Von ho tro co MT_Bieu du thao QD von ho tro co MT 2 4 2" xfId="29534"/>
    <cellStyle name="1_Danh sach gui BC thuc hien KH2009_Book1_Hoan chinh KH 2012 Von ho tro co MT_Bieu du thao QD von ho tro co MT 2 5" xfId="29531"/>
    <cellStyle name="1_Danh sach gui BC thuc hien KH2009_Book1_Hoan chinh KH 2012 Von ho tro co MT_Bieu du thao QD von ho tro co MT 3" xfId="13119"/>
    <cellStyle name="1_Danh sach gui BC thuc hien KH2009_Book1_Hoan chinh KH 2012 Von ho tro co MT_Bieu du thao QD von ho tro co MT 3 2" xfId="13120"/>
    <cellStyle name="1_Danh sach gui BC thuc hien KH2009_Book1_Hoan chinh KH 2012 Von ho tro co MT_Bieu du thao QD von ho tro co MT 3 2 2" xfId="29536"/>
    <cellStyle name="1_Danh sach gui BC thuc hien KH2009_Book1_Hoan chinh KH 2012 Von ho tro co MT_Bieu du thao QD von ho tro co MT 3 3" xfId="13121"/>
    <cellStyle name="1_Danh sach gui BC thuc hien KH2009_Book1_Hoan chinh KH 2012 Von ho tro co MT_Bieu du thao QD von ho tro co MT 3 3 2" xfId="29537"/>
    <cellStyle name="1_Danh sach gui BC thuc hien KH2009_Book1_Hoan chinh KH 2012 Von ho tro co MT_Bieu du thao QD von ho tro co MT 3 4" xfId="13122"/>
    <cellStyle name="1_Danh sach gui BC thuc hien KH2009_Book1_Hoan chinh KH 2012 Von ho tro co MT_Bieu du thao QD von ho tro co MT 3 4 2" xfId="29538"/>
    <cellStyle name="1_Danh sach gui BC thuc hien KH2009_Book1_Hoan chinh KH 2012 Von ho tro co MT_Bieu du thao QD von ho tro co MT 3 5" xfId="29535"/>
    <cellStyle name="1_Danh sach gui BC thuc hien KH2009_Book1_Hoan chinh KH 2012 Von ho tro co MT_Bieu du thao QD von ho tro co MT 4" xfId="13123"/>
    <cellStyle name="1_Danh sach gui BC thuc hien KH2009_Book1_Hoan chinh KH 2012 Von ho tro co MT_Bieu du thao QD von ho tro co MT 4 2" xfId="29539"/>
    <cellStyle name="1_Danh sach gui BC thuc hien KH2009_Book1_Hoan chinh KH 2012 Von ho tro co MT_Bieu du thao QD von ho tro co MT 5" xfId="13124"/>
    <cellStyle name="1_Danh sach gui BC thuc hien KH2009_Book1_Hoan chinh KH 2012 Von ho tro co MT_Bieu du thao QD von ho tro co MT 5 2" xfId="29540"/>
    <cellStyle name="1_Danh sach gui BC thuc hien KH2009_Book1_Hoan chinh KH 2012 Von ho tro co MT_Bieu du thao QD von ho tro co MT 6" xfId="13125"/>
    <cellStyle name="1_Danh sach gui BC thuc hien KH2009_Book1_Hoan chinh KH 2012 Von ho tro co MT_Bieu du thao QD von ho tro co MT 6 2" xfId="29541"/>
    <cellStyle name="1_Danh sach gui BC thuc hien KH2009_Book1_Hoan chinh KH 2012 Von ho tro co MT_Bieu du thao QD von ho tro co MT 7" xfId="29530"/>
    <cellStyle name="1_Danh sach gui BC thuc hien KH2009_Book1_Hoan chinh KH 2012 Von ho tro co MT_Ke hoach 2012 theo doi (giai ngan 30.6.12)" xfId="13126"/>
    <cellStyle name="1_Danh sach gui BC thuc hien KH2009_Book1_Hoan chinh KH 2012 Von ho tro co MT_Ke hoach 2012 theo doi (giai ngan 30.6.12) 2" xfId="13127"/>
    <cellStyle name="1_Danh sach gui BC thuc hien KH2009_Book1_Hoan chinh KH 2012 Von ho tro co MT_Ke hoach 2012 theo doi (giai ngan 30.6.12) 2 2" xfId="13128"/>
    <cellStyle name="1_Danh sach gui BC thuc hien KH2009_Book1_Hoan chinh KH 2012 Von ho tro co MT_Ke hoach 2012 theo doi (giai ngan 30.6.12) 2 2 2" xfId="29544"/>
    <cellStyle name="1_Danh sach gui BC thuc hien KH2009_Book1_Hoan chinh KH 2012 Von ho tro co MT_Ke hoach 2012 theo doi (giai ngan 30.6.12) 2 3" xfId="13129"/>
    <cellStyle name="1_Danh sach gui BC thuc hien KH2009_Book1_Hoan chinh KH 2012 Von ho tro co MT_Ke hoach 2012 theo doi (giai ngan 30.6.12) 2 3 2" xfId="29545"/>
    <cellStyle name="1_Danh sach gui BC thuc hien KH2009_Book1_Hoan chinh KH 2012 Von ho tro co MT_Ke hoach 2012 theo doi (giai ngan 30.6.12) 2 4" xfId="13130"/>
    <cellStyle name="1_Danh sach gui BC thuc hien KH2009_Book1_Hoan chinh KH 2012 Von ho tro co MT_Ke hoach 2012 theo doi (giai ngan 30.6.12) 2 4 2" xfId="29546"/>
    <cellStyle name="1_Danh sach gui BC thuc hien KH2009_Book1_Hoan chinh KH 2012 Von ho tro co MT_Ke hoach 2012 theo doi (giai ngan 30.6.12) 2 5" xfId="29543"/>
    <cellStyle name="1_Danh sach gui BC thuc hien KH2009_Book1_Hoan chinh KH 2012 Von ho tro co MT_Ke hoach 2012 theo doi (giai ngan 30.6.12) 3" xfId="13131"/>
    <cellStyle name="1_Danh sach gui BC thuc hien KH2009_Book1_Hoan chinh KH 2012 Von ho tro co MT_Ke hoach 2012 theo doi (giai ngan 30.6.12) 3 2" xfId="13132"/>
    <cellStyle name="1_Danh sach gui BC thuc hien KH2009_Book1_Hoan chinh KH 2012 Von ho tro co MT_Ke hoach 2012 theo doi (giai ngan 30.6.12) 3 2 2" xfId="29548"/>
    <cellStyle name="1_Danh sach gui BC thuc hien KH2009_Book1_Hoan chinh KH 2012 Von ho tro co MT_Ke hoach 2012 theo doi (giai ngan 30.6.12) 3 3" xfId="13133"/>
    <cellStyle name="1_Danh sach gui BC thuc hien KH2009_Book1_Hoan chinh KH 2012 Von ho tro co MT_Ke hoach 2012 theo doi (giai ngan 30.6.12) 3 3 2" xfId="29549"/>
    <cellStyle name="1_Danh sach gui BC thuc hien KH2009_Book1_Hoan chinh KH 2012 Von ho tro co MT_Ke hoach 2012 theo doi (giai ngan 30.6.12) 3 4" xfId="13134"/>
    <cellStyle name="1_Danh sach gui BC thuc hien KH2009_Book1_Hoan chinh KH 2012 Von ho tro co MT_Ke hoach 2012 theo doi (giai ngan 30.6.12) 3 4 2" xfId="29550"/>
    <cellStyle name="1_Danh sach gui BC thuc hien KH2009_Book1_Hoan chinh KH 2012 Von ho tro co MT_Ke hoach 2012 theo doi (giai ngan 30.6.12) 3 5" xfId="29547"/>
    <cellStyle name="1_Danh sach gui BC thuc hien KH2009_Book1_Hoan chinh KH 2012 Von ho tro co MT_Ke hoach 2012 theo doi (giai ngan 30.6.12) 4" xfId="13135"/>
    <cellStyle name="1_Danh sach gui BC thuc hien KH2009_Book1_Hoan chinh KH 2012 Von ho tro co MT_Ke hoach 2012 theo doi (giai ngan 30.6.12) 4 2" xfId="29551"/>
    <cellStyle name="1_Danh sach gui BC thuc hien KH2009_Book1_Hoan chinh KH 2012 Von ho tro co MT_Ke hoach 2012 theo doi (giai ngan 30.6.12) 5" xfId="13136"/>
    <cellStyle name="1_Danh sach gui BC thuc hien KH2009_Book1_Hoan chinh KH 2012 Von ho tro co MT_Ke hoach 2012 theo doi (giai ngan 30.6.12) 5 2" xfId="29552"/>
    <cellStyle name="1_Danh sach gui BC thuc hien KH2009_Book1_Hoan chinh KH 2012 Von ho tro co MT_Ke hoach 2012 theo doi (giai ngan 30.6.12) 6" xfId="13137"/>
    <cellStyle name="1_Danh sach gui BC thuc hien KH2009_Book1_Hoan chinh KH 2012 Von ho tro co MT_Ke hoach 2012 theo doi (giai ngan 30.6.12) 6 2" xfId="29553"/>
    <cellStyle name="1_Danh sach gui BC thuc hien KH2009_Book1_Hoan chinh KH 2012 Von ho tro co MT_Ke hoach 2012 theo doi (giai ngan 30.6.12) 7" xfId="29542"/>
    <cellStyle name="1_Danh sach gui BC thuc hien KH2009_Book1_Ke hoach 2012 (theo doi)" xfId="13138"/>
    <cellStyle name="1_Danh sach gui BC thuc hien KH2009_Book1_Ke hoach 2012 (theo doi) 2" xfId="13139"/>
    <cellStyle name="1_Danh sach gui BC thuc hien KH2009_Book1_Ke hoach 2012 (theo doi) 2 2" xfId="13140"/>
    <cellStyle name="1_Danh sach gui BC thuc hien KH2009_Book1_Ke hoach 2012 (theo doi) 2 2 2" xfId="29556"/>
    <cellStyle name="1_Danh sach gui BC thuc hien KH2009_Book1_Ke hoach 2012 (theo doi) 2 3" xfId="13141"/>
    <cellStyle name="1_Danh sach gui BC thuc hien KH2009_Book1_Ke hoach 2012 (theo doi) 2 3 2" xfId="29557"/>
    <cellStyle name="1_Danh sach gui BC thuc hien KH2009_Book1_Ke hoach 2012 (theo doi) 2 4" xfId="13142"/>
    <cellStyle name="1_Danh sach gui BC thuc hien KH2009_Book1_Ke hoach 2012 (theo doi) 2 4 2" xfId="29558"/>
    <cellStyle name="1_Danh sach gui BC thuc hien KH2009_Book1_Ke hoach 2012 (theo doi) 2 5" xfId="29555"/>
    <cellStyle name="1_Danh sach gui BC thuc hien KH2009_Book1_Ke hoach 2012 (theo doi) 3" xfId="13143"/>
    <cellStyle name="1_Danh sach gui BC thuc hien KH2009_Book1_Ke hoach 2012 (theo doi) 3 2" xfId="13144"/>
    <cellStyle name="1_Danh sach gui BC thuc hien KH2009_Book1_Ke hoach 2012 (theo doi) 3 2 2" xfId="29560"/>
    <cellStyle name="1_Danh sach gui BC thuc hien KH2009_Book1_Ke hoach 2012 (theo doi) 3 3" xfId="13145"/>
    <cellStyle name="1_Danh sach gui BC thuc hien KH2009_Book1_Ke hoach 2012 (theo doi) 3 3 2" xfId="29561"/>
    <cellStyle name="1_Danh sach gui BC thuc hien KH2009_Book1_Ke hoach 2012 (theo doi) 3 4" xfId="13146"/>
    <cellStyle name="1_Danh sach gui BC thuc hien KH2009_Book1_Ke hoach 2012 (theo doi) 3 4 2" xfId="29562"/>
    <cellStyle name="1_Danh sach gui BC thuc hien KH2009_Book1_Ke hoach 2012 (theo doi) 3 5" xfId="29559"/>
    <cellStyle name="1_Danh sach gui BC thuc hien KH2009_Book1_Ke hoach 2012 (theo doi) 4" xfId="13147"/>
    <cellStyle name="1_Danh sach gui BC thuc hien KH2009_Book1_Ke hoach 2012 (theo doi) 4 2" xfId="29563"/>
    <cellStyle name="1_Danh sach gui BC thuc hien KH2009_Book1_Ke hoach 2012 (theo doi) 5" xfId="13148"/>
    <cellStyle name="1_Danh sach gui BC thuc hien KH2009_Book1_Ke hoach 2012 (theo doi) 5 2" xfId="29564"/>
    <cellStyle name="1_Danh sach gui BC thuc hien KH2009_Book1_Ke hoach 2012 (theo doi) 6" xfId="13149"/>
    <cellStyle name="1_Danh sach gui BC thuc hien KH2009_Book1_Ke hoach 2012 (theo doi) 6 2" xfId="29565"/>
    <cellStyle name="1_Danh sach gui BC thuc hien KH2009_Book1_Ke hoach 2012 (theo doi) 7" xfId="29554"/>
    <cellStyle name="1_Danh sach gui BC thuc hien KH2009_Book1_Ke hoach 2012 theo doi (giai ngan 30.6.12)" xfId="13150"/>
    <cellStyle name="1_Danh sach gui BC thuc hien KH2009_Book1_Ke hoach 2012 theo doi (giai ngan 30.6.12) 2" xfId="13151"/>
    <cellStyle name="1_Danh sach gui BC thuc hien KH2009_Book1_Ke hoach 2012 theo doi (giai ngan 30.6.12) 2 2" xfId="13152"/>
    <cellStyle name="1_Danh sach gui BC thuc hien KH2009_Book1_Ke hoach 2012 theo doi (giai ngan 30.6.12) 2 2 2" xfId="29568"/>
    <cellStyle name="1_Danh sach gui BC thuc hien KH2009_Book1_Ke hoach 2012 theo doi (giai ngan 30.6.12) 2 3" xfId="13153"/>
    <cellStyle name="1_Danh sach gui BC thuc hien KH2009_Book1_Ke hoach 2012 theo doi (giai ngan 30.6.12) 2 3 2" xfId="29569"/>
    <cellStyle name="1_Danh sach gui BC thuc hien KH2009_Book1_Ke hoach 2012 theo doi (giai ngan 30.6.12) 2 4" xfId="13154"/>
    <cellStyle name="1_Danh sach gui BC thuc hien KH2009_Book1_Ke hoach 2012 theo doi (giai ngan 30.6.12) 2 4 2" xfId="29570"/>
    <cellStyle name="1_Danh sach gui BC thuc hien KH2009_Book1_Ke hoach 2012 theo doi (giai ngan 30.6.12) 2 5" xfId="29567"/>
    <cellStyle name="1_Danh sach gui BC thuc hien KH2009_Book1_Ke hoach 2012 theo doi (giai ngan 30.6.12) 3" xfId="13155"/>
    <cellStyle name="1_Danh sach gui BC thuc hien KH2009_Book1_Ke hoach 2012 theo doi (giai ngan 30.6.12) 3 2" xfId="13156"/>
    <cellStyle name="1_Danh sach gui BC thuc hien KH2009_Book1_Ke hoach 2012 theo doi (giai ngan 30.6.12) 3 2 2" xfId="29572"/>
    <cellStyle name="1_Danh sach gui BC thuc hien KH2009_Book1_Ke hoach 2012 theo doi (giai ngan 30.6.12) 3 3" xfId="13157"/>
    <cellStyle name="1_Danh sach gui BC thuc hien KH2009_Book1_Ke hoach 2012 theo doi (giai ngan 30.6.12) 3 3 2" xfId="29573"/>
    <cellStyle name="1_Danh sach gui BC thuc hien KH2009_Book1_Ke hoach 2012 theo doi (giai ngan 30.6.12) 3 4" xfId="13158"/>
    <cellStyle name="1_Danh sach gui BC thuc hien KH2009_Book1_Ke hoach 2012 theo doi (giai ngan 30.6.12) 3 4 2" xfId="29574"/>
    <cellStyle name="1_Danh sach gui BC thuc hien KH2009_Book1_Ke hoach 2012 theo doi (giai ngan 30.6.12) 3 5" xfId="29571"/>
    <cellStyle name="1_Danh sach gui BC thuc hien KH2009_Book1_Ke hoach 2012 theo doi (giai ngan 30.6.12) 4" xfId="13159"/>
    <cellStyle name="1_Danh sach gui BC thuc hien KH2009_Book1_Ke hoach 2012 theo doi (giai ngan 30.6.12) 4 2" xfId="29575"/>
    <cellStyle name="1_Danh sach gui BC thuc hien KH2009_Book1_Ke hoach 2012 theo doi (giai ngan 30.6.12) 5" xfId="13160"/>
    <cellStyle name="1_Danh sach gui BC thuc hien KH2009_Book1_Ke hoach 2012 theo doi (giai ngan 30.6.12) 5 2" xfId="29576"/>
    <cellStyle name="1_Danh sach gui BC thuc hien KH2009_Book1_Ke hoach 2012 theo doi (giai ngan 30.6.12) 6" xfId="13161"/>
    <cellStyle name="1_Danh sach gui BC thuc hien KH2009_Book1_Ke hoach 2012 theo doi (giai ngan 30.6.12) 6 2" xfId="29577"/>
    <cellStyle name="1_Danh sach gui BC thuc hien KH2009_Book1_Ke hoach 2012 theo doi (giai ngan 30.6.12) 7" xfId="29566"/>
    <cellStyle name="1_Danh sach gui BC thuc hien KH2009_Dang ky phan khai von ODA (gui Bo)" xfId="13162"/>
    <cellStyle name="1_Danh sach gui BC thuc hien KH2009_Dang ky phan khai von ODA (gui Bo) 2" xfId="13163"/>
    <cellStyle name="1_Danh sach gui BC thuc hien KH2009_Dang ky phan khai von ODA (gui Bo) 2 2" xfId="13164"/>
    <cellStyle name="1_Danh sach gui BC thuc hien KH2009_Dang ky phan khai von ODA (gui Bo) 2 2 2" xfId="29580"/>
    <cellStyle name="1_Danh sach gui BC thuc hien KH2009_Dang ky phan khai von ODA (gui Bo) 2 3" xfId="13165"/>
    <cellStyle name="1_Danh sach gui BC thuc hien KH2009_Dang ky phan khai von ODA (gui Bo) 2 3 2" xfId="29581"/>
    <cellStyle name="1_Danh sach gui BC thuc hien KH2009_Dang ky phan khai von ODA (gui Bo) 2 4" xfId="13166"/>
    <cellStyle name="1_Danh sach gui BC thuc hien KH2009_Dang ky phan khai von ODA (gui Bo) 2 4 2" xfId="29582"/>
    <cellStyle name="1_Danh sach gui BC thuc hien KH2009_Dang ky phan khai von ODA (gui Bo) 2 5" xfId="29579"/>
    <cellStyle name="1_Danh sach gui BC thuc hien KH2009_Dang ky phan khai von ODA (gui Bo) 3" xfId="13167"/>
    <cellStyle name="1_Danh sach gui BC thuc hien KH2009_Dang ky phan khai von ODA (gui Bo) 3 2" xfId="29583"/>
    <cellStyle name="1_Danh sach gui BC thuc hien KH2009_Dang ky phan khai von ODA (gui Bo) 4" xfId="13168"/>
    <cellStyle name="1_Danh sach gui BC thuc hien KH2009_Dang ky phan khai von ODA (gui Bo) 4 2" xfId="29584"/>
    <cellStyle name="1_Danh sach gui BC thuc hien KH2009_Dang ky phan khai von ODA (gui Bo) 5" xfId="13169"/>
    <cellStyle name="1_Danh sach gui BC thuc hien KH2009_Dang ky phan khai von ODA (gui Bo) 5 2" xfId="29585"/>
    <cellStyle name="1_Danh sach gui BC thuc hien KH2009_Dang ky phan khai von ODA (gui Bo) 6" xfId="29578"/>
    <cellStyle name="1_Danh sach gui BC thuc hien KH2009_Dang ky phan khai von ODA (gui Bo)_BC von DTPT 6 thang 2012" xfId="13170"/>
    <cellStyle name="1_Danh sach gui BC thuc hien KH2009_Dang ky phan khai von ODA (gui Bo)_BC von DTPT 6 thang 2012 2" xfId="13171"/>
    <cellStyle name="1_Danh sach gui BC thuc hien KH2009_Dang ky phan khai von ODA (gui Bo)_BC von DTPT 6 thang 2012 2 2" xfId="13172"/>
    <cellStyle name="1_Danh sach gui BC thuc hien KH2009_Dang ky phan khai von ODA (gui Bo)_BC von DTPT 6 thang 2012 2 2 2" xfId="29588"/>
    <cellStyle name="1_Danh sach gui BC thuc hien KH2009_Dang ky phan khai von ODA (gui Bo)_BC von DTPT 6 thang 2012 2 3" xfId="13173"/>
    <cellStyle name="1_Danh sach gui BC thuc hien KH2009_Dang ky phan khai von ODA (gui Bo)_BC von DTPT 6 thang 2012 2 3 2" xfId="29589"/>
    <cellStyle name="1_Danh sach gui BC thuc hien KH2009_Dang ky phan khai von ODA (gui Bo)_BC von DTPT 6 thang 2012 2 4" xfId="13174"/>
    <cellStyle name="1_Danh sach gui BC thuc hien KH2009_Dang ky phan khai von ODA (gui Bo)_BC von DTPT 6 thang 2012 2 4 2" xfId="29590"/>
    <cellStyle name="1_Danh sach gui BC thuc hien KH2009_Dang ky phan khai von ODA (gui Bo)_BC von DTPT 6 thang 2012 2 5" xfId="29587"/>
    <cellStyle name="1_Danh sach gui BC thuc hien KH2009_Dang ky phan khai von ODA (gui Bo)_BC von DTPT 6 thang 2012 3" xfId="13175"/>
    <cellStyle name="1_Danh sach gui BC thuc hien KH2009_Dang ky phan khai von ODA (gui Bo)_BC von DTPT 6 thang 2012 3 2" xfId="29591"/>
    <cellStyle name="1_Danh sach gui BC thuc hien KH2009_Dang ky phan khai von ODA (gui Bo)_BC von DTPT 6 thang 2012 4" xfId="13176"/>
    <cellStyle name="1_Danh sach gui BC thuc hien KH2009_Dang ky phan khai von ODA (gui Bo)_BC von DTPT 6 thang 2012 4 2" xfId="29592"/>
    <cellStyle name="1_Danh sach gui BC thuc hien KH2009_Dang ky phan khai von ODA (gui Bo)_BC von DTPT 6 thang 2012 5" xfId="13177"/>
    <cellStyle name="1_Danh sach gui BC thuc hien KH2009_Dang ky phan khai von ODA (gui Bo)_BC von DTPT 6 thang 2012 5 2" xfId="29593"/>
    <cellStyle name="1_Danh sach gui BC thuc hien KH2009_Dang ky phan khai von ODA (gui Bo)_BC von DTPT 6 thang 2012 6" xfId="29586"/>
    <cellStyle name="1_Danh sach gui BC thuc hien KH2009_Dang ky phan khai von ODA (gui Bo)_Bieu du thao QD von ho tro co MT" xfId="13178"/>
    <cellStyle name="1_Danh sach gui BC thuc hien KH2009_Dang ky phan khai von ODA (gui Bo)_Bieu du thao QD von ho tro co MT 2" xfId="13179"/>
    <cellStyle name="1_Danh sach gui BC thuc hien KH2009_Dang ky phan khai von ODA (gui Bo)_Bieu du thao QD von ho tro co MT 2 2" xfId="13180"/>
    <cellStyle name="1_Danh sach gui BC thuc hien KH2009_Dang ky phan khai von ODA (gui Bo)_Bieu du thao QD von ho tro co MT 2 2 2" xfId="29596"/>
    <cellStyle name="1_Danh sach gui BC thuc hien KH2009_Dang ky phan khai von ODA (gui Bo)_Bieu du thao QD von ho tro co MT 2 3" xfId="13181"/>
    <cellStyle name="1_Danh sach gui BC thuc hien KH2009_Dang ky phan khai von ODA (gui Bo)_Bieu du thao QD von ho tro co MT 2 3 2" xfId="29597"/>
    <cellStyle name="1_Danh sach gui BC thuc hien KH2009_Dang ky phan khai von ODA (gui Bo)_Bieu du thao QD von ho tro co MT 2 4" xfId="13182"/>
    <cellStyle name="1_Danh sach gui BC thuc hien KH2009_Dang ky phan khai von ODA (gui Bo)_Bieu du thao QD von ho tro co MT 2 4 2" xfId="29598"/>
    <cellStyle name="1_Danh sach gui BC thuc hien KH2009_Dang ky phan khai von ODA (gui Bo)_Bieu du thao QD von ho tro co MT 2 5" xfId="29595"/>
    <cellStyle name="1_Danh sach gui BC thuc hien KH2009_Dang ky phan khai von ODA (gui Bo)_Bieu du thao QD von ho tro co MT 3" xfId="13183"/>
    <cellStyle name="1_Danh sach gui BC thuc hien KH2009_Dang ky phan khai von ODA (gui Bo)_Bieu du thao QD von ho tro co MT 3 2" xfId="29599"/>
    <cellStyle name="1_Danh sach gui BC thuc hien KH2009_Dang ky phan khai von ODA (gui Bo)_Bieu du thao QD von ho tro co MT 4" xfId="13184"/>
    <cellStyle name="1_Danh sach gui BC thuc hien KH2009_Dang ky phan khai von ODA (gui Bo)_Bieu du thao QD von ho tro co MT 4 2" xfId="29600"/>
    <cellStyle name="1_Danh sach gui BC thuc hien KH2009_Dang ky phan khai von ODA (gui Bo)_Bieu du thao QD von ho tro co MT 5" xfId="13185"/>
    <cellStyle name="1_Danh sach gui BC thuc hien KH2009_Dang ky phan khai von ODA (gui Bo)_Bieu du thao QD von ho tro co MT 5 2" xfId="29601"/>
    <cellStyle name="1_Danh sach gui BC thuc hien KH2009_Dang ky phan khai von ODA (gui Bo)_Bieu du thao QD von ho tro co MT 6" xfId="29594"/>
    <cellStyle name="1_Danh sach gui BC thuc hien KH2009_Dang ky phan khai von ODA (gui Bo)_Ke hoach 2012 theo doi (giai ngan 30.6.12)" xfId="13186"/>
    <cellStyle name="1_Danh sach gui BC thuc hien KH2009_Dang ky phan khai von ODA (gui Bo)_Ke hoach 2012 theo doi (giai ngan 30.6.12) 2" xfId="13187"/>
    <cellStyle name="1_Danh sach gui BC thuc hien KH2009_Dang ky phan khai von ODA (gui Bo)_Ke hoach 2012 theo doi (giai ngan 30.6.12) 2 2" xfId="13188"/>
    <cellStyle name="1_Danh sach gui BC thuc hien KH2009_Dang ky phan khai von ODA (gui Bo)_Ke hoach 2012 theo doi (giai ngan 30.6.12) 2 2 2" xfId="29604"/>
    <cellStyle name="1_Danh sach gui BC thuc hien KH2009_Dang ky phan khai von ODA (gui Bo)_Ke hoach 2012 theo doi (giai ngan 30.6.12) 2 3" xfId="13189"/>
    <cellStyle name="1_Danh sach gui BC thuc hien KH2009_Dang ky phan khai von ODA (gui Bo)_Ke hoach 2012 theo doi (giai ngan 30.6.12) 2 3 2" xfId="29605"/>
    <cellStyle name="1_Danh sach gui BC thuc hien KH2009_Dang ky phan khai von ODA (gui Bo)_Ke hoach 2012 theo doi (giai ngan 30.6.12) 2 4" xfId="13190"/>
    <cellStyle name="1_Danh sach gui BC thuc hien KH2009_Dang ky phan khai von ODA (gui Bo)_Ke hoach 2012 theo doi (giai ngan 30.6.12) 2 4 2" xfId="29606"/>
    <cellStyle name="1_Danh sach gui BC thuc hien KH2009_Dang ky phan khai von ODA (gui Bo)_Ke hoach 2012 theo doi (giai ngan 30.6.12) 2 5" xfId="29603"/>
    <cellStyle name="1_Danh sach gui BC thuc hien KH2009_Dang ky phan khai von ODA (gui Bo)_Ke hoach 2012 theo doi (giai ngan 30.6.12) 3" xfId="13191"/>
    <cellStyle name="1_Danh sach gui BC thuc hien KH2009_Dang ky phan khai von ODA (gui Bo)_Ke hoach 2012 theo doi (giai ngan 30.6.12) 3 2" xfId="29607"/>
    <cellStyle name="1_Danh sach gui BC thuc hien KH2009_Dang ky phan khai von ODA (gui Bo)_Ke hoach 2012 theo doi (giai ngan 30.6.12) 4" xfId="13192"/>
    <cellStyle name="1_Danh sach gui BC thuc hien KH2009_Dang ky phan khai von ODA (gui Bo)_Ke hoach 2012 theo doi (giai ngan 30.6.12) 4 2" xfId="29608"/>
    <cellStyle name="1_Danh sach gui BC thuc hien KH2009_Dang ky phan khai von ODA (gui Bo)_Ke hoach 2012 theo doi (giai ngan 30.6.12) 5" xfId="13193"/>
    <cellStyle name="1_Danh sach gui BC thuc hien KH2009_Dang ky phan khai von ODA (gui Bo)_Ke hoach 2012 theo doi (giai ngan 30.6.12) 5 2" xfId="29609"/>
    <cellStyle name="1_Danh sach gui BC thuc hien KH2009_Dang ky phan khai von ODA (gui Bo)_Ke hoach 2012 theo doi (giai ngan 30.6.12) 6" xfId="29602"/>
    <cellStyle name="1_Danh sach gui BC thuc hien KH2009_DK bo tri lai (chinh thuc)" xfId="13194"/>
    <cellStyle name="1_Danh sach gui BC thuc hien KH2009_DK bo tri lai (chinh thuc) 2" xfId="13195"/>
    <cellStyle name="1_Danh sach gui BC thuc hien KH2009_DK bo tri lai (chinh thuc) 2 2" xfId="13196"/>
    <cellStyle name="1_Danh sach gui BC thuc hien KH2009_DK bo tri lai (chinh thuc) 2 2 2" xfId="29612"/>
    <cellStyle name="1_Danh sach gui BC thuc hien KH2009_DK bo tri lai (chinh thuc) 2 3" xfId="13197"/>
    <cellStyle name="1_Danh sach gui BC thuc hien KH2009_DK bo tri lai (chinh thuc) 2 3 2" xfId="29613"/>
    <cellStyle name="1_Danh sach gui BC thuc hien KH2009_DK bo tri lai (chinh thuc) 2 4" xfId="13198"/>
    <cellStyle name="1_Danh sach gui BC thuc hien KH2009_DK bo tri lai (chinh thuc) 2 4 2" xfId="29614"/>
    <cellStyle name="1_Danh sach gui BC thuc hien KH2009_DK bo tri lai (chinh thuc) 2 5" xfId="29611"/>
    <cellStyle name="1_Danh sach gui BC thuc hien KH2009_DK bo tri lai (chinh thuc) 3" xfId="13199"/>
    <cellStyle name="1_Danh sach gui BC thuc hien KH2009_DK bo tri lai (chinh thuc) 3 2" xfId="13200"/>
    <cellStyle name="1_Danh sach gui BC thuc hien KH2009_DK bo tri lai (chinh thuc) 3 2 2" xfId="29616"/>
    <cellStyle name="1_Danh sach gui BC thuc hien KH2009_DK bo tri lai (chinh thuc) 3 3" xfId="13201"/>
    <cellStyle name="1_Danh sach gui BC thuc hien KH2009_DK bo tri lai (chinh thuc) 3 3 2" xfId="29617"/>
    <cellStyle name="1_Danh sach gui BC thuc hien KH2009_DK bo tri lai (chinh thuc) 3 4" xfId="13202"/>
    <cellStyle name="1_Danh sach gui BC thuc hien KH2009_DK bo tri lai (chinh thuc) 3 4 2" xfId="29618"/>
    <cellStyle name="1_Danh sach gui BC thuc hien KH2009_DK bo tri lai (chinh thuc) 3 5" xfId="29615"/>
    <cellStyle name="1_Danh sach gui BC thuc hien KH2009_DK bo tri lai (chinh thuc) 4" xfId="13203"/>
    <cellStyle name="1_Danh sach gui BC thuc hien KH2009_DK bo tri lai (chinh thuc) 4 2" xfId="29619"/>
    <cellStyle name="1_Danh sach gui BC thuc hien KH2009_DK bo tri lai (chinh thuc) 5" xfId="13204"/>
    <cellStyle name="1_Danh sach gui BC thuc hien KH2009_DK bo tri lai (chinh thuc) 5 2" xfId="29620"/>
    <cellStyle name="1_Danh sach gui BC thuc hien KH2009_DK bo tri lai (chinh thuc) 6" xfId="13205"/>
    <cellStyle name="1_Danh sach gui BC thuc hien KH2009_DK bo tri lai (chinh thuc) 6 2" xfId="29621"/>
    <cellStyle name="1_Danh sach gui BC thuc hien KH2009_DK bo tri lai (chinh thuc) 7" xfId="29610"/>
    <cellStyle name="1_Danh sach gui BC thuc hien KH2009_DK bo tri lai (chinh thuc)_BC von DTPT 6 thang 2012" xfId="13206"/>
    <cellStyle name="1_Danh sach gui BC thuc hien KH2009_DK bo tri lai (chinh thuc)_BC von DTPT 6 thang 2012 2" xfId="13207"/>
    <cellStyle name="1_Danh sach gui BC thuc hien KH2009_DK bo tri lai (chinh thuc)_BC von DTPT 6 thang 2012 2 2" xfId="13208"/>
    <cellStyle name="1_Danh sach gui BC thuc hien KH2009_DK bo tri lai (chinh thuc)_BC von DTPT 6 thang 2012 2 2 2" xfId="29624"/>
    <cellStyle name="1_Danh sach gui BC thuc hien KH2009_DK bo tri lai (chinh thuc)_BC von DTPT 6 thang 2012 2 3" xfId="13209"/>
    <cellStyle name="1_Danh sach gui BC thuc hien KH2009_DK bo tri lai (chinh thuc)_BC von DTPT 6 thang 2012 2 3 2" xfId="29625"/>
    <cellStyle name="1_Danh sach gui BC thuc hien KH2009_DK bo tri lai (chinh thuc)_BC von DTPT 6 thang 2012 2 4" xfId="13210"/>
    <cellStyle name="1_Danh sach gui BC thuc hien KH2009_DK bo tri lai (chinh thuc)_BC von DTPT 6 thang 2012 2 4 2" xfId="29626"/>
    <cellStyle name="1_Danh sach gui BC thuc hien KH2009_DK bo tri lai (chinh thuc)_BC von DTPT 6 thang 2012 2 5" xfId="29623"/>
    <cellStyle name="1_Danh sach gui BC thuc hien KH2009_DK bo tri lai (chinh thuc)_BC von DTPT 6 thang 2012 3" xfId="13211"/>
    <cellStyle name="1_Danh sach gui BC thuc hien KH2009_DK bo tri lai (chinh thuc)_BC von DTPT 6 thang 2012 3 2" xfId="13212"/>
    <cellStyle name="1_Danh sach gui BC thuc hien KH2009_DK bo tri lai (chinh thuc)_BC von DTPT 6 thang 2012 3 2 2" xfId="29628"/>
    <cellStyle name="1_Danh sach gui BC thuc hien KH2009_DK bo tri lai (chinh thuc)_BC von DTPT 6 thang 2012 3 3" xfId="13213"/>
    <cellStyle name="1_Danh sach gui BC thuc hien KH2009_DK bo tri lai (chinh thuc)_BC von DTPT 6 thang 2012 3 3 2" xfId="29629"/>
    <cellStyle name="1_Danh sach gui BC thuc hien KH2009_DK bo tri lai (chinh thuc)_BC von DTPT 6 thang 2012 3 4" xfId="13214"/>
    <cellStyle name="1_Danh sach gui BC thuc hien KH2009_DK bo tri lai (chinh thuc)_BC von DTPT 6 thang 2012 3 4 2" xfId="29630"/>
    <cellStyle name="1_Danh sach gui BC thuc hien KH2009_DK bo tri lai (chinh thuc)_BC von DTPT 6 thang 2012 3 5" xfId="29627"/>
    <cellStyle name="1_Danh sach gui BC thuc hien KH2009_DK bo tri lai (chinh thuc)_BC von DTPT 6 thang 2012 4" xfId="13215"/>
    <cellStyle name="1_Danh sach gui BC thuc hien KH2009_DK bo tri lai (chinh thuc)_BC von DTPT 6 thang 2012 4 2" xfId="29631"/>
    <cellStyle name="1_Danh sach gui BC thuc hien KH2009_DK bo tri lai (chinh thuc)_BC von DTPT 6 thang 2012 5" xfId="13216"/>
    <cellStyle name="1_Danh sach gui BC thuc hien KH2009_DK bo tri lai (chinh thuc)_BC von DTPT 6 thang 2012 5 2" xfId="29632"/>
    <cellStyle name="1_Danh sach gui BC thuc hien KH2009_DK bo tri lai (chinh thuc)_BC von DTPT 6 thang 2012 6" xfId="13217"/>
    <cellStyle name="1_Danh sach gui BC thuc hien KH2009_DK bo tri lai (chinh thuc)_BC von DTPT 6 thang 2012 6 2" xfId="29633"/>
    <cellStyle name="1_Danh sach gui BC thuc hien KH2009_DK bo tri lai (chinh thuc)_BC von DTPT 6 thang 2012 7" xfId="29622"/>
    <cellStyle name="1_Danh sach gui BC thuc hien KH2009_DK bo tri lai (chinh thuc)_Bieu du thao QD von ho tro co MT" xfId="13218"/>
    <cellStyle name="1_Danh sach gui BC thuc hien KH2009_DK bo tri lai (chinh thuc)_Bieu du thao QD von ho tro co MT 2" xfId="13219"/>
    <cellStyle name="1_Danh sach gui BC thuc hien KH2009_DK bo tri lai (chinh thuc)_Bieu du thao QD von ho tro co MT 2 2" xfId="13220"/>
    <cellStyle name="1_Danh sach gui BC thuc hien KH2009_DK bo tri lai (chinh thuc)_Bieu du thao QD von ho tro co MT 2 2 2" xfId="29636"/>
    <cellStyle name="1_Danh sach gui BC thuc hien KH2009_DK bo tri lai (chinh thuc)_Bieu du thao QD von ho tro co MT 2 3" xfId="13221"/>
    <cellStyle name="1_Danh sach gui BC thuc hien KH2009_DK bo tri lai (chinh thuc)_Bieu du thao QD von ho tro co MT 2 3 2" xfId="29637"/>
    <cellStyle name="1_Danh sach gui BC thuc hien KH2009_DK bo tri lai (chinh thuc)_Bieu du thao QD von ho tro co MT 2 4" xfId="13222"/>
    <cellStyle name="1_Danh sach gui BC thuc hien KH2009_DK bo tri lai (chinh thuc)_Bieu du thao QD von ho tro co MT 2 4 2" xfId="29638"/>
    <cellStyle name="1_Danh sach gui BC thuc hien KH2009_DK bo tri lai (chinh thuc)_Bieu du thao QD von ho tro co MT 2 5" xfId="29635"/>
    <cellStyle name="1_Danh sach gui BC thuc hien KH2009_DK bo tri lai (chinh thuc)_Bieu du thao QD von ho tro co MT 3" xfId="13223"/>
    <cellStyle name="1_Danh sach gui BC thuc hien KH2009_DK bo tri lai (chinh thuc)_Bieu du thao QD von ho tro co MT 3 2" xfId="13224"/>
    <cellStyle name="1_Danh sach gui BC thuc hien KH2009_DK bo tri lai (chinh thuc)_Bieu du thao QD von ho tro co MT 3 2 2" xfId="29640"/>
    <cellStyle name="1_Danh sach gui BC thuc hien KH2009_DK bo tri lai (chinh thuc)_Bieu du thao QD von ho tro co MT 3 3" xfId="13225"/>
    <cellStyle name="1_Danh sach gui BC thuc hien KH2009_DK bo tri lai (chinh thuc)_Bieu du thao QD von ho tro co MT 3 3 2" xfId="29641"/>
    <cellStyle name="1_Danh sach gui BC thuc hien KH2009_DK bo tri lai (chinh thuc)_Bieu du thao QD von ho tro co MT 3 4" xfId="13226"/>
    <cellStyle name="1_Danh sach gui BC thuc hien KH2009_DK bo tri lai (chinh thuc)_Bieu du thao QD von ho tro co MT 3 4 2" xfId="29642"/>
    <cellStyle name="1_Danh sach gui BC thuc hien KH2009_DK bo tri lai (chinh thuc)_Bieu du thao QD von ho tro co MT 3 5" xfId="29639"/>
    <cellStyle name="1_Danh sach gui BC thuc hien KH2009_DK bo tri lai (chinh thuc)_Bieu du thao QD von ho tro co MT 4" xfId="13227"/>
    <cellStyle name="1_Danh sach gui BC thuc hien KH2009_DK bo tri lai (chinh thuc)_Bieu du thao QD von ho tro co MT 4 2" xfId="29643"/>
    <cellStyle name="1_Danh sach gui BC thuc hien KH2009_DK bo tri lai (chinh thuc)_Bieu du thao QD von ho tro co MT 5" xfId="13228"/>
    <cellStyle name="1_Danh sach gui BC thuc hien KH2009_DK bo tri lai (chinh thuc)_Bieu du thao QD von ho tro co MT 5 2" xfId="29644"/>
    <cellStyle name="1_Danh sach gui BC thuc hien KH2009_DK bo tri lai (chinh thuc)_Bieu du thao QD von ho tro co MT 6" xfId="13229"/>
    <cellStyle name="1_Danh sach gui BC thuc hien KH2009_DK bo tri lai (chinh thuc)_Bieu du thao QD von ho tro co MT 6 2" xfId="29645"/>
    <cellStyle name="1_Danh sach gui BC thuc hien KH2009_DK bo tri lai (chinh thuc)_Bieu du thao QD von ho tro co MT 7" xfId="29634"/>
    <cellStyle name="1_Danh sach gui BC thuc hien KH2009_DK bo tri lai (chinh thuc)_Hoan chinh KH 2012 (o nha)" xfId="13230"/>
    <cellStyle name="1_Danh sach gui BC thuc hien KH2009_DK bo tri lai (chinh thuc)_Hoan chinh KH 2012 (o nha) 2" xfId="13231"/>
    <cellStyle name="1_Danh sach gui BC thuc hien KH2009_DK bo tri lai (chinh thuc)_Hoan chinh KH 2012 (o nha) 2 2" xfId="13232"/>
    <cellStyle name="1_Danh sach gui BC thuc hien KH2009_DK bo tri lai (chinh thuc)_Hoan chinh KH 2012 (o nha) 2 2 2" xfId="29648"/>
    <cellStyle name="1_Danh sach gui BC thuc hien KH2009_DK bo tri lai (chinh thuc)_Hoan chinh KH 2012 (o nha) 2 3" xfId="13233"/>
    <cellStyle name="1_Danh sach gui BC thuc hien KH2009_DK bo tri lai (chinh thuc)_Hoan chinh KH 2012 (o nha) 2 3 2" xfId="29649"/>
    <cellStyle name="1_Danh sach gui BC thuc hien KH2009_DK bo tri lai (chinh thuc)_Hoan chinh KH 2012 (o nha) 2 4" xfId="13234"/>
    <cellStyle name="1_Danh sach gui BC thuc hien KH2009_DK bo tri lai (chinh thuc)_Hoan chinh KH 2012 (o nha) 2 4 2" xfId="29650"/>
    <cellStyle name="1_Danh sach gui BC thuc hien KH2009_DK bo tri lai (chinh thuc)_Hoan chinh KH 2012 (o nha) 2 5" xfId="29647"/>
    <cellStyle name="1_Danh sach gui BC thuc hien KH2009_DK bo tri lai (chinh thuc)_Hoan chinh KH 2012 (o nha) 3" xfId="13235"/>
    <cellStyle name="1_Danh sach gui BC thuc hien KH2009_DK bo tri lai (chinh thuc)_Hoan chinh KH 2012 (o nha) 3 2" xfId="13236"/>
    <cellStyle name="1_Danh sach gui BC thuc hien KH2009_DK bo tri lai (chinh thuc)_Hoan chinh KH 2012 (o nha) 3 2 2" xfId="29652"/>
    <cellStyle name="1_Danh sach gui BC thuc hien KH2009_DK bo tri lai (chinh thuc)_Hoan chinh KH 2012 (o nha) 3 3" xfId="13237"/>
    <cellStyle name="1_Danh sach gui BC thuc hien KH2009_DK bo tri lai (chinh thuc)_Hoan chinh KH 2012 (o nha) 3 3 2" xfId="29653"/>
    <cellStyle name="1_Danh sach gui BC thuc hien KH2009_DK bo tri lai (chinh thuc)_Hoan chinh KH 2012 (o nha) 3 4" xfId="13238"/>
    <cellStyle name="1_Danh sach gui BC thuc hien KH2009_DK bo tri lai (chinh thuc)_Hoan chinh KH 2012 (o nha) 3 4 2" xfId="29654"/>
    <cellStyle name="1_Danh sach gui BC thuc hien KH2009_DK bo tri lai (chinh thuc)_Hoan chinh KH 2012 (o nha) 3 5" xfId="29651"/>
    <cellStyle name="1_Danh sach gui BC thuc hien KH2009_DK bo tri lai (chinh thuc)_Hoan chinh KH 2012 (o nha) 4" xfId="13239"/>
    <cellStyle name="1_Danh sach gui BC thuc hien KH2009_DK bo tri lai (chinh thuc)_Hoan chinh KH 2012 (o nha) 4 2" xfId="29655"/>
    <cellStyle name="1_Danh sach gui BC thuc hien KH2009_DK bo tri lai (chinh thuc)_Hoan chinh KH 2012 (o nha) 5" xfId="13240"/>
    <cellStyle name="1_Danh sach gui BC thuc hien KH2009_DK bo tri lai (chinh thuc)_Hoan chinh KH 2012 (o nha) 5 2" xfId="29656"/>
    <cellStyle name="1_Danh sach gui BC thuc hien KH2009_DK bo tri lai (chinh thuc)_Hoan chinh KH 2012 (o nha) 6" xfId="13241"/>
    <cellStyle name="1_Danh sach gui BC thuc hien KH2009_DK bo tri lai (chinh thuc)_Hoan chinh KH 2012 (o nha) 6 2" xfId="29657"/>
    <cellStyle name="1_Danh sach gui BC thuc hien KH2009_DK bo tri lai (chinh thuc)_Hoan chinh KH 2012 (o nha) 7" xfId="29646"/>
    <cellStyle name="1_Danh sach gui BC thuc hien KH2009_DK bo tri lai (chinh thuc)_Hoan chinh KH 2012 (o nha)_Bao cao giai ngan quy I" xfId="13242"/>
    <cellStyle name="1_Danh sach gui BC thuc hien KH2009_DK bo tri lai (chinh thuc)_Hoan chinh KH 2012 (o nha)_Bao cao giai ngan quy I 2" xfId="13243"/>
    <cellStyle name="1_Danh sach gui BC thuc hien KH2009_DK bo tri lai (chinh thuc)_Hoan chinh KH 2012 (o nha)_Bao cao giai ngan quy I 2 2" xfId="13244"/>
    <cellStyle name="1_Danh sach gui BC thuc hien KH2009_DK bo tri lai (chinh thuc)_Hoan chinh KH 2012 (o nha)_Bao cao giai ngan quy I 2 2 2" xfId="29660"/>
    <cellStyle name="1_Danh sach gui BC thuc hien KH2009_DK bo tri lai (chinh thuc)_Hoan chinh KH 2012 (o nha)_Bao cao giai ngan quy I 2 3" xfId="13245"/>
    <cellStyle name="1_Danh sach gui BC thuc hien KH2009_DK bo tri lai (chinh thuc)_Hoan chinh KH 2012 (o nha)_Bao cao giai ngan quy I 2 3 2" xfId="29661"/>
    <cellStyle name="1_Danh sach gui BC thuc hien KH2009_DK bo tri lai (chinh thuc)_Hoan chinh KH 2012 (o nha)_Bao cao giai ngan quy I 2 4" xfId="13246"/>
    <cellStyle name="1_Danh sach gui BC thuc hien KH2009_DK bo tri lai (chinh thuc)_Hoan chinh KH 2012 (o nha)_Bao cao giai ngan quy I 2 4 2" xfId="29662"/>
    <cellStyle name="1_Danh sach gui BC thuc hien KH2009_DK bo tri lai (chinh thuc)_Hoan chinh KH 2012 (o nha)_Bao cao giai ngan quy I 2 5" xfId="29659"/>
    <cellStyle name="1_Danh sach gui BC thuc hien KH2009_DK bo tri lai (chinh thuc)_Hoan chinh KH 2012 (o nha)_Bao cao giai ngan quy I 3" xfId="13247"/>
    <cellStyle name="1_Danh sach gui BC thuc hien KH2009_DK bo tri lai (chinh thuc)_Hoan chinh KH 2012 (o nha)_Bao cao giai ngan quy I 3 2" xfId="13248"/>
    <cellStyle name="1_Danh sach gui BC thuc hien KH2009_DK bo tri lai (chinh thuc)_Hoan chinh KH 2012 (o nha)_Bao cao giai ngan quy I 3 2 2" xfId="29664"/>
    <cellStyle name="1_Danh sach gui BC thuc hien KH2009_DK bo tri lai (chinh thuc)_Hoan chinh KH 2012 (o nha)_Bao cao giai ngan quy I 3 3" xfId="13249"/>
    <cellStyle name="1_Danh sach gui BC thuc hien KH2009_DK bo tri lai (chinh thuc)_Hoan chinh KH 2012 (o nha)_Bao cao giai ngan quy I 3 3 2" xfId="29665"/>
    <cellStyle name="1_Danh sach gui BC thuc hien KH2009_DK bo tri lai (chinh thuc)_Hoan chinh KH 2012 (o nha)_Bao cao giai ngan quy I 3 4" xfId="13250"/>
    <cellStyle name="1_Danh sach gui BC thuc hien KH2009_DK bo tri lai (chinh thuc)_Hoan chinh KH 2012 (o nha)_Bao cao giai ngan quy I 3 4 2" xfId="29666"/>
    <cellStyle name="1_Danh sach gui BC thuc hien KH2009_DK bo tri lai (chinh thuc)_Hoan chinh KH 2012 (o nha)_Bao cao giai ngan quy I 3 5" xfId="29663"/>
    <cellStyle name="1_Danh sach gui BC thuc hien KH2009_DK bo tri lai (chinh thuc)_Hoan chinh KH 2012 (o nha)_Bao cao giai ngan quy I 4" xfId="13251"/>
    <cellStyle name="1_Danh sach gui BC thuc hien KH2009_DK bo tri lai (chinh thuc)_Hoan chinh KH 2012 (o nha)_Bao cao giai ngan quy I 4 2" xfId="29667"/>
    <cellStyle name="1_Danh sach gui BC thuc hien KH2009_DK bo tri lai (chinh thuc)_Hoan chinh KH 2012 (o nha)_Bao cao giai ngan quy I 5" xfId="13252"/>
    <cellStyle name="1_Danh sach gui BC thuc hien KH2009_DK bo tri lai (chinh thuc)_Hoan chinh KH 2012 (o nha)_Bao cao giai ngan quy I 5 2" xfId="29668"/>
    <cellStyle name="1_Danh sach gui BC thuc hien KH2009_DK bo tri lai (chinh thuc)_Hoan chinh KH 2012 (o nha)_Bao cao giai ngan quy I 6" xfId="13253"/>
    <cellStyle name="1_Danh sach gui BC thuc hien KH2009_DK bo tri lai (chinh thuc)_Hoan chinh KH 2012 (o nha)_Bao cao giai ngan quy I 6 2" xfId="29669"/>
    <cellStyle name="1_Danh sach gui BC thuc hien KH2009_DK bo tri lai (chinh thuc)_Hoan chinh KH 2012 (o nha)_Bao cao giai ngan quy I 7" xfId="29658"/>
    <cellStyle name="1_Danh sach gui BC thuc hien KH2009_DK bo tri lai (chinh thuc)_Hoan chinh KH 2012 (o nha)_BC von DTPT 6 thang 2012" xfId="13254"/>
    <cellStyle name="1_Danh sach gui BC thuc hien KH2009_DK bo tri lai (chinh thuc)_Hoan chinh KH 2012 (o nha)_BC von DTPT 6 thang 2012 2" xfId="13255"/>
    <cellStyle name="1_Danh sach gui BC thuc hien KH2009_DK bo tri lai (chinh thuc)_Hoan chinh KH 2012 (o nha)_BC von DTPT 6 thang 2012 2 2" xfId="13256"/>
    <cellStyle name="1_Danh sach gui BC thuc hien KH2009_DK bo tri lai (chinh thuc)_Hoan chinh KH 2012 (o nha)_BC von DTPT 6 thang 2012 2 2 2" xfId="29672"/>
    <cellStyle name="1_Danh sach gui BC thuc hien KH2009_DK bo tri lai (chinh thuc)_Hoan chinh KH 2012 (o nha)_BC von DTPT 6 thang 2012 2 3" xfId="13257"/>
    <cellStyle name="1_Danh sach gui BC thuc hien KH2009_DK bo tri lai (chinh thuc)_Hoan chinh KH 2012 (o nha)_BC von DTPT 6 thang 2012 2 3 2" xfId="29673"/>
    <cellStyle name="1_Danh sach gui BC thuc hien KH2009_DK bo tri lai (chinh thuc)_Hoan chinh KH 2012 (o nha)_BC von DTPT 6 thang 2012 2 4" xfId="13258"/>
    <cellStyle name="1_Danh sach gui BC thuc hien KH2009_DK bo tri lai (chinh thuc)_Hoan chinh KH 2012 (o nha)_BC von DTPT 6 thang 2012 2 4 2" xfId="29674"/>
    <cellStyle name="1_Danh sach gui BC thuc hien KH2009_DK bo tri lai (chinh thuc)_Hoan chinh KH 2012 (o nha)_BC von DTPT 6 thang 2012 2 5" xfId="29671"/>
    <cellStyle name="1_Danh sach gui BC thuc hien KH2009_DK bo tri lai (chinh thuc)_Hoan chinh KH 2012 (o nha)_BC von DTPT 6 thang 2012 3" xfId="13259"/>
    <cellStyle name="1_Danh sach gui BC thuc hien KH2009_DK bo tri lai (chinh thuc)_Hoan chinh KH 2012 (o nha)_BC von DTPT 6 thang 2012 3 2" xfId="13260"/>
    <cellStyle name="1_Danh sach gui BC thuc hien KH2009_DK bo tri lai (chinh thuc)_Hoan chinh KH 2012 (o nha)_BC von DTPT 6 thang 2012 3 2 2" xfId="29676"/>
    <cellStyle name="1_Danh sach gui BC thuc hien KH2009_DK bo tri lai (chinh thuc)_Hoan chinh KH 2012 (o nha)_BC von DTPT 6 thang 2012 3 3" xfId="13261"/>
    <cellStyle name="1_Danh sach gui BC thuc hien KH2009_DK bo tri lai (chinh thuc)_Hoan chinh KH 2012 (o nha)_BC von DTPT 6 thang 2012 3 3 2" xfId="29677"/>
    <cellStyle name="1_Danh sach gui BC thuc hien KH2009_DK bo tri lai (chinh thuc)_Hoan chinh KH 2012 (o nha)_BC von DTPT 6 thang 2012 3 4" xfId="13262"/>
    <cellStyle name="1_Danh sach gui BC thuc hien KH2009_DK bo tri lai (chinh thuc)_Hoan chinh KH 2012 (o nha)_BC von DTPT 6 thang 2012 3 4 2" xfId="29678"/>
    <cellStyle name="1_Danh sach gui BC thuc hien KH2009_DK bo tri lai (chinh thuc)_Hoan chinh KH 2012 (o nha)_BC von DTPT 6 thang 2012 3 5" xfId="29675"/>
    <cellStyle name="1_Danh sach gui BC thuc hien KH2009_DK bo tri lai (chinh thuc)_Hoan chinh KH 2012 (o nha)_BC von DTPT 6 thang 2012 4" xfId="13263"/>
    <cellStyle name="1_Danh sach gui BC thuc hien KH2009_DK bo tri lai (chinh thuc)_Hoan chinh KH 2012 (o nha)_BC von DTPT 6 thang 2012 4 2" xfId="29679"/>
    <cellStyle name="1_Danh sach gui BC thuc hien KH2009_DK bo tri lai (chinh thuc)_Hoan chinh KH 2012 (o nha)_BC von DTPT 6 thang 2012 5" xfId="13264"/>
    <cellStyle name="1_Danh sach gui BC thuc hien KH2009_DK bo tri lai (chinh thuc)_Hoan chinh KH 2012 (o nha)_BC von DTPT 6 thang 2012 5 2" xfId="29680"/>
    <cellStyle name="1_Danh sach gui BC thuc hien KH2009_DK bo tri lai (chinh thuc)_Hoan chinh KH 2012 (o nha)_BC von DTPT 6 thang 2012 6" xfId="13265"/>
    <cellStyle name="1_Danh sach gui BC thuc hien KH2009_DK bo tri lai (chinh thuc)_Hoan chinh KH 2012 (o nha)_BC von DTPT 6 thang 2012 6 2" xfId="29681"/>
    <cellStyle name="1_Danh sach gui BC thuc hien KH2009_DK bo tri lai (chinh thuc)_Hoan chinh KH 2012 (o nha)_BC von DTPT 6 thang 2012 7" xfId="29670"/>
    <cellStyle name="1_Danh sach gui BC thuc hien KH2009_DK bo tri lai (chinh thuc)_Hoan chinh KH 2012 (o nha)_Bieu du thao QD von ho tro co MT" xfId="13266"/>
    <cellStyle name="1_Danh sach gui BC thuc hien KH2009_DK bo tri lai (chinh thuc)_Hoan chinh KH 2012 (o nha)_Bieu du thao QD von ho tro co MT 2" xfId="13267"/>
    <cellStyle name="1_Danh sach gui BC thuc hien KH2009_DK bo tri lai (chinh thuc)_Hoan chinh KH 2012 (o nha)_Bieu du thao QD von ho tro co MT 2 2" xfId="13268"/>
    <cellStyle name="1_Danh sach gui BC thuc hien KH2009_DK bo tri lai (chinh thuc)_Hoan chinh KH 2012 (o nha)_Bieu du thao QD von ho tro co MT 2 2 2" xfId="29684"/>
    <cellStyle name="1_Danh sach gui BC thuc hien KH2009_DK bo tri lai (chinh thuc)_Hoan chinh KH 2012 (o nha)_Bieu du thao QD von ho tro co MT 2 3" xfId="13269"/>
    <cellStyle name="1_Danh sach gui BC thuc hien KH2009_DK bo tri lai (chinh thuc)_Hoan chinh KH 2012 (o nha)_Bieu du thao QD von ho tro co MT 2 3 2" xfId="29685"/>
    <cellStyle name="1_Danh sach gui BC thuc hien KH2009_DK bo tri lai (chinh thuc)_Hoan chinh KH 2012 (o nha)_Bieu du thao QD von ho tro co MT 2 4" xfId="13270"/>
    <cellStyle name="1_Danh sach gui BC thuc hien KH2009_DK bo tri lai (chinh thuc)_Hoan chinh KH 2012 (o nha)_Bieu du thao QD von ho tro co MT 2 4 2" xfId="29686"/>
    <cellStyle name="1_Danh sach gui BC thuc hien KH2009_DK bo tri lai (chinh thuc)_Hoan chinh KH 2012 (o nha)_Bieu du thao QD von ho tro co MT 2 5" xfId="29683"/>
    <cellStyle name="1_Danh sach gui BC thuc hien KH2009_DK bo tri lai (chinh thuc)_Hoan chinh KH 2012 (o nha)_Bieu du thao QD von ho tro co MT 3" xfId="13271"/>
    <cellStyle name="1_Danh sach gui BC thuc hien KH2009_DK bo tri lai (chinh thuc)_Hoan chinh KH 2012 (o nha)_Bieu du thao QD von ho tro co MT 3 2" xfId="13272"/>
    <cellStyle name="1_Danh sach gui BC thuc hien KH2009_DK bo tri lai (chinh thuc)_Hoan chinh KH 2012 (o nha)_Bieu du thao QD von ho tro co MT 3 2 2" xfId="29688"/>
    <cellStyle name="1_Danh sach gui BC thuc hien KH2009_DK bo tri lai (chinh thuc)_Hoan chinh KH 2012 (o nha)_Bieu du thao QD von ho tro co MT 3 3" xfId="13273"/>
    <cellStyle name="1_Danh sach gui BC thuc hien KH2009_DK bo tri lai (chinh thuc)_Hoan chinh KH 2012 (o nha)_Bieu du thao QD von ho tro co MT 3 3 2" xfId="29689"/>
    <cellStyle name="1_Danh sach gui BC thuc hien KH2009_DK bo tri lai (chinh thuc)_Hoan chinh KH 2012 (o nha)_Bieu du thao QD von ho tro co MT 3 4" xfId="13274"/>
    <cellStyle name="1_Danh sach gui BC thuc hien KH2009_DK bo tri lai (chinh thuc)_Hoan chinh KH 2012 (o nha)_Bieu du thao QD von ho tro co MT 3 4 2" xfId="29690"/>
    <cellStyle name="1_Danh sach gui BC thuc hien KH2009_DK bo tri lai (chinh thuc)_Hoan chinh KH 2012 (o nha)_Bieu du thao QD von ho tro co MT 3 5" xfId="29687"/>
    <cellStyle name="1_Danh sach gui BC thuc hien KH2009_DK bo tri lai (chinh thuc)_Hoan chinh KH 2012 (o nha)_Bieu du thao QD von ho tro co MT 4" xfId="13275"/>
    <cellStyle name="1_Danh sach gui BC thuc hien KH2009_DK bo tri lai (chinh thuc)_Hoan chinh KH 2012 (o nha)_Bieu du thao QD von ho tro co MT 4 2" xfId="29691"/>
    <cellStyle name="1_Danh sach gui BC thuc hien KH2009_DK bo tri lai (chinh thuc)_Hoan chinh KH 2012 (o nha)_Bieu du thao QD von ho tro co MT 5" xfId="13276"/>
    <cellStyle name="1_Danh sach gui BC thuc hien KH2009_DK bo tri lai (chinh thuc)_Hoan chinh KH 2012 (o nha)_Bieu du thao QD von ho tro co MT 5 2" xfId="29692"/>
    <cellStyle name="1_Danh sach gui BC thuc hien KH2009_DK bo tri lai (chinh thuc)_Hoan chinh KH 2012 (o nha)_Bieu du thao QD von ho tro co MT 6" xfId="13277"/>
    <cellStyle name="1_Danh sach gui BC thuc hien KH2009_DK bo tri lai (chinh thuc)_Hoan chinh KH 2012 (o nha)_Bieu du thao QD von ho tro co MT 6 2" xfId="29693"/>
    <cellStyle name="1_Danh sach gui BC thuc hien KH2009_DK bo tri lai (chinh thuc)_Hoan chinh KH 2012 (o nha)_Bieu du thao QD von ho tro co MT 7" xfId="29682"/>
    <cellStyle name="1_Danh sach gui BC thuc hien KH2009_DK bo tri lai (chinh thuc)_Hoan chinh KH 2012 (o nha)_Ke hoach 2012 theo doi (giai ngan 30.6.12)" xfId="13278"/>
    <cellStyle name="1_Danh sach gui BC thuc hien KH2009_DK bo tri lai (chinh thuc)_Hoan chinh KH 2012 (o nha)_Ke hoach 2012 theo doi (giai ngan 30.6.12) 2" xfId="13279"/>
    <cellStyle name="1_Danh sach gui BC thuc hien KH2009_DK bo tri lai (chinh thuc)_Hoan chinh KH 2012 (o nha)_Ke hoach 2012 theo doi (giai ngan 30.6.12) 2 2" xfId="13280"/>
    <cellStyle name="1_Danh sach gui BC thuc hien KH2009_DK bo tri lai (chinh thuc)_Hoan chinh KH 2012 (o nha)_Ke hoach 2012 theo doi (giai ngan 30.6.12) 2 2 2" xfId="29696"/>
    <cellStyle name="1_Danh sach gui BC thuc hien KH2009_DK bo tri lai (chinh thuc)_Hoan chinh KH 2012 (o nha)_Ke hoach 2012 theo doi (giai ngan 30.6.12) 2 3" xfId="13281"/>
    <cellStyle name="1_Danh sach gui BC thuc hien KH2009_DK bo tri lai (chinh thuc)_Hoan chinh KH 2012 (o nha)_Ke hoach 2012 theo doi (giai ngan 30.6.12) 2 3 2" xfId="29697"/>
    <cellStyle name="1_Danh sach gui BC thuc hien KH2009_DK bo tri lai (chinh thuc)_Hoan chinh KH 2012 (o nha)_Ke hoach 2012 theo doi (giai ngan 30.6.12) 2 4" xfId="13282"/>
    <cellStyle name="1_Danh sach gui BC thuc hien KH2009_DK bo tri lai (chinh thuc)_Hoan chinh KH 2012 (o nha)_Ke hoach 2012 theo doi (giai ngan 30.6.12) 2 4 2" xfId="29698"/>
    <cellStyle name="1_Danh sach gui BC thuc hien KH2009_DK bo tri lai (chinh thuc)_Hoan chinh KH 2012 (o nha)_Ke hoach 2012 theo doi (giai ngan 30.6.12) 2 5" xfId="29695"/>
    <cellStyle name="1_Danh sach gui BC thuc hien KH2009_DK bo tri lai (chinh thuc)_Hoan chinh KH 2012 (o nha)_Ke hoach 2012 theo doi (giai ngan 30.6.12) 3" xfId="13283"/>
    <cellStyle name="1_Danh sach gui BC thuc hien KH2009_DK bo tri lai (chinh thuc)_Hoan chinh KH 2012 (o nha)_Ke hoach 2012 theo doi (giai ngan 30.6.12) 3 2" xfId="13284"/>
    <cellStyle name="1_Danh sach gui BC thuc hien KH2009_DK bo tri lai (chinh thuc)_Hoan chinh KH 2012 (o nha)_Ke hoach 2012 theo doi (giai ngan 30.6.12) 3 2 2" xfId="29700"/>
    <cellStyle name="1_Danh sach gui BC thuc hien KH2009_DK bo tri lai (chinh thuc)_Hoan chinh KH 2012 (o nha)_Ke hoach 2012 theo doi (giai ngan 30.6.12) 3 3" xfId="13285"/>
    <cellStyle name="1_Danh sach gui BC thuc hien KH2009_DK bo tri lai (chinh thuc)_Hoan chinh KH 2012 (o nha)_Ke hoach 2012 theo doi (giai ngan 30.6.12) 3 3 2" xfId="29701"/>
    <cellStyle name="1_Danh sach gui BC thuc hien KH2009_DK bo tri lai (chinh thuc)_Hoan chinh KH 2012 (o nha)_Ke hoach 2012 theo doi (giai ngan 30.6.12) 3 4" xfId="13286"/>
    <cellStyle name="1_Danh sach gui BC thuc hien KH2009_DK bo tri lai (chinh thuc)_Hoan chinh KH 2012 (o nha)_Ke hoach 2012 theo doi (giai ngan 30.6.12) 3 4 2" xfId="29702"/>
    <cellStyle name="1_Danh sach gui BC thuc hien KH2009_DK bo tri lai (chinh thuc)_Hoan chinh KH 2012 (o nha)_Ke hoach 2012 theo doi (giai ngan 30.6.12) 3 5" xfId="29699"/>
    <cellStyle name="1_Danh sach gui BC thuc hien KH2009_DK bo tri lai (chinh thuc)_Hoan chinh KH 2012 (o nha)_Ke hoach 2012 theo doi (giai ngan 30.6.12) 4" xfId="13287"/>
    <cellStyle name="1_Danh sach gui BC thuc hien KH2009_DK bo tri lai (chinh thuc)_Hoan chinh KH 2012 (o nha)_Ke hoach 2012 theo doi (giai ngan 30.6.12) 4 2" xfId="29703"/>
    <cellStyle name="1_Danh sach gui BC thuc hien KH2009_DK bo tri lai (chinh thuc)_Hoan chinh KH 2012 (o nha)_Ke hoach 2012 theo doi (giai ngan 30.6.12) 5" xfId="13288"/>
    <cellStyle name="1_Danh sach gui BC thuc hien KH2009_DK bo tri lai (chinh thuc)_Hoan chinh KH 2012 (o nha)_Ke hoach 2012 theo doi (giai ngan 30.6.12) 5 2" xfId="29704"/>
    <cellStyle name="1_Danh sach gui BC thuc hien KH2009_DK bo tri lai (chinh thuc)_Hoan chinh KH 2012 (o nha)_Ke hoach 2012 theo doi (giai ngan 30.6.12) 6" xfId="13289"/>
    <cellStyle name="1_Danh sach gui BC thuc hien KH2009_DK bo tri lai (chinh thuc)_Hoan chinh KH 2012 (o nha)_Ke hoach 2012 theo doi (giai ngan 30.6.12) 6 2" xfId="29705"/>
    <cellStyle name="1_Danh sach gui BC thuc hien KH2009_DK bo tri lai (chinh thuc)_Hoan chinh KH 2012 (o nha)_Ke hoach 2012 theo doi (giai ngan 30.6.12) 7" xfId="29694"/>
    <cellStyle name="1_Danh sach gui BC thuc hien KH2009_DK bo tri lai (chinh thuc)_Hoan chinh KH 2012 Von ho tro co MT" xfId="13290"/>
    <cellStyle name="1_Danh sach gui BC thuc hien KH2009_DK bo tri lai (chinh thuc)_Hoan chinh KH 2012 Von ho tro co MT (chi tiet)" xfId="13291"/>
    <cellStyle name="1_Danh sach gui BC thuc hien KH2009_DK bo tri lai (chinh thuc)_Hoan chinh KH 2012 Von ho tro co MT (chi tiet) 2" xfId="13292"/>
    <cellStyle name="1_Danh sach gui BC thuc hien KH2009_DK bo tri lai (chinh thuc)_Hoan chinh KH 2012 Von ho tro co MT (chi tiet) 2 2" xfId="13293"/>
    <cellStyle name="1_Danh sach gui BC thuc hien KH2009_DK bo tri lai (chinh thuc)_Hoan chinh KH 2012 Von ho tro co MT (chi tiet) 2 2 2" xfId="29709"/>
    <cellStyle name="1_Danh sach gui BC thuc hien KH2009_DK bo tri lai (chinh thuc)_Hoan chinh KH 2012 Von ho tro co MT (chi tiet) 2 3" xfId="13294"/>
    <cellStyle name="1_Danh sach gui BC thuc hien KH2009_DK bo tri lai (chinh thuc)_Hoan chinh KH 2012 Von ho tro co MT (chi tiet) 2 3 2" xfId="29710"/>
    <cellStyle name="1_Danh sach gui BC thuc hien KH2009_DK bo tri lai (chinh thuc)_Hoan chinh KH 2012 Von ho tro co MT (chi tiet) 2 4" xfId="13295"/>
    <cellStyle name="1_Danh sach gui BC thuc hien KH2009_DK bo tri lai (chinh thuc)_Hoan chinh KH 2012 Von ho tro co MT (chi tiet) 2 4 2" xfId="29711"/>
    <cellStyle name="1_Danh sach gui BC thuc hien KH2009_DK bo tri lai (chinh thuc)_Hoan chinh KH 2012 Von ho tro co MT (chi tiet) 2 5" xfId="29708"/>
    <cellStyle name="1_Danh sach gui BC thuc hien KH2009_DK bo tri lai (chinh thuc)_Hoan chinh KH 2012 Von ho tro co MT (chi tiet) 3" xfId="13296"/>
    <cellStyle name="1_Danh sach gui BC thuc hien KH2009_DK bo tri lai (chinh thuc)_Hoan chinh KH 2012 Von ho tro co MT (chi tiet) 3 2" xfId="13297"/>
    <cellStyle name="1_Danh sach gui BC thuc hien KH2009_DK bo tri lai (chinh thuc)_Hoan chinh KH 2012 Von ho tro co MT (chi tiet) 3 2 2" xfId="29713"/>
    <cellStyle name="1_Danh sach gui BC thuc hien KH2009_DK bo tri lai (chinh thuc)_Hoan chinh KH 2012 Von ho tro co MT (chi tiet) 3 3" xfId="13298"/>
    <cellStyle name="1_Danh sach gui BC thuc hien KH2009_DK bo tri lai (chinh thuc)_Hoan chinh KH 2012 Von ho tro co MT (chi tiet) 3 3 2" xfId="29714"/>
    <cellStyle name="1_Danh sach gui BC thuc hien KH2009_DK bo tri lai (chinh thuc)_Hoan chinh KH 2012 Von ho tro co MT (chi tiet) 3 4" xfId="13299"/>
    <cellStyle name="1_Danh sach gui BC thuc hien KH2009_DK bo tri lai (chinh thuc)_Hoan chinh KH 2012 Von ho tro co MT (chi tiet) 3 4 2" xfId="29715"/>
    <cellStyle name="1_Danh sach gui BC thuc hien KH2009_DK bo tri lai (chinh thuc)_Hoan chinh KH 2012 Von ho tro co MT (chi tiet) 3 5" xfId="29712"/>
    <cellStyle name="1_Danh sach gui BC thuc hien KH2009_DK bo tri lai (chinh thuc)_Hoan chinh KH 2012 Von ho tro co MT (chi tiet) 4" xfId="13300"/>
    <cellStyle name="1_Danh sach gui BC thuc hien KH2009_DK bo tri lai (chinh thuc)_Hoan chinh KH 2012 Von ho tro co MT (chi tiet) 4 2" xfId="29716"/>
    <cellStyle name="1_Danh sach gui BC thuc hien KH2009_DK bo tri lai (chinh thuc)_Hoan chinh KH 2012 Von ho tro co MT (chi tiet) 5" xfId="13301"/>
    <cellStyle name="1_Danh sach gui BC thuc hien KH2009_DK bo tri lai (chinh thuc)_Hoan chinh KH 2012 Von ho tro co MT (chi tiet) 5 2" xfId="29717"/>
    <cellStyle name="1_Danh sach gui BC thuc hien KH2009_DK bo tri lai (chinh thuc)_Hoan chinh KH 2012 Von ho tro co MT (chi tiet) 6" xfId="13302"/>
    <cellStyle name="1_Danh sach gui BC thuc hien KH2009_DK bo tri lai (chinh thuc)_Hoan chinh KH 2012 Von ho tro co MT (chi tiet) 6 2" xfId="29718"/>
    <cellStyle name="1_Danh sach gui BC thuc hien KH2009_DK bo tri lai (chinh thuc)_Hoan chinh KH 2012 Von ho tro co MT (chi tiet) 7" xfId="29707"/>
    <cellStyle name="1_Danh sach gui BC thuc hien KH2009_DK bo tri lai (chinh thuc)_Hoan chinh KH 2012 Von ho tro co MT 10" xfId="13303"/>
    <cellStyle name="1_Danh sach gui BC thuc hien KH2009_DK bo tri lai (chinh thuc)_Hoan chinh KH 2012 Von ho tro co MT 10 2" xfId="13304"/>
    <cellStyle name="1_Danh sach gui BC thuc hien KH2009_DK bo tri lai (chinh thuc)_Hoan chinh KH 2012 Von ho tro co MT 10 2 2" xfId="29720"/>
    <cellStyle name="1_Danh sach gui BC thuc hien KH2009_DK bo tri lai (chinh thuc)_Hoan chinh KH 2012 Von ho tro co MT 10 3" xfId="13305"/>
    <cellStyle name="1_Danh sach gui BC thuc hien KH2009_DK bo tri lai (chinh thuc)_Hoan chinh KH 2012 Von ho tro co MT 10 3 2" xfId="29721"/>
    <cellStyle name="1_Danh sach gui BC thuc hien KH2009_DK bo tri lai (chinh thuc)_Hoan chinh KH 2012 Von ho tro co MT 10 4" xfId="13306"/>
    <cellStyle name="1_Danh sach gui BC thuc hien KH2009_DK bo tri lai (chinh thuc)_Hoan chinh KH 2012 Von ho tro co MT 10 4 2" xfId="29722"/>
    <cellStyle name="1_Danh sach gui BC thuc hien KH2009_DK bo tri lai (chinh thuc)_Hoan chinh KH 2012 Von ho tro co MT 10 5" xfId="29719"/>
    <cellStyle name="1_Danh sach gui BC thuc hien KH2009_DK bo tri lai (chinh thuc)_Hoan chinh KH 2012 Von ho tro co MT 11" xfId="13307"/>
    <cellStyle name="1_Danh sach gui BC thuc hien KH2009_DK bo tri lai (chinh thuc)_Hoan chinh KH 2012 Von ho tro co MT 11 2" xfId="13308"/>
    <cellStyle name="1_Danh sach gui BC thuc hien KH2009_DK bo tri lai (chinh thuc)_Hoan chinh KH 2012 Von ho tro co MT 11 2 2" xfId="29724"/>
    <cellStyle name="1_Danh sach gui BC thuc hien KH2009_DK bo tri lai (chinh thuc)_Hoan chinh KH 2012 Von ho tro co MT 11 3" xfId="13309"/>
    <cellStyle name="1_Danh sach gui BC thuc hien KH2009_DK bo tri lai (chinh thuc)_Hoan chinh KH 2012 Von ho tro co MT 11 3 2" xfId="29725"/>
    <cellStyle name="1_Danh sach gui BC thuc hien KH2009_DK bo tri lai (chinh thuc)_Hoan chinh KH 2012 Von ho tro co MT 11 4" xfId="13310"/>
    <cellStyle name="1_Danh sach gui BC thuc hien KH2009_DK bo tri lai (chinh thuc)_Hoan chinh KH 2012 Von ho tro co MT 11 4 2" xfId="29726"/>
    <cellStyle name="1_Danh sach gui BC thuc hien KH2009_DK bo tri lai (chinh thuc)_Hoan chinh KH 2012 Von ho tro co MT 11 5" xfId="29723"/>
    <cellStyle name="1_Danh sach gui BC thuc hien KH2009_DK bo tri lai (chinh thuc)_Hoan chinh KH 2012 Von ho tro co MT 12" xfId="13311"/>
    <cellStyle name="1_Danh sach gui BC thuc hien KH2009_DK bo tri lai (chinh thuc)_Hoan chinh KH 2012 Von ho tro co MT 12 2" xfId="13312"/>
    <cellStyle name="1_Danh sach gui BC thuc hien KH2009_DK bo tri lai (chinh thuc)_Hoan chinh KH 2012 Von ho tro co MT 12 2 2" xfId="29728"/>
    <cellStyle name="1_Danh sach gui BC thuc hien KH2009_DK bo tri lai (chinh thuc)_Hoan chinh KH 2012 Von ho tro co MT 12 3" xfId="13313"/>
    <cellStyle name="1_Danh sach gui BC thuc hien KH2009_DK bo tri lai (chinh thuc)_Hoan chinh KH 2012 Von ho tro co MT 12 3 2" xfId="29729"/>
    <cellStyle name="1_Danh sach gui BC thuc hien KH2009_DK bo tri lai (chinh thuc)_Hoan chinh KH 2012 Von ho tro co MT 12 4" xfId="13314"/>
    <cellStyle name="1_Danh sach gui BC thuc hien KH2009_DK bo tri lai (chinh thuc)_Hoan chinh KH 2012 Von ho tro co MT 12 4 2" xfId="29730"/>
    <cellStyle name="1_Danh sach gui BC thuc hien KH2009_DK bo tri lai (chinh thuc)_Hoan chinh KH 2012 Von ho tro co MT 12 5" xfId="29727"/>
    <cellStyle name="1_Danh sach gui BC thuc hien KH2009_DK bo tri lai (chinh thuc)_Hoan chinh KH 2012 Von ho tro co MT 13" xfId="13315"/>
    <cellStyle name="1_Danh sach gui BC thuc hien KH2009_DK bo tri lai (chinh thuc)_Hoan chinh KH 2012 Von ho tro co MT 13 2" xfId="13316"/>
    <cellStyle name="1_Danh sach gui BC thuc hien KH2009_DK bo tri lai (chinh thuc)_Hoan chinh KH 2012 Von ho tro co MT 13 2 2" xfId="29732"/>
    <cellStyle name="1_Danh sach gui BC thuc hien KH2009_DK bo tri lai (chinh thuc)_Hoan chinh KH 2012 Von ho tro co MT 13 3" xfId="13317"/>
    <cellStyle name="1_Danh sach gui BC thuc hien KH2009_DK bo tri lai (chinh thuc)_Hoan chinh KH 2012 Von ho tro co MT 13 3 2" xfId="29733"/>
    <cellStyle name="1_Danh sach gui BC thuc hien KH2009_DK bo tri lai (chinh thuc)_Hoan chinh KH 2012 Von ho tro co MT 13 4" xfId="13318"/>
    <cellStyle name="1_Danh sach gui BC thuc hien KH2009_DK bo tri lai (chinh thuc)_Hoan chinh KH 2012 Von ho tro co MT 13 4 2" xfId="29734"/>
    <cellStyle name="1_Danh sach gui BC thuc hien KH2009_DK bo tri lai (chinh thuc)_Hoan chinh KH 2012 Von ho tro co MT 13 5" xfId="29731"/>
    <cellStyle name="1_Danh sach gui BC thuc hien KH2009_DK bo tri lai (chinh thuc)_Hoan chinh KH 2012 Von ho tro co MT 14" xfId="13319"/>
    <cellStyle name="1_Danh sach gui BC thuc hien KH2009_DK bo tri lai (chinh thuc)_Hoan chinh KH 2012 Von ho tro co MT 14 2" xfId="13320"/>
    <cellStyle name="1_Danh sach gui BC thuc hien KH2009_DK bo tri lai (chinh thuc)_Hoan chinh KH 2012 Von ho tro co MT 14 2 2" xfId="29736"/>
    <cellStyle name="1_Danh sach gui BC thuc hien KH2009_DK bo tri lai (chinh thuc)_Hoan chinh KH 2012 Von ho tro co MT 14 3" xfId="13321"/>
    <cellStyle name="1_Danh sach gui BC thuc hien KH2009_DK bo tri lai (chinh thuc)_Hoan chinh KH 2012 Von ho tro co MT 14 3 2" xfId="29737"/>
    <cellStyle name="1_Danh sach gui BC thuc hien KH2009_DK bo tri lai (chinh thuc)_Hoan chinh KH 2012 Von ho tro co MT 14 4" xfId="13322"/>
    <cellStyle name="1_Danh sach gui BC thuc hien KH2009_DK bo tri lai (chinh thuc)_Hoan chinh KH 2012 Von ho tro co MT 14 4 2" xfId="29738"/>
    <cellStyle name="1_Danh sach gui BC thuc hien KH2009_DK bo tri lai (chinh thuc)_Hoan chinh KH 2012 Von ho tro co MT 14 5" xfId="29735"/>
    <cellStyle name="1_Danh sach gui BC thuc hien KH2009_DK bo tri lai (chinh thuc)_Hoan chinh KH 2012 Von ho tro co MT 15" xfId="13323"/>
    <cellStyle name="1_Danh sach gui BC thuc hien KH2009_DK bo tri lai (chinh thuc)_Hoan chinh KH 2012 Von ho tro co MT 15 2" xfId="13324"/>
    <cellStyle name="1_Danh sach gui BC thuc hien KH2009_DK bo tri lai (chinh thuc)_Hoan chinh KH 2012 Von ho tro co MT 15 2 2" xfId="29740"/>
    <cellStyle name="1_Danh sach gui BC thuc hien KH2009_DK bo tri lai (chinh thuc)_Hoan chinh KH 2012 Von ho tro co MT 15 3" xfId="13325"/>
    <cellStyle name="1_Danh sach gui BC thuc hien KH2009_DK bo tri lai (chinh thuc)_Hoan chinh KH 2012 Von ho tro co MT 15 3 2" xfId="29741"/>
    <cellStyle name="1_Danh sach gui BC thuc hien KH2009_DK bo tri lai (chinh thuc)_Hoan chinh KH 2012 Von ho tro co MT 15 4" xfId="13326"/>
    <cellStyle name="1_Danh sach gui BC thuc hien KH2009_DK bo tri lai (chinh thuc)_Hoan chinh KH 2012 Von ho tro co MT 15 4 2" xfId="29742"/>
    <cellStyle name="1_Danh sach gui BC thuc hien KH2009_DK bo tri lai (chinh thuc)_Hoan chinh KH 2012 Von ho tro co MT 15 5" xfId="29739"/>
    <cellStyle name="1_Danh sach gui BC thuc hien KH2009_DK bo tri lai (chinh thuc)_Hoan chinh KH 2012 Von ho tro co MT 16" xfId="13327"/>
    <cellStyle name="1_Danh sach gui BC thuc hien KH2009_DK bo tri lai (chinh thuc)_Hoan chinh KH 2012 Von ho tro co MT 16 2" xfId="13328"/>
    <cellStyle name="1_Danh sach gui BC thuc hien KH2009_DK bo tri lai (chinh thuc)_Hoan chinh KH 2012 Von ho tro co MT 16 2 2" xfId="29744"/>
    <cellStyle name="1_Danh sach gui BC thuc hien KH2009_DK bo tri lai (chinh thuc)_Hoan chinh KH 2012 Von ho tro co MT 16 3" xfId="13329"/>
    <cellStyle name="1_Danh sach gui BC thuc hien KH2009_DK bo tri lai (chinh thuc)_Hoan chinh KH 2012 Von ho tro co MT 16 3 2" xfId="29745"/>
    <cellStyle name="1_Danh sach gui BC thuc hien KH2009_DK bo tri lai (chinh thuc)_Hoan chinh KH 2012 Von ho tro co MT 16 4" xfId="13330"/>
    <cellStyle name="1_Danh sach gui BC thuc hien KH2009_DK bo tri lai (chinh thuc)_Hoan chinh KH 2012 Von ho tro co MT 16 4 2" xfId="29746"/>
    <cellStyle name="1_Danh sach gui BC thuc hien KH2009_DK bo tri lai (chinh thuc)_Hoan chinh KH 2012 Von ho tro co MT 16 5" xfId="29743"/>
    <cellStyle name="1_Danh sach gui BC thuc hien KH2009_DK bo tri lai (chinh thuc)_Hoan chinh KH 2012 Von ho tro co MT 17" xfId="13331"/>
    <cellStyle name="1_Danh sach gui BC thuc hien KH2009_DK bo tri lai (chinh thuc)_Hoan chinh KH 2012 Von ho tro co MT 17 2" xfId="13332"/>
    <cellStyle name="1_Danh sach gui BC thuc hien KH2009_DK bo tri lai (chinh thuc)_Hoan chinh KH 2012 Von ho tro co MT 17 2 2" xfId="29748"/>
    <cellStyle name="1_Danh sach gui BC thuc hien KH2009_DK bo tri lai (chinh thuc)_Hoan chinh KH 2012 Von ho tro co MT 17 3" xfId="13333"/>
    <cellStyle name="1_Danh sach gui BC thuc hien KH2009_DK bo tri lai (chinh thuc)_Hoan chinh KH 2012 Von ho tro co MT 17 3 2" xfId="29749"/>
    <cellStyle name="1_Danh sach gui BC thuc hien KH2009_DK bo tri lai (chinh thuc)_Hoan chinh KH 2012 Von ho tro co MT 17 4" xfId="13334"/>
    <cellStyle name="1_Danh sach gui BC thuc hien KH2009_DK bo tri lai (chinh thuc)_Hoan chinh KH 2012 Von ho tro co MT 17 4 2" xfId="29750"/>
    <cellStyle name="1_Danh sach gui BC thuc hien KH2009_DK bo tri lai (chinh thuc)_Hoan chinh KH 2012 Von ho tro co MT 17 5" xfId="29747"/>
    <cellStyle name="1_Danh sach gui BC thuc hien KH2009_DK bo tri lai (chinh thuc)_Hoan chinh KH 2012 Von ho tro co MT 18" xfId="13335"/>
    <cellStyle name="1_Danh sach gui BC thuc hien KH2009_DK bo tri lai (chinh thuc)_Hoan chinh KH 2012 Von ho tro co MT 18 2" xfId="29751"/>
    <cellStyle name="1_Danh sach gui BC thuc hien KH2009_DK bo tri lai (chinh thuc)_Hoan chinh KH 2012 Von ho tro co MT 19" xfId="13336"/>
    <cellStyle name="1_Danh sach gui BC thuc hien KH2009_DK bo tri lai (chinh thuc)_Hoan chinh KH 2012 Von ho tro co MT 19 2" xfId="29752"/>
    <cellStyle name="1_Danh sach gui BC thuc hien KH2009_DK bo tri lai (chinh thuc)_Hoan chinh KH 2012 Von ho tro co MT 2" xfId="13337"/>
    <cellStyle name="1_Danh sach gui BC thuc hien KH2009_DK bo tri lai (chinh thuc)_Hoan chinh KH 2012 Von ho tro co MT 2 2" xfId="13338"/>
    <cellStyle name="1_Danh sach gui BC thuc hien KH2009_DK bo tri lai (chinh thuc)_Hoan chinh KH 2012 Von ho tro co MT 2 2 2" xfId="29754"/>
    <cellStyle name="1_Danh sach gui BC thuc hien KH2009_DK bo tri lai (chinh thuc)_Hoan chinh KH 2012 Von ho tro co MT 2 3" xfId="13339"/>
    <cellStyle name="1_Danh sach gui BC thuc hien KH2009_DK bo tri lai (chinh thuc)_Hoan chinh KH 2012 Von ho tro co MT 2 3 2" xfId="29755"/>
    <cellStyle name="1_Danh sach gui BC thuc hien KH2009_DK bo tri lai (chinh thuc)_Hoan chinh KH 2012 Von ho tro co MT 2 4" xfId="13340"/>
    <cellStyle name="1_Danh sach gui BC thuc hien KH2009_DK bo tri lai (chinh thuc)_Hoan chinh KH 2012 Von ho tro co MT 2 4 2" xfId="29756"/>
    <cellStyle name="1_Danh sach gui BC thuc hien KH2009_DK bo tri lai (chinh thuc)_Hoan chinh KH 2012 Von ho tro co MT 2 5" xfId="29753"/>
    <cellStyle name="1_Danh sach gui BC thuc hien KH2009_DK bo tri lai (chinh thuc)_Hoan chinh KH 2012 Von ho tro co MT 20" xfId="13341"/>
    <cellStyle name="1_Danh sach gui BC thuc hien KH2009_DK bo tri lai (chinh thuc)_Hoan chinh KH 2012 Von ho tro co MT 20 2" xfId="29757"/>
    <cellStyle name="1_Danh sach gui BC thuc hien KH2009_DK bo tri lai (chinh thuc)_Hoan chinh KH 2012 Von ho tro co MT 21" xfId="29706"/>
    <cellStyle name="1_Danh sach gui BC thuc hien KH2009_DK bo tri lai (chinh thuc)_Hoan chinh KH 2012 Von ho tro co MT 3" xfId="13342"/>
    <cellStyle name="1_Danh sach gui BC thuc hien KH2009_DK bo tri lai (chinh thuc)_Hoan chinh KH 2012 Von ho tro co MT 3 2" xfId="13343"/>
    <cellStyle name="1_Danh sach gui BC thuc hien KH2009_DK bo tri lai (chinh thuc)_Hoan chinh KH 2012 Von ho tro co MT 3 2 2" xfId="29759"/>
    <cellStyle name="1_Danh sach gui BC thuc hien KH2009_DK bo tri lai (chinh thuc)_Hoan chinh KH 2012 Von ho tro co MT 3 3" xfId="13344"/>
    <cellStyle name="1_Danh sach gui BC thuc hien KH2009_DK bo tri lai (chinh thuc)_Hoan chinh KH 2012 Von ho tro co MT 3 3 2" xfId="29760"/>
    <cellStyle name="1_Danh sach gui BC thuc hien KH2009_DK bo tri lai (chinh thuc)_Hoan chinh KH 2012 Von ho tro co MT 3 4" xfId="13345"/>
    <cellStyle name="1_Danh sach gui BC thuc hien KH2009_DK bo tri lai (chinh thuc)_Hoan chinh KH 2012 Von ho tro co MT 3 4 2" xfId="29761"/>
    <cellStyle name="1_Danh sach gui BC thuc hien KH2009_DK bo tri lai (chinh thuc)_Hoan chinh KH 2012 Von ho tro co MT 3 5" xfId="29758"/>
    <cellStyle name="1_Danh sach gui BC thuc hien KH2009_DK bo tri lai (chinh thuc)_Hoan chinh KH 2012 Von ho tro co MT 4" xfId="13346"/>
    <cellStyle name="1_Danh sach gui BC thuc hien KH2009_DK bo tri lai (chinh thuc)_Hoan chinh KH 2012 Von ho tro co MT 4 2" xfId="13347"/>
    <cellStyle name="1_Danh sach gui BC thuc hien KH2009_DK bo tri lai (chinh thuc)_Hoan chinh KH 2012 Von ho tro co MT 4 2 2" xfId="29763"/>
    <cellStyle name="1_Danh sach gui BC thuc hien KH2009_DK bo tri lai (chinh thuc)_Hoan chinh KH 2012 Von ho tro co MT 4 3" xfId="13348"/>
    <cellStyle name="1_Danh sach gui BC thuc hien KH2009_DK bo tri lai (chinh thuc)_Hoan chinh KH 2012 Von ho tro co MT 4 3 2" xfId="29764"/>
    <cellStyle name="1_Danh sach gui BC thuc hien KH2009_DK bo tri lai (chinh thuc)_Hoan chinh KH 2012 Von ho tro co MT 4 4" xfId="13349"/>
    <cellStyle name="1_Danh sach gui BC thuc hien KH2009_DK bo tri lai (chinh thuc)_Hoan chinh KH 2012 Von ho tro co MT 4 4 2" xfId="29765"/>
    <cellStyle name="1_Danh sach gui BC thuc hien KH2009_DK bo tri lai (chinh thuc)_Hoan chinh KH 2012 Von ho tro co MT 4 5" xfId="29762"/>
    <cellStyle name="1_Danh sach gui BC thuc hien KH2009_DK bo tri lai (chinh thuc)_Hoan chinh KH 2012 Von ho tro co MT 5" xfId="13350"/>
    <cellStyle name="1_Danh sach gui BC thuc hien KH2009_DK bo tri lai (chinh thuc)_Hoan chinh KH 2012 Von ho tro co MT 5 2" xfId="13351"/>
    <cellStyle name="1_Danh sach gui BC thuc hien KH2009_DK bo tri lai (chinh thuc)_Hoan chinh KH 2012 Von ho tro co MT 5 2 2" xfId="29767"/>
    <cellStyle name="1_Danh sach gui BC thuc hien KH2009_DK bo tri lai (chinh thuc)_Hoan chinh KH 2012 Von ho tro co MT 5 3" xfId="13352"/>
    <cellStyle name="1_Danh sach gui BC thuc hien KH2009_DK bo tri lai (chinh thuc)_Hoan chinh KH 2012 Von ho tro co MT 5 3 2" xfId="29768"/>
    <cellStyle name="1_Danh sach gui BC thuc hien KH2009_DK bo tri lai (chinh thuc)_Hoan chinh KH 2012 Von ho tro co MT 5 4" xfId="13353"/>
    <cellStyle name="1_Danh sach gui BC thuc hien KH2009_DK bo tri lai (chinh thuc)_Hoan chinh KH 2012 Von ho tro co MT 5 4 2" xfId="29769"/>
    <cellStyle name="1_Danh sach gui BC thuc hien KH2009_DK bo tri lai (chinh thuc)_Hoan chinh KH 2012 Von ho tro co MT 5 5" xfId="29766"/>
    <cellStyle name="1_Danh sach gui BC thuc hien KH2009_DK bo tri lai (chinh thuc)_Hoan chinh KH 2012 Von ho tro co MT 6" xfId="13354"/>
    <cellStyle name="1_Danh sach gui BC thuc hien KH2009_DK bo tri lai (chinh thuc)_Hoan chinh KH 2012 Von ho tro co MT 6 2" xfId="13355"/>
    <cellStyle name="1_Danh sach gui BC thuc hien KH2009_DK bo tri lai (chinh thuc)_Hoan chinh KH 2012 Von ho tro co MT 6 2 2" xfId="29771"/>
    <cellStyle name="1_Danh sach gui BC thuc hien KH2009_DK bo tri lai (chinh thuc)_Hoan chinh KH 2012 Von ho tro co MT 6 3" xfId="13356"/>
    <cellStyle name="1_Danh sach gui BC thuc hien KH2009_DK bo tri lai (chinh thuc)_Hoan chinh KH 2012 Von ho tro co MT 6 3 2" xfId="29772"/>
    <cellStyle name="1_Danh sach gui BC thuc hien KH2009_DK bo tri lai (chinh thuc)_Hoan chinh KH 2012 Von ho tro co MT 6 4" xfId="13357"/>
    <cellStyle name="1_Danh sach gui BC thuc hien KH2009_DK bo tri lai (chinh thuc)_Hoan chinh KH 2012 Von ho tro co MT 6 4 2" xfId="29773"/>
    <cellStyle name="1_Danh sach gui BC thuc hien KH2009_DK bo tri lai (chinh thuc)_Hoan chinh KH 2012 Von ho tro co MT 6 5" xfId="29770"/>
    <cellStyle name="1_Danh sach gui BC thuc hien KH2009_DK bo tri lai (chinh thuc)_Hoan chinh KH 2012 Von ho tro co MT 7" xfId="13358"/>
    <cellStyle name="1_Danh sach gui BC thuc hien KH2009_DK bo tri lai (chinh thuc)_Hoan chinh KH 2012 Von ho tro co MT 7 2" xfId="13359"/>
    <cellStyle name="1_Danh sach gui BC thuc hien KH2009_DK bo tri lai (chinh thuc)_Hoan chinh KH 2012 Von ho tro co MT 7 2 2" xfId="29775"/>
    <cellStyle name="1_Danh sach gui BC thuc hien KH2009_DK bo tri lai (chinh thuc)_Hoan chinh KH 2012 Von ho tro co MT 7 3" xfId="13360"/>
    <cellStyle name="1_Danh sach gui BC thuc hien KH2009_DK bo tri lai (chinh thuc)_Hoan chinh KH 2012 Von ho tro co MT 7 3 2" xfId="29776"/>
    <cellStyle name="1_Danh sach gui BC thuc hien KH2009_DK bo tri lai (chinh thuc)_Hoan chinh KH 2012 Von ho tro co MT 7 4" xfId="13361"/>
    <cellStyle name="1_Danh sach gui BC thuc hien KH2009_DK bo tri lai (chinh thuc)_Hoan chinh KH 2012 Von ho tro co MT 7 4 2" xfId="29777"/>
    <cellStyle name="1_Danh sach gui BC thuc hien KH2009_DK bo tri lai (chinh thuc)_Hoan chinh KH 2012 Von ho tro co MT 7 5" xfId="29774"/>
    <cellStyle name="1_Danh sach gui BC thuc hien KH2009_DK bo tri lai (chinh thuc)_Hoan chinh KH 2012 Von ho tro co MT 8" xfId="13362"/>
    <cellStyle name="1_Danh sach gui BC thuc hien KH2009_DK bo tri lai (chinh thuc)_Hoan chinh KH 2012 Von ho tro co MT 8 2" xfId="13363"/>
    <cellStyle name="1_Danh sach gui BC thuc hien KH2009_DK bo tri lai (chinh thuc)_Hoan chinh KH 2012 Von ho tro co MT 8 2 2" xfId="29779"/>
    <cellStyle name="1_Danh sach gui BC thuc hien KH2009_DK bo tri lai (chinh thuc)_Hoan chinh KH 2012 Von ho tro co MT 8 3" xfId="13364"/>
    <cellStyle name="1_Danh sach gui BC thuc hien KH2009_DK bo tri lai (chinh thuc)_Hoan chinh KH 2012 Von ho tro co MT 8 3 2" xfId="29780"/>
    <cellStyle name="1_Danh sach gui BC thuc hien KH2009_DK bo tri lai (chinh thuc)_Hoan chinh KH 2012 Von ho tro co MT 8 4" xfId="13365"/>
    <cellStyle name="1_Danh sach gui BC thuc hien KH2009_DK bo tri lai (chinh thuc)_Hoan chinh KH 2012 Von ho tro co MT 8 4 2" xfId="29781"/>
    <cellStyle name="1_Danh sach gui BC thuc hien KH2009_DK bo tri lai (chinh thuc)_Hoan chinh KH 2012 Von ho tro co MT 8 5" xfId="29778"/>
    <cellStyle name="1_Danh sach gui BC thuc hien KH2009_DK bo tri lai (chinh thuc)_Hoan chinh KH 2012 Von ho tro co MT 9" xfId="13366"/>
    <cellStyle name="1_Danh sach gui BC thuc hien KH2009_DK bo tri lai (chinh thuc)_Hoan chinh KH 2012 Von ho tro co MT 9 2" xfId="13367"/>
    <cellStyle name="1_Danh sach gui BC thuc hien KH2009_DK bo tri lai (chinh thuc)_Hoan chinh KH 2012 Von ho tro co MT 9 2 2" xfId="29783"/>
    <cellStyle name="1_Danh sach gui BC thuc hien KH2009_DK bo tri lai (chinh thuc)_Hoan chinh KH 2012 Von ho tro co MT 9 3" xfId="13368"/>
    <cellStyle name="1_Danh sach gui BC thuc hien KH2009_DK bo tri lai (chinh thuc)_Hoan chinh KH 2012 Von ho tro co MT 9 3 2" xfId="29784"/>
    <cellStyle name="1_Danh sach gui BC thuc hien KH2009_DK bo tri lai (chinh thuc)_Hoan chinh KH 2012 Von ho tro co MT 9 4" xfId="13369"/>
    <cellStyle name="1_Danh sach gui BC thuc hien KH2009_DK bo tri lai (chinh thuc)_Hoan chinh KH 2012 Von ho tro co MT 9 4 2" xfId="29785"/>
    <cellStyle name="1_Danh sach gui BC thuc hien KH2009_DK bo tri lai (chinh thuc)_Hoan chinh KH 2012 Von ho tro co MT 9 5" xfId="29782"/>
    <cellStyle name="1_Danh sach gui BC thuc hien KH2009_DK bo tri lai (chinh thuc)_Hoan chinh KH 2012 Von ho tro co MT_Bao cao giai ngan quy I" xfId="13370"/>
    <cellStyle name="1_Danh sach gui BC thuc hien KH2009_DK bo tri lai (chinh thuc)_Hoan chinh KH 2012 Von ho tro co MT_Bao cao giai ngan quy I 2" xfId="13371"/>
    <cellStyle name="1_Danh sach gui BC thuc hien KH2009_DK bo tri lai (chinh thuc)_Hoan chinh KH 2012 Von ho tro co MT_Bao cao giai ngan quy I 2 2" xfId="13372"/>
    <cellStyle name="1_Danh sach gui BC thuc hien KH2009_DK bo tri lai (chinh thuc)_Hoan chinh KH 2012 Von ho tro co MT_Bao cao giai ngan quy I 2 2 2" xfId="29788"/>
    <cellStyle name="1_Danh sach gui BC thuc hien KH2009_DK bo tri lai (chinh thuc)_Hoan chinh KH 2012 Von ho tro co MT_Bao cao giai ngan quy I 2 3" xfId="13373"/>
    <cellStyle name="1_Danh sach gui BC thuc hien KH2009_DK bo tri lai (chinh thuc)_Hoan chinh KH 2012 Von ho tro co MT_Bao cao giai ngan quy I 2 3 2" xfId="29789"/>
    <cellStyle name="1_Danh sach gui BC thuc hien KH2009_DK bo tri lai (chinh thuc)_Hoan chinh KH 2012 Von ho tro co MT_Bao cao giai ngan quy I 2 4" xfId="13374"/>
    <cellStyle name="1_Danh sach gui BC thuc hien KH2009_DK bo tri lai (chinh thuc)_Hoan chinh KH 2012 Von ho tro co MT_Bao cao giai ngan quy I 2 4 2" xfId="29790"/>
    <cellStyle name="1_Danh sach gui BC thuc hien KH2009_DK bo tri lai (chinh thuc)_Hoan chinh KH 2012 Von ho tro co MT_Bao cao giai ngan quy I 2 5" xfId="29787"/>
    <cellStyle name="1_Danh sach gui BC thuc hien KH2009_DK bo tri lai (chinh thuc)_Hoan chinh KH 2012 Von ho tro co MT_Bao cao giai ngan quy I 3" xfId="13375"/>
    <cellStyle name="1_Danh sach gui BC thuc hien KH2009_DK bo tri lai (chinh thuc)_Hoan chinh KH 2012 Von ho tro co MT_Bao cao giai ngan quy I 3 2" xfId="13376"/>
    <cellStyle name="1_Danh sach gui BC thuc hien KH2009_DK bo tri lai (chinh thuc)_Hoan chinh KH 2012 Von ho tro co MT_Bao cao giai ngan quy I 3 2 2" xfId="29792"/>
    <cellStyle name="1_Danh sach gui BC thuc hien KH2009_DK bo tri lai (chinh thuc)_Hoan chinh KH 2012 Von ho tro co MT_Bao cao giai ngan quy I 3 3" xfId="13377"/>
    <cellStyle name="1_Danh sach gui BC thuc hien KH2009_DK bo tri lai (chinh thuc)_Hoan chinh KH 2012 Von ho tro co MT_Bao cao giai ngan quy I 3 3 2" xfId="29793"/>
    <cellStyle name="1_Danh sach gui BC thuc hien KH2009_DK bo tri lai (chinh thuc)_Hoan chinh KH 2012 Von ho tro co MT_Bao cao giai ngan quy I 3 4" xfId="13378"/>
    <cellStyle name="1_Danh sach gui BC thuc hien KH2009_DK bo tri lai (chinh thuc)_Hoan chinh KH 2012 Von ho tro co MT_Bao cao giai ngan quy I 3 4 2" xfId="29794"/>
    <cellStyle name="1_Danh sach gui BC thuc hien KH2009_DK bo tri lai (chinh thuc)_Hoan chinh KH 2012 Von ho tro co MT_Bao cao giai ngan quy I 3 5" xfId="29791"/>
    <cellStyle name="1_Danh sach gui BC thuc hien KH2009_DK bo tri lai (chinh thuc)_Hoan chinh KH 2012 Von ho tro co MT_Bao cao giai ngan quy I 4" xfId="13379"/>
    <cellStyle name="1_Danh sach gui BC thuc hien KH2009_DK bo tri lai (chinh thuc)_Hoan chinh KH 2012 Von ho tro co MT_Bao cao giai ngan quy I 4 2" xfId="29795"/>
    <cellStyle name="1_Danh sach gui BC thuc hien KH2009_DK bo tri lai (chinh thuc)_Hoan chinh KH 2012 Von ho tro co MT_Bao cao giai ngan quy I 5" xfId="13380"/>
    <cellStyle name="1_Danh sach gui BC thuc hien KH2009_DK bo tri lai (chinh thuc)_Hoan chinh KH 2012 Von ho tro co MT_Bao cao giai ngan quy I 5 2" xfId="29796"/>
    <cellStyle name="1_Danh sach gui BC thuc hien KH2009_DK bo tri lai (chinh thuc)_Hoan chinh KH 2012 Von ho tro co MT_Bao cao giai ngan quy I 6" xfId="13381"/>
    <cellStyle name="1_Danh sach gui BC thuc hien KH2009_DK bo tri lai (chinh thuc)_Hoan chinh KH 2012 Von ho tro co MT_Bao cao giai ngan quy I 6 2" xfId="29797"/>
    <cellStyle name="1_Danh sach gui BC thuc hien KH2009_DK bo tri lai (chinh thuc)_Hoan chinh KH 2012 Von ho tro co MT_Bao cao giai ngan quy I 7" xfId="29786"/>
    <cellStyle name="1_Danh sach gui BC thuc hien KH2009_DK bo tri lai (chinh thuc)_Hoan chinh KH 2012 Von ho tro co MT_BC von DTPT 6 thang 2012" xfId="13382"/>
    <cellStyle name="1_Danh sach gui BC thuc hien KH2009_DK bo tri lai (chinh thuc)_Hoan chinh KH 2012 Von ho tro co MT_BC von DTPT 6 thang 2012 2" xfId="13383"/>
    <cellStyle name="1_Danh sach gui BC thuc hien KH2009_DK bo tri lai (chinh thuc)_Hoan chinh KH 2012 Von ho tro co MT_BC von DTPT 6 thang 2012 2 2" xfId="13384"/>
    <cellStyle name="1_Danh sach gui BC thuc hien KH2009_DK bo tri lai (chinh thuc)_Hoan chinh KH 2012 Von ho tro co MT_BC von DTPT 6 thang 2012 2 2 2" xfId="29800"/>
    <cellStyle name="1_Danh sach gui BC thuc hien KH2009_DK bo tri lai (chinh thuc)_Hoan chinh KH 2012 Von ho tro co MT_BC von DTPT 6 thang 2012 2 3" xfId="13385"/>
    <cellStyle name="1_Danh sach gui BC thuc hien KH2009_DK bo tri lai (chinh thuc)_Hoan chinh KH 2012 Von ho tro co MT_BC von DTPT 6 thang 2012 2 3 2" xfId="29801"/>
    <cellStyle name="1_Danh sach gui BC thuc hien KH2009_DK bo tri lai (chinh thuc)_Hoan chinh KH 2012 Von ho tro co MT_BC von DTPT 6 thang 2012 2 4" xfId="13386"/>
    <cellStyle name="1_Danh sach gui BC thuc hien KH2009_DK bo tri lai (chinh thuc)_Hoan chinh KH 2012 Von ho tro co MT_BC von DTPT 6 thang 2012 2 4 2" xfId="29802"/>
    <cellStyle name="1_Danh sach gui BC thuc hien KH2009_DK bo tri lai (chinh thuc)_Hoan chinh KH 2012 Von ho tro co MT_BC von DTPT 6 thang 2012 2 5" xfId="29799"/>
    <cellStyle name="1_Danh sach gui BC thuc hien KH2009_DK bo tri lai (chinh thuc)_Hoan chinh KH 2012 Von ho tro co MT_BC von DTPT 6 thang 2012 3" xfId="13387"/>
    <cellStyle name="1_Danh sach gui BC thuc hien KH2009_DK bo tri lai (chinh thuc)_Hoan chinh KH 2012 Von ho tro co MT_BC von DTPT 6 thang 2012 3 2" xfId="13388"/>
    <cellStyle name="1_Danh sach gui BC thuc hien KH2009_DK bo tri lai (chinh thuc)_Hoan chinh KH 2012 Von ho tro co MT_BC von DTPT 6 thang 2012 3 2 2" xfId="29804"/>
    <cellStyle name="1_Danh sach gui BC thuc hien KH2009_DK bo tri lai (chinh thuc)_Hoan chinh KH 2012 Von ho tro co MT_BC von DTPT 6 thang 2012 3 3" xfId="13389"/>
    <cellStyle name="1_Danh sach gui BC thuc hien KH2009_DK bo tri lai (chinh thuc)_Hoan chinh KH 2012 Von ho tro co MT_BC von DTPT 6 thang 2012 3 3 2" xfId="29805"/>
    <cellStyle name="1_Danh sach gui BC thuc hien KH2009_DK bo tri lai (chinh thuc)_Hoan chinh KH 2012 Von ho tro co MT_BC von DTPT 6 thang 2012 3 4" xfId="13390"/>
    <cellStyle name="1_Danh sach gui BC thuc hien KH2009_DK bo tri lai (chinh thuc)_Hoan chinh KH 2012 Von ho tro co MT_BC von DTPT 6 thang 2012 3 4 2" xfId="29806"/>
    <cellStyle name="1_Danh sach gui BC thuc hien KH2009_DK bo tri lai (chinh thuc)_Hoan chinh KH 2012 Von ho tro co MT_BC von DTPT 6 thang 2012 3 5" xfId="29803"/>
    <cellStyle name="1_Danh sach gui BC thuc hien KH2009_DK bo tri lai (chinh thuc)_Hoan chinh KH 2012 Von ho tro co MT_BC von DTPT 6 thang 2012 4" xfId="13391"/>
    <cellStyle name="1_Danh sach gui BC thuc hien KH2009_DK bo tri lai (chinh thuc)_Hoan chinh KH 2012 Von ho tro co MT_BC von DTPT 6 thang 2012 4 2" xfId="29807"/>
    <cellStyle name="1_Danh sach gui BC thuc hien KH2009_DK bo tri lai (chinh thuc)_Hoan chinh KH 2012 Von ho tro co MT_BC von DTPT 6 thang 2012 5" xfId="13392"/>
    <cellStyle name="1_Danh sach gui BC thuc hien KH2009_DK bo tri lai (chinh thuc)_Hoan chinh KH 2012 Von ho tro co MT_BC von DTPT 6 thang 2012 5 2" xfId="29808"/>
    <cellStyle name="1_Danh sach gui BC thuc hien KH2009_DK bo tri lai (chinh thuc)_Hoan chinh KH 2012 Von ho tro co MT_BC von DTPT 6 thang 2012 6" xfId="13393"/>
    <cellStyle name="1_Danh sach gui BC thuc hien KH2009_DK bo tri lai (chinh thuc)_Hoan chinh KH 2012 Von ho tro co MT_BC von DTPT 6 thang 2012 6 2" xfId="29809"/>
    <cellStyle name="1_Danh sach gui BC thuc hien KH2009_DK bo tri lai (chinh thuc)_Hoan chinh KH 2012 Von ho tro co MT_BC von DTPT 6 thang 2012 7" xfId="29798"/>
    <cellStyle name="1_Danh sach gui BC thuc hien KH2009_DK bo tri lai (chinh thuc)_Hoan chinh KH 2012 Von ho tro co MT_Bieu du thao QD von ho tro co MT" xfId="13394"/>
    <cellStyle name="1_Danh sach gui BC thuc hien KH2009_DK bo tri lai (chinh thuc)_Hoan chinh KH 2012 Von ho tro co MT_Bieu du thao QD von ho tro co MT 2" xfId="13395"/>
    <cellStyle name="1_Danh sach gui BC thuc hien KH2009_DK bo tri lai (chinh thuc)_Hoan chinh KH 2012 Von ho tro co MT_Bieu du thao QD von ho tro co MT 2 2" xfId="13396"/>
    <cellStyle name="1_Danh sach gui BC thuc hien KH2009_DK bo tri lai (chinh thuc)_Hoan chinh KH 2012 Von ho tro co MT_Bieu du thao QD von ho tro co MT 2 2 2" xfId="29812"/>
    <cellStyle name="1_Danh sach gui BC thuc hien KH2009_DK bo tri lai (chinh thuc)_Hoan chinh KH 2012 Von ho tro co MT_Bieu du thao QD von ho tro co MT 2 3" xfId="13397"/>
    <cellStyle name="1_Danh sach gui BC thuc hien KH2009_DK bo tri lai (chinh thuc)_Hoan chinh KH 2012 Von ho tro co MT_Bieu du thao QD von ho tro co MT 2 3 2" xfId="29813"/>
    <cellStyle name="1_Danh sach gui BC thuc hien KH2009_DK bo tri lai (chinh thuc)_Hoan chinh KH 2012 Von ho tro co MT_Bieu du thao QD von ho tro co MT 2 4" xfId="13398"/>
    <cellStyle name="1_Danh sach gui BC thuc hien KH2009_DK bo tri lai (chinh thuc)_Hoan chinh KH 2012 Von ho tro co MT_Bieu du thao QD von ho tro co MT 2 4 2" xfId="29814"/>
    <cellStyle name="1_Danh sach gui BC thuc hien KH2009_DK bo tri lai (chinh thuc)_Hoan chinh KH 2012 Von ho tro co MT_Bieu du thao QD von ho tro co MT 2 5" xfId="29811"/>
    <cellStyle name="1_Danh sach gui BC thuc hien KH2009_DK bo tri lai (chinh thuc)_Hoan chinh KH 2012 Von ho tro co MT_Bieu du thao QD von ho tro co MT 3" xfId="13399"/>
    <cellStyle name="1_Danh sach gui BC thuc hien KH2009_DK bo tri lai (chinh thuc)_Hoan chinh KH 2012 Von ho tro co MT_Bieu du thao QD von ho tro co MT 3 2" xfId="13400"/>
    <cellStyle name="1_Danh sach gui BC thuc hien KH2009_DK bo tri lai (chinh thuc)_Hoan chinh KH 2012 Von ho tro co MT_Bieu du thao QD von ho tro co MT 3 2 2" xfId="29816"/>
    <cellStyle name="1_Danh sach gui BC thuc hien KH2009_DK bo tri lai (chinh thuc)_Hoan chinh KH 2012 Von ho tro co MT_Bieu du thao QD von ho tro co MT 3 3" xfId="13401"/>
    <cellStyle name="1_Danh sach gui BC thuc hien KH2009_DK bo tri lai (chinh thuc)_Hoan chinh KH 2012 Von ho tro co MT_Bieu du thao QD von ho tro co MT 3 3 2" xfId="29817"/>
    <cellStyle name="1_Danh sach gui BC thuc hien KH2009_DK bo tri lai (chinh thuc)_Hoan chinh KH 2012 Von ho tro co MT_Bieu du thao QD von ho tro co MT 3 4" xfId="13402"/>
    <cellStyle name="1_Danh sach gui BC thuc hien KH2009_DK bo tri lai (chinh thuc)_Hoan chinh KH 2012 Von ho tro co MT_Bieu du thao QD von ho tro co MT 3 4 2" xfId="29818"/>
    <cellStyle name="1_Danh sach gui BC thuc hien KH2009_DK bo tri lai (chinh thuc)_Hoan chinh KH 2012 Von ho tro co MT_Bieu du thao QD von ho tro co MT 3 5" xfId="29815"/>
    <cellStyle name="1_Danh sach gui BC thuc hien KH2009_DK bo tri lai (chinh thuc)_Hoan chinh KH 2012 Von ho tro co MT_Bieu du thao QD von ho tro co MT 4" xfId="13403"/>
    <cellStyle name="1_Danh sach gui BC thuc hien KH2009_DK bo tri lai (chinh thuc)_Hoan chinh KH 2012 Von ho tro co MT_Bieu du thao QD von ho tro co MT 4 2" xfId="29819"/>
    <cellStyle name="1_Danh sach gui BC thuc hien KH2009_DK bo tri lai (chinh thuc)_Hoan chinh KH 2012 Von ho tro co MT_Bieu du thao QD von ho tro co MT 5" xfId="13404"/>
    <cellStyle name="1_Danh sach gui BC thuc hien KH2009_DK bo tri lai (chinh thuc)_Hoan chinh KH 2012 Von ho tro co MT_Bieu du thao QD von ho tro co MT 5 2" xfId="29820"/>
    <cellStyle name="1_Danh sach gui BC thuc hien KH2009_DK bo tri lai (chinh thuc)_Hoan chinh KH 2012 Von ho tro co MT_Bieu du thao QD von ho tro co MT 6" xfId="13405"/>
    <cellStyle name="1_Danh sach gui BC thuc hien KH2009_DK bo tri lai (chinh thuc)_Hoan chinh KH 2012 Von ho tro co MT_Bieu du thao QD von ho tro co MT 6 2" xfId="29821"/>
    <cellStyle name="1_Danh sach gui BC thuc hien KH2009_DK bo tri lai (chinh thuc)_Hoan chinh KH 2012 Von ho tro co MT_Bieu du thao QD von ho tro co MT 7" xfId="29810"/>
    <cellStyle name="1_Danh sach gui BC thuc hien KH2009_DK bo tri lai (chinh thuc)_Hoan chinh KH 2012 Von ho tro co MT_Ke hoach 2012 theo doi (giai ngan 30.6.12)" xfId="13406"/>
    <cellStyle name="1_Danh sach gui BC thuc hien KH2009_DK bo tri lai (chinh thuc)_Hoan chinh KH 2012 Von ho tro co MT_Ke hoach 2012 theo doi (giai ngan 30.6.12) 2" xfId="13407"/>
    <cellStyle name="1_Danh sach gui BC thuc hien KH2009_DK bo tri lai (chinh thuc)_Hoan chinh KH 2012 Von ho tro co MT_Ke hoach 2012 theo doi (giai ngan 30.6.12) 2 2" xfId="13408"/>
    <cellStyle name="1_Danh sach gui BC thuc hien KH2009_DK bo tri lai (chinh thuc)_Hoan chinh KH 2012 Von ho tro co MT_Ke hoach 2012 theo doi (giai ngan 30.6.12) 2 2 2" xfId="29824"/>
    <cellStyle name="1_Danh sach gui BC thuc hien KH2009_DK bo tri lai (chinh thuc)_Hoan chinh KH 2012 Von ho tro co MT_Ke hoach 2012 theo doi (giai ngan 30.6.12) 2 3" xfId="13409"/>
    <cellStyle name="1_Danh sach gui BC thuc hien KH2009_DK bo tri lai (chinh thuc)_Hoan chinh KH 2012 Von ho tro co MT_Ke hoach 2012 theo doi (giai ngan 30.6.12) 2 3 2" xfId="29825"/>
    <cellStyle name="1_Danh sach gui BC thuc hien KH2009_DK bo tri lai (chinh thuc)_Hoan chinh KH 2012 Von ho tro co MT_Ke hoach 2012 theo doi (giai ngan 30.6.12) 2 4" xfId="13410"/>
    <cellStyle name="1_Danh sach gui BC thuc hien KH2009_DK bo tri lai (chinh thuc)_Hoan chinh KH 2012 Von ho tro co MT_Ke hoach 2012 theo doi (giai ngan 30.6.12) 2 4 2" xfId="29826"/>
    <cellStyle name="1_Danh sach gui BC thuc hien KH2009_DK bo tri lai (chinh thuc)_Hoan chinh KH 2012 Von ho tro co MT_Ke hoach 2012 theo doi (giai ngan 30.6.12) 2 5" xfId="29823"/>
    <cellStyle name="1_Danh sach gui BC thuc hien KH2009_DK bo tri lai (chinh thuc)_Hoan chinh KH 2012 Von ho tro co MT_Ke hoach 2012 theo doi (giai ngan 30.6.12) 3" xfId="13411"/>
    <cellStyle name="1_Danh sach gui BC thuc hien KH2009_DK bo tri lai (chinh thuc)_Hoan chinh KH 2012 Von ho tro co MT_Ke hoach 2012 theo doi (giai ngan 30.6.12) 3 2" xfId="13412"/>
    <cellStyle name="1_Danh sach gui BC thuc hien KH2009_DK bo tri lai (chinh thuc)_Hoan chinh KH 2012 Von ho tro co MT_Ke hoach 2012 theo doi (giai ngan 30.6.12) 3 2 2" xfId="29828"/>
    <cellStyle name="1_Danh sach gui BC thuc hien KH2009_DK bo tri lai (chinh thuc)_Hoan chinh KH 2012 Von ho tro co MT_Ke hoach 2012 theo doi (giai ngan 30.6.12) 3 3" xfId="13413"/>
    <cellStyle name="1_Danh sach gui BC thuc hien KH2009_DK bo tri lai (chinh thuc)_Hoan chinh KH 2012 Von ho tro co MT_Ke hoach 2012 theo doi (giai ngan 30.6.12) 3 3 2" xfId="29829"/>
    <cellStyle name="1_Danh sach gui BC thuc hien KH2009_DK bo tri lai (chinh thuc)_Hoan chinh KH 2012 Von ho tro co MT_Ke hoach 2012 theo doi (giai ngan 30.6.12) 3 4" xfId="13414"/>
    <cellStyle name="1_Danh sach gui BC thuc hien KH2009_DK bo tri lai (chinh thuc)_Hoan chinh KH 2012 Von ho tro co MT_Ke hoach 2012 theo doi (giai ngan 30.6.12) 3 4 2" xfId="29830"/>
    <cellStyle name="1_Danh sach gui BC thuc hien KH2009_DK bo tri lai (chinh thuc)_Hoan chinh KH 2012 Von ho tro co MT_Ke hoach 2012 theo doi (giai ngan 30.6.12) 3 5" xfId="29827"/>
    <cellStyle name="1_Danh sach gui BC thuc hien KH2009_DK bo tri lai (chinh thuc)_Hoan chinh KH 2012 Von ho tro co MT_Ke hoach 2012 theo doi (giai ngan 30.6.12) 4" xfId="13415"/>
    <cellStyle name="1_Danh sach gui BC thuc hien KH2009_DK bo tri lai (chinh thuc)_Hoan chinh KH 2012 Von ho tro co MT_Ke hoach 2012 theo doi (giai ngan 30.6.12) 4 2" xfId="29831"/>
    <cellStyle name="1_Danh sach gui BC thuc hien KH2009_DK bo tri lai (chinh thuc)_Hoan chinh KH 2012 Von ho tro co MT_Ke hoach 2012 theo doi (giai ngan 30.6.12) 5" xfId="13416"/>
    <cellStyle name="1_Danh sach gui BC thuc hien KH2009_DK bo tri lai (chinh thuc)_Hoan chinh KH 2012 Von ho tro co MT_Ke hoach 2012 theo doi (giai ngan 30.6.12) 5 2" xfId="29832"/>
    <cellStyle name="1_Danh sach gui BC thuc hien KH2009_DK bo tri lai (chinh thuc)_Hoan chinh KH 2012 Von ho tro co MT_Ke hoach 2012 theo doi (giai ngan 30.6.12) 6" xfId="13417"/>
    <cellStyle name="1_Danh sach gui BC thuc hien KH2009_DK bo tri lai (chinh thuc)_Hoan chinh KH 2012 Von ho tro co MT_Ke hoach 2012 theo doi (giai ngan 30.6.12) 6 2" xfId="29833"/>
    <cellStyle name="1_Danh sach gui BC thuc hien KH2009_DK bo tri lai (chinh thuc)_Hoan chinh KH 2012 Von ho tro co MT_Ke hoach 2012 theo doi (giai ngan 30.6.12) 7" xfId="29822"/>
    <cellStyle name="1_Danh sach gui BC thuc hien KH2009_DK bo tri lai (chinh thuc)_Ke hoach 2012 (theo doi)" xfId="13418"/>
    <cellStyle name="1_Danh sach gui BC thuc hien KH2009_DK bo tri lai (chinh thuc)_Ke hoach 2012 (theo doi) 2" xfId="13419"/>
    <cellStyle name="1_Danh sach gui BC thuc hien KH2009_DK bo tri lai (chinh thuc)_Ke hoach 2012 (theo doi) 2 2" xfId="13420"/>
    <cellStyle name="1_Danh sach gui BC thuc hien KH2009_DK bo tri lai (chinh thuc)_Ke hoach 2012 (theo doi) 2 2 2" xfId="29836"/>
    <cellStyle name="1_Danh sach gui BC thuc hien KH2009_DK bo tri lai (chinh thuc)_Ke hoach 2012 (theo doi) 2 3" xfId="13421"/>
    <cellStyle name="1_Danh sach gui BC thuc hien KH2009_DK bo tri lai (chinh thuc)_Ke hoach 2012 (theo doi) 2 3 2" xfId="29837"/>
    <cellStyle name="1_Danh sach gui BC thuc hien KH2009_DK bo tri lai (chinh thuc)_Ke hoach 2012 (theo doi) 2 4" xfId="13422"/>
    <cellStyle name="1_Danh sach gui BC thuc hien KH2009_DK bo tri lai (chinh thuc)_Ke hoach 2012 (theo doi) 2 4 2" xfId="29838"/>
    <cellStyle name="1_Danh sach gui BC thuc hien KH2009_DK bo tri lai (chinh thuc)_Ke hoach 2012 (theo doi) 2 5" xfId="29835"/>
    <cellStyle name="1_Danh sach gui BC thuc hien KH2009_DK bo tri lai (chinh thuc)_Ke hoach 2012 (theo doi) 3" xfId="13423"/>
    <cellStyle name="1_Danh sach gui BC thuc hien KH2009_DK bo tri lai (chinh thuc)_Ke hoach 2012 (theo doi) 3 2" xfId="13424"/>
    <cellStyle name="1_Danh sach gui BC thuc hien KH2009_DK bo tri lai (chinh thuc)_Ke hoach 2012 (theo doi) 3 2 2" xfId="29840"/>
    <cellStyle name="1_Danh sach gui BC thuc hien KH2009_DK bo tri lai (chinh thuc)_Ke hoach 2012 (theo doi) 3 3" xfId="13425"/>
    <cellStyle name="1_Danh sach gui BC thuc hien KH2009_DK bo tri lai (chinh thuc)_Ke hoach 2012 (theo doi) 3 3 2" xfId="29841"/>
    <cellStyle name="1_Danh sach gui BC thuc hien KH2009_DK bo tri lai (chinh thuc)_Ke hoach 2012 (theo doi) 3 4" xfId="13426"/>
    <cellStyle name="1_Danh sach gui BC thuc hien KH2009_DK bo tri lai (chinh thuc)_Ke hoach 2012 (theo doi) 3 4 2" xfId="29842"/>
    <cellStyle name="1_Danh sach gui BC thuc hien KH2009_DK bo tri lai (chinh thuc)_Ke hoach 2012 (theo doi) 3 5" xfId="29839"/>
    <cellStyle name="1_Danh sach gui BC thuc hien KH2009_DK bo tri lai (chinh thuc)_Ke hoach 2012 (theo doi) 4" xfId="13427"/>
    <cellStyle name="1_Danh sach gui BC thuc hien KH2009_DK bo tri lai (chinh thuc)_Ke hoach 2012 (theo doi) 4 2" xfId="29843"/>
    <cellStyle name="1_Danh sach gui BC thuc hien KH2009_DK bo tri lai (chinh thuc)_Ke hoach 2012 (theo doi) 5" xfId="13428"/>
    <cellStyle name="1_Danh sach gui BC thuc hien KH2009_DK bo tri lai (chinh thuc)_Ke hoach 2012 (theo doi) 5 2" xfId="29844"/>
    <cellStyle name="1_Danh sach gui BC thuc hien KH2009_DK bo tri lai (chinh thuc)_Ke hoach 2012 (theo doi) 6" xfId="13429"/>
    <cellStyle name="1_Danh sach gui BC thuc hien KH2009_DK bo tri lai (chinh thuc)_Ke hoach 2012 (theo doi) 6 2" xfId="29845"/>
    <cellStyle name="1_Danh sach gui BC thuc hien KH2009_DK bo tri lai (chinh thuc)_Ke hoach 2012 (theo doi) 7" xfId="29834"/>
    <cellStyle name="1_Danh sach gui BC thuc hien KH2009_DK bo tri lai (chinh thuc)_Ke hoach 2012 theo doi (giai ngan 30.6.12)" xfId="13430"/>
    <cellStyle name="1_Danh sach gui BC thuc hien KH2009_DK bo tri lai (chinh thuc)_Ke hoach 2012 theo doi (giai ngan 30.6.12) 2" xfId="13431"/>
    <cellStyle name="1_Danh sach gui BC thuc hien KH2009_DK bo tri lai (chinh thuc)_Ke hoach 2012 theo doi (giai ngan 30.6.12) 2 2" xfId="13432"/>
    <cellStyle name="1_Danh sach gui BC thuc hien KH2009_DK bo tri lai (chinh thuc)_Ke hoach 2012 theo doi (giai ngan 30.6.12) 2 2 2" xfId="29848"/>
    <cellStyle name="1_Danh sach gui BC thuc hien KH2009_DK bo tri lai (chinh thuc)_Ke hoach 2012 theo doi (giai ngan 30.6.12) 2 3" xfId="13433"/>
    <cellStyle name="1_Danh sach gui BC thuc hien KH2009_DK bo tri lai (chinh thuc)_Ke hoach 2012 theo doi (giai ngan 30.6.12) 2 3 2" xfId="29849"/>
    <cellStyle name="1_Danh sach gui BC thuc hien KH2009_DK bo tri lai (chinh thuc)_Ke hoach 2012 theo doi (giai ngan 30.6.12) 2 4" xfId="13434"/>
    <cellStyle name="1_Danh sach gui BC thuc hien KH2009_DK bo tri lai (chinh thuc)_Ke hoach 2012 theo doi (giai ngan 30.6.12) 2 4 2" xfId="29850"/>
    <cellStyle name="1_Danh sach gui BC thuc hien KH2009_DK bo tri lai (chinh thuc)_Ke hoach 2012 theo doi (giai ngan 30.6.12) 2 5" xfId="29847"/>
    <cellStyle name="1_Danh sach gui BC thuc hien KH2009_DK bo tri lai (chinh thuc)_Ke hoach 2012 theo doi (giai ngan 30.6.12) 3" xfId="13435"/>
    <cellStyle name="1_Danh sach gui BC thuc hien KH2009_DK bo tri lai (chinh thuc)_Ke hoach 2012 theo doi (giai ngan 30.6.12) 3 2" xfId="13436"/>
    <cellStyle name="1_Danh sach gui BC thuc hien KH2009_DK bo tri lai (chinh thuc)_Ke hoach 2012 theo doi (giai ngan 30.6.12) 3 2 2" xfId="29852"/>
    <cellStyle name="1_Danh sach gui BC thuc hien KH2009_DK bo tri lai (chinh thuc)_Ke hoach 2012 theo doi (giai ngan 30.6.12) 3 3" xfId="13437"/>
    <cellStyle name="1_Danh sach gui BC thuc hien KH2009_DK bo tri lai (chinh thuc)_Ke hoach 2012 theo doi (giai ngan 30.6.12) 3 3 2" xfId="29853"/>
    <cellStyle name="1_Danh sach gui BC thuc hien KH2009_DK bo tri lai (chinh thuc)_Ke hoach 2012 theo doi (giai ngan 30.6.12) 3 4" xfId="13438"/>
    <cellStyle name="1_Danh sach gui BC thuc hien KH2009_DK bo tri lai (chinh thuc)_Ke hoach 2012 theo doi (giai ngan 30.6.12) 3 4 2" xfId="29854"/>
    <cellStyle name="1_Danh sach gui BC thuc hien KH2009_DK bo tri lai (chinh thuc)_Ke hoach 2012 theo doi (giai ngan 30.6.12) 3 5" xfId="29851"/>
    <cellStyle name="1_Danh sach gui BC thuc hien KH2009_DK bo tri lai (chinh thuc)_Ke hoach 2012 theo doi (giai ngan 30.6.12) 4" xfId="13439"/>
    <cellStyle name="1_Danh sach gui BC thuc hien KH2009_DK bo tri lai (chinh thuc)_Ke hoach 2012 theo doi (giai ngan 30.6.12) 4 2" xfId="29855"/>
    <cellStyle name="1_Danh sach gui BC thuc hien KH2009_DK bo tri lai (chinh thuc)_Ke hoach 2012 theo doi (giai ngan 30.6.12) 5" xfId="13440"/>
    <cellStyle name="1_Danh sach gui BC thuc hien KH2009_DK bo tri lai (chinh thuc)_Ke hoach 2012 theo doi (giai ngan 30.6.12) 5 2" xfId="29856"/>
    <cellStyle name="1_Danh sach gui BC thuc hien KH2009_DK bo tri lai (chinh thuc)_Ke hoach 2012 theo doi (giai ngan 30.6.12) 6" xfId="13441"/>
    <cellStyle name="1_Danh sach gui BC thuc hien KH2009_DK bo tri lai (chinh thuc)_Ke hoach 2012 theo doi (giai ngan 30.6.12) 6 2" xfId="29857"/>
    <cellStyle name="1_Danh sach gui BC thuc hien KH2009_DK bo tri lai (chinh thuc)_Ke hoach 2012 theo doi (giai ngan 30.6.12) 7" xfId="29846"/>
    <cellStyle name="1_Danh sach gui BC thuc hien KH2009_Ke hoach 2009 (theo doi) -1" xfId="13442"/>
    <cellStyle name="1_Danh sach gui BC thuc hien KH2009_Ke hoach 2009 (theo doi) -1 2" xfId="13443"/>
    <cellStyle name="1_Danh sach gui BC thuc hien KH2009_Ke hoach 2009 (theo doi) -1 2 2" xfId="13444"/>
    <cellStyle name="1_Danh sach gui BC thuc hien KH2009_Ke hoach 2009 (theo doi) -1 2 2 2" xfId="29860"/>
    <cellStyle name="1_Danh sach gui BC thuc hien KH2009_Ke hoach 2009 (theo doi) -1 2 3" xfId="13445"/>
    <cellStyle name="1_Danh sach gui BC thuc hien KH2009_Ke hoach 2009 (theo doi) -1 2 3 2" xfId="29861"/>
    <cellStyle name="1_Danh sach gui BC thuc hien KH2009_Ke hoach 2009 (theo doi) -1 2 4" xfId="13446"/>
    <cellStyle name="1_Danh sach gui BC thuc hien KH2009_Ke hoach 2009 (theo doi) -1 2 4 2" xfId="29862"/>
    <cellStyle name="1_Danh sach gui BC thuc hien KH2009_Ke hoach 2009 (theo doi) -1 2 5" xfId="29859"/>
    <cellStyle name="1_Danh sach gui BC thuc hien KH2009_Ke hoach 2009 (theo doi) -1 3" xfId="13447"/>
    <cellStyle name="1_Danh sach gui BC thuc hien KH2009_Ke hoach 2009 (theo doi) -1 3 2" xfId="29863"/>
    <cellStyle name="1_Danh sach gui BC thuc hien KH2009_Ke hoach 2009 (theo doi) -1 4" xfId="13448"/>
    <cellStyle name="1_Danh sach gui BC thuc hien KH2009_Ke hoach 2009 (theo doi) -1 4 2" xfId="29864"/>
    <cellStyle name="1_Danh sach gui BC thuc hien KH2009_Ke hoach 2009 (theo doi) -1 5" xfId="13449"/>
    <cellStyle name="1_Danh sach gui BC thuc hien KH2009_Ke hoach 2009 (theo doi) -1 5 2" xfId="29865"/>
    <cellStyle name="1_Danh sach gui BC thuc hien KH2009_Ke hoach 2009 (theo doi) -1 6" xfId="29858"/>
    <cellStyle name="1_Danh sach gui BC thuc hien KH2009_Ke hoach 2009 (theo doi) -1_Bao cao tinh hinh thuc hien KH 2009 den 31-01-10" xfId="13450"/>
    <cellStyle name="1_Danh sach gui BC thuc hien KH2009_Ke hoach 2009 (theo doi) -1_Bao cao tinh hinh thuc hien KH 2009 den 31-01-10 2" xfId="13451"/>
    <cellStyle name="1_Danh sach gui BC thuc hien KH2009_Ke hoach 2009 (theo doi) -1_Bao cao tinh hinh thuc hien KH 2009 den 31-01-10 2 2" xfId="13452"/>
    <cellStyle name="1_Danh sach gui BC thuc hien KH2009_Ke hoach 2009 (theo doi) -1_Bao cao tinh hinh thuc hien KH 2009 den 31-01-10 2 2 2" xfId="13453"/>
    <cellStyle name="1_Danh sach gui BC thuc hien KH2009_Ke hoach 2009 (theo doi) -1_Bao cao tinh hinh thuc hien KH 2009 den 31-01-10 2 2 2 2" xfId="29869"/>
    <cellStyle name="1_Danh sach gui BC thuc hien KH2009_Ke hoach 2009 (theo doi) -1_Bao cao tinh hinh thuc hien KH 2009 den 31-01-10 2 2 3" xfId="13454"/>
    <cellStyle name="1_Danh sach gui BC thuc hien KH2009_Ke hoach 2009 (theo doi) -1_Bao cao tinh hinh thuc hien KH 2009 den 31-01-10 2 2 3 2" xfId="29870"/>
    <cellStyle name="1_Danh sach gui BC thuc hien KH2009_Ke hoach 2009 (theo doi) -1_Bao cao tinh hinh thuc hien KH 2009 den 31-01-10 2 2 4" xfId="13455"/>
    <cellStyle name="1_Danh sach gui BC thuc hien KH2009_Ke hoach 2009 (theo doi) -1_Bao cao tinh hinh thuc hien KH 2009 den 31-01-10 2 2 4 2" xfId="29871"/>
    <cellStyle name="1_Danh sach gui BC thuc hien KH2009_Ke hoach 2009 (theo doi) -1_Bao cao tinh hinh thuc hien KH 2009 den 31-01-10 2 2 5" xfId="29868"/>
    <cellStyle name="1_Danh sach gui BC thuc hien KH2009_Ke hoach 2009 (theo doi) -1_Bao cao tinh hinh thuc hien KH 2009 den 31-01-10 2 3" xfId="13456"/>
    <cellStyle name="1_Danh sach gui BC thuc hien KH2009_Ke hoach 2009 (theo doi) -1_Bao cao tinh hinh thuc hien KH 2009 den 31-01-10 2 3 2" xfId="29872"/>
    <cellStyle name="1_Danh sach gui BC thuc hien KH2009_Ke hoach 2009 (theo doi) -1_Bao cao tinh hinh thuc hien KH 2009 den 31-01-10 2 4" xfId="13457"/>
    <cellStyle name="1_Danh sach gui BC thuc hien KH2009_Ke hoach 2009 (theo doi) -1_Bao cao tinh hinh thuc hien KH 2009 den 31-01-10 2 4 2" xfId="29873"/>
    <cellStyle name="1_Danh sach gui BC thuc hien KH2009_Ke hoach 2009 (theo doi) -1_Bao cao tinh hinh thuc hien KH 2009 den 31-01-10 2 5" xfId="13458"/>
    <cellStyle name="1_Danh sach gui BC thuc hien KH2009_Ke hoach 2009 (theo doi) -1_Bao cao tinh hinh thuc hien KH 2009 den 31-01-10 2 5 2" xfId="29874"/>
    <cellStyle name="1_Danh sach gui BC thuc hien KH2009_Ke hoach 2009 (theo doi) -1_Bao cao tinh hinh thuc hien KH 2009 den 31-01-10 2 6" xfId="29867"/>
    <cellStyle name="1_Danh sach gui BC thuc hien KH2009_Ke hoach 2009 (theo doi) -1_Bao cao tinh hinh thuc hien KH 2009 den 31-01-10 3" xfId="13459"/>
    <cellStyle name="1_Danh sach gui BC thuc hien KH2009_Ke hoach 2009 (theo doi) -1_Bao cao tinh hinh thuc hien KH 2009 den 31-01-10 3 2" xfId="13460"/>
    <cellStyle name="1_Danh sach gui BC thuc hien KH2009_Ke hoach 2009 (theo doi) -1_Bao cao tinh hinh thuc hien KH 2009 den 31-01-10 3 2 2" xfId="29876"/>
    <cellStyle name="1_Danh sach gui BC thuc hien KH2009_Ke hoach 2009 (theo doi) -1_Bao cao tinh hinh thuc hien KH 2009 den 31-01-10 3 3" xfId="13461"/>
    <cellStyle name="1_Danh sach gui BC thuc hien KH2009_Ke hoach 2009 (theo doi) -1_Bao cao tinh hinh thuc hien KH 2009 den 31-01-10 3 3 2" xfId="29877"/>
    <cellStyle name="1_Danh sach gui BC thuc hien KH2009_Ke hoach 2009 (theo doi) -1_Bao cao tinh hinh thuc hien KH 2009 den 31-01-10 3 4" xfId="13462"/>
    <cellStyle name="1_Danh sach gui BC thuc hien KH2009_Ke hoach 2009 (theo doi) -1_Bao cao tinh hinh thuc hien KH 2009 den 31-01-10 3 4 2" xfId="29878"/>
    <cellStyle name="1_Danh sach gui BC thuc hien KH2009_Ke hoach 2009 (theo doi) -1_Bao cao tinh hinh thuc hien KH 2009 den 31-01-10 3 5" xfId="29875"/>
    <cellStyle name="1_Danh sach gui BC thuc hien KH2009_Ke hoach 2009 (theo doi) -1_Bao cao tinh hinh thuc hien KH 2009 den 31-01-10 4" xfId="13463"/>
    <cellStyle name="1_Danh sach gui BC thuc hien KH2009_Ke hoach 2009 (theo doi) -1_Bao cao tinh hinh thuc hien KH 2009 den 31-01-10 4 2" xfId="29879"/>
    <cellStyle name="1_Danh sach gui BC thuc hien KH2009_Ke hoach 2009 (theo doi) -1_Bao cao tinh hinh thuc hien KH 2009 den 31-01-10 5" xfId="13464"/>
    <cellStyle name="1_Danh sach gui BC thuc hien KH2009_Ke hoach 2009 (theo doi) -1_Bao cao tinh hinh thuc hien KH 2009 den 31-01-10 5 2" xfId="29880"/>
    <cellStyle name="1_Danh sach gui BC thuc hien KH2009_Ke hoach 2009 (theo doi) -1_Bao cao tinh hinh thuc hien KH 2009 den 31-01-10 6" xfId="13465"/>
    <cellStyle name="1_Danh sach gui BC thuc hien KH2009_Ke hoach 2009 (theo doi) -1_Bao cao tinh hinh thuc hien KH 2009 den 31-01-10 6 2" xfId="29881"/>
    <cellStyle name="1_Danh sach gui BC thuc hien KH2009_Ke hoach 2009 (theo doi) -1_Bao cao tinh hinh thuc hien KH 2009 den 31-01-10 7" xfId="29866"/>
    <cellStyle name="1_Danh sach gui BC thuc hien KH2009_Ke hoach 2009 (theo doi) -1_Bao cao tinh hinh thuc hien KH 2009 den 31-01-10_BC von DTPT 6 thang 2012" xfId="13466"/>
    <cellStyle name="1_Danh sach gui BC thuc hien KH2009_Ke hoach 2009 (theo doi) -1_Bao cao tinh hinh thuc hien KH 2009 den 31-01-10_BC von DTPT 6 thang 2012 2" xfId="13467"/>
    <cellStyle name="1_Danh sach gui BC thuc hien KH2009_Ke hoach 2009 (theo doi) -1_Bao cao tinh hinh thuc hien KH 2009 den 31-01-10_BC von DTPT 6 thang 2012 2 2" xfId="13468"/>
    <cellStyle name="1_Danh sach gui BC thuc hien KH2009_Ke hoach 2009 (theo doi) -1_Bao cao tinh hinh thuc hien KH 2009 den 31-01-10_BC von DTPT 6 thang 2012 2 2 2" xfId="13469"/>
    <cellStyle name="1_Danh sach gui BC thuc hien KH2009_Ke hoach 2009 (theo doi) -1_Bao cao tinh hinh thuc hien KH 2009 den 31-01-10_BC von DTPT 6 thang 2012 2 2 2 2" xfId="29885"/>
    <cellStyle name="1_Danh sach gui BC thuc hien KH2009_Ke hoach 2009 (theo doi) -1_Bao cao tinh hinh thuc hien KH 2009 den 31-01-10_BC von DTPT 6 thang 2012 2 2 3" xfId="13470"/>
    <cellStyle name="1_Danh sach gui BC thuc hien KH2009_Ke hoach 2009 (theo doi) -1_Bao cao tinh hinh thuc hien KH 2009 den 31-01-10_BC von DTPT 6 thang 2012 2 2 3 2" xfId="29886"/>
    <cellStyle name="1_Danh sach gui BC thuc hien KH2009_Ke hoach 2009 (theo doi) -1_Bao cao tinh hinh thuc hien KH 2009 den 31-01-10_BC von DTPT 6 thang 2012 2 2 4" xfId="13471"/>
    <cellStyle name="1_Danh sach gui BC thuc hien KH2009_Ke hoach 2009 (theo doi) -1_Bao cao tinh hinh thuc hien KH 2009 den 31-01-10_BC von DTPT 6 thang 2012 2 2 4 2" xfId="29887"/>
    <cellStyle name="1_Danh sach gui BC thuc hien KH2009_Ke hoach 2009 (theo doi) -1_Bao cao tinh hinh thuc hien KH 2009 den 31-01-10_BC von DTPT 6 thang 2012 2 2 5" xfId="29884"/>
    <cellStyle name="1_Danh sach gui BC thuc hien KH2009_Ke hoach 2009 (theo doi) -1_Bao cao tinh hinh thuc hien KH 2009 den 31-01-10_BC von DTPT 6 thang 2012 2 3" xfId="13472"/>
    <cellStyle name="1_Danh sach gui BC thuc hien KH2009_Ke hoach 2009 (theo doi) -1_Bao cao tinh hinh thuc hien KH 2009 den 31-01-10_BC von DTPT 6 thang 2012 2 3 2" xfId="29888"/>
    <cellStyle name="1_Danh sach gui BC thuc hien KH2009_Ke hoach 2009 (theo doi) -1_Bao cao tinh hinh thuc hien KH 2009 den 31-01-10_BC von DTPT 6 thang 2012 2 4" xfId="13473"/>
    <cellStyle name="1_Danh sach gui BC thuc hien KH2009_Ke hoach 2009 (theo doi) -1_Bao cao tinh hinh thuc hien KH 2009 den 31-01-10_BC von DTPT 6 thang 2012 2 4 2" xfId="29889"/>
    <cellStyle name="1_Danh sach gui BC thuc hien KH2009_Ke hoach 2009 (theo doi) -1_Bao cao tinh hinh thuc hien KH 2009 den 31-01-10_BC von DTPT 6 thang 2012 2 5" xfId="13474"/>
    <cellStyle name="1_Danh sach gui BC thuc hien KH2009_Ke hoach 2009 (theo doi) -1_Bao cao tinh hinh thuc hien KH 2009 den 31-01-10_BC von DTPT 6 thang 2012 2 5 2" xfId="29890"/>
    <cellStyle name="1_Danh sach gui BC thuc hien KH2009_Ke hoach 2009 (theo doi) -1_Bao cao tinh hinh thuc hien KH 2009 den 31-01-10_BC von DTPT 6 thang 2012 2 6" xfId="29883"/>
    <cellStyle name="1_Danh sach gui BC thuc hien KH2009_Ke hoach 2009 (theo doi) -1_Bao cao tinh hinh thuc hien KH 2009 den 31-01-10_BC von DTPT 6 thang 2012 3" xfId="13475"/>
    <cellStyle name="1_Danh sach gui BC thuc hien KH2009_Ke hoach 2009 (theo doi) -1_Bao cao tinh hinh thuc hien KH 2009 den 31-01-10_BC von DTPT 6 thang 2012 3 2" xfId="13476"/>
    <cellStyle name="1_Danh sach gui BC thuc hien KH2009_Ke hoach 2009 (theo doi) -1_Bao cao tinh hinh thuc hien KH 2009 den 31-01-10_BC von DTPT 6 thang 2012 3 2 2" xfId="29892"/>
    <cellStyle name="1_Danh sach gui BC thuc hien KH2009_Ke hoach 2009 (theo doi) -1_Bao cao tinh hinh thuc hien KH 2009 den 31-01-10_BC von DTPT 6 thang 2012 3 3" xfId="13477"/>
    <cellStyle name="1_Danh sach gui BC thuc hien KH2009_Ke hoach 2009 (theo doi) -1_Bao cao tinh hinh thuc hien KH 2009 den 31-01-10_BC von DTPT 6 thang 2012 3 3 2" xfId="29893"/>
    <cellStyle name="1_Danh sach gui BC thuc hien KH2009_Ke hoach 2009 (theo doi) -1_Bao cao tinh hinh thuc hien KH 2009 den 31-01-10_BC von DTPT 6 thang 2012 3 4" xfId="13478"/>
    <cellStyle name="1_Danh sach gui BC thuc hien KH2009_Ke hoach 2009 (theo doi) -1_Bao cao tinh hinh thuc hien KH 2009 den 31-01-10_BC von DTPT 6 thang 2012 3 4 2" xfId="29894"/>
    <cellStyle name="1_Danh sach gui BC thuc hien KH2009_Ke hoach 2009 (theo doi) -1_Bao cao tinh hinh thuc hien KH 2009 den 31-01-10_BC von DTPT 6 thang 2012 3 5" xfId="29891"/>
    <cellStyle name="1_Danh sach gui BC thuc hien KH2009_Ke hoach 2009 (theo doi) -1_Bao cao tinh hinh thuc hien KH 2009 den 31-01-10_BC von DTPT 6 thang 2012 4" xfId="13479"/>
    <cellStyle name="1_Danh sach gui BC thuc hien KH2009_Ke hoach 2009 (theo doi) -1_Bao cao tinh hinh thuc hien KH 2009 den 31-01-10_BC von DTPT 6 thang 2012 4 2" xfId="29895"/>
    <cellStyle name="1_Danh sach gui BC thuc hien KH2009_Ke hoach 2009 (theo doi) -1_Bao cao tinh hinh thuc hien KH 2009 den 31-01-10_BC von DTPT 6 thang 2012 5" xfId="13480"/>
    <cellStyle name="1_Danh sach gui BC thuc hien KH2009_Ke hoach 2009 (theo doi) -1_Bao cao tinh hinh thuc hien KH 2009 den 31-01-10_BC von DTPT 6 thang 2012 5 2" xfId="29896"/>
    <cellStyle name="1_Danh sach gui BC thuc hien KH2009_Ke hoach 2009 (theo doi) -1_Bao cao tinh hinh thuc hien KH 2009 den 31-01-10_BC von DTPT 6 thang 2012 6" xfId="13481"/>
    <cellStyle name="1_Danh sach gui BC thuc hien KH2009_Ke hoach 2009 (theo doi) -1_Bao cao tinh hinh thuc hien KH 2009 den 31-01-10_BC von DTPT 6 thang 2012 6 2" xfId="29897"/>
    <cellStyle name="1_Danh sach gui BC thuc hien KH2009_Ke hoach 2009 (theo doi) -1_Bao cao tinh hinh thuc hien KH 2009 den 31-01-10_BC von DTPT 6 thang 2012 7" xfId="29882"/>
    <cellStyle name="1_Danh sach gui BC thuc hien KH2009_Ke hoach 2009 (theo doi) -1_Bao cao tinh hinh thuc hien KH 2009 den 31-01-10_Bieu du thao QD von ho tro co MT" xfId="13482"/>
    <cellStyle name="1_Danh sach gui BC thuc hien KH2009_Ke hoach 2009 (theo doi) -1_Bao cao tinh hinh thuc hien KH 2009 den 31-01-10_Bieu du thao QD von ho tro co MT 2" xfId="13483"/>
    <cellStyle name="1_Danh sach gui BC thuc hien KH2009_Ke hoach 2009 (theo doi) -1_Bao cao tinh hinh thuc hien KH 2009 den 31-01-10_Bieu du thao QD von ho tro co MT 2 2" xfId="13484"/>
    <cellStyle name="1_Danh sach gui BC thuc hien KH2009_Ke hoach 2009 (theo doi) -1_Bao cao tinh hinh thuc hien KH 2009 den 31-01-10_Bieu du thao QD von ho tro co MT 2 2 2" xfId="13485"/>
    <cellStyle name="1_Danh sach gui BC thuc hien KH2009_Ke hoach 2009 (theo doi) -1_Bao cao tinh hinh thuc hien KH 2009 den 31-01-10_Bieu du thao QD von ho tro co MT 2 2 2 2" xfId="29901"/>
    <cellStyle name="1_Danh sach gui BC thuc hien KH2009_Ke hoach 2009 (theo doi) -1_Bao cao tinh hinh thuc hien KH 2009 den 31-01-10_Bieu du thao QD von ho tro co MT 2 2 3" xfId="13486"/>
    <cellStyle name="1_Danh sach gui BC thuc hien KH2009_Ke hoach 2009 (theo doi) -1_Bao cao tinh hinh thuc hien KH 2009 den 31-01-10_Bieu du thao QD von ho tro co MT 2 2 3 2" xfId="29902"/>
    <cellStyle name="1_Danh sach gui BC thuc hien KH2009_Ke hoach 2009 (theo doi) -1_Bao cao tinh hinh thuc hien KH 2009 den 31-01-10_Bieu du thao QD von ho tro co MT 2 2 4" xfId="13487"/>
    <cellStyle name="1_Danh sach gui BC thuc hien KH2009_Ke hoach 2009 (theo doi) -1_Bao cao tinh hinh thuc hien KH 2009 den 31-01-10_Bieu du thao QD von ho tro co MT 2 2 4 2" xfId="29903"/>
    <cellStyle name="1_Danh sach gui BC thuc hien KH2009_Ke hoach 2009 (theo doi) -1_Bao cao tinh hinh thuc hien KH 2009 den 31-01-10_Bieu du thao QD von ho tro co MT 2 2 5" xfId="29900"/>
    <cellStyle name="1_Danh sach gui BC thuc hien KH2009_Ke hoach 2009 (theo doi) -1_Bao cao tinh hinh thuc hien KH 2009 den 31-01-10_Bieu du thao QD von ho tro co MT 2 3" xfId="13488"/>
    <cellStyle name="1_Danh sach gui BC thuc hien KH2009_Ke hoach 2009 (theo doi) -1_Bao cao tinh hinh thuc hien KH 2009 den 31-01-10_Bieu du thao QD von ho tro co MT 2 3 2" xfId="29904"/>
    <cellStyle name="1_Danh sach gui BC thuc hien KH2009_Ke hoach 2009 (theo doi) -1_Bao cao tinh hinh thuc hien KH 2009 den 31-01-10_Bieu du thao QD von ho tro co MT 2 4" xfId="13489"/>
    <cellStyle name="1_Danh sach gui BC thuc hien KH2009_Ke hoach 2009 (theo doi) -1_Bao cao tinh hinh thuc hien KH 2009 den 31-01-10_Bieu du thao QD von ho tro co MT 2 4 2" xfId="29905"/>
    <cellStyle name="1_Danh sach gui BC thuc hien KH2009_Ke hoach 2009 (theo doi) -1_Bao cao tinh hinh thuc hien KH 2009 den 31-01-10_Bieu du thao QD von ho tro co MT 2 5" xfId="13490"/>
    <cellStyle name="1_Danh sach gui BC thuc hien KH2009_Ke hoach 2009 (theo doi) -1_Bao cao tinh hinh thuc hien KH 2009 den 31-01-10_Bieu du thao QD von ho tro co MT 2 5 2" xfId="29906"/>
    <cellStyle name="1_Danh sach gui BC thuc hien KH2009_Ke hoach 2009 (theo doi) -1_Bao cao tinh hinh thuc hien KH 2009 den 31-01-10_Bieu du thao QD von ho tro co MT 2 6" xfId="29899"/>
    <cellStyle name="1_Danh sach gui BC thuc hien KH2009_Ke hoach 2009 (theo doi) -1_Bao cao tinh hinh thuc hien KH 2009 den 31-01-10_Bieu du thao QD von ho tro co MT 3" xfId="13491"/>
    <cellStyle name="1_Danh sach gui BC thuc hien KH2009_Ke hoach 2009 (theo doi) -1_Bao cao tinh hinh thuc hien KH 2009 den 31-01-10_Bieu du thao QD von ho tro co MT 3 2" xfId="13492"/>
    <cellStyle name="1_Danh sach gui BC thuc hien KH2009_Ke hoach 2009 (theo doi) -1_Bao cao tinh hinh thuc hien KH 2009 den 31-01-10_Bieu du thao QD von ho tro co MT 3 2 2" xfId="29908"/>
    <cellStyle name="1_Danh sach gui BC thuc hien KH2009_Ke hoach 2009 (theo doi) -1_Bao cao tinh hinh thuc hien KH 2009 den 31-01-10_Bieu du thao QD von ho tro co MT 3 3" xfId="13493"/>
    <cellStyle name="1_Danh sach gui BC thuc hien KH2009_Ke hoach 2009 (theo doi) -1_Bao cao tinh hinh thuc hien KH 2009 den 31-01-10_Bieu du thao QD von ho tro co MT 3 3 2" xfId="29909"/>
    <cellStyle name="1_Danh sach gui BC thuc hien KH2009_Ke hoach 2009 (theo doi) -1_Bao cao tinh hinh thuc hien KH 2009 den 31-01-10_Bieu du thao QD von ho tro co MT 3 4" xfId="13494"/>
    <cellStyle name="1_Danh sach gui BC thuc hien KH2009_Ke hoach 2009 (theo doi) -1_Bao cao tinh hinh thuc hien KH 2009 den 31-01-10_Bieu du thao QD von ho tro co MT 3 4 2" xfId="29910"/>
    <cellStyle name="1_Danh sach gui BC thuc hien KH2009_Ke hoach 2009 (theo doi) -1_Bao cao tinh hinh thuc hien KH 2009 den 31-01-10_Bieu du thao QD von ho tro co MT 3 5" xfId="29907"/>
    <cellStyle name="1_Danh sach gui BC thuc hien KH2009_Ke hoach 2009 (theo doi) -1_Bao cao tinh hinh thuc hien KH 2009 den 31-01-10_Bieu du thao QD von ho tro co MT 4" xfId="13495"/>
    <cellStyle name="1_Danh sach gui BC thuc hien KH2009_Ke hoach 2009 (theo doi) -1_Bao cao tinh hinh thuc hien KH 2009 den 31-01-10_Bieu du thao QD von ho tro co MT 4 2" xfId="29911"/>
    <cellStyle name="1_Danh sach gui BC thuc hien KH2009_Ke hoach 2009 (theo doi) -1_Bao cao tinh hinh thuc hien KH 2009 den 31-01-10_Bieu du thao QD von ho tro co MT 5" xfId="13496"/>
    <cellStyle name="1_Danh sach gui BC thuc hien KH2009_Ke hoach 2009 (theo doi) -1_Bao cao tinh hinh thuc hien KH 2009 den 31-01-10_Bieu du thao QD von ho tro co MT 5 2" xfId="29912"/>
    <cellStyle name="1_Danh sach gui BC thuc hien KH2009_Ke hoach 2009 (theo doi) -1_Bao cao tinh hinh thuc hien KH 2009 den 31-01-10_Bieu du thao QD von ho tro co MT 6" xfId="13497"/>
    <cellStyle name="1_Danh sach gui BC thuc hien KH2009_Ke hoach 2009 (theo doi) -1_Bao cao tinh hinh thuc hien KH 2009 den 31-01-10_Bieu du thao QD von ho tro co MT 6 2" xfId="29913"/>
    <cellStyle name="1_Danh sach gui BC thuc hien KH2009_Ke hoach 2009 (theo doi) -1_Bao cao tinh hinh thuc hien KH 2009 den 31-01-10_Bieu du thao QD von ho tro co MT 7" xfId="29898"/>
    <cellStyle name="1_Danh sach gui BC thuc hien KH2009_Ke hoach 2009 (theo doi) -1_Bao cao tinh hinh thuc hien KH 2009 den 31-01-10_Ke hoach 2012 (theo doi)" xfId="13498"/>
    <cellStyle name="1_Danh sach gui BC thuc hien KH2009_Ke hoach 2009 (theo doi) -1_Bao cao tinh hinh thuc hien KH 2009 den 31-01-10_Ke hoach 2012 (theo doi) 2" xfId="13499"/>
    <cellStyle name="1_Danh sach gui BC thuc hien KH2009_Ke hoach 2009 (theo doi) -1_Bao cao tinh hinh thuc hien KH 2009 den 31-01-10_Ke hoach 2012 (theo doi) 2 2" xfId="13500"/>
    <cellStyle name="1_Danh sach gui BC thuc hien KH2009_Ke hoach 2009 (theo doi) -1_Bao cao tinh hinh thuc hien KH 2009 den 31-01-10_Ke hoach 2012 (theo doi) 2 2 2" xfId="13501"/>
    <cellStyle name="1_Danh sach gui BC thuc hien KH2009_Ke hoach 2009 (theo doi) -1_Bao cao tinh hinh thuc hien KH 2009 den 31-01-10_Ke hoach 2012 (theo doi) 2 2 2 2" xfId="29917"/>
    <cellStyle name="1_Danh sach gui BC thuc hien KH2009_Ke hoach 2009 (theo doi) -1_Bao cao tinh hinh thuc hien KH 2009 den 31-01-10_Ke hoach 2012 (theo doi) 2 2 3" xfId="13502"/>
    <cellStyle name="1_Danh sach gui BC thuc hien KH2009_Ke hoach 2009 (theo doi) -1_Bao cao tinh hinh thuc hien KH 2009 den 31-01-10_Ke hoach 2012 (theo doi) 2 2 3 2" xfId="29918"/>
    <cellStyle name="1_Danh sach gui BC thuc hien KH2009_Ke hoach 2009 (theo doi) -1_Bao cao tinh hinh thuc hien KH 2009 den 31-01-10_Ke hoach 2012 (theo doi) 2 2 4" xfId="13503"/>
    <cellStyle name="1_Danh sach gui BC thuc hien KH2009_Ke hoach 2009 (theo doi) -1_Bao cao tinh hinh thuc hien KH 2009 den 31-01-10_Ke hoach 2012 (theo doi) 2 2 4 2" xfId="29919"/>
    <cellStyle name="1_Danh sach gui BC thuc hien KH2009_Ke hoach 2009 (theo doi) -1_Bao cao tinh hinh thuc hien KH 2009 den 31-01-10_Ke hoach 2012 (theo doi) 2 2 5" xfId="29916"/>
    <cellStyle name="1_Danh sach gui BC thuc hien KH2009_Ke hoach 2009 (theo doi) -1_Bao cao tinh hinh thuc hien KH 2009 den 31-01-10_Ke hoach 2012 (theo doi) 2 3" xfId="13504"/>
    <cellStyle name="1_Danh sach gui BC thuc hien KH2009_Ke hoach 2009 (theo doi) -1_Bao cao tinh hinh thuc hien KH 2009 den 31-01-10_Ke hoach 2012 (theo doi) 2 3 2" xfId="29920"/>
    <cellStyle name="1_Danh sach gui BC thuc hien KH2009_Ke hoach 2009 (theo doi) -1_Bao cao tinh hinh thuc hien KH 2009 den 31-01-10_Ke hoach 2012 (theo doi) 2 4" xfId="13505"/>
    <cellStyle name="1_Danh sach gui BC thuc hien KH2009_Ke hoach 2009 (theo doi) -1_Bao cao tinh hinh thuc hien KH 2009 den 31-01-10_Ke hoach 2012 (theo doi) 2 4 2" xfId="29921"/>
    <cellStyle name="1_Danh sach gui BC thuc hien KH2009_Ke hoach 2009 (theo doi) -1_Bao cao tinh hinh thuc hien KH 2009 den 31-01-10_Ke hoach 2012 (theo doi) 2 5" xfId="13506"/>
    <cellStyle name="1_Danh sach gui BC thuc hien KH2009_Ke hoach 2009 (theo doi) -1_Bao cao tinh hinh thuc hien KH 2009 den 31-01-10_Ke hoach 2012 (theo doi) 2 5 2" xfId="29922"/>
    <cellStyle name="1_Danh sach gui BC thuc hien KH2009_Ke hoach 2009 (theo doi) -1_Bao cao tinh hinh thuc hien KH 2009 den 31-01-10_Ke hoach 2012 (theo doi) 2 6" xfId="29915"/>
    <cellStyle name="1_Danh sach gui BC thuc hien KH2009_Ke hoach 2009 (theo doi) -1_Bao cao tinh hinh thuc hien KH 2009 den 31-01-10_Ke hoach 2012 (theo doi) 3" xfId="13507"/>
    <cellStyle name="1_Danh sach gui BC thuc hien KH2009_Ke hoach 2009 (theo doi) -1_Bao cao tinh hinh thuc hien KH 2009 den 31-01-10_Ke hoach 2012 (theo doi) 3 2" xfId="13508"/>
    <cellStyle name="1_Danh sach gui BC thuc hien KH2009_Ke hoach 2009 (theo doi) -1_Bao cao tinh hinh thuc hien KH 2009 den 31-01-10_Ke hoach 2012 (theo doi) 3 2 2" xfId="29924"/>
    <cellStyle name="1_Danh sach gui BC thuc hien KH2009_Ke hoach 2009 (theo doi) -1_Bao cao tinh hinh thuc hien KH 2009 den 31-01-10_Ke hoach 2012 (theo doi) 3 3" xfId="13509"/>
    <cellStyle name="1_Danh sach gui BC thuc hien KH2009_Ke hoach 2009 (theo doi) -1_Bao cao tinh hinh thuc hien KH 2009 den 31-01-10_Ke hoach 2012 (theo doi) 3 3 2" xfId="29925"/>
    <cellStyle name="1_Danh sach gui BC thuc hien KH2009_Ke hoach 2009 (theo doi) -1_Bao cao tinh hinh thuc hien KH 2009 den 31-01-10_Ke hoach 2012 (theo doi) 3 4" xfId="13510"/>
    <cellStyle name="1_Danh sach gui BC thuc hien KH2009_Ke hoach 2009 (theo doi) -1_Bao cao tinh hinh thuc hien KH 2009 den 31-01-10_Ke hoach 2012 (theo doi) 3 4 2" xfId="29926"/>
    <cellStyle name="1_Danh sach gui BC thuc hien KH2009_Ke hoach 2009 (theo doi) -1_Bao cao tinh hinh thuc hien KH 2009 den 31-01-10_Ke hoach 2012 (theo doi) 3 5" xfId="29923"/>
    <cellStyle name="1_Danh sach gui BC thuc hien KH2009_Ke hoach 2009 (theo doi) -1_Bao cao tinh hinh thuc hien KH 2009 den 31-01-10_Ke hoach 2012 (theo doi) 4" xfId="13511"/>
    <cellStyle name="1_Danh sach gui BC thuc hien KH2009_Ke hoach 2009 (theo doi) -1_Bao cao tinh hinh thuc hien KH 2009 den 31-01-10_Ke hoach 2012 (theo doi) 4 2" xfId="29927"/>
    <cellStyle name="1_Danh sach gui BC thuc hien KH2009_Ke hoach 2009 (theo doi) -1_Bao cao tinh hinh thuc hien KH 2009 den 31-01-10_Ke hoach 2012 (theo doi) 5" xfId="13512"/>
    <cellStyle name="1_Danh sach gui BC thuc hien KH2009_Ke hoach 2009 (theo doi) -1_Bao cao tinh hinh thuc hien KH 2009 den 31-01-10_Ke hoach 2012 (theo doi) 5 2" xfId="29928"/>
    <cellStyle name="1_Danh sach gui BC thuc hien KH2009_Ke hoach 2009 (theo doi) -1_Bao cao tinh hinh thuc hien KH 2009 den 31-01-10_Ke hoach 2012 (theo doi) 6" xfId="13513"/>
    <cellStyle name="1_Danh sach gui BC thuc hien KH2009_Ke hoach 2009 (theo doi) -1_Bao cao tinh hinh thuc hien KH 2009 den 31-01-10_Ke hoach 2012 (theo doi) 6 2" xfId="29929"/>
    <cellStyle name="1_Danh sach gui BC thuc hien KH2009_Ke hoach 2009 (theo doi) -1_Bao cao tinh hinh thuc hien KH 2009 den 31-01-10_Ke hoach 2012 (theo doi) 7" xfId="29914"/>
    <cellStyle name="1_Danh sach gui BC thuc hien KH2009_Ke hoach 2009 (theo doi) -1_Bao cao tinh hinh thuc hien KH 2009 den 31-01-10_Ke hoach 2012 theo doi (giai ngan 30.6.12)" xfId="13514"/>
    <cellStyle name="1_Danh sach gui BC thuc hien KH2009_Ke hoach 2009 (theo doi) -1_Bao cao tinh hinh thuc hien KH 2009 den 31-01-10_Ke hoach 2012 theo doi (giai ngan 30.6.12) 2" xfId="13515"/>
    <cellStyle name="1_Danh sach gui BC thuc hien KH2009_Ke hoach 2009 (theo doi) -1_Bao cao tinh hinh thuc hien KH 2009 den 31-01-10_Ke hoach 2012 theo doi (giai ngan 30.6.12) 2 2" xfId="13516"/>
    <cellStyle name="1_Danh sach gui BC thuc hien KH2009_Ke hoach 2009 (theo doi) -1_Bao cao tinh hinh thuc hien KH 2009 den 31-01-10_Ke hoach 2012 theo doi (giai ngan 30.6.12) 2 2 2" xfId="13517"/>
    <cellStyle name="1_Danh sach gui BC thuc hien KH2009_Ke hoach 2009 (theo doi) -1_Bao cao tinh hinh thuc hien KH 2009 den 31-01-10_Ke hoach 2012 theo doi (giai ngan 30.6.12) 2 2 2 2" xfId="29933"/>
    <cellStyle name="1_Danh sach gui BC thuc hien KH2009_Ke hoach 2009 (theo doi) -1_Bao cao tinh hinh thuc hien KH 2009 den 31-01-10_Ke hoach 2012 theo doi (giai ngan 30.6.12) 2 2 3" xfId="13518"/>
    <cellStyle name="1_Danh sach gui BC thuc hien KH2009_Ke hoach 2009 (theo doi) -1_Bao cao tinh hinh thuc hien KH 2009 den 31-01-10_Ke hoach 2012 theo doi (giai ngan 30.6.12) 2 2 3 2" xfId="29934"/>
    <cellStyle name="1_Danh sach gui BC thuc hien KH2009_Ke hoach 2009 (theo doi) -1_Bao cao tinh hinh thuc hien KH 2009 den 31-01-10_Ke hoach 2012 theo doi (giai ngan 30.6.12) 2 2 4" xfId="13519"/>
    <cellStyle name="1_Danh sach gui BC thuc hien KH2009_Ke hoach 2009 (theo doi) -1_Bao cao tinh hinh thuc hien KH 2009 den 31-01-10_Ke hoach 2012 theo doi (giai ngan 30.6.12) 2 2 4 2" xfId="29935"/>
    <cellStyle name="1_Danh sach gui BC thuc hien KH2009_Ke hoach 2009 (theo doi) -1_Bao cao tinh hinh thuc hien KH 2009 den 31-01-10_Ke hoach 2012 theo doi (giai ngan 30.6.12) 2 2 5" xfId="29932"/>
    <cellStyle name="1_Danh sach gui BC thuc hien KH2009_Ke hoach 2009 (theo doi) -1_Bao cao tinh hinh thuc hien KH 2009 den 31-01-10_Ke hoach 2012 theo doi (giai ngan 30.6.12) 2 3" xfId="13520"/>
    <cellStyle name="1_Danh sach gui BC thuc hien KH2009_Ke hoach 2009 (theo doi) -1_Bao cao tinh hinh thuc hien KH 2009 den 31-01-10_Ke hoach 2012 theo doi (giai ngan 30.6.12) 2 3 2" xfId="29936"/>
    <cellStyle name="1_Danh sach gui BC thuc hien KH2009_Ke hoach 2009 (theo doi) -1_Bao cao tinh hinh thuc hien KH 2009 den 31-01-10_Ke hoach 2012 theo doi (giai ngan 30.6.12) 2 4" xfId="13521"/>
    <cellStyle name="1_Danh sach gui BC thuc hien KH2009_Ke hoach 2009 (theo doi) -1_Bao cao tinh hinh thuc hien KH 2009 den 31-01-10_Ke hoach 2012 theo doi (giai ngan 30.6.12) 2 4 2" xfId="29937"/>
    <cellStyle name="1_Danh sach gui BC thuc hien KH2009_Ke hoach 2009 (theo doi) -1_Bao cao tinh hinh thuc hien KH 2009 den 31-01-10_Ke hoach 2012 theo doi (giai ngan 30.6.12) 2 5" xfId="13522"/>
    <cellStyle name="1_Danh sach gui BC thuc hien KH2009_Ke hoach 2009 (theo doi) -1_Bao cao tinh hinh thuc hien KH 2009 den 31-01-10_Ke hoach 2012 theo doi (giai ngan 30.6.12) 2 5 2" xfId="29938"/>
    <cellStyle name="1_Danh sach gui BC thuc hien KH2009_Ke hoach 2009 (theo doi) -1_Bao cao tinh hinh thuc hien KH 2009 den 31-01-10_Ke hoach 2012 theo doi (giai ngan 30.6.12) 2 6" xfId="29931"/>
    <cellStyle name="1_Danh sach gui BC thuc hien KH2009_Ke hoach 2009 (theo doi) -1_Bao cao tinh hinh thuc hien KH 2009 den 31-01-10_Ke hoach 2012 theo doi (giai ngan 30.6.12) 3" xfId="13523"/>
    <cellStyle name="1_Danh sach gui BC thuc hien KH2009_Ke hoach 2009 (theo doi) -1_Bao cao tinh hinh thuc hien KH 2009 den 31-01-10_Ke hoach 2012 theo doi (giai ngan 30.6.12) 3 2" xfId="13524"/>
    <cellStyle name="1_Danh sach gui BC thuc hien KH2009_Ke hoach 2009 (theo doi) -1_Bao cao tinh hinh thuc hien KH 2009 den 31-01-10_Ke hoach 2012 theo doi (giai ngan 30.6.12) 3 2 2" xfId="29940"/>
    <cellStyle name="1_Danh sach gui BC thuc hien KH2009_Ke hoach 2009 (theo doi) -1_Bao cao tinh hinh thuc hien KH 2009 den 31-01-10_Ke hoach 2012 theo doi (giai ngan 30.6.12) 3 3" xfId="13525"/>
    <cellStyle name="1_Danh sach gui BC thuc hien KH2009_Ke hoach 2009 (theo doi) -1_Bao cao tinh hinh thuc hien KH 2009 den 31-01-10_Ke hoach 2012 theo doi (giai ngan 30.6.12) 3 3 2" xfId="29941"/>
    <cellStyle name="1_Danh sach gui BC thuc hien KH2009_Ke hoach 2009 (theo doi) -1_Bao cao tinh hinh thuc hien KH 2009 den 31-01-10_Ke hoach 2012 theo doi (giai ngan 30.6.12) 3 4" xfId="13526"/>
    <cellStyle name="1_Danh sach gui BC thuc hien KH2009_Ke hoach 2009 (theo doi) -1_Bao cao tinh hinh thuc hien KH 2009 den 31-01-10_Ke hoach 2012 theo doi (giai ngan 30.6.12) 3 4 2" xfId="29942"/>
    <cellStyle name="1_Danh sach gui BC thuc hien KH2009_Ke hoach 2009 (theo doi) -1_Bao cao tinh hinh thuc hien KH 2009 den 31-01-10_Ke hoach 2012 theo doi (giai ngan 30.6.12) 3 5" xfId="29939"/>
    <cellStyle name="1_Danh sach gui BC thuc hien KH2009_Ke hoach 2009 (theo doi) -1_Bao cao tinh hinh thuc hien KH 2009 den 31-01-10_Ke hoach 2012 theo doi (giai ngan 30.6.12) 4" xfId="13527"/>
    <cellStyle name="1_Danh sach gui BC thuc hien KH2009_Ke hoach 2009 (theo doi) -1_Bao cao tinh hinh thuc hien KH 2009 den 31-01-10_Ke hoach 2012 theo doi (giai ngan 30.6.12) 4 2" xfId="29943"/>
    <cellStyle name="1_Danh sach gui BC thuc hien KH2009_Ke hoach 2009 (theo doi) -1_Bao cao tinh hinh thuc hien KH 2009 den 31-01-10_Ke hoach 2012 theo doi (giai ngan 30.6.12) 5" xfId="13528"/>
    <cellStyle name="1_Danh sach gui BC thuc hien KH2009_Ke hoach 2009 (theo doi) -1_Bao cao tinh hinh thuc hien KH 2009 den 31-01-10_Ke hoach 2012 theo doi (giai ngan 30.6.12) 5 2" xfId="29944"/>
    <cellStyle name="1_Danh sach gui BC thuc hien KH2009_Ke hoach 2009 (theo doi) -1_Bao cao tinh hinh thuc hien KH 2009 den 31-01-10_Ke hoach 2012 theo doi (giai ngan 30.6.12) 6" xfId="13529"/>
    <cellStyle name="1_Danh sach gui BC thuc hien KH2009_Ke hoach 2009 (theo doi) -1_Bao cao tinh hinh thuc hien KH 2009 den 31-01-10_Ke hoach 2012 theo doi (giai ngan 30.6.12) 6 2" xfId="29945"/>
    <cellStyle name="1_Danh sach gui BC thuc hien KH2009_Ke hoach 2009 (theo doi) -1_Bao cao tinh hinh thuc hien KH 2009 den 31-01-10_Ke hoach 2012 theo doi (giai ngan 30.6.12) 7" xfId="29930"/>
    <cellStyle name="1_Danh sach gui BC thuc hien KH2009_Ke hoach 2009 (theo doi) -1_BC von DTPT 6 thang 2012" xfId="13530"/>
    <cellStyle name="1_Danh sach gui BC thuc hien KH2009_Ke hoach 2009 (theo doi) -1_BC von DTPT 6 thang 2012 2" xfId="13531"/>
    <cellStyle name="1_Danh sach gui BC thuc hien KH2009_Ke hoach 2009 (theo doi) -1_BC von DTPT 6 thang 2012 2 2" xfId="13532"/>
    <cellStyle name="1_Danh sach gui BC thuc hien KH2009_Ke hoach 2009 (theo doi) -1_BC von DTPT 6 thang 2012 2 2 2" xfId="29948"/>
    <cellStyle name="1_Danh sach gui BC thuc hien KH2009_Ke hoach 2009 (theo doi) -1_BC von DTPT 6 thang 2012 2 3" xfId="13533"/>
    <cellStyle name="1_Danh sach gui BC thuc hien KH2009_Ke hoach 2009 (theo doi) -1_BC von DTPT 6 thang 2012 2 3 2" xfId="29949"/>
    <cellStyle name="1_Danh sach gui BC thuc hien KH2009_Ke hoach 2009 (theo doi) -1_BC von DTPT 6 thang 2012 2 4" xfId="13534"/>
    <cellStyle name="1_Danh sach gui BC thuc hien KH2009_Ke hoach 2009 (theo doi) -1_BC von DTPT 6 thang 2012 2 4 2" xfId="29950"/>
    <cellStyle name="1_Danh sach gui BC thuc hien KH2009_Ke hoach 2009 (theo doi) -1_BC von DTPT 6 thang 2012 2 5" xfId="29947"/>
    <cellStyle name="1_Danh sach gui BC thuc hien KH2009_Ke hoach 2009 (theo doi) -1_BC von DTPT 6 thang 2012 3" xfId="13535"/>
    <cellStyle name="1_Danh sach gui BC thuc hien KH2009_Ke hoach 2009 (theo doi) -1_BC von DTPT 6 thang 2012 3 2" xfId="29951"/>
    <cellStyle name="1_Danh sach gui BC thuc hien KH2009_Ke hoach 2009 (theo doi) -1_BC von DTPT 6 thang 2012 4" xfId="13536"/>
    <cellStyle name="1_Danh sach gui BC thuc hien KH2009_Ke hoach 2009 (theo doi) -1_BC von DTPT 6 thang 2012 4 2" xfId="29952"/>
    <cellStyle name="1_Danh sach gui BC thuc hien KH2009_Ke hoach 2009 (theo doi) -1_BC von DTPT 6 thang 2012 5" xfId="13537"/>
    <cellStyle name="1_Danh sach gui BC thuc hien KH2009_Ke hoach 2009 (theo doi) -1_BC von DTPT 6 thang 2012 5 2" xfId="29953"/>
    <cellStyle name="1_Danh sach gui BC thuc hien KH2009_Ke hoach 2009 (theo doi) -1_BC von DTPT 6 thang 2012 6" xfId="29946"/>
    <cellStyle name="1_Danh sach gui BC thuc hien KH2009_Ke hoach 2009 (theo doi) -1_Bieu du thao QD von ho tro co MT" xfId="13538"/>
    <cellStyle name="1_Danh sach gui BC thuc hien KH2009_Ke hoach 2009 (theo doi) -1_Bieu du thao QD von ho tro co MT 2" xfId="13539"/>
    <cellStyle name="1_Danh sach gui BC thuc hien KH2009_Ke hoach 2009 (theo doi) -1_Bieu du thao QD von ho tro co MT 2 2" xfId="13540"/>
    <cellStyle name="1_Danh sach gui BC thuc hien KH2009_Ke hoach 2009 (theo doi) -1_Bieu du thao QD von ho tro co MT 2 2 2" xfId="29956"/>
    <cellStyle name="1_Danh sach gui BC thuc hien KH2009_Ke hoach 2009 (theo doi) -1_Bieu du thao QD von ho tro co MT 2 3" xfId="13541"/>
    <cellStyle name="1_Danh sach gui BC thuc hien KH2009_Ke hoach 2009 (theo doi) -1_Bieu du thao QD von ho tro co MT 2 3 2" xfId="29957"/>
    <cellStyle name="1_Danh sach gui BC thuc hien KH2009_Ke hoach 2009 (theo doi) -1_Bieu du thao QD von ho tro co MT 2 4" xfId="13542"/>
    <cellStyle name="1_Danh sach gui BC thuc hien KH2009_Ke hoach 2009 (theo doi) -1_Bieu du thao QD von ho tro co MT 2 4 2" xfId="29958"/>
    <cellStyle name="1_Danh sach gui BC thuc hien KH2009_Ke hoach 2009 (theo doi) -1_Bieu du thao QD von ho tro co MT 2 5" xfId="29955"/>
    <cellStyle name="1_Danh sach gui BC thuc hien KH2009_Ke hoach 2009 (theo doi) -1_Bieu du thao QD von ho tro co MT 3" xfId="13543"/>
    <cellStyle name="1_Danh sach gui BC thuc hien KH2009_Ke hoach 2009 (theo doi) -1_Bieu du thao QD von ho tro co MT 3 2" xfId="29959"/>
    <cellStyle name="1_Danh sach gui BC thuc hien KH2009_Ke hoach 2009 (theo doi) -1_Bieu du thao QD von ho tro co MT 4" xfId="13544"/>
    <cellStyle name="1_Danh sach gui BC thuc hien KH2009_Ke hoach 2009 (theo doi) -1_Bieu du thao QD von ho tro co MT 4 2" xfId="29960"/>
    <cellStyle name="1_Danh sach gui BC thuc hien KH2009_Ke hoach 2009 (theo doi) -1_Bieu du thao QD von ho tro co MT 5" xfId="13545"/>
    <cellStyle name="1_Danh sach gui BC thuc hien KH2009_Ke hoach 2009 (theo doi) -1_Bieu du thao QD von ho tro co MT 5 2" xfId="29961"/>
    <cellStyle name="1_Danh sach gui BC thuc hien KH2009_Ke hoach 2009 (theo doi) -1_Bieu du thao QD von ho tro co MT 6" xfId="29954"/>
    <cellStyle name="1_Danh sach gui BC thuc hien KH2009_Ke hoach 2009 (theo doi) -1_Book1" xfId="13546"/>
    <cellStyle name="1_Danh sach gui BC thuc hien KH2009_Ke hoach 2009 (theo doi) -1_Book1 2" xfId="13547"/>
    <cellStyle name="1_Danh sach gui BC thuc hien KH2009_Ke hoach 2009 (theo doi) -1_Book1 2 2" xfId="13548"/>
    <cellStyle name="1_Danh sach gui BC thuc hien KH2009_Ke hoach 2009 (theo doi) -1_Book1 2 2 2" xfId="29964"/>
    <cellStyle name="1_Danh sach gui BC thuc hien KH2009_Ke hoach 2009 (theo doi) -1_Book1 2 3" xfId="13549"/>
    <cellStyle name="1_Danh sach gui BC thuc hien KH2009_Ke hoach 2009 (theo doi) -1_Book1 2 3 2" xfId="29965"/>
    <cellStyle name="1_Danh sach gui BC thuc hien KH2009_Ke hoach 2009 (theo doi) -1_Book1 2 4" xfId="13550"/>
    <cellStyle name="1_Danh sach gui BC thuc hien KH2009_Ke hoach 2009 (theo doi) -1_Book1 2 4 2" xfId="29966"/>
    <cellStyle name="1_Danh sach gui BC thuc hien KH2009_Ke hoach 2009 (theo doi) -1_Book1 2 5" xfId="29963"/>
    <cellStyle name="1_Danh sach gui BC thuc hien KH2009_Ke hoach 2009 (theo doi) -1_Book1 3" xfId="13551"/>
    <cellStyle name="1_Danh sach gui BC thuc hien KH2009_Ke hoach 2009 (theo doi) -1_Book1 3 2" xfId="13552"/>
    <cellStyle name="1_Danh sach gui BC thuc hien KH2009_Ke hoach 2009 (theo doi) -1_Book1 3 2 2" xfId="29968"/>
    <cellStyle name="1_Danh sach gui BC thuc hien KH2009_Ke hoach 2009 (theo doi) -1_Book1 3 3" xfId="13553"/>
    <cellStyle name="1_Danh sach gui BC thuc hien KH2009_Ke hoach 2009 (theo doi) -1_Book1 3 3 2" xfId="29969"/>
    <cellStyle name="1_Danh sach gui BC thuc hien KH2009_Ke hoach 2009 (theo doi) -1_Book1 3 4" xfId="13554"/>
    <cellStyle name="1_Danh sach gui BC thuc hien KH2009_Ke hoach 2009 (theo doi) -1_Book1 3 4 2" xfId="29970"/>
    <cellStyle name="1_Danh sach gui BC thuc hien KH2009_Ke hoach 2009 (theo doi) -1_Book1 3 5" xfId="29967"/>
    <cellStyle name="1_Danh sach gui BC thuc hien KH2009_Ke hoach 2009 (theo doi) -1_Book1 4" xfId="13555"/>
    <cellStyle name="1_Danh sach gui BC thuc hien KH2009_Ke hoach 2009 (theo doi) -1_Book1 4 2" xfId="29971"/>
    <cellStyle name="1_Danh sach gui BC thuc hien KH2009_Ke hoach 2009 (theo doi) -1_Book1 5" xfId="13556"/>
    <cellStyle name="1_Danh sach gui BC thuc hien KH2009_Ke hoach 2009 (theo doi) -1_Book1 5 2" xfId="29972"/>
    <cellStyle name="1_Danh sach gui BC thuc hien KH2009_Ke hoach 2009 (theo doi) -1_Book1 6" xfId="13557"/>
    <cellStyle name="1_Danh sach gui BC thuc hien KH2009_Ke hoach 2009 (theo doi) -1_Book1 6 2" xfId="29973"/>
    <cellStyle name="1_Danh sach gui BC thuc hien KH2009_Ke hoach 2009 (theo doi) -1_Book1 7" xfId="29962"/>
    <cellStyle name="1_Danh sach gui BC thuc hien KH2009_Ke hoach 2009 (theo doi) -1_Book1_BC von DTPT 6 thang 2012" xfId="13558"/>
    <cellStyle name="1_Danh sach gui BC thuc hien KH2009_Ke hoach 2009 (theo doi) -1_Book1_BC von DTPT 6 thang 2012 2" xfId="13559"/>
    <cellStyle name="1_Danh sach gui BC thuc hien KH2009_Ke hoach 2009 (theo doi) -1_Book1_BC von DTPT 6 thang 2012 2 2" xfId="13560"/>
    <cellStyle name="1_Danh sach gui BC thuc hien KH2009_Ke hoach 2009 (theo doi) -1_Book1_BC von DTPT 6 thang 2012 2 2 2" xfId="29976"/>
    <cellStyle name="1_Danh sach gui BC thuc hien KH2009_Ke hoach 2009 (theo doi) -1_Book1_BC von DTPT 6 thang 2012 2 3" xfId="13561"/>
    <cellStyle name="1_Danh sach gui BC thuc hien KH2009_Ke hoach 2009 (theo doi) -1_Book1_BC von DTPT 6 thang 2012 2 3 2" xfId="29977"/>
    <cellStyle name="1_Danh sach gui BC thuc hien KH2009_Ke hoach 2009 (theo doi) -1_Book1_BC von DTPT 6 thang 2012 2 4" xfId="13562"/>
    <cellStyle name="1_Danh sach gui BC thuc hien KH2009_Ke hoach 2009 (theo doi) -1_Book1_BC von DTPT 6 thang 2012 2 4 2" xfId="29978"/>
    <cellStyle name="1_Danh sach gui BC thuc hien KH2009_Ke hoach 2009 (theo doi) -1_Book1_BC von DTPT 6 thang 2012 2 5" xfId="29975"/>
    <cellStyle name="1_Danh sach gui BC thuc hien KH2009_Ke hoach 2009 (theo doi) -1_Book1_BC von DTPT 6 thang 2012 3" xfId="13563"/>
    <cellStyle name="1_Danh sach gui BC thuc hien KH2009_Ke hoach 2009 (theo doi) -1_Book1_BC von DTPT 6 thang 2012 3 2" xfId="13564"/>
    <cellStyle name="1_Danh sach gui BC thuc hien KH2009_Ke hoach 2009 (theo doi) -1_Book1_BC von DTPT 6 thang 2012 3 2 2" xfId="29980"/>
    <cellStyle name="1_Danh sach gui BC thuc hien KH2009_Ke hoach 2009 (theo doi) -1_Book1_BC von DTPT 6 thang 2012 3 3" xfId="13565"/>
    <cellStyle name="1_Danh sach gui BC thuc hien KH2009_Ke hoach 2009 (theo doi) -1_Book1_BC von DTPT 6 thang 2012 3 3 2" xfId="29981"/>
    <cellStyle name="1_Danh sach gui BC thuc hien KH2009_Ke hoach 2009 (theo doi) -1_Book1_BC von DTPT 6 thang 2012 3 4" xfId="13566"/>
    <cellStyle name="1_Danh sach gui BC thuc hien KH2009_Ke hoach 2009 (theo doi) -1_Book1_BC von DTPT 6 thang 2012 3 4 2" xfId="29982"/>
    <cellStyle name="1_Danh sach gui BC thuc hien KH2009_Ke hoach 2009 (theo doi) -1_Book1_BC von DTPT 6 thang 2012 3 5" xfId="29979"/>
    <cellStyle name="1_Danh sach gui BC thuc hien KH2009_Ke hoach 2009 (theo doi) -1_Book1_BC von DTPT 6 thang 2012 4" xfId="13567"/>
    <cellStyle name="1_Danh sach gui BC thuc hien KH2009_Ke hoach 2009 (theo doi) -1_Book1_BC von DTPT 6 thang 2012 4 2" xfId="29983"/>
    <cellStyle name="1_Danh sach gui BC thuc hien KH2009_Ke hoach 2009 (theo doi) -1_Book1_BC von DTPT 6 thang 2012 5" xfId="13568"/>
    <cellStyle name="1_Danh sach gui BC thuc hien KH2009_Ke hoach 2009 (theo doi) -1_Book1_BC von DTPT 6 thang 2012 5 2" xfId="29984"/>
    <cellStyle name="1_Danh sach gui BC thuc hien KH2009_Ke hoach 2009 (theo doi) -1_Book1_BC von DTPT 6 thang 2012 6" xfId="13569"/>
    <cellStyle name="1_Danh sach gui BC thuc hien KH2009_Ke hoach 2009 (theo doi) -1_Book1_BC von DTPT 6 thang 2012 6 2" xfId="29985"/>
    <cellStyle name="1_Danh sach gui BC thuc hien KH2009_Ke hoach 2009 (theo doi) -1_Book1_BC von DTPT 6 thang 2012 7" xfId="29974"/>
    <cellStyle name="1_Danh sach gui BC thuc hien KH2009_Ke hoach 2009 (theo doi) -1_Book1_Bieu du thao QD von ho tro co MT" xfId="13570"/>
    <cellStyle name="1_Danh sach gui BC thuc hien KH2009_Ke hoach 2009 (theo doi) -1_Book1_Bieu du thao QD von ho tro co MT 2" xfId="13571"/>
    <cellStyle name="1_Danh sach gui BC thuc hien KH2009_Ke hoach 2009 (theo doi) -1_Book1_Bieu du thao QD von ho tro co MT 2 2" xfId="13572"/>
    <cellStyle name="1_Danh sach gui BC thuc hien KH2009_Ke hoach 2009 (theo doi) -1_Book1_Bieu du thao QD von ho tro co MT 2 2 2" xfId="29988"/>
    <cellStyle name="1_Danh sach gui BC thuc hien KH2009_Ke hoach 2009 (theo doi) -1_Book1_Bieu du thao QD von ho tro co MT 2 3" xfId="13573"/>
    <cellStyle name="1_Danh sach gui BC thuc hien KH2009_Ke hoach 2009 (theo doi) -1_Book1_Bieu du thao QD von ho tro co MT 2 3 2" xfId="29989"/>
    <cellStyle name="1_Danh sach gui BC thuc hien KH2009_Ke hoach 2009 (theo doi) -1_Book1_Bieu du thao QD von ho tro co MT 2 4" xfId="13574"/>
    <cellStyle name="1_Danh sach gui BC thuc hien KH2009_Ke hoach 2009 (theo doi) -1_Book1_Bieu du thao QD von ho tro co MT 2 4 2" xfId="29990"/>
    <cellStyle name="1_Danh sach gui BC thuc hien KH2009_Ke hoach 2009 (theo doi) -1_Book1_Bieu du thao QD von ho tro co MT 2 5" xfId="29987"/>
    <cellStyle name="1_Danh sach gui BC thuc hien KH2009_Ke hoach 2009 (theo doi) -1_Book1_Bieu du thao QD von ho tro co MT 3" xfId="13575"/>
    <cellStyle name="1_Danh sach gui BC thuc hien KH2009_Ke hoach 2009 (theo doi) -1_Book1_Bieu du thao QD von ho tro co MT 3 2" xfId="13576"/>
    <cellStyle name="1_Danh sach gui BC thuc hien KH2009_Ke hoach 2009 (theo doi) -1_Book1_Bieu du thao QD von ho tro co MT 3 2 2" xfId="29992"/>
    <cellStyle name="1_Danh sach gui BC thuc hien KH2009_Ke hoach 2009 (theo doi) -1_Book1_Bieu du thao QD von ho tro co MT 3 3" xfId="13577"/>
    <cellStyle name="1_Danh sach gui BC thuc hien KH2009_Ke hoach 2009 (theo doi) -1_Book1_Bieu du thao QD von ho tro co MT 3 3 2" xfId="29993"/>
    <cellStyle name="1_Danh sach gui BC thuc hien KH2009_Ke hoach 2009 (theo doi) -1_Book1_Bieu du thao QD von ho tro co MT 3 4" xfId="13578"/>
    <cellStyle name="1_Danh sach gui BC thuc hien KH2009_Ke hoach 2009 (theo doi) -1_Book1_Bieu du thao QD von ho tro co MT 3 4 2" xfId="29994"/>
    <cellStyle name="1_Danh sach gui BC thuc hien KH2009_Ke hoach 2009 (theo doi) -1_Book1_Bieu du thao QD von ho tro co MT 3 5" xfId="29991"/>
    <cellStyle name="1_Danh sach gui BC thuc hien KH2009_Ke hoach 2009 (theo doi) -1_Book1_Bieu du thao QD von ho tro co MT 4" xfId="13579"/>
    <cellStyle name="1_Danh sach gui BC thuc hien KH2009_Ke hoach 2009 (theo doi) -1_Book1_Bieu du thao QD von ho tro co MT 4 2" xfId="29995"/>
    <cellStyle name="1_Danh sach gui BC thuc hien KH2009_Ke hoach 2009 (theo doi) -1_Book1_Bieu du thao QD von ho tro co MT 5" xfId="13580"/>
    <cellStyle name="1_Danh sach gui BC thuc hien KH2009_Ke hoach 2009 (theo doi) -1_Book1_Bieu du thao QD von ho tro co MT 5 2" xfId="29996"/>
    <cellStyle name="1_Danh sach gui BC thuc hien KH2009_Ke hoach 2009 (theo doi) -1_Book1_Bieu du thao QD von ho tro co MT 6" xfId="13581"/>
    <cellStyle name="1_Danh sach gui BC thuc hien KH2009_Ke hoach 2009 (theo doi) -1_Book1_Bieu du thao QD von ho tro co MT 6 2" xfId="29997"/>
    <cellStyle name="1_Danh sach gui BC thuc hien KH2009_Ke hoach 2009 (theo doi) -1_Book1_Bieu du thao QD von ho tro co MT 7" xfId="29986"/>
    <cellStyle name="1_Danh sach gui BC thuc hien KH2009_Ke hoach 2009 (theo doi) -1_Book1_Hoan chinh KH 2012 (o nha)" xfId="13582"/>
    <cellStyle name="1_Danh sach gui BC thuc hien KH2009_Ke hoach 2009 (theo doi) -1_Book1_Hoan chinh KH 2012 (o nha) 2" xfId="13583"/>
    <cellStyle name="1_Danh sach gui BC thuc hien KH2009_Ke hoach 2009 (theo doi) -1_Book1_Hoan chinh KH 2012 (o nha) 2 2" xfId="13584"/>
    <cellStyle name="1_Danh sach gui BC thuc hien KH2009_Ke hoach 2009 (theo doi) -1_Book1_Hoan chinh KH 2012 (o nha) 2 2 2" xfId="30000"/>
    <cellStyle name="1_Danh sach gui BC thuc hien KH2009_Ke hoach 2009 (theo doi) -1_Book1_Hoan chinh KH 2012 (o nha) 2 3" xfId="13585"/>
    <cellStyle name="1_Danh sach gui BC thuc hien KH2009_Ke hoach 2009 (theo doi) -1_Book1_Hoan chinh KH 2012 (o nha) 2 3 2" xfId="30001"/>
    <cellStyle name="1_Danh sach gui BC thuc hien KH2009_Ke hoach 2009 (theo doi) -1_Book1_Hoan chinh KH 2012 (o nha) 2 4" xfId="13586"/>
    <cellStyle name="1_Danh sach gui BC thuc hien KH2009_Ke hoach 2009 (theo doi) -1_Book1_Hoan chinh KH 2012 (o nha) 2 4 2" xfId="30002"/>
    <cellStyle name="1_Danh sach gui BC thuc hien KH2009_Ke hoach 2009 (theo doi) -1_Book1_Hoan chinh KH 2012 (o nha) 2 5" xfId="29999"/>
    <cellStyle name="1_Danh sach gui BC thuc hien KH2009_Ke hoach 2009 (theo doi) -1_Book1_Hoan chinh KH 2012 (o nha) 3" xfId="13587"/>
    <cellStyle name="1_Danh sach gui BC thuc hien KH2009_Ke hoach 2009 (theo doi) -1_Book1_Hoan chinh KH 2012 (o nha) 3 2" xfId="13588"/>
    <cellStyle name="1_Danh sach gui BC thuc hien KH2009_Ke hoach 2009 (theo doi) -1_Book1_Hoan chinh KH 2012 (o nha) 3 2 2" xfId="30004"/>
    <cellStyle name="1_Danh sach gui BC thuc hien KH2009_Ke hoach 2009 (theo doi) -1_Book1_Hoan chinh KH 2012 (o nha) 3 3" xfId="13589"/>
    <cellStyle name="1_Danh sach gui BC thuc hien KH2009_Ke hoach 2009 (theo doi) -1_Book1_Hoan chinh KH 2012 (o nha) 3 3 2" xfId="30005"/>
    <cellStyle name="1_Danh sach gui BC thuc hien KH2009_Ke hoach 2009 (theo doi) -1_Book1_Hoan chinh KH 2012 (o nha) 3 4" xfId="13590"/>
    <cellStyle name="1_Danh sach gui BC thuc hien KH2009_Ke hoach 2009 (theo doi) -1_Book1_Hoan chinh KH 2012 (o nha) 3 4 2" xfId="30006"/>
    <cellStyle name="1_Danh sach gui BC thuc hien KH2009_Ke hoach 2009 (theo doi) -1_Book1_Hoan chinh KH 2012 (o nha) 3 5" xfId="30003"/>
    <cellStyle name="1_Danh sach gui BC thuc hien KH2009_Ke hoach 2009 (theo doi) -1_Book1_Hoan chinh KH 2012 (o nha) 4" xfId="13591"/>
    <cellStyle name="1_Danh sach gui BC thuc hien KH2009_Ke hoach 2009 (theo doi) -1_Book1_Hoan chinh KH 2012 (o nha) 4 2" xfId="30007"/>
    <cellStyle name="1_Danh sach gui BC thuc hien KH2009_Ke hoach 2009 (theo doi) -1_Book1_Hoan chinh KH 2012 (o nha) 5" xfId="13592"/>
    <cellStyle name="1_Danh sach gui BC thuc hien KH2009_Ke hoach 2009 (theo doi) -1_Book1_Hoan chinh KH 2012 (o nha) 5 2" xfId="30008"/>
    <cellStyle name="1_Danh sach gui BC thuc hien KH2009_Ke hoach 2009 (theo doi) -1_Book1_Hoan chinh KH 2012 (o nha) 6" xfId="13593"/>
    <cellStyle name="1_Danh sach gui BC thuc hien KH2009_Ke hoach 2009 (theo doi) -1_Book1_Hoan chinh KH 2012 (o nha) 6 2" xfId="30009"/>
    <cellStyle name="1_Danh sach gui BC thuc hien KH2009_Ke hoach 2009 (theo doi) -1_Book1_Hoan chinh KH 2012 (o nha) 7" xfId="29998"/>
    <cellStyle name="1_Danh sach gui BC thuc hien KH2009_Ke hoach 2009 (theo doi) -1_Book1_Hoan chinh KH 2012 (o nha)_Bao cao giai ngan quy I" xfId="13594"/>
    <cellStyle name="1_Danh sach gui BC thuc hien KH2009_Ke hoach 2009 (theo doi) -1_Book1_Hoan chinh KH 2012 (o nha)_Bao cao giai ngan quy I 2" xfId="13595"/>
    <cellStyle name="1_Danh sach gui BC thuc hien KH2009_Ke hoach 2009 (theo doi) -1_Book1_Hoan chinh KH 2012 (o nha)_Bao cao giai ngan quy I 2 2" xfId="13596"/>
    <cellStyle name="1_Danh sach gui BC thuc hien KH2009_Ke hoach 2009 (theo doi) -1_Book1_Hoan chinh KH 2012 (o nha)_Bao cao giai ngan quy I 2 2 2" xfId="30012"/>
    <cellStyle name="1_Danh sach gui BC thuc hien KH2009_Ke hoach 2009 (theo doi) -1_Book1_Hoan chinh KH 2012 (o nha)_Bao cao giai ngan quy I 2 3" xfId="13597"/>
    <cellStyle name="1_Danh sach gui BC thuc hien KH2009_Ke hoach 2009 (theo doi) -1_Book1_Hoan chinh KH 2012 (o nha)_Bao cao giai ngan quy I 2 3 2" xfId="30013"/>
    <cellStyle name="1_Danh sach gui BC thuc hien KH2009_Ke hoach 2009 (theo doi) -1_Book1_Hoan chinh KH 2012 (o nha)_Bao cao giai ngan quy I 2 4" xfId="13598"/>
    <cellStyle name="1_Danh sach gui BC thuc hien KH2009_Ke hoach 2009 (theo doi) -1_Book1_Hoan chinh KH 2012 (o nha)_Bao cao giai ngan quy I 2 4 2" xfId="30014"/>
    <cellStyle name="1_Danh sach gui BC thuc hien KH2009_Ke hoach 2009 (theo doi) -1_Book1_Hoan chinh KH 2012 (o nha)_Bao cao giai ngan quy I 2 5" xfId="30011"/>
    <cellStyle name="1_Danh sach gui BC thuc hien KH2009_Ke hoach 2009 (theo doi) -1_Book1_Hoan chinh KH 2012 (o nha)_Bao cao giai ngan quy I 3" xfId="13599"/>
    <cellStyle name="1_Danh sach gui BC thuc hien KH2009_Ke hoach 2009 (theo doi) -1_Book1_Hoan chinh KH 2012 (o nha)_Bao cao giai ngan quy I 3 2" xfId="13600"/>
    <cellStyle name="1_Danh sach gui BC thuc hien KH2009_Ke hoach 2009 (theo doi) -1_Book1_Hoan chinh KH 2012 (o nha)_Bao cao giai ngan quy I 3 2 2" xfId="30016"/>
    <cellStyle name="1_Danh sach gui BC thuc hien KH2009_Ke hoach 2009 (theo doi) -1_Book1_Hoan chinh KH 2012 (o nha)_Bao cao giai ngan quy I 3 3" xfId="13601"/>
    <cellStyle name="1_Danh sach gui BC thuc hien KH2009_Ke hoach 2009 (theo doi) -1_Book1_Hoan chinh KH 2012 (o nha)_Bao cao giai ngan quy I 3 3 2" xfId="30017"/>
    <cellStyle name="1_Danh sach gui BC thuc hien KH2009_Ke hoach 2009 (theo doi) -1_Book1_Hoan chinh KH 2012 (o nha)_Bao cao giai ngan quy I 3 4" xfId="13602"/>
    <cellStyle name="1_Danh sach gui BC thuc hien KH2009_Ke hoach 2009 (theo doi) -1_Book1_Hoan chinh KH 2012 (o nha)_Bao cao giai ngan quy I 3 4 2" xfId="30018"/>
    <cellStyle name="1_Danh sach gui BC thuc hien KH2009_Ke hoach 2009 (theo doi) -1_Book1_Hoan chinh KH 2012 (o nha)_Bao cao giai ngan quy I 3 5" xfId="30015"/>
    <cellStyle name="1_Danh sach gui BC thuc hien KH2009_Ke hoach 2009 (theo doi) -1_Book1_Hoan chinh KH 2012 (o nha)_Bao cao giai ngan quy I 4" xfId="13603"/>
    <cellStyle name="1_Danh sach gui BC thuc hien KH2009_Ke hoach 2009 (theo doi) -1_Book1_Hoan chinh KH 2012 (o nha)_Bao cao giai ngan quy I 4 2" xfId="30019"/>
    <cellStyle name="1_Danh sach gui BC thuc hien KH2009_Ke hoach 2009 (theo doi) -1_Book1_Hoan chinh KH 2012 (o nha)_Bao cao giai ngan quy I 5" xfId="13604"/>
    <cellStyle name="1_Danh sach gui BC thuc hien KH2009_Ke hoach 2009 (theo doi) -1_Book1_Hoan chinh KH 2012 (o nha)_Bao cao giai ngan quy I 5 2" xfId="30020"/>
    <cellStyle name="1_Danh sach gui BC thuc hien KH2009_Ke hoach 2009 (theo doi) -1_Book1_Hoan chinh KH 2012 (o nha)_Bao cao giai ngan quy I 6" xfId="13605"/>
    <cellStyle name="1_Danh sach gui BC thuc hien KH2009_Ke hoach 2009 (theo doi) -1_Book1_Hoan chinh KH 2012 (o nha)_Bao cao giai ngan quy I 6 2" xfId="30021"/>
    <cellStyle name="1_Danh sach gui BC thuc hien KH2009_Ke hoach 2009 (theo doi) -1_Book1_Hoan chinh KH 2012 (o nha)_Bao cao giai ngan quy I 7" xfId="30010"/>
    <cellStyle name="1_Danh sach gui BC thuc hien KH2009_Ke hoach 2009 (theo doi) -1_Book1_Hoan chinh KH 2012 (o nha)_BC von DTPT 6 thang 2012" xfId="13606"/>
    <cellStyle name="1_Danh sach gui BC thuc hien KH2009_Ke hoach 2009 (theo doi) -1_Book1_Hoan chinh KH 2012 (o nha)_BC von DTPT 6 thang 2012 2" xfId="13607"/>
    <cellStyle name="1_Danh sach gui BC thuc hien KH2009_Ke hoach 2009 (theo doi) -1_Book1_Hoan chinh KH 2012 (o nha)_BC von DTPT 6 thang 2012 2 2" xfId="13608"/>
    <cellStyle name="1_Danh sach gui BC thuc hien KH2009_Ke hoach 2009 (theo doi) -1_Book1_Hoan chinh KH 2012 (o nha)_BC von DTPT 6 thang 2012 2 2 2" xfId="30024"/>
    <cellStyle name="1_Danh sach gui BC thuc hien KH2009_Ke hoach 2009 (theo doi) -1_Book1_Hoan chinh KH 2012 (o nha)_BC von DTPT 6 thang 2012 2 3" xfId="13609"/>
    <cellStyle name="1_Danh sach gui BC thuc hien KH2009_Ke hoach 2009 (theo doi) -1_Book1_Hoan chinh KH 2012 (o nha)_BC von DTPT 6 thang 2012 2 3 2" xfId="30025"/>
    <cellStyle name="1_Danh sach gui BC thuc hien KH2009_Ke hoach 2009 (theo doi) -1_Book1_Hoan chinh KH 2012 (o nha)_BC von DTPT 6 thang 2012 2 4" xfId="13610"/>
    <cellStyle name="1_Danh sach gui BC thuc hien KH2009_Ke hoach 2009 (theo doi) -1_Book1_Hoan chinh KH 2012 (o nha)_BC von DTPT 6 thang 2012 2 4 2" xfId="30026"/>
    <cellStyle name="1_Danh sach gui BC thuc hien KH2009_Ke hoach 2009 (theo doi) -1_Book1_Hoan chinh KH 2012 (o nha)_BC von DTPT 6 thang 2012 2 5" xfId="30023"/>
    <cellStyle name="1_Danh sach gui BC thuc hien KH2009_Ke hoach 2009 (theo doi) -1_Book1_Hoan chinh KH 2012 (o nha)_BC von DTPT 6 thang 2012 3" xfId="13611"/>
    <cellStyle name="1_Danh sach gui BC thuc hien KH2009_Ke hoach 2009 (theo doi) -1_Book1_Hoan chinh KH 2012 (o nha)_BC von DTPT 6 thang 2012 3 2" xfId="13612"/>
    <cellStyle name="1_Danh sach gui BC thuc hien KH2009_Ke hoach 2009 (theo doi) -1_Book1_Hoan chinh KH 2012 (o nha)_BC von DTPT 6 thang 2012 3 2 2" xfId="30028"/>
    <cellStyle name="1_Danh sach gui BC thuc hien KH2009_Ke hoach 2009 (theo doi) -1_Book1_Hoan chinh KH 2012 (o nha)_BC von DTPT 6 thang 2012 3 3" xfId="13613"/>
    <cellStyle name="1_Danh sach gui BC thuc hien KH2009_Ke hoach 2009 (theo doi) -1_Book1_Hoan chinh KH 2012 (o nha)_BC von DTPT 6 thang 2012 3 3 2" xfId="30029"/>
    <cellStyle name="1_Danh sach gui BC thuc hien KH2009_Ke hoach 2009 (theo doi) -1_Book1_Hoan chinh KH 2012 (o nha)_BC von DTPT 6 thang 2012 3 4" xfId="13614"/>
    <cellStyle name="1_Danh sach gui BC thuc hien KH2009_Ke hoach 2009 (theo doi) -1_Book1_Hoan chinh KH 2012 (o nha)_BC von DTPT 6 thang 2012 3 4 2" xfId="30030"/>
    <cellStyle name="1_Danh sach gui BC thuc hien KH2009_Ke hoach 2009 (theo doi) -1_Book1_Hoan chinh KH 2012 (o nha)_BC von DTPT 6 thang 2012 3 5" xfId="30027"/>
    <cellStyle name="1_Danh sach gui BC thuc hien KH2009_Ke hoach 2009 (theo doi) -1_Book1_Hoan chinh KH 2012 (o nha)_BC von DTPT 6 thang 2012 4" xfId="13615"/>
    <cellStyle name="1_Danh sach gui BC thuc hien KH2009_Ke hoach 2009 (theo doi) -1_Book1_Hoan chinh KH 2012 (o nha)_BC von DTPT 6 thang 2012 4 2" xfId="30031"/>
    <cellStyle name="1_Danh sach gui BC thuc hien KH2009_Ke hoach 2009 (theo doi) -1_Book1_Hoan chinh KH 2012 (o nha)_BC von DTPT 6 thang 2012 5" xfId="13616"/>
    <cellStyle name="1_Danh sach gui BC thuc hien KH2009_Ke hoach 2009 (theo doi) -1_Book1_Hoan chinh KH 2012 (o nha)_BC von DTPT 6 thang 2012 5 2" xfId="30032"/>
    <cellStyle name="1_Danh sach gui BC thuc hien KH2009_Ke hoach 2009 (theo doi) -1_Book1_Hoan chinh KH 2012 (o nha)_BC von DTPT 6 thang 2012 6" xfId="13617"/>
    <cellStyle name="1_Danh sach gui BC thuc hien KH2009_Ke hoach 2009 (theo doi) -1_Book1_Hoan chinh KH 2012 (o nha)_BC von DTPT 6 thang 2012 6 2" xfId="30033"/>
    <cellStyle name="1_Danh sach gui BC thuc hien KH2009_Ke hoach 2009 (theo doi) -1_Book1_Hoan chinh KH 2012 (o nha)_BC von DTPT 6 thang 2012 7" xfId="30022"/>
    <cellStyle name="1_Danh sach gui BC thuc hien KH2009_Ke hoach 2009 (theo doi) -1_Book1_Hoan chinh KH 2012 (o nha)_Bieu du thao QD von ho tro co MT" xfId="13618"/>
    <cellStyle name="1_Danh sach gui BC thuc hien KH2009_Ke hoach 2009 (theo doi) -1_Book1_Hoan chinh KH 2012 (o nha)_Bieu du thao QD von ho tro co MT 2" xfId="13619"/>
    <cellStyle name="1_Danh sach gui BC thuc hien KH2009_Ke hoach 2009 (theo doi) -1_Book1_Hoan chinh KH 2012 (o nha)_Bieu du thao QD von ho tro co MT 2 2" xfId="13620"/>
    <cellStyle name="1_Danh sach gui BC thuc hien KH2009_Ke hoach 2009 (theo doi) -1_Book1_Hoan chinh KH 2012 (o nha)_Bieu du thao QD von ho tro co MT 2 2 2" xfId="30036"/>
    <cellStyle name="1_Danh sach gui BC thuc hien KH2009_Ke hoach 2009 (theo doi) -1_Book1_Hoan chinh KH 2012 (o nha)_Bieu du thao QD von ho tro co MT 2 3" xfId="13621"/>
    <cellStyle name="1_Danh sach gui BC thuc hien KH2009_Ke hoach 2009 (theo doi) -1_Book1_Hoan chinh KH 2012 (o nha)_Bieu du thao QD von ho tro co MT 2 3 2" xfId="30037"/>
    <cellStyle name="1_Danh sach gui BC thuc hien KH2009_Ke hoach 2009 (theo doi) -1_Book1_Hoan chinh KH 2012 (o nha)_Bieu du thao QD von ho tro co MT 2 4" xfId="13622"/>
    <cellStyle name="1_Danh sach gui BC thuc hien KH2009_Ke hoach 2009 (theo doi) -1_Book1_Hoan chinh KH 2012 (o nha)_Bieu du thao QD von ho tro co MT 2 4 2" xfId="30038"/>
    <cellStyle name="1_Danh sach gui BC thuc hien KH2009_Ke hoach 2009 (theo doi) -1_Book1_Hoan chinh KH 2012 (o nha)_Bieu du thao QD von ho tro co MT 2 5" xfId="30035"/>
    <cellStyle name="1_Danh sach gui BC thuc hien KH2009_Ke hoach 2009 (theo doi) -1_Book1_Hoan chinh KH 2012 (o nha)_Bieu du thao QD von ho tro co MT 3" xfId="13623"/>
    <cellStyle name="1_Danh sach gui BC thuc hien KH2009_Ke hoach 2009 (theo doi) -1_Book1_Hoan chinh KH 2012 (o nha)_Bieu du thao QD von ho tro co MT 3 2" xfId="13624"/>
    <cellStyle name="1_Danh sach gui BC thuc hien KH2009_Ke hoach 2009 (theo doi) -1_Book1_Hoan chinh KH 2012 (o nha)_Bieu du thao QD von ho tro co MT 3 2 2" xfId="30040"/>
    <cellStyle name="1_Danh sach gui BC thuc hien KH2009_Ke hoach 2009 (theo doi) -1_Book1_Hoan chinh KH 2012 (o nha)_Bieu du thao QD von ho tro co MT 3 3" xfId="13625"/>
    <cellStyle name="1_Danh sach gui BC thuc hien KH2009_Ke hoach 2009 (theo doi) -1_Book1_Hoan chinh KH 2012 (o nha)_Bieu du thao QD von ho tro co MT 3 3 2" xfId="30041"/>
    <cellStyle name="1_Danh sach gui BC thuc hien KH2009_Ke hoach 2009 (theo doi) -1_Book1_Hoan chinh KH 2012 (o nha)_Bieu du thao QD von ho tro co MT 3 4" xfId="13626"/>
    <cellStyle name="1_Danh sach gui BC thuc hien KH2009_Ke hoach 2009 (theo doi) -1_Book1_Hoan chinh KH 2012 (o nha)_Bieu du thao QD von ho tro co MT 3 4 2" xfId="30042"/>
    <cellStyle name="1_Danh sach gui BC thuc hien KH2009_Ke hoach 2009 (theo doi) -1_Book1_Hoan chinh KH 2012 (o nha)_Bieu du thao QD von ho tro co MT 3 5" xfId="30039"/>
    <cellStyle name="1_Danh sach gui BC thuc hien KH2009_Ke hoach 2009 (theo doi) -1_Book1_Hoan chinh KH 2012 (o nha)_Bieu du thao QD von ho tro co MT 4" xfId="13627"/>
    <cellStyle name="1_Danh sach gui BC thuc hien KH2009_Ke hoach 2009 (theo doi) -1_Book1_Hoan chinh KH 2012 (o nha)_Bieu du thao QD von ho tro co MT 4 2" xfId="30043"/>
    <cellStyle name="1_Danh sach gui BC thuc hien KH2009_Ke hoach 2009 (theo doi) -1_Book1_Hoan chinh KH 2012 (o nha)_Bieu du thao QD von ho tro co MT 5" xfId="13628"/>
    <cellStyle name="1_Danh sach gui BC thuc hien KH2009_Ke hoach 2009 (theo doi) -1_Book1_Hoan chinh KH 2012 (o nha)_Bieu du thao QD von ho tro co MT 5 2" xfId="30044"/>
    <cellStyle name="1_Danh sach gui BC thuc hien KH2009_Ke hoach 2009 (theo doi) -1_Book1_Hoan chinh KH 2012 (o nha)_Bieu du thao QD von ho tro co MT 6" xfId="13629"/>
    <cellStyle name="1_Danh sach gui BC thuc hien KH2009_Ke hoach 2009 (theo doi) -1_Book1_Hoan chinh KH 2012 (o nha)_Bieu du thao QD von ho tro co MT 6 2" xfId="30045"/>
    <cellStyle name="1_Danh sach gui BC thuc hien KH2009_Ke hoach 2009 (theo doi) -1_Book1_Hoan chinh KH 2012 (o nha)_Bieu du thao QD von ho tro co MT 7" xfId="30034"/>
    <cellStyle name="1_Danh sach gui BC thuc hien KH2009_Ke hoach 2009 (theo doi) -1_Book1_Hoan chinh KH 2012 (o nha)_Ke hoach 2012 theo doi (giai ngan 30.6.12)" xfId="13630"/>
    <cellStyle name="1_Danh sach gui BC thuc hien KH2009_Ke hoach 2009 (theo doi) -1_Book1_Hoan chinh KH 2012 (o nha)_Ke hoach 2012 theo doi (giai ngan 30.6.12) 2" xfId="13631"/>
    <cellStyle name="1_Danh sach gui BC thuc hien KH2009_Ke hoach 2009 (theo doi) -1_Book1_Hoan chinh KH 2012 (o nha)_Ke hoach 2012 theo doi (giai ngan 30.6.12) 2 2" xfId="13632"/>
    <cellStyle name="1_Danh sach gui BC thuc hien KH2009_Ke hoach 2009 (theo doi) -1_Book1_Hoan chinh KH 2012 (o nha)_Ke hoach 2012 theo doi (giai ngan 30.6.12) 2 2 2" xfId="30048"/>
    <cellStyle name="1_Danh sach gui BC thuc hien KH2009_Ke hoach 2009 (theo doi) -1_Book1_Hoan chinh KH 2012 (o nha)_Ke hoach 2012 theo doi (giai ngan 30.6.12) 2 3" xfId="13633"/>
    <cellStyle name="1_Danh sach gui BC thuc hien KH2009_Ke hoach 2009 (theo doi) -1_Book1_Hoan chinh KH 2012 (o nha)_Ke hoach 2012 theo doi (giai ngan 30.6.12) 2 3 2" xfId="30049"/>
    <cellStyle name="1_Danh sach gui BC thuc hien KH2009_Ke hoach 2009 (theo doi) -1_Book1_Hoan chinh KH 2012 (o nha)_Ke hoach 2012 theo doi (giai ngan 30.6.12) 2 4" xfId="13634"/>
    <cellStyle name="1_Danh sach gui BC thuc hien KH2009_Ke hoach 2009 (theo doi) -1_Book1_Hoan chinh KH 2012 (o nha)_Ke hoach 2012 theo doi (giai ngan 30.6.12) 2 4 2" xfId="30050"/>
    <cellStyle name="1_Danh sach gui BC thuc hien KH2009_Ke hoach 2009 (theo doi) -1_Book1_Hoan chinh KH 2012 (o nha)_Ke hoach 2012 theo doi (giai ngan 30.6.12) 2 5" xfId="30047"/>
    <cellStyle name="1_Danh sach gui BC thuc hien KH2009_Ke hoach 2009 (theo doi) -1_Book1_Hoan chinh KH 2012 (o nha)_Ke hoach 2012 theo doi (giai ngan 30.6.12) 3" xfId="13635"/>
    <cellStyle name="1_Danh sach gui BC thuc hien KH2009_Ke hoach 2009 (theo doi) -1_Book1_Hoan chinh KH 2012 (o nha)_Ke hoach 2012 theo doi (giai ngan 30.6.12) 3 2" xfId="13636"/>
    <cellStyle name="1_Danh sach gui BC thuc hien KH2009_Ke hoach 2009 (theo doi) -1_Book1_Hoan chinh KH 2012 (o nha)_Ke hoach 2012 theo doi (giai ngan 30.6.12) 3 2 2" xfId="30052"/>
    <cellStyle name="1_Danh sach gui BC thuc hien KH2009_Ke hoach 2009 (theo doi) -1_Book1_Hoan chinh KH 2012 (o nha)_Ke hoach 2012 theo doi (giai ngan 30.6.12) 3 3" xfId="13637"/>
    <cellStyle name="1_Danh sach gui BC thuc hien KH2009_Ke hoach 2009 (theo doi) -1_Book1_Hoan chinh KH 2012 (o nha)_Ke hoach 2012 theo doi (giai ngan 30.6.12) 3 3 2" xfId="30053"/>
    <cellStyle name="1_Danh sach gui BC thuc hien KH2009_Ke hoach 2009 (theo doi) -1_Book1_Hoan chinh KH 2012 (o nha)_Ke hoach 2012 theo doi (giai ngan 30.6.12) 3 4" xfId="13638"/>
    <cellStyle name="1_Danh sach gui BC thuc hien KH2009_Ke hoach 2009 (theo doi) -1_Book1_Hoan chinh KH 2012 (o nha)_Ke hoach 2012 theo doi (giai ngan 30.6.12) 3 4 2" xfId="30054"/>
    <cellStyle name="1_Danh sach gui BC thuc hien KH2009_Ke hoach 2009 (theo doi) -1_Book1_Hoan chinh KH 2012 (o nha)_Ke hoach 2012 theo doi (giai ngan 30.6.12) 3 5" xfId="30051"/>
    <cellStyle name="1_Danh sach gui BC thuc hien KH2009_Ke hoach 2009 (theo doi) -1_Book1_Hoan chinh KH 2012 (o nha)_Ke hoach 2012 theo doi (giai ngan 30.6.12) 4" xfId="13639"/>
    <cellStyle name="1_Danh sach gui BC thuc hien KH2009_Ke hoach 2009 (theo doi) -1_Book1_Hoan chinh KH 2012 (o nha)_Ke hoach 2012 theo doi (giai ngan 30.6.12) 4 2" xfId="30055"/>
    <cellStyle name="1_Danh sach gui BC thuc hien KH2009_Ke hoach 2009 (theo doi) -1_Book1_Hoan chinh KH 2012 (o nha)_Ke hoach 2012 theo doi (giai ngan 30.6.12) 5" xfId="13640"/>
    <cellStyle name="1_Danh sach gui BC thuc hien KH2009_Ke hoach 2009 (theo doi) -1_Book1_Hoan chinh KH 2012 (o nha)_Ke hoach 2012 theo doi (giai ngan 30.6.12) 5 2" xfId="30056"/>
    <cellStyle name="1_Danh sach gui BC thuc hien KH2009_Ke hoach 2009 (theo doi) -1_Book1_Hoan chinh KH 2012 (o nha)_Ke hoach 2012 theo doi (giai ngan 30.6.12) 6" xfId="13641"/>
    <cellStyle name="1_Danh sach gui BC thuc hien KH2009_Ke hoach 2009 (theo doi) -1_Book1_Hoan chinh KH 2012 (o nha)_Ke hoach 2012 theo doi (giai ngan 30.6.12) 6 2" xfId="30057"/>
    <cellStyle name="1_Danh sach gui BC thuc hien KH2009_Ke hoach 2009 (theo doi) -1_Book1_Hoan chinh KH 2012 (o nha)_Ke hoach 2012 theo doi (giai ngan 30.6.12) 7" xfId="30046"/>
    <cellStyle name="1_Danh sach gui BC thuc hien KH2009_Ke hoach 2009 (theo doi) -1_Book1_Hoan chinh KH 2012 Von ho tro co MT" xfId="13642"/>
    <cellStyle name="1_Danh sach gui BC thuc hien KH2009_Ke hoach 2009 (theo doi) -1_Book1_Hoan chinh KH 2012 Von ho tro co MT (chi tiet)" xfId="13643"/>
    <cellStyle name="1_Danh sach gui BC thuc hien KH2009_Ke hoach 2009 (theo doi) -1_Book1_Hoan chinh KH 2012 Von ho tro co MT (chi tiet) 2" xfId="13644"/>
    <cellStyle name="1_Danh sach gui BC thuc hien KH2009_Ke hoach 2009 (theo doi) -1_Book1_Hoan chinh KH 2012 Von ho tro co MT (chi tiet) 2 2" xfId="13645"/>
    <cellStyle name="1_Danh sach gui BC thuc hien KH2009_Ke hoach 2009 (theo doi) -1_Book1_Hoan chinh KH 2012 Von ho tro co MT (chi tiet) 2 2 2" xfId="30061"/>
    <cellStyle name="1_Danh sach gui BC thuc hien KH2009_Ke hoach 2009 (theo doi) -1_Book1_Hoan chinh KH 2012 Von ho tro co MT (chi tiet) 2 3" xfId="13646"/>
    <cellStyle name="1_Danh sach gui BC thuc hien KH2009_Ke hoach 2009 (theo doi) -1_Book1_Hoan chinh KH 2012 Von ho tro co MT (chi tiet) 2 3 2" xfId="30062"/>
    <cellStyle name="1_Danh sach gui BC thuc hien KH2009_Ke hoach 2009 (theo doi) -1_Book1_Hoan chinh KH 2012 Von ho tro co MT (chi tiet) 2 4" xfId="13647"/>
    <cellStyle name="1_Danh sach gui BC thuc hien KH2009_Ke hoach 2009 (theo doi) -1_Book1_Hoan chinh KH 2012 Von ho tro co MT (chi tiet) 2 4 2" xfId="30063"/>
    <cellStyle name="1_Danh sach gui BC thuc hien KH2009_Ke hoach 2009 (theo doi) -1_Book1_Hoan chinh KH 2012 Von ho tro co MT (chi tiet) 2 5" xfId="30060"/>
    <cellStyle name="1_Danh sach gui BC thuc hien KH2009_Ke hoach 2009 (theo doi) -1_Book1_Hoan chinh KH 2012 Von ho tro co MT (chi tiet) 3" xfId="13648"/>
    <cellStyle name="1_Danh sach gui BC thuc hien KH2009_Ke hoach 2009 (theo doi) -1_Book1_Hoan chinh KH 2012 Von ho tro co MT (chi tiet) 3 2" xfId="13649"/>
    <cellStyle name="1_Danh sach gui BC thuc hien KH2009_Ke hoach 2009 (theo doi) -1_Book1_Hoan chinh KH 2012 Von ho tro co MT (chi tiet) 3 2 2" xfId="30065"/>
    <cellStyle name="1_Danh sach gui BC thuc hien KH2009_Ke hoach 2009 (theo doi) -1_Book1_Hoan chinh KH 2012 Von ho tro co MT (chi tiet) 3 3" xfId="13650"/>
    <cellStyle name="1_Danh sach gui BC thuc hien KH2009_Ke hoach 2009 (theo doi) -1_Book1_Hoan chinh KH 2012 Von ho tro co MT (chi tiet) 3 3 2" xfId="30066"/>
    <cellStyle name="1_Danh sach gui BC thuc hien KH2009_Ke hoach 2009 (theo doi) -1_Book1_Hoan chinh KH 2012 Von ho tro co MT (chi tiet) 3 4" xfId="13651"/>
    <cellStyle name="1_Danh sach gui BC thuc hien KH2009_Ke hoach 2009 (theo doi) -1_Book1_Hoan chinh KH 2012 Von ho tro co MT (chi tiet) 3 4 2" xfId="30067"/>
    <cellStyle name="1_Danh sach gui BC thuc hien KH2009_Ke hoach 2009 (theo doi) -1_Book1_Hoan chinh KH 2012 Von ho tro co MT (chi tiet) 3 5" xfId="30064"/>
    <cellStyle name="1_Danh sach gui BC thuc hien KH2009_Ke hoach 2009 (theo doi) -1_Book1_Hoan chinh KH 2012 Von ho tro co MT (chi tiet) 4" xfId="13652"/>
    <cellStyle name="1_Danh sach gui BC thuc hien KH2009_Ke hoach 2009 (theo doi) -1_Book1_Hoan chinh KH 2012 Von ho tro co MT (chi tiet) 4 2" xfId="30068"/>
    <cellStyle name="1_Danh sach gui BC thuc hien KH2009_Ke hoach 2009 (theo doi) -1_Book1_Hoan chinh KH 2012 Von ho tro co MT (chi tiet) 5" xfId="13653"/>
    <cellStyle name="1_Danh sach gui BC thuc hien KH2009_Ke hoach 2009 (theo doi) -1_Book1_Hoan chinh KH 2012 Von ho tro co MT (chi tiet) 5 2" xfId="30069"/>
    <cellStyle name="1_Danh sach gui BC thuc hien KH2009_Ke hoach 2009 (theo doi) -1_Book1_Hoan chinh KH 2012 Von ho tro co MT (chi tiet) 6" xfId="13654"/>
    <cellStyle name="1_Danh sach gui BC thuc hien KH2009_Ke hoach 2009 (theo doi) -1_Book1_Hoan chinh KH 2012 Von ho tro co MT (chi tiet) 6 2" xfId="30070"/>
    <cellStyle name="1_Danh sach gui BC thuc hien KH2009_Ke hoach 2009 (theo doi) -1_Book1_Hoan chinh KH 2012 Von ho tro co MT (chi tiet) 7" xfId="30059"/>
    <cellStyle name="1_Danh sach gui BC thuc hien KH2009_Ke hoach 2009 (theo doi) -1_Book1_Hoan chinh KH 2012 Von ho tro co MT 10" xfId="13655"/>
    <cellStyle name="1_Danh sach gui BC thuc hien KH2009_Ke hoach 2009 (theo doi) -1_Book1_Hoan chinh KH 2012 Von ho tro co MT 10 2" xfId="13656"/>
    <cellStyle name="1_Danh sach gui BC thuc hien KH2009_Ke hoach 2009 (theo doi) -1_Book1_Hoan chinh KH 2012 Von ho tro co MT 10 2 2" xfId="30072"/>
    <cellStyle name="1_Danh sach gui BC thuc hien KH2009_Ke hoach 2009 (theo doi) -1_Book1_Hoan chinh KH 2012 Von ho tro co MT 10 3" xfId="13657"/>
    <cellStyle name="1_Danh sach gui BC thuc hien KH2009_Ke hoach 2009 (theo doi) -1_Book1_Hoan chinh KH 2012 Von ho tro co MT 10 3 2" xfId="30073"/>
    <cellStyle name="1_Danh sach gui BC thuc hien KH2009_Ke hoach 2009 (theo doi) -1_Book1_Hoan chinh KH 2012 Von ho tro co MT 10 4" xfId="13658"/>
    <cellStyle name="1_Danh sach gui BC thuc hien KH2009_Ke hoach 2009 (theo doi) -1_Book1_Hoan chinh KH 2012 Von ho tro co MT 10 4 2" xfId="30074"/>
    <cellStyle name="1_Danh sach gui BC thuc hien KH2009_Ke hoach 2009 (theo doi) -1_Book1_Hoan chinh KH 2012 Von ho tro co MT 10 5" xfId="30071"/>
    <cellStyle name="1_Danh sach gui BC thuc hien KH2009_Ke hoach 2009 (theo doi) -1_Book1_Hoan chinh KH 2012 Von ho tro co MT 11" xfId="13659"/>
    <cellStyle name="1_Danh sach gui BC thuc hien KH2009_Ke hoach 2009 (theo doi) -1_Book1_Hoan chinh KH 2012 Von ho tro co MT 11 2" xfId="13660"/>
    <cellStyle name="1_Danh sach gui BC thuc hien KH2009_Ke hoach 2009 (theo doi) -1_Book1_Hoan chinh KH 2012 Von ho tro co MT 11 2 2" xfId="30076"/>
    <cellStyle name="1_Danh sach gui BC thuc hien KH2009_Ke hoach 2009 (theo doi) -1_Book1_Hoan chinh KH 2012 Von ho tro co MT 11 3" xfId="13661"/>
    <cellStyle name="1_Danh sach gui BC thuc hien KH2009_Ke hoach 2009 (theo doi) -1_Book1_Hoan chinh KH 2012 Von ho tro co MT 11 3 2" xfId="30077"/>
    <cellStyle name="1_Danh sach gui BC thuc hien KH2009_Ke hoach 2009 (theo doi) -1_Book1_Hoan chinh KH 2012 Von ho tro co MT 11 4" xfId="13662"/>
    <cellStyle name="1_Danh sach gui BC thuc hien KH2009_Ke hoach 2009 (theo doi) -1_Book1_Hoan chinh KH 2012 Von ho tro co MT 11 4 2" xfId="30078"/>
    <cellStyle name="1_Danh sach gui BC thuc hien KH2009_Ke hoach 2009 (theo doi) -1_Book1_Hoan chinh KH 2012 Von ho tro co MT 11 5" xfId="30075"/>
    <cellStyle name="1_Danh sach gui BC thuc hien KH2009_Ke hoach 2009 (theo doi) -1_Book1_Hoan chinh KH 2012 Von ho tro co MT 12" xfId="13663"/>
    <cellStyle name="1_Danh sach gui BC thuc hien KH2009_Ke hoach 2009 (theo doi) -1_Book1_Hoan chinh KH 2012 Von ho tro co MT 12 2" xfId="13664"/>
    <cellStyle name="1_Danh sach gui BC thuc hien KH2009_Ke hoach 2009 (theo doi) -1_Book1_Hoan chinh KH 2012 Von ho tro co MT 12 2 2" xfId="30080"/>
    <cellStyle name="1_Danh sach gui BC thuc hien KH2009_Ke hoach 2009 (theo doi) -1_Book1_Hoan chinh KH 2012 Von ho tro co MT 12 3" xfId="13665"/>
    <cellStyle name="1_Danh sach gui BC thuc hien KH2009_Ke hoach 2009 (theo doi) -1_Book1_Hoan chinh KH 2012 Von ho tro co MT 12 3 2" xfId="30081"/>
    <cellStyle name="1_Danh sach gui BC thuc hien KH2009_Ke hoach 2009 (theo doi) -1_Book1_Hoan chinh KH 2012 Von ho tro co MT 12 4" xfId="13666"/>
    <cellStyle name="1_Danh sach gui BC thuc hien KH2009_Ke hoach 2009 (theo doi) -1_Book1_Hoan chinh KH 2012 Von ho tro co MT 12 4 2" xfId="30082"/>
    <cellStyle name="1_Danh sach gui BC thuc hien KH2009_Ke hoach 2009 (theo doi) -1_Book1_Hoan chinh KH 2012 Von ho tro co MT 12 5" xfId="30079"/>
    <cellStyle name="1_Danh sach gui BC thuc hien KH2009_Ke hoach 2009 (theo doi) -1_Book1_Hoan chinh KH 2012 Von ho tro co MT 13" xfId="13667"/>
    <cellStyle name="1_Danh sach gui BC thuc hien KH2009_Ke hoach 2009 (theo doi) -1_Book1_Hoan chinh KH 2012 Von ho tro co MT 13 2" xfId="13668"/>
    <cellStyle name="1_Danh sach gui BC thuc hien KH2009_Ke hoach 2009 (theo doi) -1_Book1_Hoan chinh KH 2012 Von ho tro co MT 13 2 2" xfId="30084"/>
    <cellStyle name="1_Danh sach gui BC thuc hien KH2009_Ke hoach 2009 (theo doi) -1_Book1_Hoan chinh KH 2012 Von ho tro co MT 13 3" xfId="13669"/>
    <cellStyle name="1_Danh sach gui BC thuc hien KH2009_Ke hoach 2009 (theo doi) -1_Book1_Hoan chinh KH 2012 Von ho tro co MT 13 3 2" xfId="30085"/>
    <cellStyle name="1_Danh sach gui BC thuc hien KH2009_Ke hoach 2009 (theo doi) -1_Book1_Hoan chinh KH 2012 Von ho tro co MT 13 4" xfId="13670"/>
    <cellStyle name="1_Danh sach gui BC thuc hien KH2009_Ke hoach 2009 (theo doi) -1_Book1_Hoan chinh KH 2012 Von ho tro co MT 13 4 2" xfId="30086"/>
    <cellStyle name="1_Danh sach gui BC thuc hien KH2009_Ke hoach 2009 (theo doi) -1_Book1_Hoan chinh KH 2012 Von ho tro co MT 13 5" xfId="30083"/>
    <cellStyle name="1_Danh sach gui BC thuc hien KH2009_Ke hoach 2009 (theo doi) -1_Book1_Hoan chinh KH 2012 Von ho tro co MT 14" xfId="13671"/>
    <cellStyle name="1_Danh sach gui BC thuc hien KH2009_Ke hoach 2009 (theo doi) -1_Book1_Hoan chinh KH 2012 Von ho tro co MT 14 2" xfId="13672"/>
    <cellStyle name="1_Danh sach gui BC thuc hien KH2009_Ke hoach 2009 (theo doi) -1_Book1_Hoan chinh KH 2012 Von ho tro co MT 14 2 2" xfId="30088"/>
    <cellStyle name="1_Danh sach gui BC thuc hien KH2009_Ke hoach 2009 (theo doi) -1_Book1_Hoan chinh KH 2012 Von ho tro co MT 14 3" xfId="13673"/>
    <cellStyle name="1_Danh sach gui BC thuc hien KH2009_Ke hoach 2009 (theo doi) -1_Book1_Hoan chinh KH 2012 Von ho tro co MT 14 3 2" xfId="30089"/>
    <cellStyle name="1_Danh sach gui BC thuc hien KH2009_Ke hoach 2009 (theo doi) -1_Book1_Hoan chinh KH 2012 Von ho tro co MT 14 4" xfId="13674"/>
    <cellStyle name="1_Danh sach gui BC thuc hien KH2009_Ke hoach 2009 (theo doi) -1_Book1_Hoan chinh KH 2012 Von ho tro co MT 14 4 2" xfId="30090"/>
    <cellStyle name="1_Danh sach gui BC thuc hien KH2009_Ke hoach 2009 (theo doi) -1_Book1_Hoan chinh KH 2012 Von ho tro co MT 14 5" xfId="30087"/>
    <cellStyle name="1_Danh sach gui BC thuc hien KH2009_Ke hoach 2009 (theo doi) -1_Book1_Hoan chinh KH 2012 Von ho tro co MT 15" xfId="13675"/>
    <cellStyle name="1_Danh sach gui BC thuc hien KH2009_Ke hoach 2009 (theo doi) -1_Book1_Hoan chinh KH 2012 Von ho tro co MT 15 2" xfId="13676"/>
    <cellStyle name="1_Danh sach gui BC thuc hien KH2009_Ke hoach 2009 (theo doi) -1_Book1_Hoan chinh KH 2012 Von ho tro co MT 15 2 2" xfId="30092"/>
    <cellStyle name="1_Danh sach gui BC thuc hien KH2009_Ke hoach 2009 (theo doi) -1_Book1_Hoan chinh KH 2012 Von ho tro co MT 15 3" xfId="13677"/>
    <cellStyle name="1_Danh sach gui BC thuc hien KH2009_Ke hoach 2009 (theo doi) -1_Book1_Hoan chinh KH 2012 Von ho tro co MT 15 3 2" xfId="30093"/>
    <cellStyle name="1_Danh sach gui BC thuc hien KH2009_Ke hoach 2009 (theo doi) -1_Book1_Hoan chinh KH 2012 Von ho tro co MT 15 4" xfId="13678"/>
    <cellStyle name="1_Danh sach gui BC thuc hien KH2009_Ke hoach 2009 (theo doi) -1_Book1_Hoan chinh KH 2012 Von ho tro co MT 15 4 2" xfId="30094"/>
    <cellStyle name="1_Danh sach gui BC thuc hien KH2009_Ke hoach 2009 (theo doi) -1_Book1_Hoan chinh KH 2012 Von ho tro co MT 15 5" xfId="30091"/>
    <cellStyle name="1_Danh sach gui BC thuc hien KH2009_Ke hoach 2009 (theo doi) -1_Book1_Hoan chinh KH 2012 Von ho tro co MT 16" xfId="13679"/>
    <cellStyle name="1_Danh sach gui BC thuc hien KH2009_Ke hoach 2009 (theo doi) -1_Book1_Hoan chinh KH 2012 Von ho tro co MT 16 2" xfId="13680"/>
    <cellStyle name="1_Danh sach gui BC thuc hien KH2009_Ke hoach 2009 (theo doi) -1_Book1_Hoan chinh KH 2012 Von ho tro co MT 16 2 2" xfId="30096"/>
    <cellStyle name="1_Danh sach gui BC thuc hien KH2009_Ke hoach 2009 (theo doi) -1_Book1_Hoan chinh KH 2012 Von ho tro co MT 16 3" xfId="13681"/>
    <cellStyle name="1_Danh sach gui BC thuc hien KH2009_Ke hoach 2009 (theo doi) -1_Book1_Hoan chinh KH 2012 Von ho tro co MT 16 3 2" xfId="30097"/>
    <cellStyle name="1_Danh sach gui BC thuc hien KH2009_Ke hoach 2009 (theo doi) -1_Book1_Hoan chinh KH 2012 Von ho tro co MT 16 4" xfId="13682"/>
    <cellStyle name="1_Danh sach gui BC thuc hien KH2009_Ke hoach 2009 (theo doi) -1_Book1_Hoan chinh KH 2012 Von ho tro co MT 16 4 2" xfId="30098"/>
    <cellStyle name="1_Danh sach gui BC thuc hien KH2009_Ke hoach 2009 (theo doi) -1_Book1_Hoan chinh KH 2012 Von ho tro co MT 16 5" xfId="30095"/>
    <cellStyle name="1_Danh sach gui BC thuc hien KH2009_Ke hoach 2009 (theo doi) -1_Book1_Hoan chinh KH 2012 Von ho tro co MT 17" xfId="13683"/>
    <cellStyle name="1_Danh sach gui BC thuc hien KH2009_Ke hoach 2009 (theo doi) -1_Book1_Hoan chinh KH 2012 Von ho tro co MT 17 2" xfId="13684"/>
    <cellStyle name="1_Danh sach gui BC thuc hien KH2009_Ke hoach 2009 (theo doi) -1_Book1_Hoan chinh KH 2012 Von ho tro co MT 17 2 2" xfId="30100"/>
    <cellStyle name="1_Danh sach gui BC thuc hien KH2009_Ke hoach 2009 (theo doi) -1_Book1_Hoan chinh KH 2012 Von ho tro co MT 17 3" xfId="13685"/>
    <cellStyle name="1_Danh sach gui BC thuc hien KH2009_Ke hoach 2009 (theo doi) -1_Book1_Hoan chinh KH 2012 Von ho tro co MT 17 3 2" xfId="30101"/>
    <cellStyle name="1_Danh sach gui BC thuc hien KH2009_Ke hoach 2009 (theo doi) -1_Book1_Hoan chinh KH 2012 Von ho tro co MT 17 4" xfId="13686"/>
    <cellStyle name="1_Danh sach gui BC thuc hien KH2009_Ke hoach 2009 (theo doi) -1_Book1_Hoan chinh KH 2012 Von ho tro co MT 17 4 2" xfId="30102"/>
    <cellStyle name="1_Danh sach gui BC thuc hien KH2009_Ke hoach 2009 (theo doi) -1_Book1_Hoan chinh KH 2012 Von ho tro co MT 17 5" xfId="30099"/>
    <cellStyle name="1_Danh sach gui BC thuc hien KH2009_Ke hoach 2009 (theo doi) -1_Book1_Hoan chinh KH 2012 Von ho tro co MT 18" xfId="13687"/>
    <cellStyle name="1_Danh sach gui BC thuc hien KH2009_Ke hoach 2009 (theo doi) -1_Book1_Hoan chinh KH 2012 Von ho tro co MT 18 2" xfId="30103"/>
    <cellStyle name="1_Danh sach gui BC thuc hien KH2009_Ke hoach 2009 (theo doi) -1_Book1_Hoan chinh KH 2012 Von ho tro co MT 19" xfId="13688"/>
    <cellStyle name="1_Danh sach gui BC thuc hien KH2009_Ke hoach 2009 (theo doi) -1_Book1_Hoan chinh KH 2012 Von ho tro co MT 19 2" xfId="30104"/>
    <cellStyle name="1_Danh sach gui BC thuc hien KH2009_Ke hoach 2009 (theo doi) -1_Book1_Hoan chinh KH 2012 Von ho tro co MT 2" xfId="13689"/>
    <cellStyle name="1_Danh sach gui BC thuc hien KH2009_Ke hoach 2009 (theo doi) -1_Book1_Hoan chinh KH 2012 Von ho tro co MT 2 2" xfId="13690"/>
    <cellStyle name="1_Danh sach gui BC thuc hien KH2009_Ke hoach 2009 (theo doi) -1_Book1_Hoan chinh KH 2012 Von ho tro co MT 2 2 2" xfId="30106"/>
    <cellStyle name="1_Danh sach gui BC thuc hien KH2009_Ke hoach 2009 (theo doi) -1_Book1_Hoan chinh KH 2012 Von ho tro co MT 2 3" xfId="13691"/>
    <cellStyle name="1_Danh sach gui BC thuc hien KH2009_Ke hoach 2009 (theo doi) -1_Book1_Hoan chinh KH 2012 Von ho tro co MT 2 3 2" xfId="30107"/>
    <cellStyle name="1_Danh sach gui BC thuc hien KH2009_Ke hoach 2009 (theo doi) -1_Book1_Hoan chinh KH 2012 Von ho tro co MT 2 4" xfId="13692"/>
    <cellStyle name="1_Danh sach gui BC thuc hien KH2009_Ke hoach 2009 (theo doi) -1_Book1_Hoan chinh KH 2012 Von ho tro co MT 2 4 2" xfId="30108"/>
    <cellStyle name="1_Danh sach gui BC thuc hien KH2009_Ke hoach 2009 (theo doi) -1_Book1_Hoan chinh KH 2012 Von ho tro co MT 2 5" xfId="30105"/>
    <cellStyle name="1_Danh sach gui BC thuc hien KH2009_Ke hoach 2009 (theo doi) -1_Book1_Hoan chinh KH 2012 Von ho tro co MT 20" xfId="13693"/>
    <cellStyle name="1_Danh sach gui BC thuc hien KH2009_Ke hoach 2009 (theo doi) -1_Book1_Hoan chinh KH 2012 Von ho tro co MT 20 2" xfId="30109"/>
    <cellStyle name="1_Danh sach gui BC thuc hien KH2009_Ke hoach 2009 (theo doi) -1_Book1_Hoan chinh KH 2012 Von ho tro co MT 21" xfId="30058"/>
    <cellStyle name="1_Danh sach gui BC thuc hien KH2009_Ke hoach 2009 (theo doi) -1_Book1_Hoan chinh KH 2012 Von ho tro co MT 3" xfId="13694"/>
    <cellStyle name="1_Danh sach gui BC thuc hien KH2009_Ke hoach 2009 (theo doi) -1_Book1_Hoan chinh KH 2012 Von ho tro co MT 3 2" xfId="13695"/>
    <cellStyle name="1_Danh sach gui BC thuc hien KH2009_Ke hoach 2009 (theo doi) -1_Book1_Hoan chinh KH 2012 Von ho tro co MT 3 2 2" xfId="30111"/>
    <cellStyle name="1_Danh sach gui BC thuc hien KH2009_Ke hoach 2009 (theo doi) -1_Book1_Hoan chinh KH 2012 Von ho tro co MT 3 3" xfId="13696"/>
    <cellStyle name="1_Danh sach gui BC thuc hien KH2009_Ke hoach 2009 (theo doi) -1_Book1_Hoan chinh KH 2012 Von ho tro co MT 3 3 2" xfId="30112"/>
    <cellStyle name="1_Danh sach gui BC thuc hien KH2009_Ke hoach 2009 (theo doi) -1_Book1_Hoan chinh KH 2012 Von ho tro co MT 3 4" xfId="13697"/>
    <cellStyle name="1_Danh sach gui BC thuc hien KH2009_Ke hoach 2009 (theo doi) -1_Book1_Hoan chinh KH 2012 Von ho tro co MT 3 4 2" xfId="30113"/>
    <cellStyle name="1_Danh sach gui BC thuc hien KH2009_Ke hoach 2009 (theo doi) -1_Book1_Hoan chinh KH 2012 Von ho tro co MT 3 5" xfId="30110"/>
    <cellStyle name="1_Danh sach gui BC thuc hien KH2009_Ke hoach 2009 (theo doi) -1_Book1_Hoan chinh KH 2012 Von ho tro co MT 4" xfId="13698"/>
    <cellStyle name="1_Danh sach gui BC thuc hien KH2009_Ke hoach 2009 (theo doi) -1_Book1_Hoan chinh KH 2012 Von ho tro co MT 4 2" xfId="13699"/>
    <cellStyle name="1_Danh sach gui BC thuc hien KH2009_Ke hoach 2009 (theo doi) -1_Book1_Hoan chinh KH 2012 Von ho tro co MT 4 2 2" xfId="30115"/>
    <cellStyle name="1_Danh sach gui BC thuc hien KH2009_Ke hoach 2009 (theo doi) -1_Book1_Hoan chinh KH 2012 Von ho tro co MT 4 3" xfId="13700"/>
    <cellStyle name="1_Danh sach gui BC thuc hien KH2009_Ke hoach 2009 (theo doi) -1_Book1_Hoan chinh KH 2012 Von ho tro co MT 4 3 2" xfId="30116"/>
    <cellStyle name="1_Danh sach gui BC thuc hien KH2009_Ke hoach 2009 (theo doi) -1_Book1_Hoan chinh KH 2012 Von ho tro co MT 4 4" xfId="13701"/>
    <cellStyle name="1_Danh sach gui BC thuc hien KH2009_Ke hoach 2009 (theo doi) -1_Book1_Hoan chinh KH 2012 Von ho tro co MT 4 4 2" xfId="30117"/>
    <cellStyle name="1_Danh sach gui BC thuc hien KH2009_Ke hoach 2009 (theo doi) -1_Book1_Hoan chinh KH 2012 Von ho tro co MT 4 5" xfId="30114"/>
    <cellStyle name="1_Danh sach gui BC thuc hien KH2009_Ke hoach 2009 (theo doi) -1_Book1_Hoan chinh KH 2012 Von ho tro co MT 5" xfId="13702"/>
    <cellStyle name="1_Danh sach gui BC thuc hien KH2009_Ke hoach 2009 (theo doi) -1_Book1_Hoan chinh KH 2012 Von ho tro co MT 5 2" xfId="13703"/>
    <cellStyle name="1_Danh sach gui BC thuc hien KH2009_Ke hoach 2009 (theo doi) -1_Book1_Hoan chinh KH 2012 Von ho tro co MT 5 2 2" xfId="30119"/>
    <cellStyle name="1_Danh sach gui BC thuc hien KH2009_Ke hoach 2009 (theo doi) -1_Book1_Hoan chinh KH 2012 Von ho tro co MT 5 3" xfId="13704"/>
    <cellStyle name="1_Danh sach gui BC thuc hien KH2009_Ke hoach 2009 (theo doi) -1_Book1_Hoan chinh KH 2012 Von ho tro co MT 5 3 2" xfId="30120"/>
    <cellStyle name="1_Danh sach gui BC thuc hien KH2009_Ke hoach 2009 (theo doi) -1_Book1_Hoan chinh KH 2012 Von ho tro co MT 5 4" xfId="13705"/>
    <cellStyle name="1_Danh sach gui BC thuc hien KH2009_Ke hoach 2009 (theo doi) -1_Book1_Hoan chinh KH 2012 Von ho tro co MT 5 4 2" xfId="30121"/>
    <cellStyle name="1_Danh sach gui BC thuc hien KH2009_Ke hoach 2009 (theo doi) -1_Book1_Hoan chinh KH 2012 Von ho tro co MT 5 5" xfId="30118"/>
    <cellStyle name="1_Danh sach gui BC thuc hien KH2009_Ke hoach 2009 (theo doi) -1_Book1_Hoan chinh KH 2012 Von ho tro co MT 6" xfId="13706"/>
    <cellStyle name="1_Danh sach gui BC thuc hien KH2009_Ke hoach 2009 (theo doi) -1_Book1_Hoan chinh KH 2012 Von ho tro co MT 6 2" xfId="13707"/>
    <cellStyle name="1_Danh sach gui BC thuc hien KH2009_Ke hoach 2009 (theo doi) -1_Book1_Hoan chinh KH 2012 Von ho tro co MT 6 2 2" xfId="30123"/>
    <cellStyle name="1_Danh sach gui BC thuc hien KH2009_Ke hoach 2009 (theo doi) -1_Book1_Hoan chinh KH 2012 Von ho tro co MT 6 3" xfId="13708"/>
    <cellStyle name="1_Danh sach gui BC thuc hien KH2009_Ke hoach 2009 (theo doi) -1_Book1_Hoan chinh KH 2012 Von ho tro co MT 6 3 2" xfId="30124"/>
    <cellStyle name="1_Danh sach gui BC thuc hien KH2009_Ke hoach 2009 (theo doi) -1_Book1_Hoan chinh KH 2012 Von ho tro co MT 6 4" xfId="13709"/>
    <cellStyle name="1_Danh sach gui BC thuc hien KH2009_Ke hoach 2009 (theo doi) -1_Book1_Hoan chinh KH 2012 Von ho tro co MT 6 4 2" xfId="30125"/>
    <cellStyle name="1_Danh sach gui BC thuc hien KH2009_Ke hoach 2009 (theo doi) -1_Book1_Hoan chinh KH 2012 Von ho tro co MT 6 5" xfId="30122"/>
    <cellStyle name="1_Danh sach gui BC thuc hien KH2009_Ke hoach 2009 (theo doi) -1_Book1_Hoan chinh KH 2012 Von ho tro co MT 7" xfId="13710"/>
    <cellStyle name="1_Danh sach gui BC thuc hien KH2009_Ke hoach 2009 (theo doi) -1_Book1_Hoan chinh KH 2012 Von ho tro co MT 7 2" xfId="13711"/>
    <cellStyle name="1_Danh sach gui BC thuc hien KH2009_Ke hoach 2009 (theo doi) -1_Book1_Hoan chinh KH 2012 Von ho tro co MT 7 2 2" xfId="30127"/>
    <cellStyle name="1_Danh sach gui BC thuc hien KH2009_Ke hoach 2009 (theo doi) -1_Book1_Hoan chinh KH 2012 Von ho tro co MT 7 3" xfId="13712"/>
    <cellStyle name="1_Danh sach gui BC thuc hien KH2009_Ke hoach 2009 (theo doi) -1_Book1_Hoan chinh KH 2012 Von ho tro co MT 7 3 2" xfId="30128"/>
    <cellStyle name="1_Danh sach gui BC thuc hien KH2009_Ke hoach 2009 (theo doi) -1_Book1_Hoan chinh KH 2012 Von ho tro co MT 7 4" xfId="13713"/>
    <cellStyle name="1_Danh sach gui BC thuc hien KH2009_Ke hoach 2009 (theo doi) -1_Book1_Hoan chinh KH 2012 Von ho tro co MT 7 4 2" xfId="30129"/>
    <cellStyle name="1_Danh sach gui BC thuc hien KH2009_Ke hoach 2009 (theo doi) -1_Book1_Hoan chinh KH 2012 Von ho tro co MT 7 5" xfId="30126"/>
    <cellStyle name="1_Danh sach gui BC thuc hien KH2009_Ke hoach 2009 (theo doi) -1_Book1_Hoan chinh KH 2012 Von ho tro co MT 8" xfId="13714"/>
    <cellStyle name="1_Danh sach gui BC thuc hien KH2009_Ke hoach 2009 (theo doi) -1_Book1_Hoan chinh KH 2012 Von ho tro co MT 8 2" xfId="13715"/>
    <cellStyle name="1_Danh sach gui BC thuc hien KH2009_Ke hoach 2009 (theo doi) -1_Book1_Hoan chinh KH 2012 Von ho tro co MT 8 2 2" xfId="30131"/>
    <cellStyle name="1_Danh sach gui BC thuc hien KH2009_Ke hoach 2009 (theo doi) -1_Book1_Hoan chinh KH 2012 Von ho tro co MT 8 3" xfId="13716"/>
    <cellStyle name="1_Danh sach gui BC thuc hien KH2009_Ke hoach 2009 (theo doi) -1_Book1_Hoan chinh KH 2012 Von ho tro co MT 8 3 2" xfId="30132"/>
    <cellStyle name="1_Danh sach gui BC thuc hien KH2009_Ke hoach 2009 (theo doi) -1_Book1_Hoan chinh KH 2012 Von ho tro co MT 8 4" xfId="13717"/>
    <cellStyle name="1_Danh sach gui BC thuc hien KH2009_Ke hoach 2009 (theo doi) -1_Book1_Hoan chinh KH 2012 Von ho tro co MT 8 4 2" xfId="30133"/>
    <cellStyle name="1_Danh sach gui BC thuc hien KH2009_Ke hoach 2009 (theo doi) -1_Book1_Hoan chinh KH 2012 Von ho tro co MT 8 5" xfId="30130"/>
    <cellStyle name="1_Danh sach gui BC thuc hien KH2009_Ke hoach 2009 (theo doi) -1_Book1_Hoan chinh KH 2012 Von ho tro co MT 9" xfId="13718"/>
    <cellStyle name="1_Danh sach gui BC thuc hien KH2009_Ke hoach 2009 (theo doi) -1_Book1_Hoan chinh KH 2012 Von ho tro co MT 9 2" xfId="13719"/>
    <cellStyle name="1_Danh sach gui BC thuc hien KH2009_Ke hoach 2009 (theo doi) -1_Book1_Hoan chinh KH 2012 Von ho tro co MT 9 2 2" xfId="30135"/>
    <cellStyle name="1_Danh sach gui BC thuc hien KH2009_Ke hoach 2009 (theo doi) -1_Book1_Hoan chinh KH 2012 Von ho tro co MT 9 3" xfId="13720"/>
    <cellStyle name="1_Danh sach gui BC thuc hien KH2009_Ke hoach 2009 (theo doi) -1_Book1_Hoan chinh KH 2012 Von ho tro co MT 9 3 2" xfId="30136"/>
    <cellStyle name="1_Danh sach gui BC thuc hien KH2009_Ke hoach 2009 (theo doi) -1_Book1_Hoan chinh KH 2012 Von ho tro co MT 9 4" xfId="13721"/>
    <cellStyle name="1_Danh sach gui BC thuc hien KH2009_Ke hoach 2009 (theo doi) -1_Book1_Hoan chinh KH 2012 Von ho tro co MT 9 4 2" xfId="30137"/>
    <cellStyle name="1_Danh sach gui BC thuc hien KH2009_Ke hoach 2009 (theo doi) -1_Book1_Hoan chinh KH 2012 Von ho tro co MT 9 5" xfId="30134"/>
    <cellStyle name="1_Danh sach gui BC thuc hien KH2009_Ke hoach 2009 (theo doi) -1_Book1_Hoan chinh KH 2012 Von ho tro co MT_Bao cao giai ngan quy I" xfId="13722"/>
    <cellStyle name="1_Danh sach gui BC thuc hien KH2009_Ke hoach 2009 (theo doi) -1_Book1_Hoan chinh KH 2012 Von ho tro co MT_Bao cao giai ngan quy I 2" xfId="13723"/>
    <cellStyle name="1_Danh sach gui BC thuc hien KH2009_Ke hoach 2009 (theo doi) -1_Book1_Hoan chinh KH 2012 Von ho tro co MT_Bao cao giai ngan quy I 2 2" xfId="13724"/>
    <cellStyle name="1_Danh sach gui BC thuc hien KH2009_Ke hoach 2009 (theo doi) -1_Book1_Hoan chinh KH 2012 Von ho tro co MT_Bao cao giai ngan quy I 2 2 2" xfId="30140"/>
    <cellStyle name="1_Danh sach gui BC thuc hien KH2009_Ke hoach 2009 (theo doi) -1_Book1_Hoan chinh KH 2012 Von ho tro co MT_Bao cao giai ngan quy I 2 3" xfId="13725"/>
    <cellStyle name="1_Danh sach gui BC thuc hien KH2009_Ke hoach 2009 (theo doi) -1_Book1_Hoan chinh KH 2012 Von ho tro co MT_Bao cao giai ngan quy I 2 3 2" xfId="30141"/>
    <cellStyle name="1_Danh sach gui BC thuc hien KH2009_Ke hoach 2009 (theo doi) -1_Book1_Hoan chinh KH 2012 Von ho tro co MT_Bao cao giai ngan quy I 2 4" xfId="13726"/>
    <cellStyle name="1_Danh sach gui BC thuc hien KH2009_Ke hoach 2009 (theo doi) -1_Book1_Hoan chinh KH 2012 Von ho tro co MT_Bao cao giai ngan quy I 2 4 2" xfId="30142"/>
    <cellStyle name="1_Danh sach gui BC thuc hien KH2009_Ke hoach 2009 (theo doi) -1_Book1_Hoan chinh KH 2012 Von ho tro co MT_Bao cao giai ngan quy I 2 5" xfId="30139"/>
    <cellStyle name="1_Danh sach gui BC thuc hien KH2009_Ke hoach 2009 (theo doi) -1_Book1_Hoan chinh KH 2012 Von ho tro co MT_Bao cao giai ngan quy I 3" xfId="13727"/>
    <cellStyle name="1_Danh sach gui BC thuc hien KH2009_Ke hoach 2009 (theo doi) -1_Book1_Hoan chinh KH 2012 Von ho tro co MT_Bao cao giai ngan quy I 3 2" xfId="13728"/>
    <cellStyle name="1_Danh sach gui BC thuc hien KH2009_Ke hoach 2009 (theo doi) -1_Book1_Hoan chinh KH 2012 Von ho tro co MT_Bao cao giai ngan quy I 3 2 2" xfId="30144"/>
    <cellStyle name="1_Danh sach gui BC thuc hien KH2009_Ke hoach 2009 (theo doi) -1_Book1_Hoan chinh KH 2012 Von ho tro co MT_Bao cao giai ngan quy I 3 3" xfId="13729"/>
    <cellStyle name="1_Danh sach gui BC thuc hien KH2009_Ke hoach 2009 (theo doi) -1_Book1_Hoan chinh KH 2012 Von ho tro co MT_Bao cao giai ngan quy I 3 3 2" xfId="30145"/>
    <cellStyle name="1_Danh sach gui BC thuc hien KH2009_Ke hoach 2009 (theo doi) -1_Book1_Hoan chinh KH 2012 Von ho tro co MT_Bao cao giai ngan quy I 3 4" xfId="13730"/>
    <cellStyle name="1_Danh sach gui BC thuc hien KH2009_Ke hoach 2009 (theo doi) -1_Book1_Hoan chinh KH 2012 Von ho tro co MT_Bao cao giai ngan quy I 3 4 2" xfId="30146"/>
    <cellStyle name="1_Danh sach gui BC thuc hien KH2009_Ke hoach 2009 (theo doi) -1_Book1_Hoan chinh KH 2012 Von ho tro co MT_Bao cao giai ngan quy I 3 5" xfId="30143"/>
    <cellStyle name="1_Danh sach gui BC thuc hien KH2009_Ke hoach 2009 (theo doi) -1_Book1_Hoan chinh KH 2012 Von ho tro co MT_Bao cao giai ngan quy I 4" xfId="13731"/>
    <cellStyle name="1_Danh sach gui BC thuc hien KH2009_Ke hoach 2009 (theo doi) -1_Book1_Hoan chinh KH 2012 Von ho tro co MT_Bao cao giai ngan quy I 4 2" xfId="30147"/>
    <cellStyle name="1_Danh sach gui BC thuc hien KH2009_Ke hoach 2009 (theo doi) -1_Book1_Hoan chinh KH 2012 Von ho tro co MT_Bao cao giai ngan quy I 5" xfId="13732"/>
    <cellStyle name="1_Danh sach gui BC thuc hien KH2009_Ke hoach 2009 (theo doi) -1_Book1_Hoan chinh KH 2012 Von ho tro co MT_Bao cao giai ngan quy I 5 2" xfId="30148"/>
    <cellStyle name="1_Danh sach gui BC thuc hien KH2009_Ke hoach 2009 (theo doi) -1_Book1_Hoan chinh KH 2012 Von ho tro co MT_Bao cao giai ngan quy I 6" xfId="13733"/>
    <cellStyle name="1_Danh sach gui BC thuc hien KH2009_Ke hoach 2009 (theo doi) -1_Book1_Hoan chinh KH 2012 Von ho tro co MT_Bao cao giai ngan quy I 6 2" xfId="30149"/>
    <cellStyle name="1_Danh sach gui BC thuc hien KH2009_Ke hoach 2009 (theo doi) -1_Book1_Hoan chinh KH 2012 Von ho tro co MT_Bao cao giai ngan quy I 7" xfId="30138"/>
    <cellStyle name="1_Danh sach gui BC thuc hien KH2009_Ke hoach 2009 (theo doi) -1_Book1_Hoan chinh KH 2012 Von ho tro co MT_BC von DTPT 6 thang 2012" xfId="13734"/>
    <cellStyle name="1_Danh sach gui BC thuc hien KH2009_Ke hoach 2009 (theo doi) -1_Book1_Hoan chinh KH 2012 Von ho tro co MT_BC von DTPT 6 thang 2012 2" xfId="13735"/>
    <cellStyle name="1_Danh sach gui BC thuc hien KH2009_Ke hoach 2009 (theo doi) -1_Book1_Hoan chinh KH 2012 Von ho tro co MT_BC von DTPT 6 thang 2012 2 2" xfId="13736"/>
    <cellStyle name="1_Danh sach gui BC thuc hien KH2009_Ke hoach 2009 (theo doi) -1_Book1_Hoan chinh KH 2012 Von ho tro co MT_BC von DTPT 6 thang 2012 2 2 2" xfId="30152"/>
    <cellStyle name="1_Danh sach gui BC thuc hien KH2009_Ke hoach 2009 (theo doi) -1_Book1_Hoan chinh KH 2012 Von ho tro co MT_BC von DTPT 6 thang 2012 2 3" xfId="13737"/>
    <cellStyle name="1_Danh sach gui BC thuc hien KH2009_Ke hoach 2009 (theo doi) -1_Book1_Hoan chinh KH 2012 Von ho tro co MT_BC von DTPT 6 thang 2012 2 3 2" xfId="30153"/>
    <cellStyle name="1_Danh sach gui BC thuc hien KH2009_Ke hoach 2009 (theo doi) -1_Book1_Hoan chinh KH 2012 Von ho tro co MT_BC von DTPT 6 thang 2012 2 4" xfId="13738"/>
    <cellStyle name="1_Danh sach gui BC thuc hien KH2009_Ke hoach 2009 (theo doi) -1_Book1_Hoan chinh KH 2012 Von ho tro co MT_BC von DTPT 6 thang 2012 2 4 2" xfId="30154"/>
    <cellStyle name="1_Danh sach gui BC thuc hien KH2009_Ke hoach 2009 (theo doi) -1_Book1_Hoan chinh KH 2012 Von ho tro co MT_BC von DTPT 6 thang 2012 2 5" xfId="30151"/>
    <cellStyle name="1_Danh sach gui BC thuc hien KH2009_Ke hoach 2009 (theo doi) -1_Book1_Hoan chinh KH 2012 Von ho tro co MT_BC von DTPT 6 thang 2012 3" xfId="13739"/>
    <cellStyle name="1_Danh sach gui BC thuc hien KH2009_Ke hoach 2009 (theo doi) -1_Book1_Hoan chinh KH 2012 Von ho tro co MT_BC von DTPT 6 thang 2012 3 2" xfId="13740"/>
    <cellStyle name="1_Danh sach gui BC thuc hien KH2009_Ke hoach 2009 (theo doi) -1_Book1_Hoan chinh KH 2012 Von ho tro co MT_BC von DTPT 6 thang 2012 3 2 2" xfId="30156"/>
    <cellStyle name="1_Danh sach gui BC thuc hien KH2009_Ke hoach 2009 (theo doi) -1_Book1_Hoan chinh KH 2012 Von ho tro co MT_BC von DTPT 6 thang 2012 3 3" xfId="13741"/>
    <cellStyle name="1_Danh sach gui BC thuc hien KH2009_Ke hoach 2009 (theo doi) -1_Book1_Hoan chinh KH 2012 Von ho tro co MT_BC von DTPT 6 thang 2012 3 3 2" xfId="30157"/>
    <cellStyle name="1_Danh sach gui BC thuc hien KH2009_Ke hoach 2009 (theo doi) -1_Book1_Hoan chinh KH 2012 Von ho tro co MT_BC von DTPT 6 thang 2012 3 4" xfId="13742"/>
    <cellStyle name="1_Danh sach gui BC thuc hien KH2009_Ke hoach 2009 (theo doi) -1_Book1_Hoan chinh KH 2012 Von ho tro co MT_BC von DTPT 6 thang 2012 3 4 2" xfId="30158"/>
    <cellStyle name="1_Danh sach gui BC thuc hien KH2009_Ke hoach 2009 (theo doi) -1_Book1_Hoan chinh KH 2012 Von ho tro co MT_BC von DTPT 6 thang 2012 3 5" xfId="30155"/>
    <cellStyle name="1_Danh sach gui BC thuc hien KH2009_Ke hoach 2009 (theo doi) -1_Book1_Hoan chinh KH 2012 Von ho tro co MT_BC von DTPT 6 thang 2012 4" xfId="13743"/>
    <cellStyle name="1_Danh sach gui BC thuc hien KH2009_Ke hoach 2009 (theo doi) -1_Book1_Hoan chinh KH 2012 Von ho tro co MT_BC von DTPT 6 thang 2012 4 2" xfId="30159"/>
    <cellStyle name="1_Danh sach gui BC thuc hien KH2009_Ke hoach 2009 (theo doi) -1_Book1_Hoan chinh KH 2012 Von ho tro co MT_BC von DTPT 6 thang 2012 5" xfId="13744"/>
    <cellStyle name="1_Danh sach gui BC thuc hien KH2009_Ke hoach 2009 (theo doi) -1_Book1_Hoan chinh KH 2012 Von ho tro co MT_BC von DTPT 6 thang 2012 5 2" xfId="30160"/>
    <cellStyle name="1_Danh sach gui BC thuc hien KH2009_Ke hoach 2009 (theo doi) -1_Book1_Hoan chinh KH 2012 Von ho tro co MT_BC von DTPT 6 thang 2012 6" xfId="13745"/>
    <cellStyle name="1_Danh sach gui BC thuc hien KH2009_Ke hoach 2009 (theo doi) -1_Book1_Hoan chinh KH 2012 Von ho tro co MT_BC von DTPT 6 thang 2012 6 2" xfId="30161"/>
    <cellStyle name="1_Danh sach gui BC thuc hien KH2009_Ke hoach 2009 (theo doi) -1_Book1_Hoan chinh KH 2012 Von ho tro co MT_BC von DTPT 6 thang 2012 7" xfId="30150"/>
    <cellStyle name="1_Danh sach gui BC thuc hien KH2009_Ke hoach 2009 (theo doi) -1_Book1_Hoan chinh KH 2012 Von ho tro co MT_Bieu du thao QD von ho tro co MT" xfId="13746"/>
    <cellStyle name="1_Danh sach gui BC thuc hien KH2009_Ke hoach 2009 (theo doi) -1_Book1_Hoan chinh KH 2012 Von ho tro co MT_Bieu du thao QD von ho tro co MT 2" xfId="13747"/>
    <cellStyle name="1_Danh sach gui BC thuc hien KH2009_Ke hoach 2009 (theo doi) -1_Book1_Hoan chinh KH 2012 Von ho tro co MT_Bieu du thao QD von ho tro co MT 2 2" xfId="13748"/>
    <cellStyle name="1_Danh sach gui BC thuc hien KH2009_Ke hoach 2009 (theo doi) -1_Book1_Hoan chinh KH 2012 Von ho tro co MT_Bieu du thao QD von ho tro co MT 2 2 2" xfId="30164"/>
    <cellStyle name="1_Danh sach gui BC thuc hien KH2009_Ke hoach 2009 (theo doi) -1_Book1_Hoan chinh KH 2012 Von ho tro co MT_Bieu du thao QD von ho tro co MT 2 3" xfId="13749"/>
    <cellStyle name="1_Danh sach gui BC thuc hien KH2009_Ke hoach 2009 (theo doi) -1_Book1_Hoan chinh KH 2012 Von ho tro co MT_Bieu du thao QD von ho tro co MT 2 3 2" xfId="30165"/>
    <cellStyle name="1_Danh sach gui BC thuc hien KH2009_Ke hoach 2009 (theo doi) -1_Book1_Hoan chinh KH 2012 Von ho tro co MT_Bieu du thao QD von ho tro co MT 2 4" xfId="13750"/>
    <cellStyle name="1_Danh sach gui BC thuc hien KH2009_Ke hoach 2009 (theo doi) -1_Book1_Hoan chinh KH 2012 Von ho tro co MT_Bieu du thao QD von ho tro co MT 2 4 2" xfId="30166"/>
    <cellStyle name="1_Danh sach gui BC thuc hien KH2009_Ke hoach 2009 (theo doi) -1_Book1_Hoan chinh KH 2012 Von ho tro co MT_Bieu du thao QD von ho tro co MT 2 5" xfId="30163"/>
    <cellStyle name="1_Danh sach gui BC thuc hien KH2009_Ke hoach 2009 (theo doi) -1_Book1_Hoan chinh KH 2012 Von ho tro co MT_Bieu du thao QD von ho tro co MT 3" xfId="13751"/>
    <cellStyle name="1_Danh sach gui BC thuc hien KH2009_Ke hoach 2009 (theo doi) -1_Book1_Hoan chinh KH 2012 Von ho tro co MT_Bieu du thao QD von ho tro co MT 3 2" xfId="13752"/>
    <cellStyle name="1_Danh sach gui BC thuc hien KH2009_Ke hoach 2009 (theo doi) -1_Book1_Hoan chinh KH 2012 Von ho tro co MT_Bieu du thao QD von ho tro co MT 3 2 2" xfId="30168"/>
    <cellStyle name="1_Danh sach gui BC thuc hien KH2009_Ke hoach 2009 (theo doi) -1_Book1_Hoan chinh KH 2012 Von ho tro co MT_Bieu du thao QD von ho tro co MT 3 3" xfId="13753"/>
    <cellStyle name="1_Danh sach gui BC thuc hien KH2009_Ke hoach 2009 (theo doi) -1_Book1_Hoan chinh KH 2012 Von ho tro co MT_Bieu du thao QD von ho tro co MT 3 3 2" xfId="30169"/>
    <cellStyle name="1_Danh sach gui BC thuc hien KH2009_Ke hoach 2009 (theo doi) -1_Book1_Hoan chinh KH 2012 Von ho tro co MT_Bieu du thao QD von ho tro co MT 3 4" xfId="13754"/>
    <cellStyle name="1_Danh sach gui BC thuc hien KH2009_Ke hoach 2009 (theo doi) -1_Book1_Hoan chinh KH 2012 Von ho tro co MT_Bieu du thao QD von ho tro co MT 3 4 2" xfId="30170"/>
    <cellStyle name="1_Danh sach gui BC thuc hien KH2009_Ke hoach 2009 (theo doi) -1_Book1_Hoan chinh KH 2012 Von ho tro co MT_Bieu du thao QD von ho tro co MT 3 5" xfId="30167"/>
    <cellStyle name="1_Danh sach gui BC thuc hien KH2009_Ke hoach 2009 (theo doi) -1_Book1_Hoan chinh KH 2012 Von ho tro co MT_Bieu du thao QD von ho tro co MT 4" xfId="13755"/>
    <cellStyle name="1_Danh sach gui BC thuc hien KH2009_Ke hoach 2009 (theo doi) -1_Book1_Hoan chinh KH 2012 Von ho tro co MT_Bieu du thao QD von ho tro co MT 4 2" xfId="30171"/>
    <cellStyle name="1_Danh sach gui BC thuc hien KH2009_Ke hoach 2009 (theo doi) -1_Book1_Hoan chinh KH 2012 Von ho tro co MT_Bieu du thao QD von ho tro co MT 5" xfId="13756"/>
    <cellStyle name="1_Danh sach gui BC thuc hien KH2009_Ke hoach 2009 (theo doi) -1_Book1_Hoan chinh KH 2012 Von ho tro co MT_Bieu du thao QD von ho tro co MT 5 2" xfId="30172"/>
    <cellStyle name="1_Danh sach gui BC thuc hien KH2009_Ke hoach 2009 (theo doi) -1_Book1_Hoan chinh KH 2012 Von ho tro co MT_Bieu du thao QD von ho tro co MT 6" xfId="13757"/>
    <cellStyle name="1_Danh sach gui BC thuc hien KH2009_Ke hoach 2009 (theo doi) -1_Book1_Hoan chinh KH 2012 Von ho tro co MT_Bieu du thao QD von ho tro co MT 6 2" xfId="30173"/>
    <cellStyle name="1_Danh sach gui BC thuc hien KH2009_Ke hoach 2009 (theo doi) -1_Book1_Hoan chinh KH 2012 Von ho tro co MT_Bieu du thao QD von ho tro co MT 7" xfId="30162"/>
    <cellStyle name="1_Danh sach gui BC thuc hien KH2009_Ke hoach 2009 (theo doi) -1_Book1_Hoan chinh KH 2012 Von ho tro co MT_Ke hoach 2012 theo doi (giai ngan 30.6.12)" xfId="13758"/>
    <cellStyle name="1_Danh sach gui BC thuc hien KH2009_Ke hoach 2009 (theo doi) -1_Book1_Hoan chinh KH 2012 Von ho tro co MT_Ke hoach 2012 theo doi (giai ngan 30.6.12) 2" xfId="13759"/>
    <cellStyle name="1_Danh sach gui BC thuc hien KH2009_Ke hoach 2009 (theo doi) -1_Book1_Hoan chinh KH 2012 Von ho tro co MT_Ke hoach 2012 theo doi (giai ngan 30.6.12) 2 2" xfId="13760"/>
    <cellStyle name="1_Danh sach gui BC thuc hien KH2009_Ke hoach 2009 (theo doi) -1_Book1_Hoan chinh KH 2012 Von ho tro co MT_Ke hoach 2012 theo doi (giai ngan 30.6.12) 2 2 2" xfId="30176"/>
    <cellStyle name="1_Danh sach gui BC thuc hien KH2009_Ke hoach 2009 (theo doi) -1_Book1_Hoan chinh KH 2012 Von ho tro co MT_Ke hoach 2012 theo doi (giai ngan 30.6.12) 2 3" xfId="13761"/>
    <cellStyle name="1_Danh sach gui BC thuc hien KH2009_Ke hoach 2009 (theo doi) -1_Book1_Hoan chinh KH 2012 Von ho tro co MT_Ke hoach 2012 theo doi (giai ngan 30.6.12) 2 3 2" xfId="30177"/>
    <cellStyle name="1_Danh sach gui BC thuc hien KH2009_Ke hoach 2009 (theo doi) -1_Book1_Hoan chinh KH 2012 Von ho tro co MT_Ke hoach 2012 theo doi (giai ngan 30.6.12) 2 4" xfId="13762"/>
    <cellStyle name="1_Danh sach gui BC thuc hien KH2009_Ke hoach 2009 (theo doi) -1_Book1_Hoan chinh KH 2012 Von ho tro co MT_Ke hoach 2012 theo doi (giai ngan 30.6.12) 2 4 2" xfId="30178"/>
    <cellStyle name="1_Danh sach gui BC thuc hien KH2009_Ke hoach 2009 (theo doi) -1_Book1_Hoan chinh KH 2012 Von ho tro co MT_Ke hoach 2012 theo doi (giai ngan 30.6.12) 2 5" xfId="30175"/>
    <cellStyle name="1_Danh sach gui BC thuc hien KH2009_Ke hoach 2009 (theo doi) -1_Book1_Hoan chinh KH 2012 Von ho tro co MT_Ke hoach 2012 theo doi (giai ngan 30.6.12) 3" xfId="13763"/>
    <cellStyle name="1_Danh sach gui BC thuc hien KH2009_Ke hoach 2009 (theo doi) -1_Book1_Hoan chinh KH 2012 Von ho tro co MT_Ke hoach 2012 theo doi (giai ngan 30.6.12) 3 2" xfId="13764"/>
    <cellStyle name="1_Danh sach gui BC thuc hien KH2009_Ke hoach 2009 (theo doi) -1_Book1_Hoan chinh KH 2012 Von ho tro co MT_Ke hoach 2012 theo doi (giai ngan 30.6.12) 3 2 2" xfId="30180"/>
    <cellStyle name="1_Danh sach gui BC thuc hien KH2009_Ke hoach 2009 (theo doi) -1_Book1_Hoan chinh KH 2012 Von ho tro co MT_Ke hoach 2012 theo doi (giai ngan 30.6.12) 3 3" xfId="13765"/>
    <cellStyle name="1_Danh sach gui BC thuc hien KH2009_Ke hoach 2009 (theo doi) -1_Book1_Hoan chinh KH 2012 Von ho tro co MT_Ke hoach 2012 theo doi (giai ngan 30.6.12) 3 3 2" xfId="30181"/>
    <cellStyle name="1_Danh sach gui BC thuc hien KH2009_Ke hoach 2009 (theo doi) -1_Book1_Hoan chinh KH 2012 Von ho tro co MT_Ke hoach 2012 theo doi (giai ngan 30.6.12) 3 4" xfId="13766"/>
    <cellStyle name="1_Danh sach gui BC thuc hien KH2009_Ke hoach 2009 (theo doi) -1_Book1_Hoan chinh KH 2012 Von ho tro co MT_Ke hoach 2012 theo doi (giai ngan 30.6.12) 3 4 2" xfId="30182"/>
    <cellStyle name="1_Danh sach gui BC thuc hien KH2009_Ke hoach 2009 (theo doi) -1_Book1_Hoan chinh KH 2012 Von ho tro co MT_Ke hoach 2012 theo doi (giai ngan 30.6.12) 3 5" xfId="30179"/>
    <cellStyle name="1_Danh sach gui BC thuc hien KH2009_Ke hoach 2009 (theo doi) -1_Book1_Hoan chinh KH 2012 Von ho tro co MT_Ke hoach 2012 theo doi (giai ngan 30.6.12) 4" xfId="13767"/>
    <cellStyle name="1_Danh sach gui BC thuc hien KH2009_Ke hoach 2009 (theo doi) -1_Book1_Hoan chinh KH 2012 Von ho tro co MT_Ke hoach 2012 theo doi (giai ngan 30.6.12) 4 2" xfId="30183"/>
    <cellStyle name="1_Danh sach gui BC thuc hien KH2009_Ke hoach 2009 (theo doi) -1_Book1_Hoan chinh KH 2012 Von ho tro co MT_Ke hoach 2012 theo doi (giai ngan 30.6.12) 5" xfId="13768"/>
    <cellStyle name="1_Danh sach gui BC thuc hien KH2009_Ke hoach 2009 (theo doi) -1_Book1_Hoan chinh KH 2012 Von ho tro co MT_Ke hoach 2012 theo doi (giai ngan 30.6.12) 5 2" xfId="30184"/>
    <cellStyle name="1_Danh sach gui BC thuc hien KH2009_Ke hoach 2009 (theo doi) -1_Book1_Hoan chinh KH 2012 Von ho tro co MT_Ke hoach 2012 theo doi (giai ngan 30.6.12) 6" xfId="13769"/>
    <cellStyle name="1_Danh sach gui BC thuc hien KH2009_Ke hoach 2009 (theo doi) -1_Book1_Hoan chinh KH 2012 Von ho tro co MT_Ke hoach 2012 theo doi (giai ngan 30.6.12) 6 2" xfId="30185"/>
    <cellStyle name="1_Danh sach gui BC thuc hien KH2009_Ke hoach 2009 (theo doi) -1_Book1_Hoan chinh KH 2012 Von ho tro co MT_Ke hoach 2012 theo doi (giai ngan 30.6.12) 7" xfId="30174"/>
    <cellStyle name="1_Danh sach gui BC thuc hien KH2009_Ke hoach 2009 (theo doi) -1_Book1_Ke hoach 2012 (theo doi)" xfId="13770"/>
    <cellStyle name="1_Danh sach gui BC thuc hien KH2009_Ke hoach 2009 (theo doi) -1_Book1_Ke hoach 2012 (theo doi) 2" xfId="13771"/>
    <cellStyle name="1_Danh sach gui BC thuc hien KH2009_Ke hoach 2009 (theo doi) -1_Book1_Ke hoach 2012 (theo doi) 2 2" xfId="13772"/>
    <cellStyle name="1_Danh sach gui BC thuc hien KH2009_Ke hoach 2009 (theo doi) -1_Book1_Ke hoach 2012 (theo doi) 2 2 2" xfId="30188"/>
    <cellStyle name="1_Danh sach gui BC thuc hien KH2009_Ke hoach 2009 (theo doi) -1_Book1_Ke hoach 2012 (theo doi) 2 3" xfId="13773"/>
    <cellStyle name="1_Danh sach gui BC thuc hien KH2009_Ke hoach 2009 (theo doi) -1_Book1_Ke hoach 2012 (theo doi) 2 3 2" xfId="30189"/>
    <cellStyle name="1_Danh sach gui BC thuc hien KH2009_Ke hoach 2009 (theo doi) -1_Book1_Ke hoach 2012 (theo doi) 2 4" xfId="13774"/>
    <cellStyle name="1_Danh sach gui BC thuc hien KH2009_Ke hoach 2009 (theo doi) -1_Book1_Ke hoach 2012 (theo doi) 2 4 2" xfId="30190"/>
    <cellStyle name="1_Danh sach gui BC thuc hien KH2009_Ke hoach 2009 (theo doi) -1_Book1_Ke hoach 2012 (theo doi) 2 5" xfId="30187"/>
    <cellStyle name="1_Danh sach gui BC thuc hien KH2009_Ke hoach 2009 (theo doi) -1_Book1_Ke hoach 2012 (theo doi) 3" xfId="13775"/>
    <cellStyle name="1_Danh sach gui BC thuc hien KH2009_Ke hoach 2009 (theo doi) -1_Book1_Ke hoach 2012 (theo doi) 3 2" xfId="13776"/>
    <cellStyle name="1_Danh sach gui BC thuc hien KH2009_Ke hoach 2009 (theo doi) -1_Book1_Ke hoach 2012 (theo doi) 3 2 2" xfId="30192"/>
    <cellStyle name="1_Danh sach gui BC thuc hien KH2009_Ke hoach 2009 (theo doi) -1_Book1_Ke hoach 2012 (theo doi) 3 3" xfId="13777"/>
    <cellStyle name="1_Danh sach gui BC thuc hien KH2009_Ke hoach 2009 (theo doi) -1_Book1_Ke hoach 2012 (theo doi) 3 3 2" xfId="30193"/>
    <cellStyle name="1_Danh sach gui BC thuc hien KH2009_Ke hoach 2009 (theo doi) -1_Book1_Ke hoach 2012 (theo doi) 3 4" xfId="13778"/>
    <cellStyle name="1_Danh sach gui BC thuc hien KH2009_Ke hoach 2009 (theo doi) -1_Book1_Ke hoach 2012 (theo doi) 3 4 2" xfId="30194"/>
    <cellStyle name="1_Danh sach gui BC thuc hien KH2009_Ke hoach 2009 (theo doi) -1_Book1_Ke hoach 2012 (theo doi) 3 5" xfId="30191"/>
    <cellStyle name="1_Danh sach gui BC thuc hien KH2009_Ke hoach 2009 (theo doi) -1_Book1_Ke hoach 2012 (theo doi) 4" xfId="13779"/>
    <cellStyle name="1_Danh sach gui BC thuc hien KH2009_Ke hoach 2009 (theo doi) -1_Book1_Ke hoach 2012 (theo doi) 4 2" xfId="30195"/>
    <cellStyle name="1_Danh sach gui BC thuc hien KH2009_Ke hoach 2009 (theo doi) -1_Book1_Ke hoach 2012 (theo doi) 5" xfId="13780"/>
    <cellStyle name="1_Danh sach gui BC thuc hien KH2009_Ke hoach 2009 (theo doi) -1_Book1_Ke hoach 2012 (theo doi) 5 2" xfId="30196"/>
    <cellStyle name="1_Danh sach gui BC thuc hien KH2009_Ke hoach 2009 (theo doi) -1_Book1_Ke hoach 2012 (theo doi) 6" xfId="13781"/>
    <cellStyle name="1_Danh sach gui BC thuc hien KH2009_Ke hoach 2009 (theo doi) -1_Book1_Ke hoach 2012 (theo doi) 6 2" xfId="30197"/>
    <cellStyle name="1_Danh sach gui BC thuc hien KH2009_Ke hoach 2009 (theo doi) -1_Book1_Ke hoach 2012 (theo doi) 7" xfId="30186"/>
    <cellStyle name="1_Danh sach gui BC thuc hien KH2009_Ke hoach 2009 (theo doi) -1_Book1_Ke hoach 2012 theo doi (giai ngan 30.6.12)" xfId="13782"/>
    <cellStyle name="1_Danh sach gui BC thuc hien KH2009_Ke hoach 2009 (theo doi) -1_Book1_Ke hoach 2012 theo doi (giai ngan 30.6.12) 2" xfId="13783"/>
    <cellStyle name="1_Danh sach gui BC thuc hien KH2009_Ke hoach 2009 (theo doi) -1_Book1_Ke hoach 2012 theo doi (giai ngan 30.6.12) 2 2" xfId="13784"/>
    <cellStyle name="1_Danh sach gui BC thuc hien KH2009_Ke hoach 2009 (theo doi) -1_Book1_Ke hoach 2012 theo doi (giai ngan 30.6.12) 2 2 2" xfId="30200"/>
    <cellStyle name="1_Danh sach gui BC thuc hien KH2009_Ke hoach 2009 (theo doi) -1_Book1_Ke hoach 2012 theo doi (giai ngan 30.6.12) 2 3" xfId="13785"/>
    <cellStyle name="1_Danh sach gui BC thuc hien KH2009_Ke hoach 2009 (theo doi) -1_Book1_Ke hoach 2012 theo doi (giai ngan 30.6.12) 2 3 2" xfId="30201"/>
    <cellStyle name="1_Danh sach gui BC thuc hien KH2009_Ke hoach 2009 (theo doi) -1_Book1_Ke hoach 2012 theo doi (giai ngan 30.6.12) 2 4" xfId="13786"/>
    <cellStyle name="1_Danh sach gui BC thuc hien KH2009_Ke hoach 2009 (theo doi) -1_Book1_Ke hoach 2012 theo doi (giai ngan 30.6.12) 2 4 2" xfId="30202"/>
    <cellStyle name="1_Danh sach gui BC thuc hien KH2009_Ke hoach 2009 (theo doi) -1_Book1_Ke hoach 2012 theo doi (giai ngan 30.6.12) 2 5" xfId="30199"/>
    <cellStyle name="1_Danh sach gui BC thuc hien KH2009_Ke hoach 2009 (theo doi) -1_Book1_Ke hoach 2012 theo doi (giai ngan 30.6.12) 3" xfId="13787"/>
    <cellStyle name="1_Danh sach gui BC thuc hien KH2009_Ke hoach 2009 (theo doi) -1_Book1_Ke hoach 2012 theo doi (giai ngan 30.6.12) 3 2" xfId="13788"/>
    <cellStyle name="1_Danh sach gui BC thuc hien KH2009_Ke hoach 2009 (theo doi) -1_Book1_Ke hoach 2012 theo doi (giai ngan 30.6.12) 3 2 2" xfId="30204"/>
    <cellStyle name="1_Danh sach gui BC thuc hien KH2009_Ke hoach 2009 (theo doi) -1_Book1_Ke hoach 2012 theo doi (giai ngan 30.6.12) 3 3" xfId="13789"/>
    <cellStyle name="1_Danh sach gui BC thuc hien KH2009_Ke hoach 2009 (theo doi) -1_Book1_Ke hoach 2012 theo doi (giai ngan 30.6.12) 3 3 2" xfId="30205"/>
    <cellStyle name="1_Danh sach gui BC thuc hien KH2009_Ke hoach 2009 (theo doi) -1_Book1_Ke hoach 2012 theo doi (giai ngan 30.6.12) 3 4" xfId="13790"/>
    <cellStyle name="1_Danh sach gui BC thuc hien KH2009_Ke hoach 2009 (theo doi) -1_Book1_Ke hoach 2012 theo doi (giai ngan 30.6.12) 3 4 2" xfId="30206"/>
    <cellStyle name="1_Danh sach gui BC thuc hien KH2009_Ke hoach 2009 (theo doi) -1_Book1_Ke hoach 2012 theo doi (giai ngan 30.6.12) 3 5" xfId="30203"/>
    <cellStyle name="1_Danh sach gui BC thuc hien KH2009_Ke hoach 2009 (theo doi) -1_Book1_Ke hoach 2012 theo doi (giai ngan 30.6.12) 4" xfId="13791"/>
    <cellStyle name="1_Danh sach gui BC thuc hien KH2009_Ke hoach 2009 (theo doi) -1_Book1_Ke hoach 2012 theo doi (giai ngan 30.6.12) 4 2" xfId="30207"/>
    <cellStyle name="1_Danh sach gui BC thuc hien KH2009_Ke hoach 2009 (theo doi) -1_Book1_Ke hoach 2012 theo doi (giai ngan 30.6.12) 5" xfId="13792"/>
    <cellStyle name="1_Danh sach gui BC thuc hien KH2009_Ke hoach 2009 (theo doi) -1_Book1_Ke hoach 2012 theo doi (giai ngan 30.6.12) 5 2" xfId="30208"/>
    <cellStyle name="1_Danh sach gui BC thuc hien KH2009_Ke hoach 2009 (theo doi) -1_Book1_Ke hoach 2012 theo doi (giai ngan 30.6.12) 6" xfId="13793"/>
    <cellStyle name="1_Danh sach gui BC thuc hien KH2009_Ke hoach 2009 (theo doi) -1_Book1_Ke hoach 2012 theo doi (giai ngan 30.6.12) 6 2" xfId="30209"/>
    <cellStyle name="1_Danh sach gui BC thuc hien KH2009_Ke hoach 2009 (theo doi) -1_Book1_Ke hoach 2012 theo doi (giai ngan 30.6.12) 7" xfId="30198"/>
    <cellStyle name="1_Danh sach gui BC thuc hien KH2009_Ke hoach 2009 (theo doi) -1_Dang ky phan khai von ODA (gui Bo)" xfId="13794"/>
    <cellStyle name="1_Danh sach gui BC thuc hien KH2009_Ke hoach 2009 (theo doi) -1_Dang ky phan khai von ODA (gui Bo) 2" xfId="13795"/>
    <cellStyle name="1_Danh sach gui BC thuc hien KH2009_Ke hoach 2009 (theo doi) -1_Dang ky phan khai von ODA (gui Bo) 2 2" xfId="13796"/>
    <cellStyle name="1_Danh sach gui BC thuc hien KH2009_Ke hoach 2009 (theo doi) -1_Dang ky phan khai von ODA (gui Bo) 2 2 2" xfId="30212"/>
    <cellStyle name="1_Danh sach gui BC thuc hien KH2009_Ke hoach 2009 (theo doi) -1_Dang ky phan khai von ODA (gui Bo) 2 3" xfId="13797"/>
    <cellStyle name="1_Danh sach gui BC thuc hien KH2009_Ke hoach 2009 (theo doi) -1_Dang ky phan khai von ODA (gui Bo) 2 3 2" xfId="30213"/>
    <cellStyle name="1_Danh sach gui BC thuc hien KH2009_Ke hoach 2009 (theo doi) -1_Dang ky phan khai von ODA (gui Bo) 2 4" xfId="13798"/>
    <cellStyle name="1_Danh sach gui BC thuc hien KH2009_Ke hoach 2009 (theo doi) -1_Dang ky phan khai von ODA (gui Bo) 2 4 2" xfId="30214"/>
    <cellStyle name="1_Danh sach gui BC thuc hien KH2009_Ke hoach 2009 (theo doi) -1_Dang ky phan khai von ODA (gui Bo) 2 5" xfId="30211"/>
    <cellStyle name="1_Danh sach gui BC thuc hien KH2009_Ke hoach 2009 (theo doi) -1_Dang ky phan khai von ODA (gui Bo) 3" xfId="13799"/>
    <cellStyle name="1_Danh sach gui BC thuc hien KH2009_Ke hoach 2009 (theo doi) -1_Dang ky phan khai von ODA (gui Bo) 3 2" xfId="30215"/>
    <cellStyle name="1_Danh sach gui BC thuc hien KH2009_Ke hoach 2009 (theo doi) -1_Dang ky phan khai von ODA (gui Bo) 4" xfId="13800"/>
    <cellStyle name="1_Danh sach gui BC thuc hien KH2009_Ke hoach 2009 (theo doi) -1_Dang ky phan khai von ODA (gui Bo) 4 2" xfId="30216"/>
    <cellStyle name="1_Danh sach gui BC thuc hien KH2009_Ke hoach 2009 (theo doi) -1_Dang ky phan khai von ODA (gui Bo) 5" xfId="13801"/>
    <cellStyle name="1_Danh sach gui BC thuc hien KH2009_Ke hoach 2009 (theo doi) -1_Dang ky phan khai von ODA (gui Bo) 5 2" xfId="30217"/>
    <cellStyle name="1_Danh sach gui BC thuc hien KH2009_Ke hoach 2009 (theo doi) -1_Dang ky phan khai von ODA (gui Bo) 6" xfId="30210"/>
    <cellStyle name="1_Danh sach gui BC thuc hien KH2009_Ke hoach 2009 (theo doi) -1_Dang ky phan khai von ODA (gui Bo)_BC von DTPT 6 thang 2012" xfId="13802"/>
    <cellStyle name="1_Danh sach gui BC thuc hien KH2009_Ke hoach 2009 (theo doi) -1_Dang ky phan khai von ODA (gui Bo)_BC von DTPT 6 thang 2012 2" xfId="13803"/>
    <cellStyle name="1_Danh sach gui BC thuc hien KH2009_Ke hoach 2009 (theo doi) -1_Dang ky phan khai von ODA (gui Bo)_BC von DTPT 6 thang 2012 2 2" xfId="13804"/>
    <cellStyle name="1_Danh sach gui BC thuc hien KH2009_Ke hoach 2009 (theo doi) -1_Dang ky phan khai von ODA (gui Bo)_BC von DTPT 6 thang 2012 2 2 2" xfId="30220"/>
    <cellStyle name="1_Danh sach gui BC thuc hien KH2009_Ke hoach 2009 (theo doi) -1_Dang ky phan khai von ODA (gui Bo)_BC von DTPT 6 thang 2012 2 3" xfId="13805"/>
    <cellStyle name="1_Danh sach gui BC thuc hien KH2009_Ke hoach 2009 (theo doi) -1_Dang ky phan khai von ODA (gui Bo)_BC von DTPT 6 thang 2012 2 3 2" xfId="30221"/>
    <cellStyle name="1_Danh sach gui BC thuc hien KH2009_Ke hoach 2009 (theo doi) -1_Dang ky phan khai von ODA (gui Bo)_BC von DTPT 6 thang 2012 2 4" xfId="13806"/>
    <cellStyle name="1_Danh sach gui BC thuc hien KH2009_Ke hoach 2009 (theo doi) -1_Dang ky phan khai von ODA (gui Bo)_BC von DTPT 6 thang 2012 2 4 2" xfId="30222"/>
    <cellStyle name="1_Danh sach gui BC thuc hien KH2009_Ke hoach 2009 (theo doi) -1_Dang ky phan khai von ODA (gui Bo)_BC von DTPT 6 thang 2012 2 5" xfId="30219"/>
    <cellStyle name="1_Danh sach gui BC thuc hien KH2009_Ke hoach 2009 (theo doi) -1_Dang ky phan khai von ODA (gui Bo)_BC von DTPT 6 thang 2012 3" xfId="13807"/>
    <cellStyle name="1_Danh sach gui BC thuc hien KH2009_Ke hoach 2009 (theo doi) -1_Dang ky phan khai von ODA (gui Bo)_BC von DTPT 6 thang 2012 3 2" xfId="30223"/>
    <cellStyle name="1_Danh sach gui BC thuc hien KH2009_Ke hoach 2009 (theo doi) -1_Dang ky phan khai von ODA (gui Bo)_BC von DTPT 6 thang 2012 4" xfId="13808"/>
    <cellStyle name="1_Danh sach gui BC thuc hien KH2009_Ke hoach 2009 (theo doi) -1_Dang ky phan khai von ODA (gui Bo)_BC von DTPT 6 thang 2012 4 2" xfId="30224"/>
    <cellStyle name="1_Danh sach gui BC thuc hien KH2009_Ke hoach 2009 (theo doi) -1_Dang ky phan khai von ODA (gui Bo)_BC von DTPT 6 thang 2012 5" xfId="13809"/>
    <cellStyle name="1_Danh sach gui BC thuc hien KH2009_Ke hoach 2009 (theo doi) -1_Dang ky phan khai von ODA (gui Bo)_BC von DTPT 6 thang 2012 5 2" xfId="30225"/>
    <cellStyle name="1_Danh sach gui BC thuc hien KH2009_Ke hoach 2009 (theo doi) -1_Dang ky phan khai von ODA (gui Bo)_BC von DTPT 6 thang 2012 6" xfId="30218"/>
    <cellStyle name="1_Danh sach gui BC thuc hien KH2009_Ke hoach 2009 (theo doi) -1_Dang ky phan khai von ODA (gui Bo)_Bieu du thao QD von ho tro co MT" xfId="13810"/>
    <cellStyle name="1_Danh sach gui BC thuc hien KH2009_Ke hoach 2009 (theo doi) -1_Dang ky phan khai von ODA (gui Bo)_Bieu du thao QD von ho tro co MT 2" xfId="13811"/>
    <cellStyle name="1_Danh sach gui BC thuc hien KH2009_Ke hoach 2009 (theo doi) -1_Dang ky phan khai von ODA (gui Bo)_Bieu du thao QD von ho tro co MT 2 2" xfId="13812"/>
    <cellStyle name="1_Danh sach gui BC thuc hien KH2009_Ke hoach 2009 (theo doi) -1_Dang ky phan khai von ODA (gui Bo)_Bieu du thao QD von ho tro co MT 2 2 2" xfId="30228"/>
    <cellStyle name="1_Danh sach gui BC thuc hien KH2009_Ke hoach 2009 (theo doi) -1_Dang ky phan khai von ODA (gui Bo)_Bieu du thao QD von ho tro co MT 2 3" xfId="13813"/>
    <cellStyle name="1_Danh sach gui BC thuc hien KH2009_Ke hoach 2009 (theo doi) -1_Dang ky phan khai von ODA (gui Bo)_Bieu du thao QD von ho tro co MT 2 3 2" xfId="30229"/>
    <cellStyle name="1_Danh sach gui BC thuc hien KH2009_Ke hoach 2009 (theo doi) -1_Dang ky phan khai von ODA (gui Bo)_Bieu du thao QD von ho tro co MT 2 4" xfId="13814"/>
    <cellStyle name="1_Danh sach gui BC thuc hien KH2009_Ke hoach 2009 (theo doi) -1_Dang ky phan khai von ODA (gui Bo)_Bieu du thao QD von ho tro co MT 2 4 2" xfId="30230"/>
    <cellStyle name="1_Danh sach gui BC thuc hien KH2009_Ke hoach 2009 (theo doi) -1_Dang ky phan khai von ODA (gui Bo)_Bieu du thao QD von ho tro co MT 2 5" xfId="30227"/>
    <cellStyle name="1_Danh sach gui BC thuc hien KH2009_Ke hoach 2009 (theo doi) -1_Dang ky phan khai von ODA (gui Bo)_Bieu du thao QD von ho tro co MT 3" xfId="13815"/>
    <cellStyle name="1_Danh sach gui BC thuc hien KH2009_Ke hoach 2009 (theo doi) -1_Dang ky phan khai von ODA (gui Bo)_Bieu du thao QD von ho tro co MT 3 2" xfId="30231"/>
    <cellStyle name="1_Danh sach gui BC thuc hien KH2009_Ke hoach 2009 (theo doi) -1_Dang ky phan khai von ODA (gui Bo)_Bieu du thao QD von ho tro co MT 4" xfId="13816"/>
    <cellStyle name="1_Danh sach gui BC thuc hien KH2009_Ke hoach 2009 (theo doi) -1_Dang ky phan khai von ODA (gui Bo)_Bieu du thao QD von ho tro co MT 4 2" xfId="30232"/>
    <cellStyle name="1_Danh sach gui BC thuc hien KH2009_Ke hoach 2009 (theo doi) -1_Dang ky phan khai von ODA (gui Bo)_Bieu du thao QD von ho tro co MT 5" xfId="13817"/>
    <cellStyle name="1_Danh sach gui BC thuc hien KH2009_Ke hoach 2009 (theo doi) -1_Dang ky phan khai von ODA (gui Bo)_Bieu du thao QD von ho tro co MT 5 2" xfId="30233"/>
    <cellStyle name="1_Danh sach gui BC thuc hien KH2009_Ke hoach 2009 (theo doi) -1_Dang ky phan khai von ODA (gui Bo)_Bieu du thao QD von ho tro co MT 6" xfId="30226"/>
    <cellStyle name="1_Danh sach gui BC thuc hien KH2009_Ke hoach 2009 (theo doi) -1_Dang ky phan khai von ODA (gui Bo)_Ke hoach 2012 theo doi (giai ngan 30.6.12)" xfId="13818"/>
    <cellStyle name="1_Danh sach gui BC thuc hien KH2009_Ke hoach 2009 (theo doi) -1_Dang ky phan khai von ODA (gui Bo)_Ke hoach 2012 theo doi (giai ngan 30.6.12) 2" xfId="13819"/>
    <cellStyle name="1_Danh sach gui BC thuc hien KH2009_Ke hoach 2009 (theo doi) -1_Dang ky phan khai von ODA (gui Bo)_Ke hoach 2012 theo doi (giai ngan 30.6.12) 2 2" xfId="13820"/>
    <cellStyle name="1_Danh sach gui BC thuc hien KH2009_Ke hoach 2009 (theo doi) -1_Dang ky phan khai von ODA (gui Bo)_Ke hoach 2012 theo doi (giai ngan 30.6.12) 2 2 2" xfId="30236"/>
    <cellStyle name="1_Danh sach gui BC thuc hien KH2009_Ke hoach 2009 (theo doi) -1_Dang ky phan khai von ODA (gui Bo)_Ke hoach 2012 theo doi (giai ngan 30.6.12) 2 3" xfId="13821"/>
    <cellStyle name="1_Danh sach gui BC thuc hien KH2009_Ke hoach 2009 (theo doi) -1_Dang ky phan khai von ODA (gui Bo)_Ke hoach 2012 theo doi (giai ngan 30.6.12) 2 3 2" xfId="30237"/>
    <cellStyle name="1_Danh sach gui BC thuc hien KH2009_Ke hoach 2009 (theo doi) -1_Dang ky phan khai von ODA (gui Bo)_Ke hoach 2012 theo doi (giai ngan 30.6.12) 2 4" xfId="13822"/>
    <cellStyle name="1_Danh sach gui BC thuc hien KH2009_Ke hoach 2009 (theo doi) -1_Dang ky phan khai von ODA (gui Bo)_Ke hoach 2012 theo doi (giai ngan 30.6.12) 2 4 2" xfId="30238"/>
    <cellStyle name="1_Danh sach gui BC thuc hien KH2009_Ke hoach 2009 (theo doi) -1_Dang ky phan khai von ODA (gui Bo)_Ke hoach 2012 theo doi (giai ngan 30.6.12) 2 5" xfId="30235"/>
    <cellStyle name="1_Danh sach gui BC thuc hien KH2009_Ke hoach 2009 (theo doi) -1_Dang ky phan khai von ODA (gui Bo)_Ke hoach 2012 theo doi (giai ngan 30.6.12) 3" xfId="13823"/>
    <cellStyle name="1_Danh sach gui BC thuc hien KH2009_Ke hoach 2009 (theo doi) -1_Dang ky phan khai von ODA (gui Bo)_Ke hoach 2012 theo doi (giai ngan 30.6.12) 3 2" xfId="30239"/>
    <cellStyle name="1_Danh sach gui BC thuc hien KH2009_Ke hoach 2009 (theo doi) -1_Dang ky phan khai von ODA (gui Bo)_Ke hoach 2012 theo doi (giai ngan 30.6.12) 4" xfId="13824"/>
    <cellStyle name="1_Danh sach gui BC thuc hien KH2009_Ke hoach 2009 (theo doi) -1_Dang ky phan khai von ODA (gui Bo)_Ke hoach 2012 theo doi (giai ngan 30.6.12) 4 2" xfId="30240"/>
    <cellStyle name="1_Danh sach gui BC thuc hien KH2009_Ke hoach 2009 (theo doi) -1_Dang ky phan khai von ODA (gui Bo)_Ke hoach 2012 theo doi (giai ngan 30.6.12) 5" xfId="13825"/>
    <cellStyle name="1_Danh sach gui BC thuc hien KH2009_Ke hoach 2009 (theo doi) -1_Dang ky phan khai von ODA (gui Bo)_Ke hoach 2012 theo doi (giai ngan 30.6.12) 5 2" xfId="30241"/>
    <cellStyle name="1_Danh sach gui BC thuc hien KH2009_Ke hoach 2009 (theo doi) -1_Dang ky phan khai von ODA (gui Bo)_Ke hoach 2012 theo doi (giai ngan 30.6.12) 6" xfId="30234"/>
    <cellStyle name="1_Danh sach gui BC thuc hien KH2009_Ke hoach 2009 (theo doi) -1_Ke hoach 2012 (theo doi)" xfId="13826"/>
    <cellStyle name="1_Danh sach gui BC thuc hien KH2009_Ke hoach 2009 (theo doi) -1_Ke hoach 2012 (theo doi) 2" xfId="13827"/>
    <cellStyle name="1_Danh sach gui BC thuc hien KH2009_Ke hoach 2009 (theo doi) -1_Ke hoach 2012 (theo doi) 2 2" xfId="13828"/>
    <cellStyle name="1_Danh sach gui BC thuc hien KH2009_Ke hoach 2009 (theo doi) -1_Ke hoach 2012 (theo doi) 2 2 2" xfId="30244"/>
    <cellStyle name="1_Danh sach gui BC thuc hien KH2009_Ke hoach 2009 (theo doi) -1_Ke hoach 2012 (theo doi) 2 3" xfId="13829"/>
    <cellStyle name="1_Danh sach gui BC thuc hien KH2009_Ke hoach 2009 (theo doi) -1_Ke hoach 2012 (theo doi) 2 3 2" xfId="30245"/>
    <cellStyle name="1_Danh sach gui BC thuc hien KH2009_Ke hoach 2009 (theo doi) -1_Ke hoach 2012 (theo doi) 2 4" xfId="13830"/>
    <cellStyle name="1_Danh sach gui BC thuc hien KH2009_Ke hoach 2009 (theo doi) -1_Ke hoach 2012 (theo doi) 2 4 2" xfId="30246"/>
    <cellStyle name="1_Danh sach gui BC thuc hien KH2009_Ke hoach 2009 (theo doi) -1_Ke hoach 2012 (theo doi) 2 5" xfId="30243"/>
    <cellStyle name="1_Danh sach gui BC thuc hien KH2009_Ke hoach 2009 (theo doi) -1_Ke hoach 2012 (theo doi) 3" xfId="13831"/>
    <cellStyle name="1_Danh sach gui BC thuc hien KH2009_Ke hoach 2009 (theo doi) -1_Ke hoach 2012 (theo doi) 3 2" xfId="30247"/>
    <cellStyle name="1_Danh sach gui BC thuc hien KH2009_Ke hoach 2009 (theo doi) -1_Ke hoach 2012 (theo doi) 4" xfId="13832"/>
    <cellStyle name="1_Danh sach gui BC thuc hien KH2009_Ke hoach 2009 (theo doi) -1_Ke hoach 2012 (theo doi) 4 2" xfId="30248"/>
    <cellStyle name="1_Danh sach gui BC thuc hien KH2009_Ke hoach 2009 (theo doi) -1_Ke hoach 2012 (theo doi) 5" xfId="13833"/>
    <cellStyle name="1_Danh sach gui BC thuc hien KH2009_Ke hoach 2009 (theo doi) -1_Ke hoach 2012 (theo doi) 5 2" xfId="30249"/>
    <cellStyle name="1_Danh sach gui BC thuc hien KH2009_Ke hoach 2009 (theo doi) -1_Ke hoach 2012 (theo doi) 6" xfId="30242"/>
    <cellStyle name="1_Danh sach gui BC thuc hien KH2009_Ke hoach 2009 (theo doi) -1_Ke hoach 2012 theo doi (giai ngan 30.6.12)" xfId="13834"/>
    <cellStyle name="1_Danh sach gui BC thuc hien KH2009_Ke hoach 2009 (theo doi) -1_Ke hoach 2012 theo doi (giai ngan 30.6.12) 2" xfId="13835"/>
    <cellStyle name="1_Danh sach gui BC thuc hien KH2009_Ke hoach 2009 (theo doi) -1_Ke hoach 2012 theo doi (giai ngan 30.6.12) 2 2" xfId="13836"/>
    <cellStyle name="1_Danh sach gui BC thuc hien KH2009_Ke hoach 2009 (theo doi) -1_Ke hoach 2012 theo doi (giai ngan 30.6.12) 2 2 2" xfId="30252"/>
    <cellStyle name="1_Danh sach gui BC thuc hien KH2009_Ke hoach 2009 (theo doi) -1_Ke hoach 2012 theo doi (giai ngan 30.6.12) 2 3" xfId="13837"/>
    <cellStyle name="1_Danh sach gui BC thuc hien KH2009_Ke hoach 2009 (theo doi) -1_Ke hoach 2012 theo doi (giai ngan 30.6.12) 2 3 2" xfId="30253"/>
    <cellStyle name="1_Danh sach gui BC thuc hien KH2009_Ke hoach 2009 (theo doi) -1_Ke hoach 2012 theo doi (giai ngan 30.6.12) 2 4" xfId="13838"/>
    <cellStyle name="1_Danh sach gui BC thuc hien KH2009_Ke hoach 2009 (theo doi) -1_Ke hoach 2012 theo doi (giai ngan 30.6.12) 2 4 2" xfId="30254"/>
    <cellStyle name="1_Danh sach gui BC thuc hien KH2009_Ke hoach 2009 (theo doi) -1_Ke hoach 2012 theo doi (giai ngan 30.6.12) 2 5" xfId="30251"/>
    <cellStyle name="1_Danh sach gui BC thuc hien KH2009_Ke hoach 2009 (theo doi) -1_Ke hoach 2012 theo doi (giai ngan 30.6.12) 3" xfId="13839"/>
    <cellStyle name="1_Danh sach gui BC thuc hien KH2009_Ke hoach 2009 (theo doi) -1_Ke hoach 2012 theo doi (giai ngan 30.6.12) 3 2" xfId="30255"/>
    <cellStyle name="1_Danh sach gui BC thuc hien KH2009_Ke hoach 2009 (theo doi) -1_Ke hoach 2012 theo doi (giai ngan 30.6.12) 4" xfId="13840"/>
    <cellStyle name="1_Danh sach gui BC thuc hien KH2009_Ke hoach 2009 (theo doi) -1_Ke hoach 2012 theo doi (giai ngan 30.6.12) 4 2" xfId="30256"/>
    <cellStyle name="1_Danh sach gui BC thuc hien KH2009_Ke hoach 2009 (theo doi) -1_Ke hoach 2012 theo doi (giai ngan 30.6.12) 5" xfId="13841"/>
    <cellStyle name="1_Danh sach gui BC thuc hien KH2009_Ke hoach 2009 (theo doi) -1_Ke hoach 2012 theo doi (giai ngan 30.6.12) 5 2" xfId="30257"/>
    <cellStyle name="1_Danh sach gui BC thuc hien KH2009_Ke hoach 2009 (theo doi) -1_Ke hoach 2012 theo doi (giai ngan 30.6.12) 6" xfId="30250"/>
    <cellStyle name="1_Danh sach gui BC thuc hien KH2009_Ke hoach 2009 (theo doi) -1_Tong hop theo doi von TPCP (BC)" xfId="13842"/>
    <cellStyle name="1_Danh sach gui BC thuc hien KH2009_Ke hoach 2009 (theo doi) -1_Tong hop theo doi von TPCP (BC) 2" xfId="13843"/>
    <cellStyle name="1_Danh sach gui BC thuc hien KH2009_Ke hoach 2009 (theo doi) -1_Tong hop theo doi von TPCP (BC) 2 2" xfId="13844"/>
    <cellStyle name="1_Danh sach gui BC thuc hien KH2009_Ke hoach 2009 (theo doi) -1_Tong hop theo doi von TPCP (BC) 2 2 2" xfId="30260"/>
    <cellStyle name="1_Danh sach gui BC thuc hien KH2009_Ke hoach 2009 (theo doi) -1_Tong hop theo doi von TPCP (BC) 2 3" xfId="13845"/>
    <cellStyle name="1_Danh sach gui BC thuc hien KH2009_Ke hoach 2009 (theo doi) -1_Tong hop theo doi von TPCP (BC) 2 3 2" xfId="30261"/>
    <cellStyle name="1_Danh sach gui BC thuc hien KH2009_Ke hoach 2009 (theo doi) -1_Tong hop theo doi von TPCP (BC) 2 4" xfId="13846"/>
    <cellStyle name="1_Danh sach gui BC thuc hien KH2009_Ke hoach 2009 (theo doi) -1_Tong hop theo doi von TPCP (BC) 2 4 2" xfId="30262"/>
    <cellStyle name="1_Danh sach gui BC thuc hien KH2009_Ke hoach 2009 (theo doi) -1_Tong hop theo doi von TPCP (BC) 2 5" xfId="30259"/>
    <cellStyle name="1_Danh sach gui BC thuc hien KH2009_Ke hoach 2009 (theo doi) -1_Tong hop theo doi von TPCP (BC) 3" xfId="13847"/>
    <cellStyle name="1_Danh sach gui BC thuc hien KH2009_Ke hoach 2009 (theo doi) -1_Tong hop theo doi von TPCP (BC) 3 2" xfId="30263"/>
    <cellStyle name="1_Danh sach gui BC thuc hien KH2009_Ke hoach 2009 (theo doi) -1_Tong hop theo doi von TPCP (BC) 4" xfId="13848"/>
    <cellStyle name="1_Danh sach gui BC thuc hien KH2009_Ke hoach 2009 (theo doi) -1_Tong hop theo doi von TPCP (BC) 4 2" xfId="30264"/>
    <cellStyle name="1_Danh sach gui BC thuc hien KH2009_Ke hoach 2009 (theo doi) -1_Tong hop theo doi von TPCP (BC) 5" xfId="13849"/>
    <cellStyle name="1_Danh sach gui BC thuc hien KH2009_Ke hoach 2009 (theo doi) -1_Tong hop theo doi von TPCP (BC) 5 2" xfId="30265"/>
    <cellStyle name="1_Danh sach gui BC thuc hien KH2009_Ke hoach 2009 (theo doi) -1_Tong hop theo doi von TPCP (BC) 6" xfId="30258"/>
    <cellStyle name="1_Danh sach gui BC thuc hien KH2009_Ke hoach 2009 (theo doi) -1_Tong hop theo doi von TPCP (BC)_BC von DTPT 6 thang 2012" xfId="13850"/>
    <cellStyle name="1_Danh sach gui BC thuc hien KH2009_Ke hoach 2009 (theo doi) -1_Tong hop theo doi von TPCP (BC)_BC von DTPT 6 thang 2012 2" xfId="13851"/>
    <cellStyle name="1_Danh sach gui BC thuc hien KH2009_Ke hoach 2009 (theo doi) -1_Tong hop theo doi von TPCP (BC)_BC von DTPT 6 thang 2012 2 2" xfId="13852"/>
    <cellStyle name="1_Danh sach gui BC thuc hien KH2009_Ke hoach 2009 (theo doi) -1_Tong hop theo doi von TPCP (BC)_BC von DTPT 6 thang 2012 2 2 2" xfId="30268"/>
    <cellStyle name="1_Danh sach gui BC thuc hien KH2009_Ke hoach 2009 (theo doi) -1_Tong hop theo doi von TPCP (BC)_BC von DTPT 6 thang 2012 2 3" xfId="13853"/>
    <cellStyle name="1_Danh sach gui BC thuc hien KH2009_Ke hoach 2009 (theo doi) -1_Tong hop theo doi von TPCP (BC)_BC von DTPT 6 thang 2012 2 3 2" xfId="30269"/>
    <cellStyle name="1_Danh sach gui BC thuc hien KH2009_Ke hoach 2009 (theo doi) -1_Tong hop theo doi von TPCP (BC)_BC von DTPT 6 thang 2012 2 4" xfId="13854"/>
    <cellStyle name="1_Danh sach gui BC thuc hien KH2009_Ke hoach 2009 (theo doi) -1_Tong hop theo doi von TPCP (BC)_BC von DTPT 6 thang 2012 2 4 2" xfId="30270"/>
    <cellStyle name="1_Danh sach gui BC thuc hien KH2009_Ke hoach 2009 (theo doi) -1_Tong hop theo doi von TPCP (BC)_BC von DTPT 6 thang 2012 2 5" xfId="30267"/>
    <cellStyle name="1_Danh sach gui BC thuc hien KH2009_Ke hoach 2009 (theo doi) -1_Tong hop theo doi von TPCP (BC)_BC von DTPT 6 thang 2012 3" xfId="13855"/>
    <cellStyle name="1_Danh sach gui BC thuc hien KH2009_Ke hoach 2009 (theo doi) -1_Tong hop theo doi von TPCP (BC)_BC von DTPT 6 thang 2012 3 2" xfId="30271"/>
    <cellStyle name="1_Danh sach gui BC thuc hien KH2009_Ke hoach 2009 (theo doi) -1_Tong hop theo doi von TPCP (BC)_BC von DTPT 6 thang 2012 4" xfId="13856"/>
    <cellStyle name="1_Danh sach gui BC thuc hien KH2009_Ke hoach 2009 (theo doi) -1_Tong hop theo doi von TPCP (BC)_BC von DTPT 6 thang 2012 4 2" xfId="30272"/>
    <cellStyle name="1_Danh sach gui BC thuc hien KH2009_Ke hoach 2009 (theo doi) -1_Tong hop theo doi von TPCP (BC)_BC von DTPT 6 thang 2012 5" xfId="13857"/>
    <cellStyle name="1_Danh sach gui BC thuc hien KH2009_Ke hoach 2009 (theo doi) -1_Tong hop theo doi von TPCP (BC)_BC von DTPT 6 thang 2012 5 2" xfId="30273"/>
    <cellStyle name="1_Danh sach gui BC thuc hien KH2009_Ke hoach 2009 (theo doi) -1_Tong hop theo doi von TPCP (BC)_BC von DTPT 6 thang 2012 6" xfId="30266"/>
    <cellStyle name="1_Danh sach gui BC thuc hien KH2009_Ke hoach 2009 (theo doi) -1_Tong hop theo doi von TPCP (BC)_Bieu du thao QD von ho tro co MT" xfId="13858"/>
    <cellStyle name="1_Danh sach gui BC thuc hien KH2009_Ke hoach 2009 (theo doi) -1_Tong hop theo doi von TPCP (BC)_Bieu du thao QD von ho tro co MT 2" xfId="13859"/>
    <cellStyle name="1_Danh sach gui BC thuc hien KH2009_Ke hoach 2009 (theo doi) -1_Tong hop theo doi von TPCP (BC)_Bieu du thao QD von ho tro co MT 2 2" xfId="13860"/>
    <cellStyle name="1_Danh sach gui BC thuc hien KH2009_Ke hoach 2009 (theo doi) -1_Tong hop theo doi von TPCP (BC)_Bieu du thao QD von ho tro co MT 2 2 2" xfId="30276"/>
    <cellStyle name="1_Danh sach gui BC thuc hien KH2009_Ke hoach 2009 (theo doi) -1_Tong hop theo doi von TPCP (BC)_Bieu du thao QD von ho tro co MT 2 3" xfId="13861"/>
    <cellStyle name="1_Danh sach gui BC thuc hien KH2009_Ke hoach 2009 (theo doi) -1_Tong hop theo doi von TPCP (BC)_Bieu du thao QD von ho tro co MT 2 3 2" xfId="30277"/>
    <cellStyle name="1_Danh sach gui BC thuc hien KH2009_Ke hoach 2009 (theo doi) -1_Tong hop theo doi von TPCP (BC)_Bieu du thao QD von ho tro co MT 2 4" xfId="13862"/>
    <cellStyle name="1_Danh sach gui BC thuc hien KH2009_Ke hoach 2009 (theo doi) -1_Tong hop theo doi von TPCP (BC)_Bieu du thao QD von ho tro co MT 2 4 2" xfId="30278"/>
    <cellStyle name="1_Danh sach gui BC thuc hien KH2009_Ke hoach 2009 (theo doi) -1_Tong hop theo doi von TPCP (BC)_Bieu du thao QD von ho tro co MT 2 5" xfId="30275"/>
    <cellStyle name="1_Danh sach gui BC thuc hien KH2009_Ke hoach 2009 (theo doi) -1_Tong hop theo doi von TPCP (BC)_Bieu du thao QD von ho tro co MT 3" xfId="13863"/>
    <cellStyle name="1_Danh sach gui BC thuc hien KH2009_Ke hoach 2009 (theo doi) -1_Tong hop theo doi von TPCP (BC)_Bieu du thao QD von ho tro co MT 3 2" xfId="30279"/>
    <cellStyle name="1_Danh sach gui BC thuc hien KH2009_Ke hoach 2009 (theo doi) -1_Tong hop theo doi von TPCP (BC)_Bieu du thao QD von ho tro co MT 4" xfId="13864"/>
    <cellStyle name="1_Danh sach gui BC thuc hien KH2009_Ke hoach 2009 (theo doi) -1_Tong hop theo doi von TPCP (BC)_Bieu du thao QD von ho tro co MT 4 2" xfId="30280"/>
    <cellStyle name="1_Danh sach gui BC thuc hien KH2009_Ke hoach 2009 (theo doi) -1_Tong hop theo doi von TPCP (BC)_Bieu du thao QD von ho tro co MT 5" xfId="13865"/>
    <cellStyle name="1_Danh sach gui BC thuc hien KH2009_Ke hoach 2009 (theo doi) -1_Tong hop theo doi von TPCP (BC)_Bieu du thao QD von ho tro co MT 5 2" xfId="30281"/>
    <cellStyle name="1_Danh sach gui BC thuc hien KH2009_Ke hoach 2009 (theo doi) -1_Tong hop theo doi von TPCP (BC)_Bieu du thao QD von ho tro co MT 6" xfId="30274"/>
    <cellStyle name="1_Danh sach gui BC thuc hien KH2009_Ke hoach 2009 (theo doi) -1_Tong hop theo doi von TPCP (BC)_Ke hoach 2012 (theo doi)" xfId="13866"/>
    <cellStyle name="1_Danh sach gui BC thuc hien KH2009_Ke hoach 2009 (theo doi) -1_Tong hop theo doi von TPCP (BC)_Ke hoach 2012 (theo doi) 2" xfId="13867"/>
    <cellStyle name="1_Danh sach gui BC thuc hien KH2009_Ke hoach 2009 (theo doi) -1_Tong hop theo doi von TPCP (BC)_Ke hoach 2012 (theo doi) 2 2" xfId="13868"/>
    <cellStyle name="1_Danh sach gui BC thuc hien KH2009_Ke hoach 2009 (theo doi) -1_Tong hop theo doi von TPCP (BC)_Ke hoach 2012 (theo doi) 2 2 2" xfId="30284"/>
    <cellStyle name="1_Danh sach gui BC thuc hien KH2009_Ke hoach 2009 (theo doi) -1_Tong hop theo doi von TPCP (BC)_Ke hoach 2012 (theo doi) 2 3" xfId="13869"/>
    <cellStyle name="1_Danh sach gui BC thuc hien KH2009_Ke hoach 2009 (theo doi) -1_Tong hop theo doi von TPCP (BC)_Ke hoach 2012 (theo doi) 2 3 2" xfId="30285"/>
    <cellStyle name="1_Danh sach gui BC thuc hien KH2009_Ke hoach 2009 (theo doi) -1_Tong hop theo doi von TPCP (BC)_Ke hoach 2012 (theo doi) 2 4" xfId="13870"/>
    <cellStyle name="1_Danh sach gui BC thuc hien KH2009_Ke hoach 2009 (theo doi) -1_Tong hop theo doi von TPCP (BC)_Ke hoach 2012 (theo doi) 2 4 2" xfId="30286"/>
    <cellStyle name="1_Danh sach gui BC thuc hien KH2009_Ke hoach 2009 (theo doi) -1_Tong hop theo doi von TPCP (BC)_Ke hoach 2012 (theo doi) 2 5" xfId="30283"/>
    <cellStyle name="1_Danh sach gui BC thuc hien KH2009_Ke hoach 2009 (theo doi) -1_Tong hop theo doi von TPCP (BC)_Ke hoach 2012 (theo doi) 3" xfId="13871"/>
    <cellStyle name="1_Danh sach gui BC thuc hien KH2009_Ke hoach 2009 (theo doi) -1_Tong hop theo doi von TPCP (BC)_Ke hoach 2012 (theo doi) 3 2" xfId="30287"/>
    <cellStyle name="1_Danh sach gui BC thuc hien KH2009_Ke hoach 2009 (theo doi) -1_Tong hop theo doi von TPCP (BC)_Ke hoach 2012 (theo doi) 4" xfId="13872"/>
    <cellStyle name="1_Danh sach gui BC thuc hien KH2009_Ke hoach 2009 (theo doi) -1_Tong hop theo doi von TPCP (BC)_Ke hoach 2012 (theo doi) 4 2" xfId="30288"/>
    <cellStyle name="1_Danh sach gui BC thuc hien KH2009_Ke hoach 2009 (theo doi) -1_Tong hop theo doi von TPCP (BC)_Ke hoach 2012 (theo doi) 5" xfId="13873"/>
    <cellStyle name="1_Danh sach gui BC thuc hien KH2009_Ke hoach 2009 (theo doi) -1_Tong hop theo doi von TPCP (BC)_Ke hoach 2012 (theo doi) 5 2" xfId="30289"/>
    <cellStyle name="1_Danh sach gui BC thuc hien KH2009_Ke hoach 2009 (theo doi) -1_Tong hop theo doi von TPCP (BC)_Ke hoach 2012 (theo doi) 6" xfId="30282"/>
    <cellStyle name="1_Danh sach gui BC thuc hien KH2009_Ke hoach 2009 (theo doi) -1_Tong hop theo doi von TPCP (BC)_Ke hoach 2012 theo doi (giai ngan 30.6.12)" xfId="13874"/>
    <cellStyle name="1_Danh sach gui BC thuc hien KH2009_Ke hoach 2009 (theo doi) -1_Tong hop theo doi von TPCP (BC)_Ke hoach 2012 theo doi (giai ngan 30.6.12) 2" xfId="13875"/>
    <cellStyle name="1_Danh sach gui BC thuc hien KH2009_Ke hoach 2009 (theo doi) -1_Tong hop theo doi von TPCP (BC)_Ke hoach 2012 theo doi (giai ngan 30.6.12) 2 2" xfId="13876"/>
    <cellStyle name="1_Danh sach gui BC thuc hien KH2009_Ke hoach 2009 (theo doi) -1_Tong hop theo doi von TPCP (BC)_Ke hoach 2012 theo doi (giai ngan 30.6.12) 2 2 2" xfId="30292"/>
    <cellStyle name="1_Danh sach gui BC thuc hien KH2009_Ke hoach 2009 (theo doi) -1_Tong hop theo doi von TPCP (BC)_Ke hoach 2012 theo doi (giai ngan 30.6.12) 2 3" xfId="13877"/>
    <cellStyle name="1_Danh sach gui BC thuc hien KH2009_Ke hoach 2009 (theo doi) -1_Tong hop theo doi von TPCP (BC)_Ke hoach 2012 theo doi (giai ngan 30.6.12) 2 3 2" xfId="30293"/>
    <cellStyle name="1_Danh sach gui BC thuc hien KH2009_Ke hoach 2009 (theo doi) -1_Tong hop theo doi von TPCP (BC)_Ke hoach 2012 theo doi (giai ngan 30.6.12) 2 4" xfId="13878"/>
    <cellStyle name="1_Danh sach gui BC thuc hien KH2009_Ke hoach 2009 (theo doi) -1_Tong hop theo doi von TPCP (BC)_Ke hoach 2012 theo doi (giai ngan 30.6.12) 2 4 2" xfId="30294"/>
    <cellStyle name="1_Danh sach gui BC thuc hien KH2009_Ke hoach 2009 (theo doi) -1_Tong hop theo doi von TPCP (BC)_Ke hoach 2012 theo doi (giai ngan 30.6.12) 2 5" xfId="30291"/>
    <cellStyle name="1_Danh sach gui BC thuc hien KH2009_Ke hoach 2009 (theo doi) -1_Tong hop theo doi von TPCP (BC)_Ke hoach 2012 theo doi (giai ngan 30.6.12) 3" xfId="13879"/>
    <cellStyle name="1_Danh sach gui BC thuc hien KH2009_Ke hoach 2009 (theo doi) -1_Tong hop theo doi von TPCP (BC)_Ke hoach 2012 theo doi (giai ngan 30.6.12) 3 2" xfId="30295"/>
    <cellStyle name="1_Danh sach gui BC thuc hien KH2009_Ke hoach 2009 (theo doi) -1_Tong hop theo doi von TPCP (BC)_Ke hoach 2012 theo doi (giai ngan 30.6.12) 4" xfId="13880"/>
    <cellStyle name="1_Danh sach gui BC thuc hien KH2009_Ke hoach 2009 (theo doi) -1_Tong hop theo doi von TPCP (BC)_Ke hoach 2012 theo doi (giai ngan 30.6.12) 4 2" xfId="30296"/>
    <cellStyle name="1_Danh sach gui BC thuc hien KH2009_Ke hoach 2009 (theo doi) -1_Tong hop theo doi von TPCP (BC)_Ke hoach 2012 theo doi (giai ngan 30.6.12) 5" xfId="13881"/>
    <cellStyle name="1_Danh sach gui BC thuc hien KH2009_Ke hoach 2009 (theo doi) -1_Tong hop theo doi von TPCP (BC)_Ke hoach 2012 theo doi (giai ngan 30.6.12) 5 2" xfId="30297"/>
    <cellStyle name="1_Danh sach gui BC thuc hien KH2009_Ke hoach 2009 (theo doi) -1_Tong hop theo doi von TPCP (BC)_Ke hoach 2012 theo doi (giai ngan 30.6.12) 6" xfId="30290"/>
    <cellStyle name="1_Danh sach gui BC thuc hien KH2009_Ke hoach 2010 (theo doi)" xfId="13882"/>
    <cellStyle name="1_Danh sach gui BC thuc hien KH2009_Ke hoach 2010 (theo doi) 2" xfId="13883"/>
    <cellStyle name="1_Danh sach gui BC thuc hien KH2009_Ke hoach 2010 (theo doi) 2 2" xfId="13884"/>
    <cellStyle name="1_Danh sach gui BC thuc hien KH2009_Ke hoach 2010 (theo doi) 2 2 2" xfId="30300"/>
    <cellStyle name="1_Danh sach gui BC thuc hien KH2009_Ke hoach 2010 (theo doi) 2 3" xfId="13885"/>
    <cellStyle name="1_Danh sach gui BC thuc hien KH2009_Ke hoach 2010 (theo doi) 2 3 2" xfId="30301"/>
    <cellStyle name="1_Danh sach gui BC thuc hien KH2009_Ke hoach 2010 (theo doi) 2 4" xfId="13886"/>
    <cellStyle name="1_Danh sach gui BC thuc hien KH2009_Ke hoach 2010 (theo doi) 2 4 2" xfId="30302"/>
    <cellStyle name="1_Danh sach gui BC thuc hien KH2009_Ke hoach 2010 (theo doi) 2 5" xfId="30299"/>
    <cellStyle name="1_Danh sach gui BC thuc hien KH2009_Ke hoach 2010 (theo doi) 3" xfId="13887"/>
    <cellStyle name="1_Danh sach gui BC thuc hien KH2009_Ke hoach 2010 (theo doi) 3 2" xfId="30303"/>
    <cellStyle name="1_Danh sach gui BC thuc hien KH2009_Ke hoach 2010 (theo doi) 4" xfId="13888"/>
    <cellStyle name="1_Danh sach gui BC thuc hien KH2009_Ke hoach 2010 (theo doi) 4 2" xfId="30304"/>
    <cellStyle name="1_Danh sach gui BC thuc hien KH2009_Ke hoach 2010 (theo doi) 5" xfId="13889"/>
    <cellStyle name="1_Danh sach gui BC thuc hien KH2009_Ke hoach 2010 (theo doi) 5 2" xfId="30305"/>
    <cellStyle name="1_Danh sach gui BC thuc hien KH2009_Ke hoach 2010 (theo doi) 6" xfId="30298"/>
    <cellStyle name="1_Danh sach gui BC thuc hien KH2009_Ke hoach 2010 (theo doi)_BC von DTPT 6 thang 2012" xfId="13890"/>
    <cellStyle name="1_Danh sach gui BC thuc hien KH2009_Ke hoach 2010 (theo doi)_BC von DTPT 6 thang 2012 2" xfId="13891"/>
    <cellStyle name="1_Danh sach gui BC thuc hien KH2009_Ke hoach 2010 (theo doi)_BC von DTPT 6 thang 2012 2 2" xfId="13892"/>
    <cellStyle name="1_Danh sach gui BC thuc hien KH2009_Ke hoach 2010 (theo doi)_BC von DTPT 6 thang 2012 2 2 2" xfId="30308"/>
    <cellStyle name="1_Danh sach gui BC thuc hien KH2009_Ke hoach 2010 (theo doi)_BC von DTPT 6 thang 2012 2 3" xfId="13893"/>
    <cellStyle name="1_Danh sach gui BC thuc hien KH2009_Ke hoach 2010 (theo doi)_BC von DTPT 6 thang 2012 2 3 2" xfId="30309"/>
    <cellStyle name="1_Danh sach gui BC thuc hien KH2009_Ke hoach 2010 (theo doi)_BC von DTPT 6 thang 2012 2 4" xfId="13894"/>
    <cellStyle name="1_Danh sach gui BC thuc hien KH2009_Ke hoach 2010 (theo doi)_BC von DTPT 6 thang 2012 2 4 2" xfId="30310"/>
    <cellStyle name="1_Danh sach gui BC thuc hien KH2009_Ke hoach 2010 (theo doi)_BC von DTPT 6 thang 2012 2 5" xfId="30307"/>
    <cellStyle name="1_Danh sach gui BC thuc hien KH2009_Ke hoach 2010 (theo doi)_BC von DTPT 6 thang 2012 3" xfId="13895"/>
    <cellStyle name="1_Danh sach gui BC thuc hien KH2009_Ke hoach 2010 (theo doi)_BC von DTPT 6 thang 2012 3 2" xfId="30311"/>
    <cellStyle name="1_Danh sach gui BC thuc hien KH2009_Ke hoach 2010 (theo doi)_BC von DTPT 6 thang 2012 4" xfId="13896"/>
    <cellStyle name="1_Danh sach gui BC thuc hien KH2009_Ke hoach 2010 (theo doi)_BC von DTPT 6 thang 2012 4 2" xfId="30312"/>
    <cellStyle name="1_Danh sach gui BC thuc hien KH2009_Ke hoach 2010 (theo doi)_BC von DTPT 6 thang 2012 5" xfId="13897"/>
    <cellStyle name="1_Danh sach gui BC thuc hien KH2009_Ke hoach 2010 (theo doi)_BC von DTPT 6 thang 2012 5 2" xfId="30313"/>
    <cellStyle name="1_Danh sach gui BC thuc hien KH2009_Ke hoach 2010 (theo doi)_BC von DTPT 6 thang 2012 6" xfId="30306"/>
    <cellStyle name="1_Danh sach gui BC thuc hien KH2009_Ke hoach 2010 (theo doi)_Bieu du thao QD von ho tro co MT" xfId="13898"/>
    <cellStyle name="1_Danh sach gui BC thuc hien KH2009_Ke hoach 2010 (theo doi)_Bieu du thao QD von ho tro co MT 2" xfId="13899"/>
    <cellStyle name="1_Danh sach gui BC thuc hien KH2009_Ke hoach 2010 (theo doi)_Bieu du thao QD von ho tro co MT 2 2" xfId="13900"/>
    <cellStyle name="1_Danh sach gui BC thuc hien KH2009_Ke hoach 2010 (theo doi)_Bieu du thao QD von ho tro co MT 2 2 2" xfId="30316"/>
    <cellStyle name="1_Danh sach gui BC thuc hien KH2009_Ke hoach 2010 (theo doi)_Bieu du thao QD von ho tro co MT 2 3" xfId="13901"/>
    <cellStyle name="1_Danh sach gui BC thuc hien KH2009_Ke hoach 2010 (theo doi)_Bieu du thao QD von ho tro co MT 2 3 2" xfId="30317"/>
    <cellStyle name="1_Danh sach gui BC thuc hien KH2009_Ke hoach 2010 (theo doi)_Bieu du thao QD von ho tro co MT 2 4" xfId="13902"/>
    <cellStyle name="1_Danh sach gui BC thuc hien KH2009_Ke hoach 2010 (theo doi)_Bieu du thao QD von ho tro co MT 2 4 2" xfId="30318"/>
    <cellStyle name="1_Danh sach gui BC thuc hien KH2009_Ke hoach 2010 (theo doi)_Bieu du thao QD von ho tro co MT 2 5" xfId="30315"/>
    <cellStyle name="1_Danh sach gui BC thuc hien KH2009_Ke hoach 2010 (theo doi)_Bieu du thao QD von ho tro co MT 3" xfId="13903"/>
    <cellStyle name="1_Danh sach gui BC thuc hien KH2009_Ke hoach 2010 (theo doi)_Bieu du thao QD von ho tro co MT 3 2" xfId="30319"/>
    <cellStyle name="1_Danh sach gui BC thuc hien KH2009_Ke hoach 2010 (theo doi)_Bieu du thao QD von ho tro co MT 4" xfId="13904"/>
    <cellStyle name="1_Danh sach gui BC thuc hien KH2009_Ke hoach 2010 (theo doi)_Bieu du thao QD von ho tro co MT 4 2" xfId="30320"/>
    <cellStyle name="1_Danh sach gui BC thuc hien KH2009_Ke hoach 2010 (theo doi)_Bieu du thao QD von ho tro co MT 5" xfId="13905"/>
    <cellStyle name="1_Danh sach gui BC thuc hien KH2009_Ke hoach 2010 (theo doi)_Bieu du thao QD von ho tro co MT 5 2" xfId="30321"/>
    <cellStyle name="1_Danh sach gui BC thuc hien KH2009_Ke hoach 2010 (theo doi)_Bieu du thao QD von ho tro co MT 6" xfId="30314"/>
    <cellStyle name="1_Danh sach gui BC thuc hien KH2009_Ke hoach 2010 (theo doi)_Ke hoach 2012 (theo doi)" xfId="13906"/>
    <cellStyle name="1_Danh sach gui BC thuc hien KH2009_Ke hoach 2010 (theo doi)_Ke hoach 2012 (theo doi) 2" xfId="13907"/>
    <cellStyle name="1_Danh sach gui BC thuc hien KH2009_Ke hoach 2010 (theo doi)_Ke hoach 2012 (theo doi) 2 2" xfId="13908"/>
    <cellStyle name="1_Danh sach gui BC thuc hien KH2009_Ke hoach 2010 (theo doi)_Ke hoach 2012 (theo doi) 2 2 2" xfId="30324"/>
    <cellStyle name="1_Danh sach gui BC thuc hien KH2009_Ke hoach 2010 (theo doi)_Ke hoach 2012 (theo doi) 2 3" xfId="13909"/>
    <cellStyle name="1_Danh sach gui BC thuc hien KH2009_Ke hoach 2010 (theo doi)_Ke hoach 2012 (theo doi) 2 3 2" xfId="30325"/>
    <cellStyle name="1_Danh sach gui BC thuc hien KH2009_Ke hoach 2010 (theo doi)_Ke hoach 2012 (theo doi) 2 4" xfId="13910"/>
    <cellStyle name="1_Danh sach gui BC thuc hien KH2009_Ke hoach 2010 (theo doi)_Ke hoach 2012 (theo doi) 2 4 2" xfId="30326"/>
    <cellStyle name="1_Danh sach gui BC thuc hien KH2009_Ke hoach 2010 (theo doi)_Ke hoach 2012 (theo doi) 2 5" xfId="30323"/>
    <cellStyle name="1_Danh sach gui BC thuc hien KH2009_Ke hoach 2010 (theo doi)_Ke hoach 2012 (theo doi) 3" xfId="13911"/>
    <cellStyle name="1_Danh sach gui BC thuc hien KH2009_Ke hoach 2010 (theo doi)_Ke hoach 2012 (theo doi) 3 2" xfId="30327"/>
    <cellStyle name="1_Danh sach gui BC thuc hien KH2009_Ke hoach 2010 (theo doi)_Ke hoach 2012 (theo doi) 4" xfId="13912"/>
    <cellStyle name="1_Danh sach gui BC thuc hien KH2009_Ke hoach 2010 (theo doi)_Ke hoach 2012 (theo doi) 4 2" xfId="30328"/>
    <cellStyle name="1_Danh sach gui BC thuc hien KH2009_Ke hoach 2010 (theo doi)_Ke hoach 2012 (theo doi) 5" xfId="13913"/>
    <cellStyle name="1_Danh sach gui BC thuc hien KH2009_Ke hoach 2010 (theo doi)_Ke hoach 2012 (theo doi) 5 2" xfId="30329"/>
    <cellStyle name="1_Danh sach gui BC thuc hien KH2009_Ke hoach 2010 (theo doi)_Ke hoach 2012 (theo doi) 6" xfId="30322"/>
    <cellStyle name="1_Danh sach gui BC thuc hien KH2009_Ke hoach 2010 (theo doi)_Ke hoach 2012 theo doi (giai ngan 30.6.12)" xfId="13914"/>
    <cellStyle name="1_Danh sach gui BC thuc hien KH2009_Ke hoach 2010 (theo doi)_Ke hoach 2012 theo doi (giai ngan 30.6.12) 2" xfId="13915"/>
    <cellStyle name="1_Danh sach gui BC thuc hien KH2009_Ke hoach 2010 (theo doi)_Ke hoach 2012 theo doi (giai ngan 30.6.12) 2 2" xfId="13916"/>
    <cellStyle name="1_Danh sach gui BC thuc hien KH2009_Ke hoach 2010 (theo doi)_Ke hoach 2012 theo doi (giai ngan 30.6.12) 2 2 2" xfId="30332"/>
    <cellStyle name="1_Danh sach gui BC thuc hien KH2009_Ke hoach 2010 (theo doi)_Ke hoach 2012 theo doi (giai ngan 30.6.12) 2 3" xfId="13917"/>
    <cellStyle name="1_Danh sach gui BC thuc hien KH2009_Ke hoach 2010 (theo doi)_Ke hoach 2012 theo doi (giai ngan 30.6.12) 2 3 2" xfId="30333"/>
    <cellStyle name="1_Danh sach gui BC thuc hien KH2009_Ke hoach 2010 (theo doi)_Ke hoach 2012 theo doi (giai ngan 30.6.12) 2 4" xfId="13918"/>
    <cellStyle name="1_Danh sach gui BC thuc hien KH2009_Ke hoach 2010 (theo doi)_Ke hoach 2012 theo doi (giai ngan 30.6.12) 2 4 2" xfId="30334"/>
    <cellStyle name="1_Danh sach gui BC thuc hien KH2009_Ke hoach 2010 (theo doi)_Ke hoach 2012 theo doi (giai ngan 30.6.12) 2 5" xfId="30331"/>
    <cellStyle name="1_Danh sach gui BC thuc hien KH2009_Ke hoach 2010 (theo doi)_Ke hoach 2012 theo doi (giai ngan 30.6.12) 3" xfId="13919"/>
    <cellStyle name="1_Danh sach gui BC thuc hien KH2009_Ke hoach 2010 (theo doi)_Ke hoach 2012 theo doi (giai ngan 30.6.12) 3 2" xfId="30335"/>
    <cellStyle name="1_Danh sach gui BC thuc hien KH2009_Ke hoach 2010 (theo doi)_Ke hoach 2012 theo doi (giai ngan 30.6.12) 4" xfId="13920"/>
    <cellStyle name="1_Danh sach gui BC thuc hien KH2009_Ke hoach 2010 (theo doi)_Ke hoach 2012 theo doi (giai ngan 30.6.12) 4 2" xfId="30336"/>
    <cellStyle name="1_Danh sach gui BC thuc hien KH2009_Ke hoach 2010 (theo doi)_Ke hoach 2012 theo doi (giai ngan 30.6.12) 5" xfId="13921"/>
    <cellStyle name="1_Danh sach gui BC thuc hien KH2009_Ke hoach 2010 (theo doi)_Ke hoach 2012 theo doi (giai ngan 30.6.12) 5 2" xfId="30337"/>
    <cellStyle name="1_Danh sach gui BC thuc hien KH2009_Ke hoach 2010 (theo doi)_Ke hoach 2012 theo doi (giai ngan 30.6.12) 6" xfId="30330"/>
    <cellStyle name="1_Danh sach gui BC thuc hien KH2009_Ke hoach 2012 (theo doi)" xfId="13922"/>
    <cellStyle name="1_Danh sach gui BC thuc hien KH2009_Ke hoach 2012 (theo doi) 2" xfId="13923"/>
    <cellStyle name="1_Danh sach gui BC thuc hien KH2009_Ke hoach 2012 (theo doi) 2 2" xfId="13924"/>
    <cellStyle name="1_Danh sach gui BC thuc hien KH2009_Ke hoach 2012 (theo doi) 2 2 2" xfId="30340"/>
    <cellStyle name="1_Danh sach gui BC thuc hien KH2009_Ke hoach 2012 (theo doi) 2 3" xfId="13925"/>
    <cellStyle name="1_Danh sach gui BC thuc hien KH2009_Ke hoach 2012 (theo doi) 2 3 2" xfId="30341"/>
    <cellStyle name="1_Danh sach gui BC thuc hien KH2009_Ke hoach 2012 (theo doi) 2 4" xfId="13926"/>
    <cellStyle name="1_Danh sach gui BC thuc hien KH2009_Ke hoach 2012 (theo doi) 2 4 2" xfId="30342"/>
    <cellStyle name="1_Danh sach gui BC thuc hien KH2009_Ke hoach 2012 (theo doi) 2 5" xfId="30339"/>
    <cellStyle name="1_Danh sach gui BC thuc hien KH2009_Ke hoach 2012 (theo doi) 3" xfId="13927"/>
    <cellStyle name="1_Danh sach gui BC thuc hien KH2009_Ke hoach 2012 (theo doi) 3 2" xfId="30343"/>
    <cellStyle name="1_Danh sach gui BC thuc hien KH2009_Ke hoach 2012 (theo doi) 4" xfId="13928"/>
    <cellStyle name="1_Danh sach gui BC thuc hien KH2009_Ke hoach 2012 (theo doi) 4 2" xfId="30344"/>
    <cellStyle name="1_Danh sach gui BC thuc hien KH2009_Ke hoach 2012 (theo doi) 5" xfId="13929"/>
    <cellStyle name="1_Danh sach gui BC thuc hien KH2009_Ke hoach 2012 (theo doi) 5 2" xfId="30345"/>
    <cellStyle name="1_Danh sach gui BC thuc hien KH2009_Ke hoach 2012 (theo doi) 6" xfId="30338"/>
    <cellStyle name="1_Danh sach gui BC thuc hien KH2009_Ke hoach 2012 theo doi (giai ngan 30.6.12)" xfId="13930"/>
    <cellStyle name="1_Danh sach gui BC thuc hien KH2009_Ke hoach 2012 theo doi (giai ngan 30.6.12) 2" xfId="13931"/>
    <cellStyle name="1_Danh sach gui BC thuc hien KH2009_Ke hoach 2012 theo doi (giai ngan 30.6.12) 2 2" xfId="13932"/>
    <cellStyle name="1_Danh sach gui BC thuc hien KH2009_Ke hoach 2012 theo doi (giai ngan 30.6.12) 2 2 2" xfId="30348"/>
    <cellStyle name="1_Danh sach gui BC thuc hien KH2009_Ke hoach 2012 theo doi (giai ngan 30.6.12) 2 3" xfId="13933"/>
    <cellStyle name="1_Danh sach gui BC thuc hien KH2009_Ke hoach 2012 theo doi (giai ngan 30.6.12) 2 3 2" xfId="30349"/>
    <cellStyle name="1_Danh sach gui BC thuc hien KH2009_Ke hoach 2012 theo doi (giai ngan 30.6.12) 2 4" xfId="13934"/>
    <cellStyle name="1_Danh sach gui BC thuc hien KH2009_Ke hoach 2012 theo doi (giai ngan 30.6.12) 2 4 2" xfId="30350"/>
    <cellStyle name="1_Danh sach gui BC thuc hien KH2009_Ke hoach 2012 theo doi (giai ngan 30.6.12) 2 5" xfId="30347"/>
    <cellStyle name="1_Danh sach gui BC thuc hien KH2009_Ke hoach 2012 theo doi (giai ngan 30.6.12) 3" xfId="13935"/>
    <cellStyle name="1_Danh sach gui BC thuc hien KH2009_Ke hoach 2012 theo doi (giai ngan 30.6.12) 3 2" xfId="30351"/>
    <cellStyle name="1_Danh sach gui BC thuc hien KH2009_Ke hoach 2012 theo doi (giai ngan 30.6.12) 4" xfId="13936"/>
    <cellStyle name="1_Danh sach gui BC thuc hien KH2009_Ke hoach 2012 theo doi (giai ngan 30.6.12) 4 2" xfId="30352"/>
    <cellStyle name="1_Danh sach gui BC thuc hien KH2009_Ke hoach 2012 theo doi (giai ngan 30.6.12) 5" xfId="13937"/>
    <cellStyle name="1_Danh sach gui BC thuc hien KH2009_Ke hoach 2012 theo doi (giai ngan 30.6.12) 5 2" xfId="30353"/>
    <cellStyle name="1_Danh sach gui BC thuc hien KH2009_Ke hoach 2012 theo doi (giai ngan 30.6.12) 6" xfId="30346"/>
    <cellStyle name="1_Danh sach gui BC thuc hien KH2009_Ke hoach nam 2013 nguon MT(theo doi) den 31-5-13" xfId="13938"/>
    <cellStyle name="1_Danh sach gui BC thuc hien KH2009_Ke hoach nam 2013 nguon MT(theo doi) den 31-5-13 2" xfId="13939"/>
    <cellStyle name="1_Danh sach gui BC thuc hien KH2009_Ke hoach nam 2013 nguon MT(theo doi) den 31-5-13 2 2" xfId="13940"/>
    <cellStyle name="1_Danh sach gui BC thuc hien KH2009_Ke hoach nam 2013 nguon MT(theo doi) den 31-5-13 2 2 2" xfId="30356"/>
    <cellStyle name="1_Danh sach gui BC thuc hien KH2009_Ke hoach nam 2013 nguon MT(theo doi) den 31-5-13 2 3" xfId="13941"/>
    <cellStyle name="1_Danh sach gui BC thuc hien KH2009_Ke hoach nam 2013 nguon MT(theo doi) den 31-5-13 2 3 2" xfId="30357"/>
    <cellStyle name="1_Danh sach gui BC thuc hien KH2009_Ke hoach nam 2013 nguon MT(theo doi) den 31-5-13 2 4" xfId="13942"/>
    <cellStyle name="1_Danh sach gui BC thuc hien KH2009_Ke hoach nam 2013 nguon MT(theo doi) den 31-5-13 2 4 2" xfId="30358"/>
    <cellStyle name="1_Danh sach gui BC thuc hien KH2009_Ke hoach nam 2013 nguon MT(theo doi) den 31-5-13 2 5" xfId="30355"/>
    <cellStyle name="1_Danh sach gui BC thuc hien KH2009_Ke hoach nam 2013 nguon MT(theo doi) den 31-5-13 3" xfId="13943"/>
    <cellStyle name="1_Danh sach gui BC thuc hien KH2009_Ke hoach nam 2013 nguon MT(theo doi) den 31-5-13 3 2" xfId="30359"/>
    <cellStyle name="1_Danh sach gui BC thuc hien KH2009_Ke hoach nam 2013 nguon MT(theo doi) den 31-5-13 4" xfId="13944"/>
    <cellStyle name="1_Danh sach gui BC thuc hien KH2009_Ke hoach nam 2013 nguon MT(theo doi) den 31-5-13 4 2" xfId="30360"/>
    <cellStyle name="1_Danh sach gui BC thuc hien KH2009_Ke hoach nam 2013 nguon MT(theo doi) den 31-5-13 5" xfId="13945"/>
    <cellStyle name="1_Danh sach gui BC thuc hien KH2009_Ke hoach nam 2013 nguon MT(theo doi) den 31-5-13 5 2" xfId="30361"/>
    <cellStyle name="1_Danh sach gui BC thuc hien KH2009_Ke hoach nam 2013 nguon MT(theo doi) den 31-5-13 6" xfId="30354"/>
    <cellStyle name="1_Danh sach gui BC thuc hien KH2009_Tong hop theo doi von TPCP (BC)" xfId="13946"/>
    <cellStyle name="1_Danh sach gui BC thuc hien KH2009_Tong hop theo doi von TPCP (BC) 2" xfId="13947"/>
    <cellStyle name="1_Danh sach gui BC thuc hien KH2009_Tong hop theo doi von TPCP (BC) 2 2" xfId="13948"/>
    <cellStyle name="1_Danh sach gui BC thuc hien KH2009_Tong hop theo doi von TPCP (BC) 2 2 2" xfId="30364"/>
    <cellStyle name="1_Danh sach gui BC thuc hien KH2009_Tong hop theo doi von TPCP (BC) 2 3" xfId="13949"/>
    <cellStyle name="1_Danh sach gui BC thuc hien KH2009_Tong hop theo doi von TPCP (BC) 2 3 2" xfId="30365"/>
    <cellStyle name="1_Danh sach gui BC thuc hien KH2009_Tong hop theo doi von TPCP (BC) 2 4" xfId="13950"/>
    <cellStyle name="1_Danh sach gui BC thuc hien KH2009_Tong hop theo doi von TPCP (BC) 2 4 2" xfId="30366"/>
    <cellStyle name="1_Danh sach gui BC thuc hien KH2009_Tong hop theo doi von TPCP (BC) 2 5" xfId="30363"/>
    <cellStyle name="1_Danh sach gui BC thuc hien KH2009_Tong hop theo doi von TPCP (BC) 3" xfId="13951"/>
    <cellStyle name="1_Danh sach gui BC thuc hien KH2009_Tong hop theo doi von TPCP (BC) 3 2" xfId="30367"/>
    <cellStyle name="1_Danh sach gui BC thuc hien KH2009_Tong hop theo doi von TPCP (BC) 4" xfId="13952"/>
    <cellStyle name="1_Danh sach gui BC thuc hien KH2009_Tong hop theo doi von TPCP (BC) 4 2" xfId="30368"/>
    <cellStyle name="1_Danh sach gui BC thuc hien KH2009_Tong hop theo doi von TPCP (BC) 5" xfId="13953"/>
    <cellStyle name="1_Danh sach gui BC thuc hien KH2009_Tong hop theo doi von TPCP (BC) 5 2" xfId="30369"/>
    <cellStyle name="1_Danh sach gui BC thuc hien KH2009_Tong hop theo doi von TPCP (BC) 6" xfId="30362"/>
    <cellStyle name="1_Danh sach gui BC thuc hien KH2009_Tong hop theo doi von TPCP (BC)_BC von DTPT 6 thang 2012" xfId="13954"/>
    <cellStyle name="1_Danh sach gui BC thuc hien KH2009_Tong hop theo doi von TPCP (BC)_BC von DTPT 6 thang 2012 2" xfId="13955"/>
    <cellStyle name="1_Danh sach gui BC thuc hien KH2009_Tong hop theo doi von TPCP (BC)_BC von DTPT 6 thang 2012 2 2" xfId="13956"/>
    <cellStyle name="1_Danh sach gui BC thuc hien KH2009_Tong hop theo doi von TPCP (BC)_BC von DTPT 6 thang 2012 2 2 2" xfId="30372"/>
    <cellStyle name="1_Danh sach gui BC thuc hien KH2009_Tong hop theo doi von TPCP (BC)_BC von DTPT 6 thang 2012 2 3" xfId="13957"/>
    <cellStyle name="1_Danh sach gui BC thuc hien KH2009_Tong hop theo doi von TPCP (BC)_BC von DTPT 6 thang 2012 2 3 2" xfId="30373"/>
    <cellStyle name="1_Danh sach gui BC thuc hien KH2009_Tong hop theo doi von TPCP (BC)_BC von DTPT 6 thang 2012 2 4" xfId="13958"/>
    <cellStyle name="1_Danh sach gui BC thuc hien KH2009_Tong hop theo doi von TPCP (BC)_BC von DTPT 6 thang 2012 2 4 2" xfId="30374"/>
    <cellStyle name="1_Danh sach gui BC thuc hien KH2009_Tong hop theo doi von TPCP (BC)_BC von DTPT 6 thang 2012 2 5" xfId="30371"/>
    <cellStyle name="1_Danh sach gui BC thuc hien KH2009_Tong hop theo doi von TPCP (BC)_BC von DTPT 6 thang 2012 3" xfId="13959"/>
    <cellStyle name="1_Danh sach gui BC thuc hien KH2009_Tong hop theo doi von TPCP (BC)_BC von DTPT 6 thang 2012 3 2" xfId="30375"/>
    <cellStyle name="1_Danh sach gui BC thuc hien KH2009_Tong hop theo doi von TPCP (BC)_BC von DTPT 6 thang 2012 4" xfId="13960"/>
    <cellStyle name="1_Danh sach gui BC thuc hien KH2009_Tong hop theo doi von TPCP (BC)_BC von DTPT 6 thang 2012 4 2" xfId="30376"/>
    <cellStyle name="1_Danh sach gui BC thuc hien KH2009_Tong hop theo doi von TPCP (BC)_BC von DTPT 6 thang 2012 5" xfId="13961"/>
    <cellStyle name="1_Danh sach gui BC thuc hien KH2009_Tong hop theo doi von TPCP (BC)_BC von DTPT 6 thang 2012 5 2" xfId="30377"/>
    <cellStyle name="1_Danh sach gui BC thuc hien KH2009_Tong hop theo doi von TPCP (BC)_BC von DTPT 6 thang 2012 6" xfId="30370"/>
    <cellStyle name="1_Danh sach gui BC thuc hien KH2009_Tong hop theo doi von TPCP (BC)_Bieu du thao QD von ho tro co MT" xfId="13962"/>
    <cellStyle name="1_Danh sach gui BC thuc hien KH2009_Tong hop theo doi von TPCP (BC)_Bieu du thao QD von ho tro co MT 2" xfId="13963"/>
    <cellStyle name="1_Danh sach gui BC thuc hien KH2009_Tong hop theo doi von TPCP (BC)_Bieu du thao QD von ho tro co MT 2 2" xfId="13964"/>
    <cellStyle name="1_Danh sach gui BC thuc hien KH2009_Tong hop theo doi von TPCP (BC)_Bieu du thao QD von ho tro co MT 2 2 2" xfId="30380"/>
    <cellStyle name="1_Danh sach gui BC thuc hien KH2009_Tong hop theo doi von TPCP (BC)_Bieu du thao QD von ho tro co MT 2 3" xfId="13965"/>
    <cellStyle name="1_Danh sach gui BC thuc hien KH2009_Tong hop theo doi von TPCP (BC)_Bieu du thao QD von ho tro co MT 2 3 2" xfId="30381"/>
    <cellStyle name="1_Danh sach gui BC thuc hien KH2009_Tong hop theo doi von TPCP (BC)_Bieu du thao QD von ho tro co MT 2 4" xfId="13966"/>
    <cellStyle name="1_Danh sach gui BC thuc hien KH2009_Tong hop theo doi von TPCP (BC)_Bieu du thao QD von ho tro co MT 2 4 2" xfId="30382"/>
    <cellStyle name="1_Danh sach gui BC thuc hien KH2009_Tong hop theo doi von TPCP (BC)_Bieu du thao QD von ho tro co MT 2 5" xfId="30379"/>
    <cellStyle name="1_Danh sach gui BC thuc hien KH2009_Tong hop theo doi von TPCP (BC)_Bieu du thao QD von ho tro co MT 3" xfId="13967"/>
    <cellStyle name="1_Danh sach gui BC thuc hien KH2009_Tong hop theo doi von TPCP (BC)_Bieu du thao QD von ho tro co MT 3 2" xfId="30383"/>
    <cellStyle name="1_Danh sach gui BC thuc hien KH2009_Tong hop theo doi von TPCP (BC)_Bieu du thao QD von ho tro co MT 4" xfId="13968"/>
    <cellStyle name="1_Danh sach gui BC thuc hien KH2009_Tong hop theo doi von TPCP (BC)_Bieu du thao QD von ho tro co MT 4 2" xfId="30384"/>
    <cellStyle name="1_Danh sach gui BC thuc hien KH2009_Tong hop theo doi von TPCP (BC)_Bieu du thao QD von ho tro co MT 5" xfId="13969"/>
    <cellStyle name="1_Danh sach gui BC thuc hien KH2009_Tong hop theo doi von TPCP (BC)_Bieu du thao QD von ho tro co MT 5 2" xfId="30385"/>
    <cellStyle name="1_Danh sach gui BC thuc hien KH2009_Tong hop theo doi von TPCP (BC)_Bieu du thao QD von ho tro co MT 6" xfId="30378"/>
    <cellStyle name="1_Danh sach gui BC thuc hien KH2009_Tong hop theo doi von TPCP (BC)_Ke hoach 2012 (theo doi)" xfId="13970"/>
    <cellStyle name="1_Danh sach gui BC thuc hien KH2009_Tong hop theo doi von TPCP (BC)_Ke hoach 2012 (theo doi) 2" xfId="13971"/>
    <cellStyle name="1_Danh sach gui BC thuc hien KH2009_Tong hop theo doi von TPCP (BC)_Ke hoach 2012 (theo doi) 2 2" xfId="13972"/>
    <cellStyle name="1_Danh sach gui BC thuc hien KH2009_Tong hop theo doi von TPCP (BC)_Ke hoach 2012 (theo doi) 2 2 2" xfId="30388"/>
    <cellStyle name="1_Danh sach gui BC thuc hien KH2009_Tong hop theo doi von TPCP (BC)_Ke hoach 2012 (theo doi) 2 3" xfId="13973"/>
    <cellStyle name="1_Danh sach gui BC thuc hien KH2009_Tong hop theo doi von TPCP (BC)_Ke hoach 2012 (theo doi) 2 3 2" xfId="30389"/>
    <cellStyle name="1_Danh sach gui BC thuc hien KH2009_Tong hop theo doi von TPCP (BC)_Ke hoach 2012 (theo doi) 2 4" xfId="13974"/>
    <cellStyle name="1_Danh sach gui BC thuc hien KH2009_Tong hop theo doi von TPCP (BC)_Ke hoach 2012 (theo doi) 2 4 2" xfId="30390"/>
    <cellStyle name="1_Danh sach gui BC thuc hien KH2009_Tong hop theo doi von TPCP (BC)_Ke hoach 2012 (theo doi) 2 5" xfId="30387"/>
    <cellStyle name="1_Danh sach gui BC thuc hien KH2009_Tong hop theo doi von TPCP (BC)_Ke hoach 2012 (theo doi) 3" xfId="13975"/>
    <cellStyle name="1_Danh sach gui BC thuc hien KH2009_Tong hop theo doi von TPCP (BC)_Ke hoach 2012 (theo doi) 3 2" xfId="30391"/>
    <cellStyle name="1_Danh sach gui BC thuc hien KH2009_Tong hop theo doi von TPCP (BC)_Ke hoach 2012 (theo doi) 4" xfId="13976"/>
    <cellStyle name="1_Danh sach gui BC thuc hien KH2009_Tong hop theo doi von TPCP (BC)_Ke hoach 2012 (theo doi) 4 2" xfId="30392"/>
    <cellStyle name="1_Danh sach gui BC thuc hien KH2009_Tong hop theo doi von TPCP (BC)_Ke hoach 2012 (theo doi) 5" xfId="13977"/>
    <cellStyle name="1_Danh sach gui BC thuc hien KH2009_Tong hop theo doi von TPCP (BC)_Ke hoach 2012 (theo doi) 5 2" xfId="30393"/>
    <cellStyle name="1_Danh sach gui BC thuc hien KH2009_Tong hop theo doi von TPCP (BC)_Ke hoach 2012 (theo doi) 6" xfId="30386"/>
    <cellStyle name="1_Danh sach gui BC thuc hien KH2009_Tong hop theo doi von TPCP (BC)_Ke hoach 2012 theo doi (giai ngan 30.6.12)" xfId="13978"/>
    <cellStyle name="1_Danh sach gui BC thuc hien KH2009_Tong hop theo doi von TPCP (BC)_Ke hoach 2012 theo doi (giai ngan 30.6.12) 2" xfId="13979"/>
    <cellStyle name="1_Danh sach gui BC thuc hien KH2009_Tong hop theo doi von TPCP (BC)_Ke hoach 2012 theo doi (giai ngan 30.6.12) 2 2" xfId="13980"/>
    <cellStyle name="1_Danh sach gui BC thuc hien KH2009_Tong hop theo doi von TPCP (BC)_Ke hoach 2012 theo doi (giai ngan 30.6.12) 2 2 2" xfId="30396"/>
    <cellStyle name="1_Danh sach gui BC thuc hien KH2009_Tong hop theo doi von TPCP (BC)_Ke hoach 2012 theo doi (giai ngan 30.6.12) 2 3" xfId="13981"/>
    <cellStyle name="1_Danh sach gui BC thuc hien KH2009_Tong hop theo doi von TPCP (BC)_Ke hoach 2012 theo doi (giai ngan 30.6.12) 2 3 2" xfId="30397"/>
    <cellStyle name="1_Danh sach gui BC thuc hien KH2009_Tong hop theo doi von TPCP (BC)_Ke hoach 2012 theo doi (giai ngan 30.6.12) 2 4" xfId="13982"/>
    <cellStyle name="1_Danh sach gui BC thuc hien KH2009_Tong hop theo doi von TPCP (BC)_Ke hoach 2012 theo doi (giai ngan 30.6.12) 2 4 2" xfId="30398"/>
    <cellStyle name="1_Danh sach gui BC thuc hien KH2009_Tong hop theo doi von TPCP (BC)_Ke hoach 2012 theo doi (giai ngan 30.6.12) 2 5" xfId="30395"/>
    <cellStyle name="1_Danh sach gui BC thuc hien KH2009_Tong hop theo doi von TPCP (BC)_Ke hoach 2012 theo doi (giai ngan 30.6.12) 3" xfId="13983"/>
    <cellStyle name="1_Danh sach gui BC thuc hien KH2009_Tong hop theo doi von TPCP (BC)_Ke hoach 2012 theo doi (giai ngan 30.6.12) 3 2" xfId="30399"/>
    <cellStyle name="1_Danh sach gui BC thuc hien KH2009_Tong hop theo doi von TPCP (BC)_Ke hoach 2012 theo doi (giai ngan 30.6.12) 4" xfId="13984"/>
    <cellStyle name="1_Danh sach gui BC thuc hien KH2009_Tong hop theo doi von TPCP (BC)_Ke hoach 2012 theo doi (giai ngan 30.6.12) 4 2" xfId="30400"/>
    <cellStyle name="1_Danh sach gui BC thuc hien KH2009_Tong hop theo doi von TPCP (BC)_Ke hoach 2012 theo doi (giai ngan 30.6.12) 5" xfId="13985"/>
    <cellStyle name="1_Danh sach gui BC thuc hien KH2009_Tong hop theo doi von TPCP (BC)_Ke hoach 2012 theo doi (giai ngan 30.6.12) 5 2" xfId="30401"/>
    <cellStyle name="1_Danh sach gui BC thuc hien KH2009_Tong hop theo doi von TPCP (BC)_Ke hoach 2012 theo doi (giai ngan 30.6.12) 6" xfId="30394"/>
    <cellStyle name="1_Danh sach gui BC thuc hien KH2009_Worksheet in D: My Documents Ke Hoach KH cac nam Nam 2014 Bao cao ve Ke hoach nam 2014 ( Hoan chinh sau TL voi Bo KH)" xfId="13986"/>
    <cellStyle name="1_Danh sach gui BC thuc hien KH2009_Worksheet in D: My Documents Ke Hoach KH cac nam Nam 2014 Bao cao ve Ke hoach nam 2014 ( Hoan chinh sau TL voi Bo KH) 2" xfId="13987"/>
    <cellStyle name="1_Danh sach gui BC thuc hien KH2009_Worksheet in D: My Documents Ke Hoach KH cac nam Nam 2014 Bao cao ve Ke hoach nam 2014 ( Hoan chinh sau TL voi Bo KH) 2 2" xfId="13988"/>
    <cellStyle name="1_Danh sach gui BC thuc hien KH2009_Worksheet in D: My Documents Ke Hoach KH cac nam Nam 2014 Bao cao ve Ke hoach nam 2014 ( Hoan chinh sau TL voi Bo KH) 2 2 2" xfId="30404"/>
    <cellStyle name="1_Danh sach gui BC thuc hien KH2009_Worksheet in D: My Documents Ke Hoach KH cac nam Nam 2014 Bao cao ve Ke hoach nam 2014 ( Hoan chinh sau TL voi Bo KH) 2 3" xfId="13989"/>
    <cellStyle name="1_Danh sach gui BC thuc hien KH2009_Worksheet in D: My Documents Ke Hoach KH cac nam Nam 2014 Bao cao ve Ke hoach nam 2014 ( Hoan chinh sau TL voi Bo KH) 2 3 2" xfId="30405"/>
    <cellStyle name="1_Danh sach gui BC thuc hien KH2009_Worksheet in D: My Documents Ke Hoach KH cac nam Nam 2014 Bao cao ve Ke hoach nam 2014 ( Hoan chinh sau TL voi Bo KH) 2 4" xfId="13990"/>
    <cellStyle name="1_Danh sach gui BC thuc hien KH2009_Worksheet in D: My Documents Ke Hoach KH cac nam Nam 2014 Bao cao ve Ke hoach nam 2014 ( Hoan chinh sau TL voi Bo KH) 2 4 2" xfId="30406"/>
    <cellStyle name="1_Danh sach gui BC thuc hien KH2009_Worksheet in D: My Documents Ke Hoach KH cac nam Nam 2014 Bao cao ve Ke hoach nam 2014 ( Hoan chinh sau TL voi Bo KH) 2 5" xfId="30403"/>
    <cellStyle name="1_Danh sach gui BC thuc hien KH2009_Worksheet in D: My Documents Ke Hoach KH cac nam Nam 2014 Bao cao ve Ke hoach nam 2014 ( Hoan chinh sau TL voi Bo KH) 3" xfId="13991"/>
    <cellStyle name="1_Danh sach gui BC thuc hien KH2009_Worksheet in D: My Documents Ke Hoach KH cac nam Nam 2014 Bao cao ve Ke hoach nam 2014 ( Hoan chinh sau TL voi Bo KH) 3 2" xfId="30407"/>
    <cellStyle name="1_Danh sach gui BC thuc hien KH2009_Worksheet in D: My Documents Ke Hoach KH cac nam Nam 2014 Bao cao ve Ke hoach nam 2014 ( Hoan chinh sau TL voi Bo KH) 4" xfId="13992"/>
    <cellStyle name="1_Danh sach gui BC thuc hien KH2009_Worksheet in D: My Documents Ke Hoach KH cac nam Nam 2014 Bao cao ve Ke hoach nam 2014 ( Hoan chinh sau TL voi Bo KH) 4 2" xfId="30408"/>
    <cellStyle name="1_Danh sach gui BC thuc hien KH2009_Worksheet in D: My Documents Ke Hoach KH cac nam Nam 2014 Bao cao ve Ke hoach nam 2014 ( Hoan chinh sau TL voi Bo KH) 5" xfId="13993"/>
    <cellStyle name="1_Danh sach gui BC thuc hien KH2009_Worksheet in D: My Documents Ke Hoach KH cac nam Nam 2014 Bao cao ve Ke hoach nam 2014 ( Hoan chinh sau TL voi Bo KH) 5 2" xfId="30409"/>
    <cellStyle name="1_Danh sach gui BC thuc hien KH2009_Worksheet in D: My Documents Ke Hoach KH cac nam Nam 2014 Bao cao ve Ke hoach nam 2014 ( Hoan chinh sau TL voi Bo KH) 6" xfId="30402"/>
    <cellStyle name="1_DK bo tri lai (chinh thuc)" xfId="13994"/>
    <cellStyle name="1_DK bo tri lai (chinh thuc) 2" xfId="13995"/>
    <cellStyle name="1_DK bo tri lai (chinh thuc) 2 2" xfId="13996"/>
    <cellStyle name="1_DK bo tri lai (chinh thuc) 2 2 2" xfId="30412"/>
    <cellStyle name="1_DK bo tri lai (chinh thuc) 2 3" xfId="13997"/>
    <cellStyle name="1_DK bo tri lai (chinh thuc) 2 3 2" xfId="30413"/>
    <cellStyle name="1_DK bo tri lai (chinh thuc) 2 4" xfId="13998"/>
    <cellStyle name="1_DK bo tri lai (chinh thuc) 2 4 2" xfId="30414"/>
    <cellStyle name="1_DK bo tri lai (chinh thuc) 2 5" xfId="30411"/>
    <cellStyle name="1_DK bo tri lai (chinh thuc) 3" xfId="13999"/>
    <cellStyle name="1_DK bo tri lai (chinh thuc) 3 2" xfId="14000"/>
    <cellStyle name="1_DK bo tri lai (chinh thuc) 3 2 2" xfId="30416"/>
    <cellStyle name="1_DK bo tri lai (chinh thuc) 3 3" xfId="14001"/>
    <cellStyle name="1_DK bo tri lai (chinh thuc) 3 3 2" xfId="30417"/>
    <cellStyle name="1_DK bo tri lai (chinh thuc) 3 4" xfId="14002"/>
    <cellStyle name="1_DK bo tri lai (chinh thuc) 3 4 2" xfId="30418"/>
    <cellStyle name="1_DK bo tri lai (chinh thuc) 3 5" xfId="30415"/>
    <cellStyle name="1_DK bo tri lai (chinh thuc) 4" xfId="14003"/>
    <cellStyle name="1_DK bo tri lai (chinh thuc) 4 2" xfId="30419"/>
    <cellStyle name="1_DK bo tri lai (chinh thuc) 5" xfId="14004"/>
    <cellStyle name="1_DK bo tri lai (chinh thuc) 5 2" xfId="30420"/>
    <cellStyle name="1_DK bo tri lai (chinh thuc) 6" xfId="14005"/>
    <cellStyle name="1_DK bo tri lai (chinh thuc) 6 2" xfId="30421"/>
    <cellStyle name="1_DK bo tri lai (chinh thuc) 7" xfId="30410"/>
    <cellStyle name="1_DK bo tri lai (chinh thuc)_BC von DTPT 6 thang 2012" xfId="14006"/>
    <cellStyle name="1_DK bo tri lai (chinh thuc)_BC von DTPT 6 thang 2012 2" xfId="14007"/>
    <cellStyle name="1_DK bo tri lai (chinh thuc)_BC von DTPT 6 thang 2012 2 2" xfId="14008"/>
    <cellStyle name="1_DK bo tri lai (chinh thuc)_BC von DTPT 6 thang 2012 2 2 2" xfId="30424"/>
    <cellStyle name="1_DK bo tri lai (chinh thuc)_BC von DTPT 6 thang 2012 2 3" xfId="14009"/>
    <cellStyle name="1_DK bo tri lai (chinh thuc)_BC von DTPT 6 thang 2012 2 3 2" xfId="30425"/>
    <cellStyle name="1_DK bo tri lai (chinh thuc)_BC von DTPT 6 thang 2012 2 4" xfId="14010"/>
    <cellStyle name="1_DK bo tri lai (chinh thuc)_BC von DTPT 6 thang 2012 2 4 2" xfId="30426"/>
    <cellStyle name="1_DK bo tri lai (chinh thuc)_BC von DTPT 6 thang 2012 2 5" xfId="30423"/>
    <cellStyle name="1_DK bo tri lai (chinh thuc)_BC von DTPT 6 thang 2012 3" xfId="14011"/>
    <cellStyle name="1_DK bo tri lai (chinh thuc)_BC von DTPT 6 thang 2012 3 2" xfId="14012"/>
    <cellStyle name="1_DK bo tri lai (chinh thuc)_BC von DTPT 6 thang 2012 3 2 2" xfId="30428"/>
    <cellStyle name="1_DK bo tri lai (chinh thuc)_BC von DTPT 6 thang 2012 3 3" xfId="14013"/>
    <cellStyle name="1_DK bo tri lai (chinh thuc)_BC von DTPT 6 thang 2012 3 3 2" xfId="30429"/>
    <cellStyle name="1_DK bo tri lai (chinh thuc)_BC von DTPT 6 thang 2012 3 4" xfId="14014"/>
    <cellStyle name="1_DK bo tri lai (chinh thuc)_BC von DTPT 6 thang 2012 3 4 2" xfId="30430"/>
    <cellStyle name="1_DK bo tri lai (chinh thuc)_BC von DTPT 6 thang 2012 3 5" xfId="30427"/>
    <cellStyle name="1_DK bo tri lai (chinh thuc)_BC von DTPT 6 thang 2012 4" xfId="14015"/>
    <cellStyle name="1_DK bo tri lai (chinh thuc)_BC von DTPT 6 thang 2012 4 2" xfId="30431"/>
    <cellStyle name="1_DK bo tri lai (chinh thuc)_BC von DTPT 6 thang 2012 5" xfId="14016"/>
    <cellStyle name="1_DK bo tri lai (chinh thuc)_BC von DTPT 6 thang 2012 5 2" xfId="30432"/>
    <cellStyle name="1_DK bo tri lai (chinh thuc)_BC von DTPT 6 thang 2012 6" xfId="14017"/>
    <cellStyle name="1_DK bo tri lai (chinh thuc)_BC von DTPT 6 thang 2012 6 2" xfId="30433"/>
    <cellStyle name="1_DK bo tri lai (chinh thuc)_BC von DTPT 6 thang 2012 7" xfId="30422"/>
    <cellStyle name="1_DK bo tri lai (chinh thuc)_Bieu du thao QD von ho tro co MT" xfId="14018"/>
    <cellStyle name="1_DK bo tri lai (chinh thuc)_Bieu du thao QD von ho tro co MT 2" xfId="14019"/>
    <cellStyle name="1_DK bo tri lai (chinh thuc)_Bieu du thao QD von ho tro co MT 2 2" xfId="14020"/>
    <cellStyle name="1_DK bo tri lai (chinh thuc)_Bieu du thao QD von ho tro co MT 2 2 2" xfId="30436"/>
    <cellStyle name="1_DK bo tri lai (chinh thuc)_Bieu du thao QD von ho tro co MT 2 3" xfId="14021"/>
    <cellStyle name="1_DK bo tri lai (chinh thuc)_Bieu du thao QD von ho tro co MT 2 3 2" xfId="30437"/>
    <cellStyle name="1_DK bo tri lai (chinh thuc)_Bieu du thao QD von ho tro co MT 2 4" xfId="14022"/>
    <cellStyle name="1_DK bo tri lai (chinh thuc)_Bieu du thao QD von ho tro co MT 2 4 2" xfId="30438"/>
    <cellStyle name="1_DK bo tri lai (chinh thuc)_Bieu du thao QD von ho tro co MT 2 5" xfId="30435"/>
    <cellStyle name="1_DK bo tri lai (chinh thuc)_Bieu du thao QD von ho tro co MT 3" xfId="14023"/>
    <cellStyle name="1_DK bo tri lai (chinh thuc)_Bieu du thao QD von ho tro co MT 3 2" xfId="14024"/>
    <cellStyle name="1_DK bo tri lai (chinh thuc)_Bieu du thao QD von ho tro co MT 3 2 2" xfId="30440"/>
    <cellStyle name="1_DK bo tri lai (chinh thuc)_Bieu du thao QD von ho tro co MT 3 3" xfId="14025"/>
    <cellStyle name="1_DK bo tri lai (chinh thuc)_Bieu du thao QD von ho tro co MT 3 3 2" xfId="30441"/>
    <cellStyle name="1_DK bo tri lai (chinh thuc)_Bieu du thao QD von ho tro co MT 3 4" xfId="14026"/>
    <cellStyle name="1_DK bo tri lai (chinh thuc)_Bieu du thao QD von ho tro co MT 3 4 2" xfId="30442"/>
    <cellStyle name="1_DK bo tri lai (chinh thuc)_Bieu du thao QD von ho tro co MT 3 5" xfId="30439"/>
    <cellStyle name="1_DK bo tri lai (chinh thuc)_Bieu du thao QD von ho tro co MT 4" xfId="14027"/>
    <cellStyle name="1_DK bo tri lai (chinh thuc)_Bieu du thao QD von ho tro co MT 4 2" xfId="30443"/>
    <cellStyle name="1_DK bo tri lai (chinh thuc)_Bieu du thao QD von ho tro co MT 5" xfId="14028"/>
    <cellStyle name="1_DK bo tri lai (chinh thuc)_Bieu du thao QD von ho tro co MT 5 2" xfId="30444"/>
    <cellStyle name="1_DK bo tri lai (chinh thuc)_Bieu du thao QD von ho tro co MT 6" xfId="14029"/>
    <cellStyle name="1_DK bo tri lai (chinh thuc)_Bieu du thao QD von ho tro co MT 6 2" xfId="30445"/>
    <cellStyle name="1_DK bo tri lai (chinh thuc)_Bieu du thao QD von ho tro co MT 7" xfId="30434"/>
    <cellStyle name="1_DK bo tri lai (chinh thuc)_Hoan chinh KH 2012 (o nha)" xfId="14030"/>
    <cellStyle name="1_DK bo tri lai (chinh thuc)_Hoan chinh KH 2012 (o nha) 2" xfId="14031"/>
    <cellStyle name="1_DK bo tri lai (chinh thuc)_Hoan chinh KH 2012 (o nha) 2 2" xfId="14032"/>
    <cellStyle name="1_DK bo tri lai (chinh thuc)_Hoan chinh KH 2012 (o nha) 2 2 2" xfId="30448"/>
    <cellStyle name="1_DK bo tri lai (chinh thuc)_Hoan chinh KH 2012 (o nha) 2 3" xfId="14033"/>
    <cellStyle name="1_DK bo tri lai (chinh thuc)_Hoan chinh KH 2012 (o nha) 2 3 2" xfId="30449"/>
    <cellStyle name="1_DK bo tri lai (chinh thuc)_Hoan chinh KH 2012 (o nha) 2 4" xfId="14034"/>
    <cellStyle name="1_DK bo tri lai (chinh thuc)_Hoan chinh KH 2012 (o nha) 2 4 2" xfId="30450"/>
    <cellStyle name="1_DK bo tri lai (chinh thuc)_Hoan chinh KH 2012 (o nha) 2 5" xfId="30447"/>
    <cellStyle name="1_DK bo tri lai (chinh thuc)_Hoan chinh KH 2012 (o nha) 3" xfId="14035"/>
    <cellStyle name="1_DK bo tri lai (chinh thuc)_Hoan chinh KH 2012 (o nha) 3 2" xfId="14036"/>
    <cellStyle name="1_DK bo tri lai (chinh thuc)_Hoan chinh KH 2012 (o nha) 3 2 2" xfId="30452"/>
    <cellStyle name="1_DK bo tri lai (chinh thuc)_Hoan chinh KH 2012 (o nha) 3 3" xfId="14037"/>
    <cellStyle name="1_DK bo tri lai (chinh thuc)_Hoan chinh KH 2012 (o nha) 3 3 2" xfId="30453"/>
    <cellStyle name="1_DK bo tri lai (chinh thuc)_Hoan chinh KH 2012 (o nha) 3 4" xfId="14038"/>
    <cellStyle name="1_DK bo tri lai (chinh thuc)_Hoan chinh KH 2012 (o nha) 3 4 2" xfId="30454"/>
    <cellStyle name="1_DK bo tri lai (chinh thuc)_Hoan chinh KH 2012 (o nha) 3 5" xfId="30451"/>
    <cellStyle name="1_DK bo tri lai (chinh thuc)_Hoan chinh KH 2012 (o nha) 4" xfId="14039"/>
    <cellStyle name="1_DK bo tri lai (chinh thuc)_Hoan chinh KH 2012 (o nha) 4 2" xfId="30455"/>
    <cellStyle name="1_DK bo tri lai (chinh thuc)_Hoan chinh KH 2012 (o nha) 5" xfId="14040"/>
    <cellStyle name="1_DK bo tri lai (chinh thuc)_Hoan chinh KH 2012 (o nha) 5 2" xfId="30456"/>
    <cellStyle name="1_DK bo tri lai (chinh thuc)_Hoan chinh KH 2012 (o nha) 6" xfId="14041"/>
    <cellStyle name="1_DK bo tri lai (chinh thuc)_Hoan chinh KH 2012 (o nha) 6 2" xfId="30457"/>
    <cellStyle name="1_DK bo tri lai (chinh thuc)_Hoan chinh KH 2012 (o nha) 7" xfId="30446"/>
    <cellStyle name="1_DK bo tri lai (chinh thuc)_Hoan chinh KH 2012 (o nha)_Bao cao giai ngan quy I" xfId="14042"/>
    <cellStyle name="1_DK bo tri lai (chinh thuc)_Hoan chinh KH 2012 (o nha)_Bao cao giai ngan quy I 2" xfId="14043"/>
    <cellStyle name="1_DK bo tri lai (chinh thuc)_Hoan chinh KH 2012 (o nha)_Bao cao giai ngan quy I 2 2" xfId="14044"/>
    <cellStyle name="1_DK bo tri lai (chinh thuc)_Hoan chinh KH 2012 (o nha)_Bao cao giai ngan quy I 2 2 2" xfId="30460"/>
    <cellStyle name="1_DK bo tri lai (chinh thuc)_Hoan chinh KH 2012 (o nha)_Bao cao giai ngan quy I 2 3" xfId="14045"/>
    <cellStyle name="1_DK bo tri lai (chinh thuc)_Hoan chinh KH 2012 (o nha)_Bao cao giai ngan quy I 2 3 2" xfId="30461"/>
    <cellStyle name="1_DK bo tri lai (chinh thuc)_Hoan chinh KH 2012 (o nha)_Bao cao giai ngan quy I 2 4" xfId="14046"/>
    <cellStyle name="1_DK bo tri lai (chinh thuc)_Hoan chinh KH 2012 (o nha)_Bao cao giai ngan quy I 2 4 2" xfId="30462"/>
    <cellStyle name="1_DK bo tri lai (chinh thuc)_Hoan chinh KH 2012 (o nha)_Bao cao giai ngan quy I 2 5" xfId="30459"/>
    <cellStyle name="1_DK bo tri lai (chinh thuc)_Hoan chinh KH 2012 (o nha)_Bao cao giai ngan quy I 3" xfId="14047"/>
    <cellStyle name="1_DK bo tri lai (chinh thuc)_Hoan chinh KH 2012 (o nha)_Bao cao giai ngan quy I 3 2" xfId="14048"/>
    <cellStyle name="1_DK bo tri lai (chinh thuc)_Hoan chinh KH 2012 (o nha)_Bao cao giai ngan quy I 3 2 2" xfId="30464"/>
    <cellStyle name="1_DK bo tri lai (chinh thuc)_Hoan chinh KH 2012 (o nha)_Bao cao giai ngan quy I 3 3" xfId="14049"/>
    <cellStyle name="1_DK bo tri lai (chinh thuc)_Hoan chinh KH 2012 (o nha)_Bao cao giai ngan quy I 3 3 2" xfId="30465"/>
    <cellStyle name="1_DK bo tri lai (chinh thuc)_Hoan chinh KH 2012 (o nha)_Bao cao giai ngan quy I 3 4" xfId="14050"/>
    <cellStyle name="1_DK bo tri lai (chinh thuc)_Hoan chinh KH 2012 (o nha)_Bao cao giai ngan quy I 3 4 2" xfId="30466"/>
    <cellStyle name="1_DK bo tri lai (chinh thuc)_Hoan chinh KH 2012 (o nha)_Bao cao giai ngan quy I 3 5" xfId="30463"/>
    <cellStyle name="1_DK bo tri lai (chinh thuc)_Hoan chinh KH 2012 (o nha)_Bao cao giai ngan quy I 4" xfId="14051"/>
    <cellStyle name="1_DK bo tri lai (chinh thuc)_Hoan chinh KH 2012 (o nha)_Bao cao giai ngan quy I 4 2" xfId="30467"/>
    <cellStyle name="1_DK bo tri lai (chinh thuc)_Hoan chinh KH 2012 (o nha)_Bao cao giai ngan quy I 5" xfId="14052"/>
    <cellStyle name="1_DK bo tri lai (chinh thuc)_Hoan chinh KH 2012 (o nha)_Bao cao giai ngan quy I 5 2" xfId="30468"/>
    <cellStyle name="1_DK bo tri lai (chinh thuc)_Hoan chinh KH 2012 (o nha)_Bao cao giai ngan quy I 6" xfId="14053"/>
    <cellStyle name="1_DK bo tri lai (chinh thuc)_Hoan chinh KH 2012 (o nha)_Bao cao giai ngan quy I 6 2" xfId="30469"/>
    <cellStyle name="1_DK bo tri lai (chinh thuc)_Hoan chinh KH 2012 (o nha)_Bao cao giai ngan quy I 7" xfId="30458"/>
    <cellStyle name="1_DK bo tri lai (chinh thuc)_Hoan chinh KH 2012 (o nha)_BC von DTPT 6 thang 2012" xfId="14054"/>
    <cellStyle name="1_DK bo tri lai (chinh thuc)_Hoan chinh KH 2012 (o nha)_BC von DTPT 6 thang 2012 2" xfId="14055"/>
    <cellStyle name="1_DK bo tri lai (chinh thuc)_Hoan chinh KH 2012 (o nha)_BC von DTPT 6 thang 2012 2 2" xfId="14056"/>
    <cellStyle name="1_DK bo tri lai (chinh thuc)_Hoan chinh KH 2012 (o nha)_BC von DTPT 6 thang 2012 2 2 2" xfId="30472"/>
    <cellStyle name="1_DK bo tri lai (chinh thuc)_Hoan chinh KH 2012 (o nha)_BC von DTPT 6 thang 2012 2 3" xfId="14057"/>
    <cellStyle name="1_DK bo tri lai (chinh thuc)_Hoan chinh KH 2012 (o nha)_BC von DTPT 6 thang 2012 2 3 2" xfId="30473"/>
    <cellStyle name="1_DK bo tri lai (chinh thuc)_Hoan chinh KH 2012 (o nha)_BC von DTPT 6 thang 2012 2 4" xfId="14058"/>
    <cellStyle name="1_DK bo tri lai (chinh thuc)_Hoan chinh KH 2012 (o nha)_BC von DTPT 6 thang 2012 2 4 2" xfId="30474"/>
    <cellStyle name="1_DK bo tri lai (chinh thuc)_Hoan chinh KH 2012 (o nha)_BC von DTPT 6 thang 2012 2 5" xfId="30471"/>
    <cellStyle name="1_DK bo tri lai (chinh thuc)_Hoan chinh KH 2012 (o nha)_BC von DTPT 6 thang 2012 3" xfId="14059"/>
    <cellStyle name="1_DK bo tri lai (chinh thuc)_Hoan chinh KH 2012 (o nha)_BC von DTPT 6 thang 2012 3 2" xfId="14060"/>
    <cellStyle name="1_DK bo tri lai (chinh thuc)_Hoan chinh KH 2012 (o nha)_BC von DTPT 6 thang 2012 3 2 2" xfId="30476"/>
    <cellStyle name="1_DK bo tri lai (chinh thuc)_Hoan chinh KH 2012 (o nha)_BC von DTPT 6 thang 2012 3 3" xfId="14061"/>
    <cellStyle name="1_DK bo tri lai (chinh thuc)_Hoan chinh KH 2012 (o nha)_BC von DTPT 6 thang 2012 3 3 2" xfId="30477"/>
    <cellStyle name="1_DK bo tri lai (chinh thuc)_Hoan chinh KH 2012 (o nha)_BC von DTPT 6 thang 2012 3 4" xfId="14062"/>
    <cellStyle name="1_DK bo tri lai (chinh thuc)_Hoan chinh KH 2012 (o nha)_BC von DTPT 6 thang 2012 3 4 2" xfId="30478"/>
    <cellStyle name="1_DK bo tri lai (chinh thuc)_Hoan chinh KH 2012 (o nha)_BC von DTPT 6 thang 2012 3 5" xfId="30475"/>
    <cellStyle name="1_DK bo tri lai (chinh thuc)_Hoan chinh KH 2012 (o nha)_BC von DTPT 6 thang 2012 4" xfId="14063"/>
    <cellStyle name="1_DK bo tri lai (chinh thuc)_Hoan chinh KH 2012 (o nha)_BC von DTPT 6 thang 2012 4 2" xfId="30479"/>
    <cellStyle name="1_DK bo tri lai (chinh thuc)_Hoan chinh KH 2012 (o nha)_BC von DTPT 6 thang 2012 5" xfId="14064"/>
    <cellStyle name="1_DK bo tri lai (chinh thuc)_Hoan chinh KH 2012 (o nha)_BC von DTPT 6 thang 2012 5 2" xfId="30480"/>
    <cellStyle name="1_DK bo tri lai (chinh thuc)_Hoan chinh KH 2012 (o nha)_BC von DTPT 6 thang 2012 6" xfId="14065"/>
    <cellStyle name="1_DK bo tri lai (chinh thuc)_Hoan chinh KH 2012 (o nha)_BC von DTPT 6 thang 2012 6 2" xfId="30481"/>
    <cellStyle name="1_DK bo tri lai (chinh thuc)_Hoan chinh KH 2012 (o nha)_BC von DTPT 6 thang 2012 7" xfId="30470"/>
    <cellStyle name="1_DK bo tri lai (chinh thuc)_Hoan chinh KH 2012 (o nha)_Bieu du thao QD von ho tro co MT" xfId="14066"/>
    <cellStyle name="1_DK bo tri lai (chinh thuc)_Hoan chinh KH 2012 (o nha)_Bieu du thao QD von ho tro co MT 2" xfId="14067"/>
    <cellStyle name="1_DK bo tri lai (chinh thuc)_Hoan chinh KH 2012 (o nha)_Bieu du thao QD von ho tro co MT 2 2" xfId="14068"/>
    <cellStyle name="1_DK bo tri lai (chinh thuc)_Hoan chinh KH 2012 (o nha)_Bieu du thao QD von ho tro co MT 2 2 2" xfId="30484"/>
    <cellStyle name="1_DK bo tri lai (chinh thuc)_Hoan chinh KH 2012 (o nha)_Bieu du thao QD von ho tro co MT 2 3" xfId="14069"/>
    <cellStyle name="1_DK bo tri lai (chinh thuc)_Hoan chinh KH 2012 (o nha)_Bieu du thao QD von ho tro co MT 2 3 2" xfId="30485"/>
    <cellStyle name="1_DK bo tri lai (chinh thuc)_Hoan chinh KH 2012 (o nha)_Bieu du thao QD von ho tro co MT 2 4" xfId="14070"/>
    <cellStyle name="1_DK bo tri lai (chinh thuc)_Hoan chinh KH 2012 (o nha)_Bieu du thao QD von ho tro co MT 2 4 2" xfId="30486"/>
    <cellStyle name="1_DK bo tri lai (chinh thuc)_Hoan chinh KH 2012 (o nha)_Bieu du thao QD von ho tro co MT 2 5" xfId="30483"/>
    <cellStyle name="1_DK bo tri lai (chinh thuc)_Hoan chinh KH 2012 (o nha)_Bieu du thao QD von ho tro co MT 3" xfId="14071"/>
    <cellStyle name="1_DK bo tri lai (chinh thuc)_Hoan chinh KH 2012 (o nha)_Bieu du thao QD von ho tro co MT 3 2" xfId="14072"/>
    <cellStyle name="1_DK bo tri lai (chinh thuc)_Hoan chinh KH 2012 (o nha)_Bieu du thao QD von ho tro co MT 3 2 2" xfId="30488"/>
    <cellStyle name="1_DK bo tri lai (chinh thuc)_Hoan chinh KH 2012 (o nha)_Bieu du thao QD von ho tro co MT 3 3" xfId="14073"/>
    <cellStyle name="1_DK bo tri lai (chinh thuc)_Hoan chinh KH 2012 (o nha)_Bieu du thao QD von ho tro co MT 3 3 2" xfId="30489"/>
    <cellStyle name="1_DK bo tri lai (chinh thuc)_Hoan chinh KH 2012 (o nha)_Bieu du thao QD von ho tro co MT 3 4" xfId="14074"/>
    <cellStyle name="1_DK bo tri lai (chinh thuc)_Hoan chinh KH 2012 (o nha)_Bieu du thao QD von ho tro co MT 3 4 2" xfId="30490"/>
    <cellStyle name="1_DK bo tri lai (chinh thuc)_Hoan chinh KH 2012 (o nha)_Bieu du thao QD von ho tro co MT 3 5" xfId="30487"/>
    <cellStyle name="1_DK bo tri lai (chinh thuc)_Hoan chinh KH 2012 (o nha)_Bieu du thao QD von ho tro co MT 4" xfId="14075"/>
    <cellStyle name="1_DK bo tri lai (chinh thuc)_Hoan chinh KH 2012 (o nha)_Bieu du thao QD von ho tro co MT 4 2" xfId="30491"/>
    <cellStyle name="1_DK bo tri lai (chinh thuc)_Hoan chinh KH 2012 (o nha)_Bieu du thao QD von ho tro co MT 5" xfId="14076"/>
    <cellStyle name="1_DK bo tri lai (chinh thuc)_Hoan chinh KH 2012 (o nha)_Bieu du thao QD von ho tro co MT 5 2" xfId="30492"/>
    <cellStyle name="1_DK bo tri lai (chinh thuc)_Hoan chinh KH 2012 (o nha)_Bieu du thao QD von ho tro co MT 6" xfId="14077"/>
    <cellStyle name="1_DK bo tri lai (chinh thuc)_Hoan chinh KH 2012 (o nha)_Bieu du thao QD von ho tro co MT 6 2" xfId="30493"/>
    <cellStyle name="1_DK bo tri lai (chinh thuc)_Hoan chinh KH 2012 (o nha)_Bieu du thao QD von ho tro co MT 7" xfId="30482"/>
    <cellStyle name="1_DK bo tri lai (chinh thuc)_Hoan chinh KH 2012 (o nha)_Ke hoach 2012 theo doi (giai ngan 30.6.12)" xfId="14078"/>
    <cellStyle name="1_DK bo tri lai (chinh thuc)_Hoan chinh KH 2012 (o nha)_Ke hoach 2012 theo doi (giai ngan 30.6.12) 2" xfId="14079"/>
    <cellStyle name="1_DK bo tri lai (chinh thuc)_Hoan chinh KH 2012 (o nha)_Ke hoach 2012 theo doi (giai ngan 30.6.12) 2 2" xfId="14080"/>
    <cellStyle name="1_DK bo tri lai (chinh thuc)_Hoan chinh KH 2012 (o nha)_Ke hoach 2012 theo doi (giai ngan 30.6.12) 2 2 2" xfId="30496"/>
    <cellStyle name="1_DK bo tri lai (chinh thuc)_Hoan chinh KH 2012 (o nha)_Ke hoach 2012 theo doi (giai ngan 30.6.12) 2 3" xfId="14081"/>
    <cellStyle name="1_DK bo tri lai (chinh thuc)_Hoan chinh KH 2012 (o nha)_Ke hoach 2012 theo doi (giai ngan 30.6.12) 2 3 2" xfId="30497"/>
    <cellStyle name="1_DK bo tri lai (chinh thuc)_Hoan chinh KH 2012 (o nha)_Ke hoach 2012 theo doi (giai ngan 30.6.12) 2 4" xfId="14082"/>
    <cellStyle name="1_DK bo tri lai (chinh thuc)_Hoan chinh KH 2012 (o nha)_Ke hoach 2012 theo doi (giai ngan 30.6.12) 2 4 2" xfId="30498"/>
    <cellStyle name="1_DK bo tri lai (chinh thuc)_Hoan chinh KH 2012 (o nha)_Ke hoach 2012 theo doi (giai ngan 30.6.12) 2 5" xfId="30495"/>
    <cellStyle name="1_DK bo tri lai (chinh thuc)_Hoan chinh KH 2012 (o nha)_Ke hoach 2012 theo doi (giai ngan 30.6.12) 3" xfId="14083"/>
    <cellStyle name="1_DK bo tri lai (chinh thuc)_Hoan chinh KH 2012 (o nha)_Ke hoach 2012 theo doi (giai ngan 30.6.12) 3 2" xfId="14084"/>
    <cellStyle name="1_DK bo tri lai (chinh thuc)_Hoan chinh KH 2012 (o nha)_Ke hoach 2012 theo doi (giai ngan 30.6.12) 3 2 2" xfId="30500"/>
    <cellStyle name="1_DK bo tri lai (chinh thuc)_Hoan chinh KH 2012 (o nha)_Ke hoach 2012 theo doi (giai ngan 30.6.12) 3 3" xfId="14085"/>
    <cellStyle name="1_DK bo tri lai (chinh thuc)_Hoan chinh KH 2012 (o nha)_Ke hoach 2012 theo doi (giai ngan 30.6.12) 3 3 2" xfId="30501"/>
    <cellStyle name="1_DK bo tri lai (chinh thuc)_Hoan chinh KH 2012 (o nha)_Ke hoach 2012 theo doi (giai ngan 30.6.12) 3 4" xfId="14086"/>
    <cellStyle name="1_DK bo tri lai (chinh thuc)_Hoan chinh KH 2012 (o nha)_Ke hoach 2012 theo doi (giai ngan 30.6.12) 3 4 2" xfId="30502"/>
    <cellStyle name="1_DK bo tri lai (chinh thuc)_Hoan chinh KH 2012 (o nha)_Ke hoach 2012 theo doi (giai ngan 30.6.12) 3 5" xfId="30499"/>
    <cellStyle name="1_DK bo tri lai (chinh thuc)_Hoan chinh KH 2012 (o nha)_Ke hoach 2012 theo doi (giai ngan 30.6.12) 4" xfId="14087"/>
    <cellStyle name="1_DK bo tri lai (chinh thuc)_Hoan chinh KH 2012 (o nha)_Ke hoach 2012 theo doi (giai ngan 30.6.12) 4 2" xfId="30503"/>
    <cellStyle name="1_DK bo tri lai (chinh thuc)_Hoan chinh KH 2012 (o nha)_Ke hoach 2012 theo doi (giai ngan 30.6.12) 5" xfId="14088"/>
    <cellStyle name="1_DK bo tri lai (chinh thuc)_Hoan chinh KH 2012 (o nha)_Ke hoach 2012 theo doi (giai ngan 30.6.12) 5 2" xfId="30504"/>
    <cellStyle name="1_DK bo tri lai (chinh thuc)_Hoan chinh KH 2012 (o nha)_Ke hoach 2012 theo doi (giai ngan 30.6.12) 6" xfId="14089"/>
    <cellStyle name="1_DK bo tri lai (chinh thuc)_Hoan chinh KH 2012 (o nha)_Ke hoach 2012 theo doi (giai ngan 30.6.12) 6 2" xfId="30505"/>
    <cellStyle name="1_DK bo tri lai (chinh thuc)_Hoan chinh KH 2012 (o nha)_Ke hoach 2012 theo doi (giai ngan 30.6.12) 7" xfId="30494"/>
    <cellStyle name="1_DK bo tri lai (chinh thuc)_Hoan chinh KH 2012 Von ho tro co MT" xfId="14090"/>
    <cellStyle name="1_DK bo tri lai (chinh thuc)_Hoan chinh KH 2012 Von ho tro co MT (chi tiet)" xfId="14091"/>
    <cellStyle name="1_DK bo tri lai (chinh thuc)_Hoan chinh KH 2012 Von ho tro co MT (chi tiet) 2" xfId="14092"/>
    <cellStyle name="1_DK bo tri lai (chinh thuc)_Hoan chinh KH 2012 Von ho tro co MT (chi tiet) 2 2" xfId="14093"/>
    <cellStyle name="1_DK bo tri lai (chinh thuc)_Hoan chinh KH 2012 Von ho tro co MT (chi tiet) 2 2 2" xfId="30509"/>
    <cellStyle name="1_DK bo tri lai (chinh thuc)_Hoan chinh KH 2012 Von ho tro co MT (chi tiet) 2 3" xfId="14094"/>
    <cellStyle name="1_DK bo tri lai (chinh thuc)_Hoan chinh KH 2012 Von ho tro co MT (chi tiet) 2 3 2" xfId="30510"/>
    <cellStyle name="1_DK bo tri lai (chinh thuc)_Hoan chinh KH 2012 Von ho tro co MT (chi tiet) 2 4" xfId="14095"/>
    <cellStyle name="1_DK bo tri lai (chinh thuc)_Hoan chinh KH 2012 Von ho tro co MT (chi tiet) 2 4 2" xfId="30511"/>
    <cellStyle name="1_DK bo tri lai (chinh thuc)_Hoan chinh KH 2012 Von ho tro co MT (chi tiet) 2 5" xfId="30508"/>
    <cellStyle name="1_DK bo tri lai (chinh thuc)_Hoan chinh KH 2012 Von ho tro co MT (chi tiet) 3" xfId="14096"/>
    <cellStyle name="1_DK bo tri lai (chinh thuc)_Hoan chinh KH 2012 Von ho tro co MT (chi tiet) 3 2" xfId="14097"/>
    <cellStyle name="1_DK bo tri lai (chinh thuc)_Hoan chinh KH 2012 Von ho tro co MT (chi tiet) 3 2 2" xfId="30513"/>
    <cellStyle name="1_DK bo tri lai (chinh thuc)_Hoan chinh KH 2012 Von ho tro co MT (chi tiet) 3 3" xfId="14098"/>
    <cellStyle name="1_DK bo tri lai (chinh thuc)_Hoan chinh KH 2012 Von ho tro co MT (chi tiet) 3 3 2" xfId="30514"/>
    <cellStyle name="1_DK bo tri lai (chinh thuc)_Hoan chinh KH 2012 Von ho tro co MT (chi tiet) 3 4" xfId="14099"/>
    <cellStyle name="1_DK bo tri lai (chinh thuc)_Hoan chinh KH 2012 Von ho tro co MT (chi tiet) 3 4 2" xfId="30515"/>
    <cellStyle name="1_DK bo tri lai (chinh thuc)_Hoan chinh KH 2012 Von ho tro co MT (chi tiet) 3 5" xfId="30512"/>
    <cellStyle name="1_DK bo tri lai (chinh thuc)_Hoan chinh KH 2012 Von ho tro co MT (chi tiet) 4" xfId="14100"/>
    <cellStyle name="1_DK bo tri lai (chinh thuc)_Hoan chinh KH 2012 Von ho tro co MT (chi tiet) 4 2" xfId="30516"/>
    <cellStyle name="1_DK bo tri lai (chinh thuc)_Hoan chinh KH 2012 Von ho tro co MT (chi tiet) 5" xfId="14101"/>
    <cellStyle name="1_DK bo tri lai (chinh thuc)_Hoan chinh KH 2012 Von ho tro co MT (chi tiet) 5 2" xfId="30517"/>
    <cellStyle name="1_DK bo tri lai (chinh thuc)_Hoan chinh KH 2012 Von ho tro co MT (chi tiet) 6" xfId="14102"/>
    <cellStyle name="1_DK bo tri lai (chinh thuc)_Hoan chinh KH 2012 Von ho tro co MT (chi tiet) 6 2" xfId="30518"/>
    <cellStyle name="1_DK bo tri lai (chinh thuc)_Hoan chinh KH 2012 Von ho tro co MT (chi tiet) 7" xfId="30507"/>
    <cellStyle name="1_DK bo tri lai (chinh thuc)_Hoan chinh KH 2012 Von ho tro co MT 10" xfId="14103"/>
    <cellStyle name="1_DK bo tri lai (chinh thuc)_Hoan chinh KH 2012 Von ho tro co MT 10 2" xfId="14104"/>
    <cellStyle name="1_DK bo tri lai (chinh thuc)_Hoan chinh KH 2012 Von ho tro co MT 10 2 2" xfId="30520"/>
    <cellStyle name="1_DK bo tri lai (chinh thuc)_Hoan chinh KH 2012 Von ho tro co MT 10 3" xfId="14105"/>
    <cellStyle name="1_DK bo tri lai (chinh thuc)_Hoan chinh KH 2012 Von ho tro co MT 10 3 2" xfId="30521"/>
    <cellStyle name="1_DK bo tri lai (chinh thuc)_Hoan chinh KH 2012 Von ho tro co MT 10 4" xfId="14106"/>
    <cellStyle name="1_DK bo tri lai (chinh thuc)_Hoan chinh KH 2012 Von ho tro co MT 10 4 2" xfId="30522"/>
    <cellStyle name="1_DK bo tri lai (chinh thuc)_Hoan chinh KH 2012 Von ho tro co MT 10 5" xfId="30519"/>
    <cellStyle name="1_DK bo tri lai (chinh thuc)_Hoan chinh KH 2012 Von ho tro co MT 11" xfId="14107"/>
    <cellStyle name="1_DK bo tri lai (chinh thuc)_Hoan chinh KH 2012 Von ho tro co MT 11 2" xfId="14108"/>
    <cellStyle name="1_DK bo tri lai (chinh thuc)_Hoan chinh KH 2012 Von ho tro co MT 11 2 2" xfId="30524"/>
    <cellStyle name="1_DK bo tri lai (chinh thuc)_Hoan chinh KH 2012 Von ho tro co MT 11 3" xfId="14109"/>
    <cellStyle name="1_DK bo tri lai (chinh thuc)_Hoan chinh KH 2012 Von ho tro co MT 11 3 2" xfId="30525"/>
    <cellStyle name="1_DK bo tri lai (chinh thuc)_Hoan chinh KH 2012 Von ho tro co MT 11 4" xfId="14110"/>
    <cellStyle name="1_DK bo tri lai (chinh thuc)_Hoan chinh KH 2012 Von ho tro co MT 11 4 2" xfId="30526"/>
    <cellStyle name="1_DK bo tri lai (chinh thuc)_Hoan chinh KH 2012 Von ho tro co MT 11 5" xfId="30523"/>
    <cellStyle name="1_DK bo tri lai (chinh thuc)_Hoan chinh KH 2012 Von ho tro co MT 12" xfId="14111"/>
    <cellStyle name="1_DK bo tri lai (chinh thuc)_Hoan chinh KH 2012 Von ho tro co MT 12 2" xfId="14112"/>
    <cellStyle name="1_DK bo tri lai (chinh thuc)_Hoan chinh KH 2012 Von ho tro co MT 12 2 2" xfId="30528"/>
    <cellStyle name="1_DK bo tri lai (chinh thuc)_Hoan chinh KH 2012 Von ho tro co MT 12 3" xfId="14113"/>
    <cellStyle name="1_DK bo tri lai (chinh thuc)_Hoan chinh KH 2012 Von ho tro co MT 12 3 2" xfId="30529"/>
    <cellStyle name="1_DK bo tri lai (chinh thuc)_Hoan chinh KH 2012 Von ho tro co MT 12 4" xfId="14114"/>
    <cellStyle name="1_DK bo tri lai (chinh thuc)_Hoan chinh KH 2012 Von ho tro co MT 12 4 2" xfId="30530"/>
    <cellStyle name="1_DK bo tri lai (chinh thuc)_Hoan chinh KH 2012 Von ho tro co MT 12 5" xfId="30527"/>
    <cellStyle name="1_DK bo tri lai (chinh thuc)_Hoan chinh KH 2012 Von ho tro co MT 13" xfId="14115"/>
    <cellStyle name="1_DK bo tri lai (chinh thuc)_Hoan chinh KH 2012 Von ho tro co MT 13 2" xfId="14116"/>
    <cellStyle name="1_DK bo tri lai (chinh thuc)_Hoan chinh KH 2012 Von ho tro co MT 13 2 2" xfId="30532"/>
    <cellStyle name="1_DK bo tri lai (chinh thuc)_Hoan chinh KH 2012 Von ho tro co MT 13 3" xfId="14117"/>
    <cellStyle name="1_DK bo tri lai (chinh thuc)_Hoan chinh KH 2012 Von ho tro co MT 13 3 2" xfId="30533"/>
    <cellStyle name="1_DK bo tri lai (chinh thuc)_Hoan chinh KH 2012 Von ho tro co MT 13 4" xfId="14118"/>
    <cellStyle name="1_DK bo tri lai (chinh thuc)_Hoan chinh KH 2012 Von ho tro co MT 13 4 2" xfId="30534"/>
    <cellStyle name="1_DK bo tri lai (chinh thuc)_Hoan chinh KH 2012 Von ho tro co MT 13 5" xfId="30531"/>
    <cellStyle name="1_DK bo tri lai (chinh thuc)_Hoan chinh KH 2012 Von ho tro co MT 14" xfId="14119"/>
    <cellStyle name="1_DK bo tri lai (chinh thuc)_Hoan chinh KH 2012 Von ho tro co MT 14 2" xfId="14120"/>
    <cellStyle name="1_DK bo tri lai (chinh thuc)_Hoan chinh KH 2012 Von ho tro co MT 14 2 2" xfId="30536"/>
    <cellStyle name="1_DK bo tri lai (chinh thuc)_Hoan chinh KH 2012 Von ho tro co MT 14 3" xfId="14121"/>
    <cellStyle name="1_DK bo tri lai (chinh thuc)_Hoan chinh KH 2012 Von ho tro co MT 14 3 2" xfId="30537"/>
    <cellStyle name="1_DK bo tri lai (chinh thuc)_Hoan chinh KH 2012 Von ho tro co MT 14 4" xfId="14122"/>
    <cellStyle name="1_DK bo tri lai (chinh thuc)_Hoan chinh KH 2012 Von ho tro co MT 14 4 2" xfId="30538"/>
    <cellStyle name="1_DK bo tri lai (chinh thuc)_Hoan chinh KH 2012 Von ho tro co MT 14 5" xfId="30535"/>
    <cellStyle name="1_DK bo tri lai (chinh thuc)_Hoan chinh KH 2012 Von ho tro co MT 15" xfId="14123"/>
    <cellStyle name="1_DK bo tri lai (chinh thuc)_Hoan chinh KH 2012 Von ho tro co MT 15 2" xfId="14124"/>
    <cellStyle name="1_DK bo tri lai (chinh thuc)_Hoan chinh KH 2012 Von ho tro co MT 15 2 2" xfId="30540"/>
    <cellStyle name="1_DK bo tri lai (chinh thuc)_Hoan chinh KH 2012 Von ho tro co MT 15 3" xfId="14125"/>
    <cellStyle name="1_DK bo tri lai (chinh thuc)_Hoan chinh KH 2012 Von ho tro co MT 15 3 2" xfId="30541"/>
    <cellStyle name="1_DK bo tri lai (chinh thuc)_Hoan chinh KH 2012 Von ho tro co MT 15 4" xfId="14126"/>
    <cellStyle name="1_DK bo tri lai (chinh thuc)_Hoan chinh KH 2012 Von ho tro co MT 15 4 2" xfId="30542"/>
    <cellStyle name="1_DK bo tri lai (chinh thuc)_Hoan chinh KH 2012 Von ho tro co MT 15 5" xfId="30539"/>
    <cellStyle name="1_DK bo tri lai (chinh thuc)_Hoan chinh KH 2012 Von ho tro co MT 16" xfId="14127"/>
    <cellStyle name="1_DK bo tri lai (chinh thuc)_Hoan chinh KH 2012 Von ho tro co MT 16 2" xfId="14128"/>
    <cellStyle name="1_DK bo tri lai (chinh thuc)_Hoan chinh KH 2012 Von ho tro co MT 16 2 2" xfId="30544"/>
    <cellStyle name="1_DK bo tri lai (chinh thuc)_Hoan chinh KH 2012 Von ho tro co MT 16 3" xfId="14129"/>
    <cellStyle name="1_DK bo tri lai (chinh thuc)_Hoan chinh KH 2012 Von ho tro co MT 16 3 2" xfId="30545"/>
    <cellStyle name="1_DK bo tri lai (chinh thuc)_Hoan chinh KH 2012 Von ho tro co MT 16 4" xfId="14130"/>
    <cellStyle name="1_DK bo tri lai (chinh thuc)_Hoan chinh KH 2012 Von ho tro co MT 16 4 2" xfId="30546"/>
    <cellStyle name="1_DK bo tri lai (chinh thuc)_Hoan chinh KH 2012 Von ho tro co MT 16 5" xfId="30543"/>
    <cellStyle name="1_DK bo tri lai (chinh thuc)_Hoan chinh KH 2012 Von ho tro co MT 17" xfId="14131"/>
    <cellStyle name="1_DK bo tri lai (chinh thuc)_Hoan chinh KH 2012 Von ho tro co MT 17 2" xfId="14132"/>
    <cellStyle name="1_DK bo tri lai (chinh thuc)_Hoan chinh KH 2012 Von ho tro co MT 17 2 2" xfId="30548"/>
    <cellStyle name="1_DK bo tri lai (chinh thuc)_Hoan chinh KH 2012 Von ho tro co MT 17 3" xfId="14133"/>
    <cellStyle name="1_DK bo tri lai (chinh thuc)_Hoan chinh KH 2012 Von ho tro co MT 17 3 2" xfId="30549"/>
    <cellStyle name="1_DK bo tri lai (chinh thuc)_Hoan chinh KH 2012 Von ho tro co MT 17 4" xfId="14134"/>
    <cellStyle name="1_DK bo tri lai (chinh thuc)_Hoan chinh KH 2012 Von ho tro co MT 17 4 2" xfId="30550"/>
    <cellStyle name="1_DK bo tri lai (chinh thuc)_Hoan chinh KH 2012 Von ho tro co MT 17 5" xfId="30547"/>
    <cellStyle name="1_DK bo tri lai (chinh thuc)_Hoan chinh KH 2012 Von ho tro co MT 18" xfId="14135"/>
    <cellStyle name="1_DK bo tri lai (chinh thuc)_Hoan chinh KH 2012 Von ho tro co MT 18 2" xfId="30551"/>
    <cellStyle name="1_DK bo tri lai (chinh thuc)_Hoan chinh KH 2012 Von ho tro co MT 19" xfId="14136"/>
    <cellStyle name="1_DK bo tri lai (chinh thuc)_Hoan chinh KH 2012 Von ho tro co MT 19 2" xfId="30552"/>
    <cellStyle name="1_DK bo tri lai (chinh thuc)_Hoan chinh KH 2012 Von ho tro co MT 2" xfId="14137"/>
    <cellStyle name="1_DK bo tri lai (chinh thuc)_Hoan chinh KH 2012 Von ho tro co MT 2 2" xfId="14138"/>
    <cellStyle name="1_DK bo tri lai (chinh thuc)_Hoan chinh KH 2012 Von ho tro co MT 2 2 2" xfId="30554"/>
    <cellStyle name="1_DK bo tri lai (chinh thuc)_Hoan chinh KH 2012 Von ho tro co MT 2 3" xfId="14139"/>
    <cellStyle name="1_DK bo tri lai (chinh thuc)_Hoan chinh KH 2012 Von ho tro co MT 2 3 2" xfId="30555"/>
    <cellStyle name="1_DK bo tri lai (chinh thuc)_Hoan chinh KH 2012 Von ho tro co MT 2 4" xfId="14140"/>
    <cellStyle name="1_DK bo tri lai (chinh thuc)_Hoan chinh KH 2012 Von ho tro co MT 2 4 2" xfId="30556"/>
    <cellStyle name="1_DK bo tri lai (chinh thuc)_Hoan chinh KH 2012 Von ho tro co MT 2 5" xfId="30553"/>
    <cellStyle name="1_DK bo tri lai (chinh thuc)_Hoan chinh KH 2012 Von ho tro co MT 20" xfId="14141"/>
    <cellStyle name="1_DK bo tri lai (chinh thuc)_Hoan chinh KH 2012 Von ho tro co MT 20 2" xfId="30557"/>
    <cellStyle name="1_DK bo tri lai (chinh thuc)_Hoan chinh KH 2012 Von ho tro co MT 21" xfId="30506"/>
    <cellStyle name="1_DK bo tri lai (chinh thuc)_Hoan chinh KH 2012 Von ho tro co MT 3" xfId="14142"/>
    <cellStyle name="1_DK bo tri lai (chinh thuc)_Hoan chinh KH 2012 Von ho tro co MT 3 2" xfId="14143"/>
    <cellStyle name="1_DK bo tri lai (chinh thuc)_Hoan chinh KH 2012 Von ho tro co MT 3 2 2" xfId="30559"/>
    <cellStyle name="1_DK bo tri lai (chinh thuc)_Hoan chinh KH 2012 Von ho tro co MT 3 3" xfId="14144"/>
    <cellStyle name="1_DK bo tri lai (chinh thuc)_Hoan chinh KH 2012 Von ho tro co MT 3 3 2" xfId="30560"/>
    <cellStyle name="1_DK bo tri lai (chinh thuc)_Hoan chinh KH 2012 Von ho tro co MT 3 4" xfId="14145"/>
    <cellStyle name="1_DK bo tri lai (chinh thuc)_Hoan chinh KH 2012 Von ho tro co MT 3 4 2" xfId="30561"/>
    <cellStyle name="1_DK bo tri lai (chinh thuc)_Hoan chinh KH 2012 Von ho tro co MT 3 5" xfId="30558"/>
    <cellStyle name="1_DK bo tri lai (chinh thuc)_Hoan chinh KH 2012 Von ho tro co MT 4" xfId="14146"/>
    <cellStyle name="1_DK bo tri lai (chinh thuc)_Hoan chinh KH 2012 Von ho tro co MT 4 2" xfId="14147"/>
    <cellStyle name="1_DK bo tri lai (chinh thuc)_Hoan chinh KH 2012 Von ho tro co MT 4 2 2" xfId="30563"/>
    <cellStyle name="1_DK bo tri lai (chinh thuc)_Hoan chinh KH 2012 Von ho tro co MT 4 3" xfId="14148"/>
    <cellStyle name="1_DK bo tri lai (chinh thuc)_Hoan chinh KH 2012 Von ho tro co MT 4 3 2" xfId="30564"/>
    <cellStyle name="1_DK bo tri lai (chinh thuc)_Hoan chinh KH 2012 Von ho tro co MT 4 4" xfId="14149"/>
    <cellStyle name="1_DK bo tri lai (chinh thuc)_Hoan chinh KH 2012 Von ho tro co MT 4 4 2" xfId="30565"/>
    <cellStyle name="1_DK bo tri lai (chinh thuc)_Hoan chinh KH 2012 Von ho tro co MT 4 5" xfId="30562"/>
    <cellStyle name="1_DK bo tri lai (chinh thuc)_Hoan chinh KH 2012 Von ho tro co MT 5" xfId="14150"/>
    <cellStyle name="1_DK bo tri lai (chinh thuc)_Hoan chinh KH 2012 Von ho tro co MT 5 2" xfId="14151"/>
    <cellStyle name="1_DK bo tri lai (chinh thuc)_Hoan chinh KH 2012 Von ho tro co MT 5 2 2" xfId="30567"/>
    <cellStyle name="1_DK bo tri lai (chinh thuc)_Hoan chinh KH 2012 Von ho tro co MT 5 3" xfId="14152"/>
    <cellStyle name="1_DK bo tri lai (chinh thuc)_Hoan chinh KH 2012 Von ho tro co MT 5 3 2" xfId="30568"/>
    <cellStyle name="1_DK bo tri lai (chinh thuc)_Hoan chinh KH 2012 Von ho tro co MT 5 4" xfId="14153"/>
    <cellStyle name="1_DK bo tri lai (chinh thuc)_Hoan chinh KH 2012 Von ho tro co MT 5 4 2" xfId="30569"/>
    <cellStyle name="1_DK bo tri lai (chinh thuc)_Hoan chinh KH 2012 Von ho tro co MT 5 5" xfId="30566"/>
    <cellStyle name="1_DK bo tri lai (chinh thuc)_Hoan chinh KH 2012 Von ho tro co MT 6" xfId="14154"/>
    <cellStyle name="1_DK bo tri lai (chinh thuc)_Hoan chinh KH 2012 Von ho tro co MT 6 2" xfId="14155"/>
    <cellStyle name="1_DK bo tri lai (chinh thuc)_Hoan chinh KH 2012 Von ho tro co MT 6 2 2" xfId="30571"/>
    <cellStyle name="1_DK bo tri lai (chinh thuc)_Hoan chinh KH 2012 Von ho tro co MT 6 3" xfId="14156"/>
    <cellStyle name="1_DK bo tri lai (chinh thuc)_Hoan chinh KH 2012 Von ho tro co MT 6 3 2" xfId="30572"/>
    <cellStyle name="1_DK bo tri lai (chinh thuc)_Hoan chinh KH 2012 Von ho tro co MT 6 4" xfId="14157"/>
    <cellStyle name="1_DK bo tri lai (chinh thuc)_Hoan chinh KH 2012 Von ho tro co MT 6 4 2" xfId="30573"/>
    <cellStyle name="1_DK bo tri lai (chinh thuc)_Hoan chinh KH 2012 Von ho tro co MT 6 5" xfId="30570"/>
    <cellStyle name="1_DK bo tri lai (chinh thuc)_Hoan chinh KH 2012 Von ho tro co MT 7" xfId="14158"/>
    <cellStyle name="1_DK bo tri lai (chinh thuc)_Hoan chinh KH 2012 Von ho tro co MT 7 2" xfId="14159"/>
    <cellStyle name="1_DK bo tri lai (chinh thuc)_Hoan chinh KH 2012 Von ho tro co MT 7 2 2" xfId="30575"/>
    <cellStyle name="1_DK bo tri lai (chinh thuc)_Hoan chinh KH 2012 Von ho tro co MT 7 3" xfId="14160"/>
    <cellStyle name="1_DK bo tri lai (chinh thuc)_Hoan chinh KH 2012 Von ho tro co MT 7 3 2" xfId="30576"/>
    <cellStyle name="1_DK bo tri lai (chinh thuc)_Hoan chinh KH 2012 Von ho tro co MT 7 4" xfId="14161"/>
    <cellStyle name="1_DK bo tri lai (chinh thuc)_Hoan chinh KH 2012 Von ho tro co MT 7 4 2" xfId="30577"/>
    <cellStyle name="1_DK bo tri lai (chinh thuc)_Hoan chinh KH 2012 Von ho tro co MT 7 5" xfId="30574"/>
    <cellStyle name="1_DK bo tri lai (chinh thuc)_Hoan chinh KH 2012 Von ho tro co MT 8" xfId="14162"/>
    <cellStyle name="1_DK bo tri lai (chinh thuc)_Hoan chinh KH 2012 Von ho tro co MT 8 2" xfId="14163"/>
    <cellStyle name="1_DK bo tri lai (chinh thuc)_Hoan chinh KH 2012 Von ho tro co MT 8 2 2" xfId="30579"/>
    <cellStyle name="1_DK bo tri lai (chinh thuc)_Hoan chinh KH 2012 Von ho tro co MT 8 3" xfId="14164"/>
    <cellStyle name="1_DK bo tri lai (chinh thuc)_Hoan chinh KH 2012 Von ho tro co MT 8 3 2" xfId="30580"/>
    <cellStyle name="1_DK bo tri lai (chinh thuc)_Hoan chinh KH 2012 Von ho tro co MT 8 4" xfId="14165"/>
    <cellStyle name="1_DK bo tri lai (chinh thuc)_Hoan chinh KH 2012 Von ho tro co MT 8 4 2" xfId="30581"/>
    <cellStyle name="1_DK bo tri lai (chinh thuc)_Hoan chinh KH 2012 Von ho tro co MT 8 5" xfId="30578"/>
    <cellStyle name="1_DK bo tri lai (chinh thuc)_Hoan chinh KH 2012 Von ho tro co MT 9" xfId="14166"/>
    <cellStyle name="1_DK bo tri lai (chinh thuc)_Hoan chinh KH 2012 Von ho tro co MT 9 2" xfId="14167"/>
    <cellStyle name="1_DK bo tri lai (chinh thuc)_Hoan chinh KH 2012 Von ho tro co MT 9 2 2" xfId="30583"/>
    <cellStyle name="1_DK bo tri lai (chinh thuc)_Hoan chinh KH 2012 Von ho tro co MT 9 3" xfId="14168"/>
    <cellStyle name="1_DK bo tri lai (chinh thuc)_Hoan chinh KH 2012 Von ho tro co MT 9 3 2" xfId="30584"/>
    <cellStyle name="1_DK bo tri lai (chinh thuc)_Hoan chinh KH 2012 Von ho tro co MT 9 4" xfId="14169"/>
    <cellStyle name="1_DK bo tri lai (chinh thuc)_Hoan chinh KH 2012 Von ho tro co MT 9 4 2" xfId="30585"/>
    <cellStyle name="1_DK bo tri lai (chinh thuc)_Hoan chinh KH 2012 Von ho tro co MT 9 5" xfId="30582"/>
    <cellStyle name="1_DK bo tri lai (chinh thuc)_Hoan chinh KH 2012 Von ho tro co MT_Bao cao giai ngan quy I" xfId="14170"/>
    <cellStyle name="1_DK bo tri lai (chinh thuc)_Hoan chinh KH 2012 Von ho tro co MT_Bao cao giai ngan quy I 2" xfId="14171"/>
    <cellStyle name="1_DK bo tri lai (chinh thuc)_Hoan chinh KH 2012 Von ho tro co MT_Bao cao giai ngan quy I 2 2" xfId="14172"/>
    <cellStyle name="1_DK bo tri lai (chinh thuc)_Hoan chinh KH 2012 Von ho tro co MT_Bao cao giai ngan quy I 2 2 2" xfId="30588"/>
    <cellStyle name="1_DK bo tri lai (chinh thuc)_Hoan chinh KH 2012 Von ho tro co MT_Bao cao giai ngan quy I 2 3" xfId="14173"/>
    <cellStyle name="1_DK bo tri lai (chinh thuc)_Hoan chinh KH 2012 Von ho tro co MT_Bao cao giai ngan quy I 2 3 2" xfId="30589"/>
    <cellStyle name="1_DK bo tri lai (chinh thuc)_Hoan chinh KH 2012 Von ho tro co MT_Bao cao giai ngan quy I 2 4" xfId="14174"/>
    <cellStyle name="1_DK bo tri lai (chinh thuc)_Hoan chinh KH 2012 Von ho tro co MT_Bao cao giai ngan quy I 2 4 2" xfId="30590"/>
    <cellStyle name="1_DK bo tri lai (chinh thuc)_Hoan chinh KH 2012 Von ho tro co MT_Bao cao giai ngan quy I 2 5" xfId="30587"/>
    <cellStyle name="1_DK bo tri lai (chinh thuc)_Hoan chinh KH 2012 Von ho tro co MT_Bao cao giai ngan quy I 3" xfId="14175"/>
    <cellStyle name="1_DK bo tri lai (chinh thuc)_Hoan chinh KH 2012 Von ho tro co MT_Bao cao giai ngan quy I 3 2" xfId="14176"/>
    <cellStyle name="1_DK bo tri lai (chinh thuc)_Hoan chinh KH 2012 Von ho tro co MT_Bao cao giai ngan quy I 3 2 2" xfId="30592"/>
    <cellStyle name="1_DK bo tri lai (chinh thuc)_Hoan chinh KH 2012 Von ho tro co MT_Bao cao giai ngan quy I 3 3" xfId="14177"/>
    <cellStyle name="1_DK bo tri lai (chinh thuc)_Hoan chinh KH 2012 Von ho tro co MT_Bao cao giai ngan quy I 3 3 2" xfId="30593"/>
    <cellStyle name="1_DK bo tri lai (chinh thuc)_Hoan chinh KH 2012 Von ho tro co MT_Bao cao giai ngan quy I 3 4" xfId="14178"/>
    <cellStyle name="1_DK bo tri lai (chinh thuc)_Hoan chinh KH 2012 Von ho tro co MT_Bao cao giai ngan quy I 3 4 2" xfId="30594"/>
    <cellStyle name="1_DK bo tri lai (chinh thuc)_Hoan chinh KH 2012 Von ho tro co MT_Bao cao giai ngan quy I 3 5" xfId="30591"/>
    <cellStyle name="1_DK bo tri lai (chinh thuc)_Hoan chinh KH 2012 Von ho tro co MT_Bao cao giai ngan quy I 4" xfId="14179"/>
    <cellStyle name="1_DK bo tri lai (chinh thuc)_Hoan chinh KH 2012 Von ho tro co MT_Bao cao giai ngan quy I 4 2" xfId="30595"/>
    <cellStyle name="1_DK bo tri lai (chinh thuc)_Hoan chinh KH 2012 Von ho tro co MT_Bao cao giai ngan quy I 5" xfId="14180"/>
    <cellStyle name="1_DK bo tri lai (chinh thuc)_Hoan chinh KH 2012 Von ho tro co MT_Bao cao giai ngan quy I 5 2" xfId="30596"/>
    <cellStyle name="1_DK bo tri lai (chinh thuc)_Hoan chinh KH 2012 Von ho tro co MT_Bao cao giai ngan quy I 6" xfId="14181"/>
    <cellStyle name="1_DK bo tri lai (chinh thuc)_Hoan chinh KH 2012 Von ho tro co MT_Bao cao giai ngan quy I 6 2" xfId="30597"/>
    <cellStyle name="1_DK bo tri lai (chinh thuc)_Hoan chinh KH 2012 Von ho tro co MT_Bao cao giai ngan quy I 7" xfId="30586"/>
    <cellStyle name="1_DK bo tri lai (chinh thuc)_Hoan chinh KH 2012 Von ho tro co MT_BC von DTPT 6 thang 2012" xfId="14182"/>
    <cellStyle name="1_DK bo tri lai (chinh thuc)_Hoan chinh KH 2012 Von ho tro co MT_BC von DTPT 6 thang 2012 2" xfId="14183"/>
    <cellStyle name="1_DK bo tri lai (chinh thuc)_Hoan chinh KH 2012 Von ho tro co MT_BC von DTPT 6 thang 2012 2 2" xfId="14184"/>
    <cellStyle name="1_DK bo tri lai (chinh thuc)_Hoan chinh KH 2012 Von ho tro co MT_BC von DTPT 6 thang 2012 2 2 2" xfId="30600"/>
    <cellStyle name="1_DK bo tri lai (chinh thuc)_Hoan chinh KH 2012 Von ho tro co MT_BC von DTPT 6 thang 2012 2 3" xfId="14185"/>
    <cellStyle name="1_DK bo tri lai (chinh thuc)_Hoan chinh KH 2012 Von ho tro co MT_BC von DTPT 6 thang 2012 2 3 2" xfId="30601"/>
    <cellStyle name="1_DK bo tri lai (chinh thuc)_Hoan chinh KH 2012 Von ho tro co MT_BC von DTPT 6 thang 2012 2 4" xfId="14186"/>
    <cellStyle name="1_DK bo tri lai (chinh thuc)_Hoan chinh KH 2012 Von ho tro co MT_BC von DTPT 6 thang 2012 2 4 2" xfId="30602"/>
    <cellStyle name="1_DK bo tri lai (chinh thuc)_Hoan chinh KH 2012 Von ho tro co MT_BC von DTPT 6 thang 2012 2 5" xfId="30599"/>
    <cellStyle name="1_DK bo tri lai (chinh thuc)_Hoan chinh KH 2012 Von ho tro co MT_BC von DTPT 6 thang 2012 3" xfId="14187"/>
    <cellStyle name="1_DK bo tri lai (chinh thuc)_Hoan chinh KH 2012 Von ho tro co MT_BC von DTPT 6 thang 2012 3 2" xfId="14188"/>
    <cellStyle name="1_DK bo tri lai (chinh thuc)_Hoan chinh KH 2012 Von ho tro co MT_BC von DTPT 6 thang 2012 3 2 2" xfId="30604"/>
    <cellStyle name="1_DK bo tri lai (chinh thuc)_Hoan chinh KH 2012 Von ho tro co MT_BC von DTPT 6 thang 2012 3 3" xfId="14189"/>
    <cellStyle name="1_DK bo tri lai (chinh thuc)_Hoan chinh KH 2012 Von ho tro co MT_BC von DTPT 6 thang 2012 3 3 2" xfId="30605"/>
    <cellStyle name="1_DK bo tri lai (chinh thuc)_Hoan chinh KH 2012 Von ho tro co MT_BC von DTPT 6 thang 2012 3 4" xfId="14190"/>
    <cellStyle name="1_DK bo tri lai (chinh thuc)_Hoan chinh KH 2012 Von ho tro co MT_BC von DTPT 6 thang 2012 3 4 2" xfId="30606"/>
    <cellStyle name="1_DK bo tri lai (chinh thuc)_Hoan chinh KH 2012 Von ho tro co MT_BC von DTPT 6 thang 2012 3 5" xfId="30603"/>
    <cellStyle name="1_DK bo tri lai (chinh thuc)_Hoan chinh KH 2012 Von ho tro co MT_BC von DTPT 6 thang 2012 4" xfId="14191"/>
    <cellStyle name="1_DK bo tri lai (chinh thuc)_Hoan chinh KH 2012 Von ho tro co MT_BC von DTPT 6 thang 2012 4 2" xfId="30607"/>
    <cellStyle name="1_DK bo tri lai (chinh thuc)_Hoan chinh KH 2012 Von ho tro co MT_BC von DTPT 6 thang 2012 5" xfId="14192"/>
    <cellStyle name="1_DK bo tri lai (chinh thuc)_Hoan chinh KH 2012 Von ho tro co MT_BC von DTPT 6 thang 2012 5 2" xfId="30608"/>
    <cellStyle name="1_DK bo tri lai (chinh thuc)_Hoan chinh KH 2012 Von ho tro co MT_BC von DTPT 6 thang 2012 6" xfId="14193"/>
    <cellStyle name="1_DK bo tri lai (chinh thuc)_Hoan chinh KH 2012 Von ho tro co MT_BC von DTPT 6 thang 2012 6 2" xfId="30609"/>
    <cellStyle name="1_DK bo tri lai (chinh thuc)_Hoan chinh KH 2012 Von ho tro co MT_BC von DTPT 6 thang 2012 7" xfId="30598"/>
    <cellStyle name="1_DK bo tri lai (chinh thuc)_Hoan chinh KH 2012 Von ho tro co MT_Bieu du thao QD von ho tro co MT" xfId="14194"/>
    <cellStyle name="1_DK bo tri lai (chinh thuc)_Hoan chinh KH 2012 Von ho tro co MT_Bieu du thao QD von ho tro co MT 2" xfId="14195"/>
    <cellStyle name="1_DK bo tri lai (chinh thuc)_Hoan chinh KH 2012 Von ho tro co MT_Bieu du thao QD von ho tro co MT 2 2" xfId="14196"/>
    <cellStyle name="1_DK bo tri lai (chinh thuc)_Hoan chinh KH 2012 Von ho tro co MT_Bieu du thao QD von ho tro co MT 2 2 2" xfId="30612"/>
    <cellStyle name="1_DK bo tri lai (chinh thuc)_Hoan chinh KH 2012 Von ho tro co MT_Bieu du thao QD von ho tro co MT 2 3" xfId="14197"/>
    <cellStyle name="1_DK bo tri lai (chinh thuc)_Hoan chinh KH 2012 Von ho tro co MT_Bieu du thao QD von ho tro co MT 2 3 2" xfId="30613"/>
    <cellStyle name="1_DK bo tri lai (chinh thuc)_Hoan chinh KH 2012 Von ho tro co MT_Bieu du thao QD von ho tro co MT 2 4" xfId="14198"/>
    <cellStyle name="1_DK bo tri lai (chinh thuc)_Hoan chinh KH 2012 Von ho tro co MT_Bieu du thao QD von ho tro co MT 2 4 2" xfId="30614"/>
    <cellStyle name="1_DK bo tri lai (chinh thuc)_Hoan chinh KH 2012 Von ho tro co MT_Bieu du thao QD von ho tro co MT 2 5" xfId="30611"/>
    <cellStyle name="1_DK bo tri lai (chinh thuc)_Hoan chinh KH 2012 Von ho tro co MT_Bieu du thao QD von ho tro co MT 3" xfId="14199"/>
    <cellStyle name="1_DK bo tri lai (chinh thuc)_Hoan chinh KH 2012 Von ho tro co MT_Bieu du thao QD von ho tro co MT 3 2" xfId="14200"/>
    <cellStyle name="1_DK bo tri lai (chinh thuc)_Hoan chinh KH 2012 Von ho tro co MT_Bieu du thao QD von ho tro co MT 3 2 2" xfId="30616"/>
    <cellStyle name="1_DK bo tri lai (chinh thuc)_Hoan chinh KH 2012 Von ho tro co MT_Bieu du thao QD von ho tro co MT 3 3" xfId="14201"/>
    <cellStyle name="1_DK bo tri lai (chinh thuc)_Hoan chinh KH 2012 Von ho tro co MT_Bieu du thao QD von ho tro co MT 3 3 2" xfId="30617"/>
    <cellStyle name="1_DK bo tri lai (chinh thuc)_Hoan chinh KH 2012 Von ho tro co MT_Bieu du thao QD von ho tro co MT 3 4" xfId="14202"/>
    <cellStyle name="1_DK bo tri lai (chinh thuc)_Hoan chinh KH 2012 Von ho tro co MT_Bieu du thao QD von ho tro co MT 3 4 2" xfId="30618"/>
    <cellStyle name="1_DK bo tri lai (chinh thuc)_Hoan chinh KH 2012 Von ho tro co MT_Bieu du thao QD von ho tro co MT 3 5" xfId="30615"/>
    <cellStyle name="1_DK bo tri lai (chinh thuc)_Hoan chinh KH 2012 Von ho tro co MT_Bieu du thao QD von ho tro co MT 4" xfId="14203"/>
    <cellStyle name="1_DK bo tri lai (chinh thuc)_Hoan chinh KH 2012 Von ho tro co MT_Bieu du thao QD von ho tro co MT 4 2" xfId="30619"/>
    <cellStyle name="1_DK bo tri lai (chinh thuc)_Hoan chinh KH 2012 Von ho tro co MT_Bieu du thao QD von ho tro co MT 5" xfId="14204"/>
    <cellStyle name="1_DK bo tri lai (chinh thuc)_Hoan chinh KH 2012 Von ho tro co MT_Bieu du thao QD von ho tro co MT 5 2" xfId="30620"/>
    <cellStyle name="1_DK bo tri lai (chinh thuc)_Hoan chinh KH 2012 Von ho tro co MT_Bieu du thao QD von ho tro co MT 6" xfId="14205"/>
    <cellStyle name="1_DK bo tri lai (chinh thuc)_Hoan chinh KH 2012 Von ho tro co MT_Bieu du thao QD von ho tro co MT 6 2" xfId="30621"/>
    <cellStyle name="1_DK bo tri lai (chinh thuc)_Hoan chinh KH 2012 Von ho tro co MT_Bieu du thao QD von ho tro co MT 7" xfId="30610"/>
    <cellStyle name="1_DK bo tri lai (chinh thuc)_Hoan chinh KH 2012 Von ho tro co MT_Ke hoach 2012 theo doi (giai ngan 30.6.12)" xfId="14206"/>
    <cellStyle name="1_DK bo tri lai (chinh thuc)_Hoan chinh KH 2012 Von ho tro co MT_Ke hoach 2012 theo doi (giai ngan 30.6.12) 2" xfId="14207"/>
    <cellStyle name="1_DK bo tri lai (chinh thuc)_Hoan chinh KH 2012 Von ho tro co MT_Ke hoach 2012 theo doi (giai ngan 30.6.12) 2 2" xfId="14208"/>
    <cellStyle name="1_DK bo tri lai (chinh thuc)_Hoan chinh KH 2012 Von ho tro co MT_Ke hoach 2012 theo doi (giai ngan 30.6.12) 2 2 2" xfId="30624"/>
    <cellStyle name="1_DK bo tri lai (chinh thuc)_Hoan chinh KH 2012 Von ho tro co MT_Ke hoach 2012 theo doi (giai ngan 30.6.12) 2 3" xfId="14209"/>
    <cellStyle name="1_DK bo tri lai (chinh thuc)_Hoan chinh KH 2012 Von ho tro co MT_Ke hoach 2012 theo doi (giai ngan 30.6.12) 2 3 2" xfId="30625"/>
    <cellStyle name="1_DK bo tri lai (chinh thuc)_Hoan chinh KH 2012 Von ho tro co MT_Ke hoach 2012 theo doi (giai ngan 30.6.12) 2 4" xfId="14210"/>
    <cellStyle name="1_DK bo tri lai (chinh thuc)_Hoan chinh KH 2012 Von ho tro co MT_Ke hoach 2012 theo doi (giai ngan 30.6.12) 2 4 2" xfId="30626"/>
    <cellStyle name="1_DK bo tri lai (chinh thuc)_Hoan chinh KH 2012 Von ho tro co MT_Ke hoach 2012 theo doi (giai ngan 30.6.12) 2 5" xfId="30623"/>
    <cellStyle name="1_DK bo tri lai (chinh thuc)_Hoan chinh KH 2012 Von ho tro co MT_Ke hoach 2012 theo doi (giai ngan 30.6.12) 3" xfId="14211"/>
    <cellStyle name="1_DK bo tri lai (chinh thuc)_Hoan chinh KH 2012 Von ho tro co MT_Ke hoach 2012 theo doi (giai ngan 30.6.12) 3 2" xfId="14212"/>
    <cellStyle name="1_DK bo tri lai (chinh thuc)_Hoan chinh KH 2012 Von ho tro co MT_Ke hoach 2012 theo doi (giai ngan 30.6.12) 3 2 2" xfId="30628"/>
    <cellStyle name="1_DK bo tri lai (chinh thuc)_Hoan chinh KH 2012 Von ho tro co MT_Ke hoach 2012 theo doi (giai ngan 30.6.12) 3 3" xfId="14213"/>
    <cellStyle name="1_DK bo tri lai (chinh thuc)_Hoan chinh KH 2012 Von ho tro co MT_Ke hoach 2012 theo doi (giai ngan 30.6.12) 3 3 2" xfId="30629"/>
    <cellStyle name="1_DK bo tri lai (chinh thuc)_Hoan chinh KH 2012 Von ho tro co MT_Ke hoach 2012 theo doi (giai ngan 30.6.12) 3 4" xfId="14214"/>
    <cellStyle name="1_DK bo tri lai (chinh thuc)_Hoan chinh KH 2012 Von ho tro co MT_Ke hoach 2012 theo doi (giai ngan 30.6.12) 3 4 2" xfId="30630"/>
    <cellStyle name="1_DK bo tri lai (chinh thuc)_Hoan chinh KH 2012 Von ho tro co MT_Ke hoach 2012 theo doi (giai ngan 30.6.12) 3 5" xfId="30627"/>
    <cellStyle name="1_DK bo tri lai (chinh thuc)_Hoan chinh KH 2012 Von ho tro co MT_Ke hoach 2012 theo doi (giai ngan 30.6.12) 4" xfId="14215"/>
    <cellStyle name="1_DK bo tri lai (chinh thuc)_Hoan chinh KH 2012 Von ho tro co MT_Ke hoach 2012 theo doi (giai ngan 30.6.12) 4 2" xfId="30631"/>
    <cellStyle name="1_DK bo tri lai (chinh thuc)_Hoan chinh KH 2012 Von ho tro co MT_Ke hoach 2012 theo doi (giai ngan 30.6.12) 5" xfId="14216"/>
    <cellStyle name="1_DK bo tri lai (chinh thuc)_Hoan chinh KH 2012 Von ho tro co MT_Ke hoach 2012 theo doi (giai ngan 30.6.12) 5 2" xfId="30632"/>
    <cellStyle name="1_DK bo tri lai (chinh thuc)_Hoan chinh KH 2012 Von ho tro co MT_Ke hoach 2012 theo doi (giai ngan 30.6.12) 6" xfId="14217"/>
    <cellStyle name="1_DK bo tri lai (chinh thuc)_Hoan chinh KH 2012 Von ho tro co MT_Ke hoach 2012 theo doi (giai ngan 30.6.12) 6 2" xfId="30633"/>
    <cellStyle name="1_DK bo tri lai (chinh thuc)_Hoan chinh KH 2012 Von ho tro co MT_Ke hoach 2012 theo doi (giai ngan 30.6.12) 7" xfId="30622"/>
    <cellStyle name="1_DK bo tri lai (chinh thuc)_Ke hoach 2012 (theo doi)" xfId="14218"/>
    <cellStyle name="1_DK bo tri lai (chinh thuc)_Ke hoach 2012 (theo doi) 2" xfId="14219"/>
    <cellStyle name="1_DK bo tri lai (chinh thuc)_Ke hoach 2012 (theo doi) 2 2" xfId="14220"/>
    <cellStyle name="1_DK bo tri lai (chinh thuc)_Ke hoach 2012 (theo doi) 2 2 2" xfId="30636"/>
    <cellStyle name="1_DK bo tri lai (chinh thuc)_Ke hoach 2012 (theo doi) 2 3" xfId="14221"/>
    <cellStyle name="1_DK bo tri lai (chinh thuc)_Ke hoach 2012 (theo doi) 2 3 2" xfId="30637"/>
    <cellStyle name="1_DK bo tri lai (chinh thuc)_Ke hoach 2012 (theo doi) 2 4" xfId="14222"/>
    <cellStyle name="1_DK bo tri lai (chinh thuc)_Ke hoach 2012 (theo doi) 2 4 2" xfId="30638"/>
    <cellStyle name="1_DK bo tri lai (chinh thuc)_Ke hoach 2012 (theo doi) 2 5" xfId="30635"/>
    <cellStyle name="1_DK bo tri lai (chinh thuc)_Ke hoach 2012 (theo doi) 3" xfId="14223"/>
    <cellStyle name="1_DK bo tri lai (chinh thuc)_Ke hoach 2012 (theo doi) 3 2" xfId="14224"/>
    <cellStyle name="1_DK bo tri lai (chinh thuc)_Ke hoach 2012 (theo doi) 3 2 2" xfId="30640"/>
    <cellStyle name="1_DK bo tri lai (chinh thuc)_Ke hoach 2012 (theo doi) 3 3" xfId="14225"/>
    <cellStyle name="1_DK bo tri lai (chinh thuc)_Ke hoach 2012 (theo doi) 3 3 2" xfId="30641"/>
    <cellStyle name="1_DK bo tri lai (chinh thuc)_Ke hoach 2012 (theo doi) 3 4" xfId="14226"/>
    <cellStyle name="1_DK bo tri lai (chinh thuc)_Ke hoach 2012 (theo doi) 3 4 2" xfId="30642"/>
    <cellStyle name="1_DK bo tri lai (chinh thuc)_Ke hoach 2012 (theo doi) 3 5" xfId="30639"/>
    <cellStyle name="1_DK bo tri lai (chinh thuc)_Ke hoach 2012 (theo doi) 4" xfId="14227"/>
    <cellStyle name="1_DK bo tri lai (chinh thuc)_Ke hoach 2012 (theo doi) 4 2" xfId="30643"/>
    <cellStyle name="1_DK bo tri lai (chinh thuc)_Ke hoach 2012 (theo doi) 5" xfId="14228"/>
    <cellStyle name="1_DK bo tri lai (chinh thuc)_Ke hoach 2012 (theo doi) 5 2" xfId="30644"/>
    <cellStyle name="1_DK bo tri lai (chinh thuc)_Ke hoach 2012 (theo doi) 6" xfId="14229"/>
    <cellStyle name="1_DK bo tri lai (chinh thuc)_Ke hoach 2012 (theo doi) 6 2" xfId="30645"/>
    <cellStyle name="1_DK bo tri lai (chinh thuc)_Ke hoach 2012 (theo doi) 7" xfId="30634"/>
    <cellStyle name="1_DK bo tri lai (chinh thuc)_Ke hoach 2012 theo doi (giai ngan 30.6.12)" xfId="14230"/>
    <cellStyle name="1_DK bo tri lai (chinh thuc)_Ke hoach 2012 theo doi (giai ngan 30.6.12) 2" xfId="14231"/>
    <cellStyle name="1_DK bo tri lai (chinh thuc)_Ke hoach 2012 theo doi (giai ngan 30.6.12) 2 2" xfId="14232"/>
    <cellStyle name="1_DK bo tri lai (chinh thuc)_Ke hoach 2012 theo doi (giai ngan 30.6.12) 2 2 2" xfId="30648"/>
    <cellStyle name="1_DK bo tri lai (chinh thuc)_Ke hoach 2012 theo doi (giai ngan 30.6.12) 2 3" xfId="14233"/>
    <cellStyle name="1_DK bo tri lai (chinh thuc)_Ke hoach 2012 theo doi (giai ngan 30.6.12) 2 3 2" xfId="30649"/>
    <cellStyle name="1_DK bo tri lai (chinh thuc)_Ke hoach 2012 theo doi (giai ngan 30.6.12) 2 4" xfId="14234"/>
    <cellStyle name="1_DK bo tri lai (chinh thuc)_Ke hoach 2012 theo doi (giai ngan 30.6.12) 2 4 2" xfId="30650"/>
    <cellStyle name="1_DK bo tri lai (chinh thuc)_Ke hoach 2012 theo doi (giai ngan 30.6.12) 2 5" xfId="30647"/>
    <cellStyle name="1_DK bo tri lai (chinh thuc)_Ke hoach 2012 theo doi (giai ngan 30.6.12) 3" xfId="14235"/>
    <cellStyle name="1_DK bo tri lai (chinh thuc)_Ke hoach 2012 theo doi (giai ngan 30.6.12) 3 2" xfId="14236"/>
    <cellStyle name="1_DK bo tri lai (chinh thuc)_Ke hoach 2012 theo doi (giai ngan 30.6.12) 3 2 2" xfId="30652"/>
    <cellStyle name="1_DK bo tri lai (chinh thuc)_Ke hoach 2012 theo doi (giai ngan 30.6.12) 3 3" xfId="14237"/>
    <cellStyle name="1_DK bo tri lai (chinh thuc)_Ke hoach 2012 theo doi (giai ngan 30.6.12) 3 3 2" xfId="30653"/>
    <cellStyle name="1_DK bo tri lai (chinh thuc)_Ke hoach 2012 theo doi (giai ngan 30.6.12) 3 4" xfId="14238"/>
    <cellStyle name="1_DK bo tri lai (chinh thuc)_Ke hoach 2012 theo doi (giai ngan 30.6.12) 3 4 2" xfId="30654"/>
    <cellStyle name="1_DK bo tri lai (chinh thuc)_Ke hoach 2012 theo doi (giai ngan 30.6.12) 3 5" xfId="30651"/>
    <cellStyle name="1_DK bo tri lai (chinh thuc)_Ke hoach 2012 theo doi (giai ngan 30.6.12) 4" xfId="14239"/>
    <cellStyle name="1_DK bo tri lai (chinh thuc)_Ke hoach 2012 theo doi (giai ngan 30.6.12) 4 2" xfId="30655"/>
    <cellStyle name="1_DK bo tri lai (chinh thuc)_Ke hoach 2012 theo doi (giai ngan 30.6.12) 5" xfId="14240"/>
    <cellStyle name="1_DK bo tri lai (chinh thuc)_Ke hoach 2012 theo doi (giai ngan 30.6.12) 5 2" xfId="30656"/>
    <cellStyle name="1_DK bo tri lai (chinh thuc)_Ke hoach 2012 theo doi (giai ngan 30.6.12) 6" xfId="14241"/>
    <cellStyle name="1_DK bo tri lai (chinh thuc)_Ke hoach 2012 theo doi (giai ngan 30.6.12) 6 2" xfId="30657"/>
    <cellStyle name="1_DK bo tri lai (chinh thuc)_Ke hoach 2012 theo doi (giai ngan 30.6.12) 7" xfId="30646"/>
    <cellStyle name="1_Don gia Du thau ( XL19)" xfId="14242"/>
    <cellStyle name="1_Don gia Du thau ( XL19) 2" xfId="14243"/>
    <cellStyle name="1_Don gia Du thau ( XL19) 2 2" xfId="14244"/>
    <cellStyle name="1_Don gia Du thau ( XL19) 2 2 2" xfId="30660"/>
    <cellStyle name="1_Don gia Du thau ( XL19) 2 3" xfId="14245"/>
    <cellStyle name="1_Don gia Du thau ( XL19) 2 3 2" xfId="30661"/>
    <cellStyle name="1_Don gia Du thau ( XL19) 2 4" xfId="14246"/>
    <cellStyle name="1_Don gia Du thau ( XL19) 2 4 2" xfId="30662"/>
    <cellStyle name="1_Don gia Du thau ( XL19) 2 5" xfId="30659"/>
    <cellStyle name="1_Don gia Du thau ( XL19) 3" xfId="14247"/>
    <cellStyle name="1_Don gia Du thau ( XL19) 3 2" xfId="30663"/>
    <cellStyle name="1_Don gia Du thau ( XL19) 4" xfId="14248"/>
    <cellStyle name="1_Don gia Du thau ( XL19) 4 2" xfId="30664"/>
    <cellStyle name="1_Don gia Du thau ( XL19) 5" xfId="14249"/>
    <cellStyle name="1_Don gia Du thau ( XL19) 5 2" xfId="30665"/>
    <cellStyle name="1_Don gia Du thau ( XL19) 6" xfId="30658"/>
    <cellStyle name="1_Don gia Du thau ( XL19)_Bao cao tinh hinh thuc hien KH 2009 den 31-01-10" xfId="14250"/>
    <cellStyle name="1_Don gia Du thau ( XL19)_Bao cao tinh hinh thuc hien KH 2009 den 31-01-10 2" xfId="14251"/>
    <cellStyle name="1_Don gia Du thau ( XL19)_Bao cao tinh hinh thuc hien KH 2009 den 31-01-10 2 2" xfId="14252"/>
    <cellStyle name="1_Don gia Du thau ( XL19)_Bao cao tinh hinh thuc hien KH 2009 den 31-01-10 2 2 2" xfId="14253"/>
    <cellStyle name="1_Don gia Du thau ( XL19)_Bao cao tinh hinh thuc hien KH 2009 den 31-01-10 2 2 2 2" xfId="30669"/>
    <cellStyle name="1_Don gia Du thau ( XL19)_Bao cao tinh hinh thuc hien KH 2009 den 31-01-10 2 2 3" xfId="14254"/>
    <cellStyle name="1_Don gia Du thau ( XL19)_Bao cao tinh hinh thuc hien KH 2009 den 31-01-10 2 2 3 2" xfId="30670"/>
    <cellStyle name="1_Don gia Du thau ( XL19)_Bao cao tinh hinh thuc hien KH 2009 den 31-01-10 2 2 4" xfId="14255"/>
    <cellStyle name="1_Don gia Du thau ( XL19)_Bao cao tinh hinh thuc hien KH 2009 den 31-01-10 2 2 4 2" xfId="30671"/>
    <cellStyle name="1_Don gia Du thau ( XL19)_Bao cao tinh hinh thuc hien KH 2009 den 31-01-10 2 2 5" xfId="30668"/>
    <cellStyle name="1_Don gia Du thau ( XL19)_Bao cao tinh hinh thuc hien KH 2009 den 31-01-10 2 3" xfId="14256"/>
    <cellStyle name="1_Don gia Du thau ( XL19)_Bao cao tinh hinh thuc hien KH 2009 den 31-01-10 2 3 2" xfId="30672"/>
    <cellStyle name="1_Don gia Du thau ( XL19)_Bao cao tinh hinh thuc hien KH 2009 den 31-01-10 2 4" xfId="14257"/>
    <cellStyle name="1_Don gia Du thau ( XL19)_Bao cao tinh hinh thuc hien KH 2009 den 31-01-10 2 4 2" xfId="30673"/>
    <cellStyle name="1_Don gia Du thau ( XL19)_Bao cao tinh hinh thuc hien KH 2009 den 31-01-10 2 5" xfId="14258"/>
    <cellStyle name="1_Don gia Du thau ( XL19)_Bao cao tinh hinh thuc hien KH 2009 den 31-01-10 2 5 2" xfId="30674"/>
    <cellStyle name="1_Don gia Du thau ( XL19)_Bao cao tinh hinh thuc hien KH 2009 den 31-01-10 2 6" xfId="30667"/>
    <cellStyle name="1_Don gia Du thau ( XL19)_Bao cao tinh hinh thuc hien KH 2009 den 31-01-10 3" xfId="14259"/>
    <cellStyle name="1_Don gia Du thau ( XL19)_Bao cao tinh hinh thuc hien KH 2009 den 31-01-10 3 2" xfId="14260"/>
    <cellStyle name="1_Don gia Du thau ( XL19)_Bao cao tinh hinh thuc hien KH 2009 den 31-01-10 3 2 2" xfId="30676"/>
    <cellStyle name="1_Don gia Du thau ( XL19)_Bao cao tinh hinh thuc hien KH 2009 den 31-01-10 3 3" xfId="14261"/>
    <cellStyle name="1_Don gia Du thau ( XL19)_Bao cao tinh hinh thuc hien KH 2009 den 31-01-10 3 3 2" xfId="30677"/>
    <cellStyle name="1_Don gia Du thau ( XL19)_Bao cao tinh hinh thuc hien KH 2009 den 31-01-10 3 4" xfId="14262"/>
    <cellStyle name="1_Don gia Du thau ( XL19)_Bao cao tinh hinh thuc hien KH 2009 den 31-01-10 3 4 2" xfId="30678"/>
    <cellStyle name="1_Don gia Du thau ( XL19)_Bao cao tinh hinh thuc hien KH 2009 den 31-01-10 3 5" xfId="30675"/>
    <cellStyle name="1_Don gia Du thau ( XL19)_Bao cao tinh hinh thuc hien KH 2009 den 31-01-10 4" xfId="14263"/>
    <cellStyle name="1_Don gia Du thau ( XL19)_Bao cao tinh hinh thuc hien KH 2009 den 31-01-10 4 2" xfId="30679"/>
    <cellStyle name="1_Don gia Du thau ( XL19)_Bao cao tinh hinh thuc hien KH 2009 den 31-01-10 5" xfId="14264"/>
    <cellStyle name="1_Don gia Du thau ( XL19)_Bao cao tinh hinh thuc hien KH 2009 den 31-01-10 5 2" xfId="30680"/>
    <cellStyle name="1_Don gia Du thau ( XL19)_Bao cao tinh hinh thuc hien KH 2009 den 31-01-10 6" xfId="14265"/>
    <cellStyle name="1_Don gia Du thau ( XL19)_Bao cao tinh hinh thuc hien KH 2009 den 31-01-10 6 2" xfId="30681"/>
    <cellStyle name="1_Don gia Du thau ( XL19)_Bao cao tinh hinh thuc hien KH 2009 den 31-01-10 7" xfId="30666"/>
    <cellStyle name="1_Don gia Du thau ( XL19)_Bao cao tinh hinh thuc hien KH 2009 den 31-01-10_BC von DTPT 6 thang 2012" xfId="14266"/>
    <cellStyle name="1_Don gia Du thau ( XL19)_Bao cao tinh hinh thuc hien KH 2009 den 31-01-10_BC von DTPT 6 thang 2012 2" xfId="14267"/>
    <cellStyle name="1_Don gia Du thau ( XL19)_Bao cao tinh hinh thuc hien KH 2009 den 31-01-10_BC von DTPT 6 thang 2012 2 2" xfId="14268"/>
    <cellStyle name="1_Don gia Du thau ( XL19)_Bao cao tinh hinh thuc hien KH 2009 den 31-01-10_BC von DTPT 6 thang 2012 2 2 2" xfId="14269"/>
    <cellStyle name="1_Don gia Du thau ( XL19)_Bao cao tinh hinh thuc hien KH 2009 den 31-01-10_BC von DTPT 6 thang 2012 2 2 2 2" xfId="30685"/>
    <cellStyle name="1_Don gia Du thau ( XL19)_Bao cao tinh hinh thuc hien KH 2009 den 31-01-10_BC von DTPT 6 thang 2012 2 2 3" xfId="14270"/>
    <cellStyle name="1_Don gia Du thau ( XL19)_Bao cao tinh hinh thuc hien KH 2009 den 31-01-10_BC von DTPT 6 thang 2012 2 2 3 2" xfId="30686"/>
    <cellStyle name="1_Don gia Du thau ( XL19)_Bao cao tinh hinh thuc hien KH 2009 den 31-01-10_BC von DTPT 6 thang 2012 2 2 4" xfId="14271"/>
    <cellStyle name="1_Don gia Du thau ( XL19)_Bao cao tinh hinh thuc hien KH 2009 den 31-01-10_BC von DTPT 6 thang 2012 2 2 4 2" xfId="30687"/>
    <cellStyle name="1_Don gia Du thau ( XL19)_Bao cao tinh hinh thuc hien KH 2009 den 31-01-10_BC von DTPT 6 thang 2012 2 2 5" xfId="30684"/>
    <cellStyle name="1_Don gia Du thau ( XL19)_Bao cao tinh hinh thuc hien KH 2009 den 31-01-10_BC von DTPT 6 thang 2012 2 3" xfId="14272"/>
    <cellStyle name="1_Don gia Du thau ( XL19)_Bao cao tinh hinh thuc hien KH 2009 den 31-01-10_BC von DTPT 6 thang 2012 2 3 2" xfId="30688"/>
    <cellStyle name="1_Don gia Du thau ( XL19)_Bao cao tinh hinh thuc hien KH 2009 den 31-01-10_BC von DTPT 6 thang 2012 2 4" xfId="14273"/>
    <cellStyle name="1_Don gia Du thau ( XL19)_Bao cao tinh hinh thuc hien KH 2009 den 31-01-10_BC von DTPT 6 thang 2012 2 4 2" xfId="30689"/>
    <cellStyle name="1_Don gia Du thau ( XL19)_Bao cao tinh hinh thuc hien KH 2009 den 31-01-10_BC von DTPT 6 thang 2012 2 5" xfId="14274"/>
    <cellStyle name="1_Don gia Du thau ( XL19)_Bao cao tinh hinh thuc hien KH 2009 den 31-01-10_BC von DTPT 6 thang 2012 2 5 2" xfId="30690"/>
    <cellStyle name="1_Don gia Du thau ( XL19)_Bao cao tinh hinh thuc hien KH 2009 den 31-01-10_BC von DTPT 6 thang 2012 2 6" xfId="30683"/>
    <cellStyle name="1_Don gia Du thau ( XL19)_Bao cao tinh hinh thuc hien KH 2009 den 31-01-10_BC von DTPT 6 thang 2012 3" xfId="14275"/>
    <cellStyle name="1_Don gia Du thau ( XL19)_Bao cao tinh hinh thuc hien KH 2009 den 31-01-10_BC von DTPT 6 thang 2012 3 2" xfId="14276"/>
    <cellStyle name="1_Don gia Du thau ( XL19)_Bao cao tinh hinh thuc hien KH 2009 den 31-01-10_BC von DTPT 6 thang 2012 3 2 2" xfId="30692"/>
    <cellStyle name="1_Don gia Du thau ( XL19)_Bao cao tinh hinh thuc hien KH 2009 den 31-01-10_BC von DTPT 6 thang 2012 3 3" xfId="14277"/>
    <cellStyle name="1_Don gia Du thau ( XL19)_Bao cao tinh hinh thuc hien KH 2009 den 31-01-10_BC von DTPT 6 thang 2012 3 3 2" xfId="30693"/>
    <cellStyle name="1_Don gia Du thau ( XL19)_Bao cao tinh hinh thuc hien KH 2009 den 31-01-10_BC von DTPT 6 thang 2012 3 4" xfId="14278"/>
    <cellStyle name="1_Don gia Du thau ( XL19)_Bao cao tinh hinh thuc hien KH 2009 den 31-01-10_BC von DTPT 6 thang 2012 3 4 2" xfId="30694"/>
    <cellStyle name="1_Don gia Du thau ( XL19)_Bao cao tinh hinh thuc hien KH 2009 den 31-01-10_BC von DTPT 6 thang 2012 3 5" xfId="30691"/>
    <cellStyle name="1_Don gia Du thau ( XL19)_Bao cao tinh hinh thuc hien KH 2009 den 31-01-10_BC von DTPT 6 thang 2012 4" xfId="14279"/>
    <cellStyle name="1_Don gia Du thau ( XL19)_Bao cao tinh hinh thuc hien KH 2009 den 31-01-10_BC von DTPT 6 thang 2012 4 2" xfId="30695"/>
    <cellStyle name="1_Don gia Du thau ( XL19)_Bao cao tinh hinh thuc hien KH 2009 den 31-01-10_BC von DTPT 6 thang 2012 5" xfId="14280"/>
    <cellStyle name="1_Don gia Du thau ( XL19)_Bao cao tinh hinh thuc hien KH 2009 den 31-01-10_BC von DTPT 6 thang 2012 5 2" xfId="30696"/>
    <cellStyle name="1_Don gia Du thau ( XL19)_Bao cao tinh hinh thuc hien KH 2009 den 31-01-10_BC von DTPT 6 thang 2012 6" xfId="14281"/>
    <cellStyle name="1_Don gia Du thau ( XL19)_Bao cao tinh hinh thuc hien KH 2009 den 31-01-10_BC von DTPT 6 thang 2012 6 2" xfId="30697"/>
    <cellStyle name="1_Don gia Du thau ( XL19)_Bao cao tinh hinh thuc hien KH 2009 den 31-01-10_BC von DTPT 6 thang 2012 7" xfId="30682"/>
    <cellStyle name="1_Don gia Du thau ( XL19)_Bao cao tinh hinh thuc hien KH 2009 den 31-01-10_Bieu du thao QD von ho tro co MT" xfId="14282"/>
    <cellStyle name="1_Don gia Du thau ( XL19)_Bao cao tinh hinh thuc hien KH 2009 den 31-01-10_Bieu du thao QD von ho tro co MT 2" xfId="14283"/>
    <cellStyle name="1_Don gia Du thau ( XL19)_Bao cao tinh hinh thuc hien KH 2009 den 31-01-10_Bieu du thao QD von ho tro co MT 2 2" xfId="14284"/>
    <cellStyle name="1_Don gia Du thau ( XL19)_Bao cao tinh hinh thuc hien KH 2009 den 31-01-10_Bieu du thao QD von ho tro co MT 2 2 2" xfId="14285"/>
    <cellStyle name="1_Don gia Du thau ( XL19)_Bao cao tinh hinh thuc hien KH 2009 den 31-01-10_Bieu du thao QD von ho tro co MT 2 2 2 2" xfId="30701"/>
    <cellStyle name="1_Don gia Du thau ( XL19)_Bao cao tinh hinh thuc hien KH 2009 den 31-01-10_Bieu du thao QD von ho tro co MT 2 2 3" xfId="14286"/>
    <cellStyle name="1_Don gia Du thau ( XL19)_Bao cao tinh hinh thuc hien KH 2009 den 31-01-10_Bieu du thao QD von ho tro co MT 2 2 3 2" xfId="30702"/>
    <cellStyle name="1_Don gia Du thau ( XL19)_Bao cao tinh hinh thuc hien KH 2009 den 31-01-10_Bieu du thao QD von ho tro co MT 2 2 4" xfId="14287"/>
    <cellStyle name="1_Don gia Du thau ( XL19)_Bao cao tinh hinh thuc hien KH 2009 den 31-01-10_Bieu du thao QD von ho tro co MT 2 2 4 2" xfId="30703"/>
    <cellStyle name="1_Don gia Du thau ( XL19)_Bao cao tinh hinh thuc hien KH 2009 den 31-01-10_Bieu du thao QD von ho tro co MT 2 2 5" xfId="30700"/>
    <cellStyle name="1_Don gia Du thau ( XL19)_Bao cao tinh hinh thuc hien KH 2009 den 31-01-10_Bieu du thao QD von ho tro co MT 2 3" xfId="14288"/>
    <cellStyle name="1_Don gia Du thau ( XL19)_Bao cao tinh hinh thuc hien KH 2009 den 31-01-10_Bieu du thao QD von ho tro co MT 2 3 2" xfId="30704"/>
    <cellStyle name="1_Don gia Du thau ( XL19)_Bao cao tinh hinh thuc hien KH 2009 den 31-01-10_Bieu du thao QD von ho tro co MT 2 4" xfId="14289"/>
    <cellStyle name="1_Don gia Du thau ( XL19)_Bao cao tinh hinh thuc hien KH 2009 den 31-01-10_Bieu du thao QD von ho tro co MT 2 4 2" xfId="30705"/>
    <cellStyle name="1_Don gia Du thau ( XL19)_Bao cao tinh hinh thuc hien KH 2009 den 31-01-10_Bieu du thao QD von ho tro co MT 2 5" xfId="14290"/>
    <cellStyle name="1_Don gia Du thau ( XL19)_Bao cao tinh hinh thuc hien KH 2009 den 31-01-10_Bieu du thao QD von ho tro co MT 2 5 2" xfId="30706"/>
    <cellStyle name="1_Don gia Du thau ( XL19)_Bao cao tinh hinh thuc hien KH 2009 den 31-01-10_Bieu du thao QD von ho tro co MT 2 6" xfId="30699"/>
    <cellStyle name="1_Don gia Du thau ( XL19)_Bao cao tinh hinh thuc hien KH 2009 den 31-01-10_Bieu du thao QD von ho tro co MT 3" xfId="14291"/>
    <cellStyle name="1_Don gia Du thau ( XL19)_Bao cao tinh hinh thuc hien KH 2009 den 31-01-10_Bieu du thao QD von ho tro co MT 3 2" xfId="14292"/>
    <cellStyle name="1_Don gia Du thau ( XL19)_Bao cao tinh hinh thuc hien KH 2009 den 31-01-10_Bieu du thao QD von ho tro co MT 3 2 2" xfId="30708"/>
    <cellStyle name="1_Don gia Du thau ( XL19)_Bao cao tinh hinh thuc hien KH 2009 den 31-01-10_Bieu du thao QD von ho tro co MT 3 3" xfId="14293"/>
    <cellStyle name="1_Don gia Du thau ( XL19)_Bao cao tinh hinh thuc hien KH 2009 den 31-01-10_Bieu du thao QD von ho tro co MT 3 3 2" xfId="30709"/>
    <cellStyle name="1_Don gia Du thau ( XL19)_Bao cao tinh hinh thuc hien KH 2009 den 31-01-10_Bieu du thao QD von ho tro co MT 3 4" xfId="14294"/>
    <cellStyle name="1_Don gia Du thau ( XL19)_Bao cao tinh hinh thuc hien KH 2009 den 31-01-10_Bieu du thao QD von ho tro co MT 3 4 2" xfId="30710"/>
    <cellStyle name="1_Don gia Du thau ( XL19)_Bao cao tinh hinh thuc hien KH 2009 den 31-01-10_Bieu du thao QD von ho tro co MT 3 5" xfId="30707"/>
    <cellStyle name="1_Don gia Du thau ( XL19)_Bao cao tinh hinh thuc hien KH 2009 den 31-01-10_Bieu du thao QD von ho tro co MT 4" xfId="14295"/>
    <cellStyle name="1_Don gia Du thau ( XL19)_Bao cao tinh hinh thuc hien KH 2009 den 31-01-10_Bieu du thao QD von ho tro co MT 4 2" xfId="30711"/>
    <cellStyle name="1_Don gia Du thau ( XL19)_Bao cao tinh hinh thuc hien KH 2009 den 31-01-10_Bieu du thao QD von ho tro co MT 5" xfId="14296"/>
    <cellStyle name="1_Don gia Du thau ( XL19)_Bao cao tinh hinh thuc hien KH 2009 den 31-01-10_Bieu du thao QD von ho tro co MT 5 2" xfId="30712"/>
    <cellStyle name="1_Don gia Du thau ( XL19)_Bao cao tinh hinh thuc hien KH 2009 den 31-01-10_Bieu du thao QD von ho tro co MT 6" xfId="14297"/>
    <cellStyle name="1_Don gia Du thau ( XL19)_Bao cao tinh hinh thuc hien KH 2009 den 31-01-10_Bieu du thao QD von ho tro co MT 6 2" xfId="30713"/>
    <cellStyle name="1_Don gia Du thau ( XL19)_Bao cao tinh hinh thuc hien KH 2009 den 31-01-10_Bieu du thao QD von ho tro co MT 7" xfId="30698"/>
    <cellStyle name="1_Don gia Du thau ( XL19)_Bao cao tinh hinh thuc hien KH 2009 den 31-01-10_Ke hoach 2012 (theo doi)" xfId="14298"/>
    <cellStyle name="1_Don gia Du thau ( XL19)_Bao cao tinh hinh thuc hien KH 2009 den 31-01-10_Ke hoach 2012 (theo doi) 2" xfId="14299"/>
    <cellStyle name="1_Don gia Du thau ( XL19)_Bao cao tinh hinh thuc hien KH 2009 den 31-01-10_Ke hoach 2012 (theo doi) 2 2" xfId="14300"/>
    <cellStyle name="1_Don gia Du thau ( XL19)_Bao cao tinh hinh thuc hien KH 2009 den 31-01-10_Ke hoach 2012 (theo doi) 2 2 2" xfId="14301"/>
    <cellStyle name="1_Don gia Du thau ( XL19)_Bao cao tinh hinh thuc hien KH 2009 den 31-01-10_Ke hoach 2012 (theo doi) 2 2 2 2" xfId="30717"/>
    <cellStyle name="1_Don gia Du thau ( XL19)_Bao cao tinh hinh thuc hien KH 2009 den 31-01-10_Ke hoach 2012 (theo doi) 2 2 3" xfId="14302"/>
    <cellStyle name="1_Don gia Du thau ( XL19)_Bao cao tinh hinh thuc hien KH 2009 den 31-01-10_Ke hoach 2012 (theo doi) 2 2 3 2" xfId="30718"/>
    <cellStyle name="1_Don gia Du thau ( XL19)_Bao cao tinh hinh thuc hien KH 2009 den 31-01-10_Ke hoach 2012 (theo doi) 2 2 4" xfId="14303"/>
    <cellStyle name="1_Don gia Du thau ( XL19)_Bao cao tinh hinh thuc hien KH 2009 den 31-01-10_Ke hoach 2012 (theo doi) 2 2 4 2" xfId="30719"/>
    <cellStyle name="1_Don gia Du thau ( XL19)_Bao cao tinh hinh thuc hien KH 2009 den 31-01-10_Ke hoach 2012 (theo doi) 2 2 5" xfId="30716"/>
    <cellStyle name="1_Don gia Du thau ( XL19)_Bao cao tinh hinh thuc hien KH 2009 den 31-01-10_Ke hoach 2012 (theo doi) 2 3" xfId="14304"/>
    <cellStyle name="1_Don gia Du thau ( XL19)_Bao cao tinh hinh thuc hien KH 2009 den 31-01-10_Ke hoach 2012 (theo doi) 2 3 2" xfId="30720"/>
    <cellStyle name="1_Don gia Du thau ( XL19)_Bao cao tinh hinh thuc hien KH 2009 den 31-01-10_Ke hoach 2012 (theo doi) 2 4" xfId="14305"/>
    <cellStyle name="1_Don gia Du thau ( XL19)_Bao cao tinh hinh thuc hien KH 2009 den 31-01-10_Ke hoach 2012 (theo doi) 2 4 2" xfId="30721"/>
    <cellStyle name="1_Don gia Du thau ( XL19)_Bao cao tinh hinh thuc hien KH 2009 den 31-01-10_Ke hoach 2012 (theo doi) 2 5" xfId="14306"/>
    <cellStyle name="1_Don gia Du thau ( XL19)_Bao cao tinh hinh thuc hien KH 2009 den 31-01-10_Ke hoach 2012 (theo doi) 2 5 2" xfId="30722"/>
    <cellStyle name="1_Don gia Du thau ( XL19)_Bao cao tinh hinh thuc hien KH 2009 den 31-01-10_Ke hoach 2012 (theo doi) 2 6" xfId="30715"/>
    <cellStyle name="1_Don gia Du thau ( XL19)_Bao cao tinh hinh thuc hien KH 2009 den 31-01-10_Ke hoach 2012 (theo doi) 3" xfId="14307"/>
    <cellStyle name="1_Don gia Du thau ( XL19)_Bao cao tinh hinh thuc hien KH 2009 den 31-01-10_Ke hoach 2012 (theo doi) 3 2" xfId="14308"/>
    <cellStyle name="1_Don gia Du thau ( XL19)_Bao cao tinh hinh thuc hien KH 2009 den 31-01-10_Ke hoach 2012 (theo doi) 3 2 2" xfId="30724"/>
    <cellStyle name="1_Don gia Du thau ( XL19)_Bao cao tinh hinh thuc hien KH 2009 den 31-01-10_Ke hoach 2012 (theo doi) 3 3" xfId="14309"/>
    <cellStyle name="1_Don gia Du thau ( XL19)_Bao cao tinh hinh thuc hien KH 2009 den 31-01-10_Ke hoach 2012 (theo doi) 3 3 2" xfId="30725"/>
    <cellStyle name="1_Don gia Du thau ( XL19)_Bao cao tinh hinh thuc hien KH 2009 den 31-01-10_Ke hoach 2012 (theo doi) 3 4" xfId="14310"/>
    <cellStyle name="1_Don gia Du thau ( XL19)_Bao cao tinh hinh thuc hien KH 2009 den 31-01-10_Ke hoach 2012 (theo doi) 3 4 2" xfId="30726"/>
    <cellStyle name="1_Don gia Du thau ( XL19)_Bao cao tinh hinh thuc hien KH 2009 den 31-01-10_Ke hoach 2012 (theo doi) 3 5" xfId="30723"/>
    <cellStyle name="1_Don gia Du thau ( XL19)_Bao cao tinh hinh thuc hien KH 2009 den 31-01-10_Ke hoach 2012 (theo doi) 4" xfId="14311"/>
    <cellStyle name="1_Don gia Du thau ( XL19)_Bao cao tinh hinh thuc hien KH 2009 den 31-01-10_Ke hoach 2012 (theo doi) 4 2" xfId="30727"/>
    <cellStyle name="1_Don gia Du thau ( XL19)_Bao cao tinh hinh thuc hien KH 2009 den 31-01-10_Ke hoach 2012 (theo doi) 5" xfId="14312"/>
    <cellStyle name="1_Don gia Du thau ( XL19)_Bao cao tinh hinh thuc hien KH 2009 den 31-01-10_Ke hoach 2012 (theo doi) 5 2" xfId="30728"/>
    <cellStyle name="1_Don gia Du thau ( XL19)_Bao cao tinh hinh thuc hien KH 2009 den 31-01-10_Ke hoach 2012 (theo doi) 6" xfId="14313"/>
    <cellStyle name="1_Don gia Du thau ( XL19)_Bao cao tinh hinh thuc hien KH 2009 den 31-01-10_Ke hoach 2012 (theo doi) 6 2" xfId="30729"/>
    <cellStyle name="1_Don gia Du thau ( XL19)_Bao cao tinh hinh thuc hien KH 2009 den 31-01-10_Ke hoach 2012 (theo doi) 7" xfId="30714"/>
    <cellStyle name="1_Don gia Du thau ( XL19)_Bao cao tinh hinh thuc hien KH 2009 den 31-01-10_Ke hoach 2012 theo doi (giai ngan 30.6.12)" xfId="14314"/>
    <cellStyle name="1_Don gia Du thau ( XL19)_Bao cao tinh hinh thuc hien KH 2009 den 31-01-10_Ke hoach 2012 theo doi (giai ngan 30.6.12) 2" xfId="14315"/>
    <cellStyle name="1_Don gia Du thau ( XL19)_Bao cao tinh hinh thuc hien KH 2009 den 31-01-10_Ke hoach 2012 theo doi (giai ngan 30.6.12) 2 2" xfId="14316"/>
    <cellStyle name="1_Don gia Du thau ( XL19)_Bao cao tinh hinh thuc hien KH 2009 den 31-01-10_Ke hoach 2012 theo doi (giai ngan 30.6.12) 2 2 2" xfId="14317"/>
    <cellStyle name="1_Don gia Du thau ( XL19)_Bao cao tinh hinh thuc hien KH 2009 den 31-01-10_Ke hoach 2012 theo doi (giai ngan 30.6.12) 2 2 2 2" xfId="30733"/>
    <cellStyle name="1_Don gia Du thau ( XL19)_Bao cao tinh hinh thuc hien KH 2009 den 31-01-10_Ke hoach 2012 theo doi (giai ngan 30.6.12) 2 2 3" xfId="14318"/>
    <cellStyle name="1_Don gia Du thau ( XL19)_Bao cao tinh hinh thuc hien KH 2009 den 31-01-10_Ke hoach 2012 theo doi (giai ngan 30.6.12) 2 2 3 2" xfId="30734"/>
    <cellStyle name="1_Don gia Du thau ( XL19)_Bao cao tinh hinh thuc hien KH 2009 den 31-01-10_Ke hoach 2012 theo doi (giai ngan 30.6.12) 2 2 4" xfId="14319"/>
    <cellStyle name="1_Don gia Du thau ( XL19)_Bao cao tinh hinh thuc hien KH 2009 den 31-01-10_Ke hoach 2012 theo doi (giai ngan 30.6.12) 2 2 4 2" xfId="30735"/>
    <cellStyle name="1_Don gia Du thau ( XL19)_Bao cao tinh hinh thuc hien KH 2009 den 31-01-10_Ke hoach 2012 theo doi (giai ngan 30.6.12) 2 2 5" xfId="30732"/>
    <cellStyle name="1_Don gia Du thau ( XL19)_Bao cao tinh hinh thuc hien KH 2009 den 31-01-10_Ke hoach 2012 theo doi (giai ngan 30.6.12) 2 3" xfId="14320"/>
    <cellStyle name="1_Don gia Du thau ( XL19)_Bao cao tinh hinh thuc hien KH 2009 den 31-01-10_Ke hoach 2012 theo doi (giai ngan 30.6.12) 2 3 2" xfId="30736"/>
    <cellStyle name="1_Don gia Du thau ( XL19)_Bao cao tinh hinh thuc hien KH 2009 den 31-01-10_Ke hoach 2012 theo doi (giai ngan 30.6.12) 2 4" xfId="14321"/>
    <cellStyle name="1_Don gia Du thau ( XL19)_Bao cao tinh hinh thuc hien KH 2009 den 31-01-10_Ke hoach 2012 theo doi (giai ngan 30.6.12) 2 4 2" xfId="30737"/>
    <cellStyle name="1_Don gia Du thau ( XL19)_Bao cao tinh hinh thuc hien KH 2009 den 31-01-10_Ke hoach 2012 theo doi (giai ngan 30.6.12) 2 5" xfId="14322"/>
    <cellStyle name="1_Don gia Du thau ( XL19)_Bao cao tinh hinh thuc hien KH 2009 den 31-01-10_Ke hoach 2012 theo doi (giai ngan 30.6.12) 2 5 2" xfId="30738"/>
    <cellStyle name="1_Don gia Du thau ( XL19)_Bao cao tinh hinh thuc hien KH 2009 den 31-01-10_Ke hoach 2012 theo doi (giai ngan 30.6.12) 2 6" xfId="30731"/>
    <cellStyle name="1_Don gia Du thau ( XL19)_Bao cao tinh hinh thuc hien KH 2009 den 31-01-10_Ke hoach 2012 theo doi (giai ngan 30.6.12) 3" xfId="14323"/>
    <cellStyle name="1_Don gia Du thau ( XL19)_Bao cao tinh hinh thuc hien KH 2009 den 31-01-10_Ke hoach 2012 theo doi (giai ngan 30.6.12) 3 2" xfId="14324"/>
    <cellStyle name="1_Don gia Du thau ( XL19)_Bao cao tinh hinh thuc hien KH 2009 den 31-01-10_Ke hoach 2012 theo doi (giai ngan 30.6.12) 3 2 2" xfId="30740"/>
    <cellStyle name="1_Don gia Du thau ( XL19)_Bao cao tinh hinh thuc hien KH 2009 den 31-01-10_Ke hoach 2012 theo doi (giai ngan 30.6.12) 3 3" xfId="14325"/>
    <cellStyle name="1_Don gia Du thau ( XL19)_Bao cao tinh hinh thuc hien KH 2009 den 31-01-10_Ke hoach 2012 theo doi (giai ngan 30.6.12) 3 3 2" xfId="30741"/>
    <cellStyle name="1_Don gia Du thau ( XL19)_Bao cao tinh hinh thuc hien KH 2009 den 31-01-10_Ke hoach 2012 theo doi (giai ngan 30.6.12) 3 4" xfId="14326"/>
    <cellStyle name="1_Don gia Du thau ( XL19)_Bao cao tinh hinh thuc hien KH 2009 den 31-01-10_Ke hoach 2012 theo doi (giai ngan 30.6.12) 3 4 2" xfId="30742"/>
    <cellStyle name="1_Don gia Du thau ( XL19)_Bao cao tinh hinh thuc hien KH 2009 den 31-01-10_Ke hoach 2012 theo doi (giai ngan 30.6.12) 3 5" xfId="30739"/>
    <cellStyle name="1_Don gia Du thau ( XL19)_Bao cao tinh hinh thuc hien KH 2009 den 31-01-10_Ke hoach 2012 theo doi (giai ngan 30.6.12) 4" xfId="14327"/>
    <cellStyle name="1_Don gia Du thau ( XL19)_Bao cao tinh hinh thuc hien KH 2009 den 31-01-10_Ke hoach 2012 theo doi (giai ngan 30.6.12) 4 2" xfId="30743"/>
    <cellStyle name="1_Don gia Du thau ( XL19)_Bao cao tinh hinh thuc hien KH 2009 den 31-01-10_Ke hoach 2012 theo doi (giai ngan 30.6.12) 5" xfId="14328"/>
    <cellStyle name="1_Don gia Du thau ( XL19)_Bao cao tinh hinh thuc hien KH 2009 den 31-01-10_Ke hoach 2012 theo doi (giai ngan 30.6.12) 5 2" xfId="30744"/>
    <cellStyle name="1_Don gia Du thau ( XL19)_Bao cao tinh hinh thuc hien KH 2009 den 31-01-10_Ke hoach 2012 theo doi (giai ngan 30.6.12) 6" xfId="14329"/>
    <cellStyle name="1_Don gia Du thau ( XL19)_Bao cao tinh hinh thuc hien KH 2009 den 31-01-10_Ke hoach 2012 theo doi (giai ngan 30.6.12) 6 2" xfId="30745"/>
    <cellStyle name="1_Don gia Du thau ( XL19)_Bao cao tinh hinh thuc hien KH 2009 den 31-01-10_Ke hoach 2012 theo doi (giai ngan 30.6.12) 7" xfId="30730"/>
    <cellStyle name="1_Don gia Du thau ( XL19)_BC von DTPT 6 thang 2012" xfId="14330"/>
    <cellStyle name="1_Don gia Du thau ( XL19)_BC von DTPT 6 thang 2012 2" xfId="14331"/>
    <cellStyle name="1_Don gia Du thau ( XL19)_BC von DTPT 6 thang 2012 2 2" xfId="14332"/>
    <cellStyle name="1_Don gia Du thau ( XL19)_BC von DTPT 6 thang 2012 2 2 2" xfId="30748"/>
    <cellStyle name="1_Don gia Du thau ( XL19)_BC von DTPT 6 thang 2012 2 3" xfId="14333"/>
    <cellStyle name="1_Don gia Du thau ( XL19)_BC von DTPT 6 thang 2012 2 3 2" xfId="30749"/>
    <cellStyle name="1_Don gia Du thau ( XL19)_BC von DTPT 6 thang 2012 2 4" xfId="14334"/>
    <cellStyle name="1_Don gia Du thau ( XL19)_BC von DTPT 6 thang 2012 2 4 2" xfId="30750"/>
    <cellStyle name="1_Don gia Du thau ( XL19)_BC von DTPT 6 thang 2012 2 5" xfId="30747"/>
    <cellStyle name="1_Don gia Du thau ( XL19)_BC von DTPT 6 thang 2012 3" xfId="14335"/>
    <cellStyle name="1_Don gia Du thau ( XL19)_BC von DTPT 6 thang 2012 3 2" xfId="30751"/>
    <cellStyle name="1_Don gia Du thau ( XL19)_BC von DTPT 6 thang 2012 4" xfId="14336"/>
    <cellStyle name="1_Don gia Du thau ( XL19)_BC von DTPT 6 thang 2012 4 2" xfId="30752"/>
    <cellStyle name="1_Don gia Du thau ( XL19)_BC von DTPT 6 thang 2012 5" xfId="14337"/>
    <cellStyle name="1_Don gia Du thau ( XL19)_BC von DTPT 6 thang 2012 5 2" xfId="30753"/>
    <cellStyle name="1_Don gia Du thau ( XL19)_BC von DTPT 6 thang 2012 6" xfId="30746"/>
    <cellStyle name="1_Don gia Du thau ( XL19)_Bieu du thao QD von ho tro co MT" xfId="14338"/>
    <cellStyle name="1_Don gia Du thau ( XL19)_Bieu du thao QD von ho tro co MT 2" xfId="14339"/>
    <cellStyle name="1_Don gia Du thau ( XL19)_Bieu du thao QD von ho tro co MT 2 2" xfId="14340"/>
    <cellStyle name="1_Don gia Du thau ( XL19)_Bieu du thao QD von ho tro co MT 2 2 2" xfId="30756"/>
    <cellStyle name="1_Don gia Du thau ( XL19)_Bieu du thao QD von ho tro co MT 2 3" xfId="14341"/>
    <cellStyle name="1_Don gia Du thau ( XL19)_Bieu du thao QD von ho tro co MT 2 3 2" xfId="30757"/>
    <cellStyle name="1_Don gia Du thau ( XL19)_Bieu du thao QD von ho tro co MT 2 4" xfId="14342"/>
    <cellStyle name="1_Don gia Du thau ( XL19)_Bieu du thao QD von ho tro co MT 2 4 2" xfId="30758"/>
    <cellStyle name="1_Don gia Du thau ( XL19)_Bieu du thao QD von ho tro co MT 2 5" xfId="30755"/>
    <cellStyle name="1_Don gia Du thau ( XL19)_Bieu du thao QD von ho tro co MT 3" xfId="14343"/>
    <cellStyle name="1_Don gia Du thau ( XL19)_Bieu du thao QD von ho tro co MT 3 2" xfId="30759"/>
    <cellStyle name="1_Don gia Du thau ( XL19)_Bieu du thao QD von ho tro co MT 4" xfId="14344"/>
    <cellStyle name="1_Don gia Du thau ( XL19)_Bieu du thao QD von ho tro co MT 4 2" xfId="30760"/>
    <cellStyle name="1_Don gia Du thau ( XL19)_Bieu du thao QD von ho tro co MT 5" xfId="14345"/>
    <cellStyle name="1_Don gia Du thau ( XL19)_Bieu du thao QD von ho tro co MT 5 2" xfId="30761"/>
    <cellStyle name="1_Don gia Du thau ( XL19)_Bieu du thao QD von ho tro co MT 6" xfId="30754"/>
    <cellStyle name="1_Don gia Du thau ( XL19)_Book1" xfId="14346"/>
    <cellStyle name="1_Don gia Du thau ( XL19)_Book1 2" xfId="14347"/>
    <cellStyle name="1_Don gia Du thau ( XL19)_Book1 2 2" xfId="14348"/>
    <cellStyle name="1_Don gia Du thau ( XL19)_Book1 2 2 2" xfId="30764"/>
    <cellStyle name="1_Don gia Du thau ( XL19)_Book1 2 3" xfId="14349"/>
    <cellStyle name="1_Don gia Du thau ( XL19)_Book1 2 3 2" xfId="30765"/>
    <cellStyle name="1_Don gia Du thau ( XL19)_Book1 2 4" xfId="14350"/>
    <cellStyle name="1_Don gia Du thau ( XL19)_Book1 2 4 2" xfId="30766"/>
    <cellStyle name="1_Don gia Du thau ( XL19)_Book1 2 5" xfId="30763"/>
    <cellStyle name="1_Don gia Du thau ( XL19)_Book1 3" xfId="14351"/>
    <cellStyle name="1_Don gia Du thau ( XL19)_Book1 3 2" xfId="14352"/>
    <cellStyle name="1_Don gia Du thau ( XL19)_Book1 3 2 2" xfId="30768"/>
    <cellStyle name="1_Don gia Du thau ( XL19)_Book1 3 3" xfId="14353"/>
    <cellStyle name="1_Don gia Du thau ( XL19)_Book1 3 3 2" xfId="30769"/>
    <cellStyle name="1_Don gia Du thau ( XL19)_Book1 3 4" xfId="14354"/>
    <cellStyle name="1_Don gia Du thau ( XL19)_Book1 3 4 2" xfId="30770"/>
    <cellStyle name="1_Don gia Du thau ( XL19)_Book1 3 5" xfId="30767"/>
    <cellStyle name="1_Don gia Du thau ( XL19)_Book1 4" xfId="14355"/>
    <cellStyle name="1_Don gia Du thau ( XL19)_Book1 4 2" xfId="30771"/>
    <cellStyle name="1_Don gia Du thau ( XL19)_Book1 5" xfId="14356"/>
    <cellStyle name="1_Don gia Du thau ( XL19)_Book1 5 2" xfId="30772"/>
    <cellStyle name="1_Don gia Du thau ( XL19)_Book1 6" xfId="14357"/>
    <cellStyle name="1_Don gia Du thau ( XL19)_Book1 6 2" xfId="30773"/>
    <cellStyle name="1_Don gia Du thau ( XL19)_Book1 7" xfId="30762"/>
    <cellStyle name="1_Don gia Du thau ( XL19)_Book1_BC von DTPT 6 thang 2012" xfId="14358"/>
    <cellStyle name="1_Don gia Du thau ( XL19)_Book1_BC von DTPT 6 thang 2012 2" xfId="14359"/>
    <cellStyle name="1_Don gia Du thau ( XL19)_Book1_BC von DTPT 6 thang 2012 2 2" xfId="14360"/>
    <cellStyle name="1_Don gia Du thau ( XL19)_Book1_BC von DTPT 6 thang 2012 2 2 2" xfId="30776"/>
    <cellStyle name="1_Don gia Du thau ( XL19)_Book1_BC von DTPT 6 thang 2012 2 3" xfId="14361"/>
    <cellStyle name="1_Don gia Du thau ( XL19)_Book1_BC von DTPT 6 thang 2012 2 3 2" xfId="30777"/>
    <cellStyle name="1_Don gia Du thau ( XL19)_Book1_BC von DTPT 6 thang 2012 2 4" xfId="14362"/>
    <cellStyle name="1_Don gia Du thau ( XL19)_Book1_BC von DTPT 6 thang 2012 2 4 2" xfId="30778"/>
    <cellStyle name="1_Don gia Du thau ( XL19)_Book1_BC von DTPT 6 thang 2012 2 5" xfId="30775"/>
    <cellStyle name="1_Don gia Du thau ( XL19)_Book1_BC von DTPT 6 thang 2012 3" xfId="14363"/>
    <cellStyle name="1_Don gia Du thau ( XL19)_Book1_BC von DTPT 6 thang 2012 3 2" xfId="14364"/>
    <cellStyle name="1_Don gia Du thau ( XL19)_Book1_BC von DTPT 6 thang 2012 3 2 2" xfId="30780"/>
    <cellStyle name="1_Don gia Du thau ( XL19)_Book1_BC von DTPT 6 thang 2012 3 3" xfId="14365"/>
    <cellStyle name="1_Don gia Du thau ( XL19)_Book1_BC von DTPT 6 thang 2012 3 3 2" xfId="30781"/>
    <cellStyle name="1_Don gia Du thau ( XL19)_Book1_BC von DTPT 6 thang 2012 3 4" xfId="14366"/>
    <cellStyle name="1_Don gia Du thau ( XL19)_Book1_BC von DTPT 6 thang 2012 3 4 2" xfId="30782"/>
    <cellStyle name="1_Don gia Du thau ( XL19)_Book1_BC von DTPT 6 thang 2012 3 5" xfId="30779"/>
    <cellStyle name="1_Don gia Du thau ( XL19)_Book1_BC von DTPT 6 thang 2012 4" xfId="14367"/>
    <cellStyle name="1_Don gia Du thau ( XL19)_Book1_BC von DTPT 6 thang 2012 4 2" xfId="30783"/>
    <cellStyle name="1_Don gia Du thau ( XL19)_Book1_BC von DTPT 6 thang 2012 5" xfId="14368"/>
    <cellStyle name="1_Don gia Du thau ( XL19)_Book1_BC von DTPT 6 thang 2012 5 2" xfId="30784"/>
    <cellStyle name="1_Don gia Du thau ( XL19)_Book1_BC von DTPT 6 thang 2012 6" xfId="14369"/>
    <cellStyle name="1_Don gia Du thau ( XL19)_Book1_BC von DTPT 6 thang 2012 6 2" xfId="30785"/>
    <cellStyle name="1_Don gia Du thau ( XL19)_Book1_BC von DTPT 6 thang 2012 7" xfId="30774"/>
    <cellStyle name="1_Don gia Du thau ( XL19)_Book1_Bieu du thao QD von ho tro co MT" xfId="14370"/>
    <cellStyle name="1_Don gia Du thau ( XL19)_Book1_Bieu du thao QD von ho tro co MT 2" xfId="14371"/>
    <cellStyle name="1_Don gia Du thau ( XL19)_Book1_Bieu du thao QD von ho tro co MT 2 2" xfId="14372"/>
    <cellStyle name="1_Don gia Du thau ( XL19)_Book1_Bieu du thao QD von ho tro co MT 2 2 2" xfId="30788"/>
    <cellStyle name="1_Don gia Du thau ( XL19)_Book1_Bieu du thao QD von ho tro co MT 2 3" xfId="14373"/>
    <cellStyle name="1_Don gia Du thau ( XL19)_Book1_Bieu du thao QD von ho tro co MT 2 3 2" xfId="30789"/>
    <cellStyle name="1_Don gia Du thau ( XL19)_Book1_Bieu du thao QD von ho tro co MT 2 4" xfId="14374"/>
    <cellStyle name="1_Don gia Du thau ( XL19)_Book1_Bieu du thao QD von ho tro co MT 2 4 2" xfId="30790"/>
    <cellStyle name="1_Don gia Du thau ( XL19)_Book1_Bieu du thao QD von ho tro co MT 2 5" xfId="30787"/>
    <cellStyle name="1_Don gia Du thau ( XL19)_Book1_Bieu du thao QD von ho tro co MT 3" xfId="14375"/>
    <cellStyle name="1_Don gia Du thau ( XL19)_Book1_Bieu du thao QD von ho tro co MT 3 2" xfId="14376"/>
    <cellStyle name="1_Don gia Du thau ( XL19)_Book1_Bieu du thao QD von ho tro co MT 3 2 2" xfId="30792"/>
    <cellStyle name="1_Don gia Du thau ( XL19)_Book1_Bieu du thao QD von ho tro co MT 3 3" xfId="14377"/>
    <cellStyle name="1_Don gia Du thau ( XL19)_Book1_Bieu du thao QD von ho tro co MT 3 3 2" xfId="30793"/>
    <cellStyle name="1_Don gia Du thau ( XL19)_Book1_Bieu du thao QD von ho tro co MT 3 4" xfId="14378"/>
    <cellStyle name="1_Don gia Du thau ( XL19)_Book1_Bieu du thao QD von ho tro co MT 3 4 2" xfId="30794"/>
    <cellStyle name="1_Don gia Du thau ( XL19)_Book1_Bieu du thao QD von ho tro co MT 3 5" xfId="30791"/>
    <cellStyle name="1_Don gia Du thau ( XL19)_Book1_Bieu du thao QD von ho tro co MT 4" xfId="14379"/>
    <cellStyle name="1_Don gia Du thau ( XL19)_Book1_Bieu du thao QD von ho tro co MT 4 2" xfId="30795"/>
    <cellStyle name="1_Don gia Du thau ( XL19)_Book1_Bieu du thao QD von ho tro co MT 5" xfId="14380"/>
    <cellStyle name="1_Don gia Du thau ( XL19)_Book1_Bieu du thao QD von ho tro co MT 5 2" xfId="30796"/>
    <cellStyle name="1_Don gia Du thau ( XL19)_Book1_Bieu du thao QD von ho tro co MT 6" xfId="14381"/>
    <cellStyle name="1_Don gia Du thau ( XL19)_Book1_Bieu du thao QD von ho tro co MT 6 2" xfId="30797"/>
    <cellStyle name="1_Don gia Du thau ( XL19)_Book1_Bieu du thao QD von ho tro co MT 7" xfId="30786"/>
    <cellStyle name="1_Don gia Du thau ( XL19)_Book1_Hoan chinh KH 2012 (o nha)" xfId="14382"/>
    <cellStyle name="1_Don gia Du thau ( XL19)_Book1_Hoan chinh KH 2012 (o nha) 2" xfId="14383"/>
    <cellStyle name="1_Don gia Du thau ( XL19)_Book1_Hoan chinh KH 2012 (o nha) 2 2" xfId="14384"/>
    <cellStyle name="1_Don gia Du thau ( XL19)_Book1_Hoan chinh KH 2012 (o nha) 2 2 2" xfId="30800"/>
    <cellStyle name="1_Don gia Du thau ( XL19)_Book1_Hoan chinh KH 2012 (o nha) 2 3" xfId="14385"/>
    <cellStyle name="1_Don gia Du thau ( XL19)_Book1_Hoan chinh KH 2012 (o nha) 2 3 2" xfId="30801"/>
    <cellStyle name="1_Don gia Du thau ( XL19)_Book1_Hoan chinh KH 2012 (o nha) 2 4" xfId="14386"/>
    <cellStyle name="1_Don gia Du thau ( XL19)_Book1_Hoan chinh KH 2012 (o nha) 2 4 2" xfId="30802"/>
    <cellStyle name="1_Don gia Du thau ( XL19)_Book1_Hoan chinh KH 2012 (o nha) 2 5" xfId="30799"/>
    <cellStyle name="1_Don gia Du thau ( XL19)_Book1_Hoan chinh KH 2012 (o nha) 3" xfId="14387"/>
    <cellStyle name="1_Don gia Du thau ( XL19)_Book1_Hoan chinh KH 2012 (o nha) 3 2" xfId="14388"/>
    <cellStyle name="1_Don gia Du thau ( XL19)_Book1_Hoan chinh KH 2012 (o nha) 3 2 2" xfId="30804"/>
    <cellStyle name="1_Don gia Du thau ( XL19)_Book1_Hoan chinh KH 2012 (o nha) 3 3" xfId="14389"/>
    <cellStyle name="1_Don gia Du thau ( XL19)_Book1_Hoan chinh KH 2012 (o nha) 3 3 2" xfId="30805"/>
    <cellStyle name="1_Don gia Du thau ( XL19)_Book1_Hoan chinh KH 2012 (o nha) 3 4" xfId="14390"/>
    <cellStyle name="1_Don gia Du thau ( XL19)_Book1_Hoan chinh KH 2012 (o nha) 3 4 2" xfId="30806"/>
    <cellStyle name="1_Don gia Du thau ( XL19)_Book1_Hoan chinh KH 2012 (o nha) 3 5" xfId="30803"/>
    <cellStyle name="1_Don gia Du thau ( XL19)_Book1_Hoan chinh KH 2012 (o nha) 4" xfId="14391"/>
    <cellStyle name="1_Don gia Du thau ( XL19)_Book1_Hoan chinh KH 2012 (o nha) 4 2" xfId="30807"/>
    <cellStyle name="1_Don gia Du thau ( XL19)_Book1_Hoan chinh KH 2012 (o nha) 5" xfId="14392"/>
    <cellStyle name="1_Don gia Du thau ( XL19)_Book1_Hoan chinh KH 2012 (o nha) 5 2" xfId="30808"/>
    <cellStyle name="1_Don gia Du thau ( XL19)_Book1_Hoan chinh KH 2012 (o nha) 6" xfId="14393"/>
    <cellStyle name="1_Don gia Du thau ( XL19)_Book1_Hoan chinh KH 2012 (o nha) 6 2" xfId="30809"/>
    <cellStyle name="1_Don gia Du thau ( XL19)_Book1_Hoan chinh KH 2012 (o nha) 7" xfId="30798"/>
    <cellStyle name="1_Don gia Du thau ( XL19)_Book1_Hoan chinh KH 2012 (o nha)_Bao cao giai ngan quy I" xfId="14394"/>
    <cellStyle name="1_Don gia Du thau ( XL19)_Book1_Hoan chinh KH 2012 (o nha)_Bao cao giai ngan quy I 2" xfId="14395"/>
    <cellStyle name="1_Don gia Du thau ( XL19)_Book1_Hoan chinh KH 2012 (o nha)_Bao cao giai ngan quy I 2 2" xfId="14396"/>
    <cellStyle name="1_Don gia Du thau ( XL19)_Book1_Hoan chinh KH 2012 (o nha)_Bao cao giai ngan quy I 2 2 2" xfId="30812"/>
    <cellStyle name="1_Don gia Du thau ( XL19)_Book1_Hoan chinh KH 2012 (o nha)_Bao cao giai ngan quy I 2 3" xfId="14397"/>
    <cellStyle name="1_Don gia Du thau ( XL19)_Book1_Hoan chinh KH 2012 (o nha)_Bao cao giai ngan quy I 2 3 2" xfId="30813"/>
    <cellStyle name="1_Don gia Du thau ( XL19)_Book1_Hoan chinh KH 2012 (o nha)_Bao cao giai ngan quy I 2 4" xfId="14398"/>
    <cellStyle name="1_Don gia Du thau ( XL19)_Book1_Hoan chinh KH 2012 (o nha)_Bao cao giai ngan quy I 2 4 2" xfId="30814"/>
    <cellStyle name="1_Don gia Du thau ( XL19)_Book1_Hoan chinh KH 2012 (o nha)_Bao cao giai ngan quy I 2 5" xfId="30811"/>
    <cellStyle name="1_Don gia Du thau ( XL19)_Book1_Hoan chinh KH 2012 (o nha)_Bao cao giai ngan quy I 3" xfId="14399"/>
    <cellStyle name="1_Don gia Du thau ( XL19)_Book1_Hoan chinh KH 2012 (o nha)_Bao cao giai ngan quy I 3 2" xfId="14400"/>
    <cellStyle name="1_Don gia Du thau ( XL19)_Book1_Hoan chinh KH 2012 (o nha)_Bao cao giai ngan quy I 3 2 2" xfId="30816"/>
    <cellStyle name="1_Don gia Du thau ( XL19)_Book1_Hoan chinh KH 2012 (o nha)_Bao cao giai ngan quy I 3 3" xfId="14401"/>
    <cellStyle name="1_Don gia Du thau ( XL19)_Book1_Hoan chinh KH 2012 (o nha)_Bao cao giai ngan quy I 3 3 2" xfId="30817"/>
    <cellStyle name="1_Don gia Du thau ( XL19)_Book1_Hoan chinh KH 2012 (o nha)_Bao cao giai ngan quy I 3 4" xfId="14402"/>
    <cellStyle name="1_Don gia Du thau ( XL19)_Book1_Hoan chinh KH 2012 (o nha)_Bao cao giai ngan quy I 3 4 2" xfId="30818"/>
    <cellStyle name="1_Don gia Du thau ( XL19)_Book1_Hoan chinh KH 2012 (o nha)_Bao cao giai ngan quy I 3 5" xfId="30815"/>
    <cellStyle name="1_Don gia Du thau ( XL19)_Book1_Hoan chinh KH 2012 (o nha)_Bao cao giai ngan quy I 4" xfId="14403"/>
    <cellStyle name="1_Don gia Du thau ( XL19)_Book1_Hoan chinh KH 2012 (o nha)_Bao cao giai ngan quy I 4 2" xfId="30819"/>
    <cellStyle name="1_Don gia Du thau ( XL19)_Book1_Hoan chinh KH 2012 (o nha)_Bao cao giai ngan quy I 5" xfId="14404"/>
    <cellStyle name="1_Don gia Du thau ( XL19)_Book1_Hoan chinh KH 2012 (o nha)_Bao cao giai ngan quy I 5 2" xfId="30820"/>
    <cellStyle name="1_Don gia Du thau ( XL19)_Book1_Hoan chinh KH 2012 (o nha)_Bao cao giai ngan quy I 6" xfId="14405"/>
    <cellStyle name="1_Don gia Du thau ( XL19)_Book1_Hoan chinh KH 2012 (o nha)_Bao cao giai ngan quy I 6 2" xfId="30821"/>
    <cellStyle name="1_Don gia Du thau ( XL19)_Book1_Hoan chinh KH 2012 (o nha)_Bao cao giai ngan quy I 7" xfId="30810"/>
    <cellStyle name="1_Don gia Du thau ( XL19)_Book1_Hoan chinh KH 2012 (o nha)_BC von DTPT 6 thang 2012" xfId="14406"/>
    <cellStyle name="1_Don gia Du thau ( XL19)_Book1_Hoan chinh KH 2012 (o nha)_BC von DTPT 6 thang 2012 2" xfId="14407"/>
    <cellStyle name="1_Don gia Du thau ( XL19)_Book1_Hoan chinh KH 2012 (o nha)_BC von DTPT 6 thang 2012 2 2" xfId="14408"/>
    <cellStyle name="1_Don gia Du thau ( XL19)_Book1_Hoan chinh KH 2012 (o nha)_BC von DTPT 6 thang 2012 2 2 2" xfId="30824"/>
    <cellStyle name="1_Don gia Du thau ( XL19)_Book1_Hoan chinh KH 2012 (o nha)_BC von DTPT 6 thang 2012 2 3" xfId="14409"/>
    <cellStyle name="1_Don gia Du thau ( XL19)_Book1_Hoan chinh KH 2012 (o nha)_BC von DTPT 6 thang 2012 2 3 2" xfId="30825"/>
    <cellStyle name="1_Don gia Du thau ( XL19)_Book1_Hoan chinh KH 2012 (o nha)_BC von DTPT 6 thang 2012 2 4" xfId="14410"/>
    <cellStyle name="1_Don gia Du thau ( XL19)_Book1_Hoan chinh KH 2012 (o nha)_BC von DTPT 6 thang 2012 2 4 2" xfId="30826"/>
    <cellStyle name="1_Don gia Du thau ( XL19)_Book1_Hoan chinh KH 2012 (o nha)_BC von DTPT 6 thang 2012 2 5" xfId="30823"/>
    <cellStyle name="1_Don gia Du thau ( XL19)_Book1_Hoan chinh KH 2012 (o nha)_BC von DTPT 6 thang 2012 3" xfId="14411"/>
    <cellStyle name="1_Don gia Du thau ( XL19)_Book1_Hoan chinh KH 2012 (o nha)_BC von DTPT 6 thang 2012 3 2" xfId="14412"/>
    <cellStyle name="1_Don gia Du thau ( XL19)_Book1_Hoan chinh KH 2012 (o nha)_BC von DTPT 6 thang 2012 3 2 2" xfId="30828"/>
    <cellStyle name="1_Don gia Du thau ( XL19)_Book1_Hoan chinh KH 2012 (o nha)_BC von DTPT 6 thang 2012 3 3" xfId="14413"/>
    <cellStyle name="1_Don gia Du thau ( XL19)_Book1_Hoan chinh KH 2012 (o nha)_BC von DTPT 6 thang 2012 3 3 2" xfId="30829"/>
    <cellStyle name="1_Don gia Du thau ( XL19)_Book1_Hoan chinh KH 2012 (o nha)_BC von DTPT 6 thang 2012 3 4" xfId="14414"/>
    <cellStyle name="1_Don gia Du thau ( XL19)_Book1_Hoan chinh KH 2012 (o nha)_BC von DTPT 6 thang 2012 3 4 2" xfId="30830"/>
    <cellStyle name="1_Don gia Du thau ( XL19)_Book1_Hoan chinh KH 2012 (o nha)_BC von DTPT 6 thang 2012 3 5" xfId="30827"/>
    <cellStyle name="1_Don gia Du thau ( XL19)_Book1_Hoan chinh KH 2012 (o nha)_BC von DTPT 6 thang 2012 4" xfId="14415"/>
    <cellStyle name="1_Don gia Du thau ( XL19)_Book1_Hoan chinh KH 2012 (o nha)_BC von DTPT 6 thang 2012 4 2" xfId="30831"/>
    <cellStyle name="1_Don gia Du thau ( XL19)_Book1_Hoan chinh KH 2012 (o nha)_BC von DTPT 6 thang 2012 5" xfId="14416"/>
    <cellStyle name="1_Don gia Du thau ( XL19)_Book1_Hoan chinh KH 2012 (o nha)_BC von DTPT 6 thang 2012 5 2" xfId="30832"/>
    <cellStyle name="1_Don gia Du thau ( XL19)_Book1_Hoan chinh KH 2012 (o nha)_BC von DTPT 6 thang 2012 6" xfId="14417"/>
    <cellStyle name="1_Don gia Du thau ( XL19)_Book1_Hoan chinh KH 2012 (o nha)_BC von DTPT 6 thang 2012 6 2" xfId="30833"/>
    <cellStyle name="1_Don gia Du thau ( XL19)_Book1_Hoan chinh KH 2012 (o nha)_BC von DTPT 6 thang 2012 7" xfId="30822"/>
    <cellStyle name="1_Don gia Du thau ( XL19)_Book1_Hoan chinh KH 2012 (o nha)_Bieu du thao QD von ho tro co MT" xfId="14418"/>
    <cellStyle name="1_Don gia Du thau ( XL19)_Book1_Hoan chinh KH 2012 (o nha)_Bieu du thao QD von ho tro co MT 2" xfId="14419"/>
    <cellStyle name="1_Don gia Du thau ( XL19)_Book1_Hoan chinh KH 2012 (o nha)_Bieu du thao QD von ho tro co MT 2 2" xfId="14420"/>
    <cellStyle name="1_Don gia Du thau ( XL19)_Book1_Hoan chinh KH 2012 (o nha)_Bieu du thao QD von ho tro co MT 2 2 2" xfId="30836"/>
    <cellStyle name="1_Don gia Du thau ( XL19)_Book1_Hoan chinh KH 2012 (o nha)_Bieu du thao QD von ho tro co MT 2 3" xfId="14421"/>
    <cellStyle name="1_Don gia Du thau ( XL19)_Book1_Hoan chinh KH 2012 (o nha)_Bieu du thao QD von ho tro co MT 2 3 2" xfId="30837"/>
    <cellStyle name="1_Don gia Du thau ( XL19)_Book1_Hoan chinh KH 2012 (o nha)_Bieu du thao QD von ho tro co MT 2 4" xfId="14422"/>
    <cellStyle name="1_Don gia Du thau ( XL19)_Book1_Hoan chinh KH 2012 (o nha)_Bieu du thao QD von ho tro co MT 2 4 2" xfId="30838"/>
    <cellStyle name="1_Don gia Du thau ( XL19)_Book1_Hoan chinh KH 2012 (o nha)_Bieu du thao QD von ho tro co MT 2 5" xfId="30835"/>
    <cellStyle name="1_Don gia Du thau ( XL19)_Book1_Hoan chinh KH 2012 (o nha)_Bieu du thao QD von ho tro co MT 3" xfId="14423"/>
    <cellStyle name="1_Don gia Du thau ( XL19)_Book1_Hoan chinh KH 2012 (o nha)_Bieu du thao QD von ho tro co MT 3 2" xfId="14424"/>
    <cellStyle name="1_Don gia Du thau ( XL19)_Book1_Hoan chinh KH 2012 (o nha)_Bieu du thao QD von ho tro co MT 3 2 2" xfId="30840"/>
    <cellStyle name="1_Don gia Du thau ( XL19)_Book1_Hoan chinh KH 2012 (o nha)_Bieu du thao QD von ho tro co MT 3 3" xfId="14425"/>
    <cellStyle name="1_Don gia Du thau ( XL19)_Book1_Hoan chinh KH 2012 (o nha)_Bieu du thao QD von ho tro co MT 3 3 2" xfId="30841"/>
    <cellStyle name="1_Don gia Du thau ( XL19)_Book1_Hoan chinh KH 2012 (o nha)_Bieu du thao QD von ho tro co MT 3 4" xfId="14426"/>
    <cellStyle name="1_Don gia Du thau ( XL19)_Book1_Hoan chinh KH 2012 (o nha)_Bieu du thao QD von ho tro co MT 3 4 2" xfId="30842"/>
    <cellStyle name="1_Don gia Du thau ( XL19)_Book1_Hoan chinh KH 2012 (o nha)_Bieu du thao QD von ho tro co MT 3 5" xfId="30839"/>
    <cellStyle name="1_Don gia Du thau ( XL19)_Book1_Hoan chinh KH 2012 (o nha)_Bieu du thao QD von ho tro co MT 4" xfId="14427"/>
    <cellStyle name="1_Don gia Du thau ( XL19)_Book1_Hoan chinh KH 2012 (o nha)_Bieu du thao QD von ho tro co MT 4 2" xfId="30843"/>
    <cellStyle name="1_Don gia Du thau ( XL19)_Book1_Hoan chinh KH 2012 (o nha)_Bieu du thao QD von ho tro co MT 5" xfId="14428"/>
    <cellStyle name="1_Don gia Du thau ( XL19)_Book1_Hoan chinh KH 2012 (o nha)_Bieu du thao QD von ho tro co MT 5 2" xfId="30844"/>
    <cellStyle name="1_Don gia Du thau ( XL19)_Book1_Hoan chinh KH 2012 (o nha)_Bieu du thao QD von ho tro co MT 6" xfId="14429"/>
    <cellStyle name="1_Don gia Du thau ( XL19)_Book1_Hoan chinh KH 2012 (o nha)_Bieu du thao QD von ho tro co MT 6 2" xfId="30845"/>
    <cellStyle name="1_Don gia Du thau ( XL19)_Book1_Hoan chinh KH 2012 (o nha)_Bieu du thao QD von ho tro co MT 7" xfId="30834"/>
    <cellStyle name="1_Don gia Du thau ( XL19)_Book1_Hoan chinh KH 2012 (o nha)_Ke hoach 2012 theo doi (giai ngan 30.6.12)" xfId="14430"/>
    <cellStyle name="1_Don gia Du thau ( XL19)_Book1_Hoan chinh KH 2012 (o nha)_Ke hoach 2012 theo doi (giai ngan 30.6.12) 2" xfId="14431"/>
    <cellStyle name="1_Don gia Du thau ( XL19)_Book1_Hoan chinh KH 2012 (o nha)_Ke hoach 2012 theo doi (giai ngan 30.6.12) 2 2" xfId="14432"/>
    <cellStyle name="1_Don gia Du thau ( XL19)_Book1_Hoan chinh KH 2012 (o nha)_Ke hoach 2012 theo doi (giai ngan 30.6.12) 2 2 2" xfId="30848"/>
    <cellStyle name="1_Don gia Du thau ( XL19)_Book1_Hoan chinh KH 2012 (o nha)_Ke hoach 2012 theo doi (giai ngan 30.6.12) 2 3" xfId="14433"/>
    <cellStyle name="1_Don gia Du thau ( XL19)_Book1_Hoan chinh KH 2012 (o nha)_Ke hoach 2012 theo doi (giai ngan 30.6.12) 2 3 2" xfId="30849"/>
    <cellStyle name="1_Don gia Du thau ( XL19)_Book1_Hoan chinh KH 2012 (o nha)_Ke hoach 2012 theo doi (giai ngan 30.6.12) 2 4" xfId="14434"/>
    <cellStyle name="1_Don gia Du thau ( XL19)_Book1_Hoan chinh KH 2012 (o nha)_Ke hoach 2012 theo doi (giai ngan 30.6.12) 2 4 2" xfId="30850"/>
    <cellStyle name="1_Don gia Du thau ( XL19)_Book1_Hoan chinh KH 2012 (o nha)_Ke hoach 2012 theo doi (giai ngan 30.6.12) 2 5" xfId="30847"/>
    <cellStyle name="1_Don gia Du thau ( XL19)_Book1_Hoan chinh KH 2012 (o nha)_Ke hoach 2012 theo doi (giai ngan 30.6.12) 3" xfId="14435"/>
    <cellStyle name="1_Don gia Du thau ( XL19)_Book1_Hoan chinh KH 2012 (o nha)_Ke hoach 2012 theo doi (giai ngan 30.6.12) 3 2" xfId="14436"/>
    <cellStyle name="1_Don gia Du thau ( XL19)_Book1_Hoan chinh KH 2012 (o nha)_Ke hoach 2012 theo doi (giai ngan 30.6.12) 3 2 2" xfId="30852"/>
    <cellStyle name="1_Don gia Du thau ( XL19)_Book1_Hoan chinh KH 2012 (o nha)_Ke hoach 2012 theo doi (giai ngan 30.6.12) 3 3" xfId="14437"/>
    <cellStyle name="1_Don gia Du thau ( XL19)_Book1_Hoan chinh KH 2012 (o nha)_Ke hoach 2012 theo doi (giai ngan 30.6.12) 3 3 2" xfId="30853"/>
    <cellStyle name="1_Don gia Du thau ( XL19)_Book1_Hoan chinh KH 2012 (o nha)_Ke hoach 2012 theo doi (giai ngan 30.6.12) 3 4" xfId="14438"/>
    <cellStyle name="1_Don gia Du thau ( XL19)_Book1_Hoan chinh KH 2012 (o nha)_Ke hoach 2012 theo doi (giai ngan 30.6.12) 3 4 2" xfId="30854"/>
    <cellStyle name="1_Don gia Du thau ( XL19)_Book1_Hoan chinh KH 2012 (o nha)_Ke hoach 2012 theo doi (giai ngan 30.6.12) 3 5" xfId="30851"/>
    <cellStyle name="1_Don gia Du thau ( XL19)_Book1_Hoan chinh KH 2012 (o nha)_Ke hoach 2012 theo doi (giai ngan 30.6.12) 4" xfId="14439"/>
    <cellStyle name="1_Don gia Du thau ( XL19)_Book1_Hoan chinh KH 2012 (o nha)_Ke hoach 2012 theo doi (giai ngan 30.6.12) 4 2" xfId="30855"/>
    <cellStyle name="1_Don gia Du thau ( XL19)_Book1_Hoan chinh KH 2012 (o nha)_Ke hoach 2012 theo doi (giai ngan 30.6.12) 5" xfId="14440"/>
    <cellStyle name="1_Don gia Du thau ( XL19)_Book1_Hoan chinh KH 2012 (o nha)_Ke hoach 2012 theo doi (giai ngan 30.6.12) 5 2" xfId="30856"/>
    <cellStyle name="1_Don gia Du thau ( XL19)_Book1_Hoan chinh KH 2012 (o nha)_Ke hoach 2012 theo doi (giai ngan 30.6.12) 6" xfId="14441"/>
    <cellStyle name="1_Don gia Du thau ( XL19)_Book1_Hoan chinh KH 2012 (o nha)_Ke hoach 2012 theo doi (giai ngan 30.6.12) 6 2" xfId="30857"/>
    <cellStyle name="1_Don gia Du thau ( XL19)_Book1_Hoan chinh KH 2012 (o nha)_Ke hoach 2012 theo doi (giai ngan 30.6.12) 7" xfId="30846"/>
    <cellStyle name="1_Don gia Du thau ( XL19)_Book1_Hoan chinh KH 2012 Von ho tro co MT" xfId="14442"/>
    <cellStyle name="1_Don gia Du thau ( XL19)_Book1_Hoan chinh KH 2012 Von ho tro co MT (chi tiet)" xfId="14443"/>
    <cellStyle name="1_Don gia Du thau ( XL19)_Book1_Hoan chinh KH 2012 Von ho tro co MT (chi tiet) 2" xfId="14444"/>
    <cellStyle name="1_Don gia Du thau ( XL19)_Book1_Hoan chinh KH 2012 Von ho tro co MT (chi tiet) 2 2" xfId="14445"/>
    <cellStyle name="1_Don gia Du thau ( XL19)_Book1_Hoan chinh KH 2012 Von ho tro co MT (chi tiet) 2 2 2" xfId="30861"/>
    <cellStyle name="1_Don gia Du thau ( XL19)_Book1_Hoan chinh KH 2012 Von ho tro co MT (chi tiet) 2 3" xfId="14446"/>
    <cellStyle name="1_Don gia Du thau ( XL19)_Book1_Hoan chinh KH 2012 Von ho tro co MT (chi tiet) 2 3 2" xfId="30862"/>
    <cellStyle name="1_Don gia Du thau ( XL19)_Book1_Hoan chinh KH 2012 Von ho tro co MT (chi tiet) 2 4" xfId="14447"/>
    <cellStyle name="1_Don gia Du thau ( XL19)_Book1_Hoan chinh KH 2012 Von ho tro co MT (chi tiet) 2 4 2" xfId="30863"/>
    <cellStyle name="1_Don gia Du thau ( XL19)_Book1_Hoan chinh KH 2012 Von ho tro co MT (chi tiet) 2 5" xfId="30860"/>
    <cellStyle name="1_Don gia Du thau ( XL19)_Book1_Hoan chinh KH 2012 Von ho tro co MT (chi tiet) 3" xfId="14448"/>
    <cellStyle name="1_Don gia Du thau ( XL19)_Book1_Hoan chinh KH 2012 Von ho tro co MT (chi tiet) 3 2" xfId="14449"/>
    <cellStyle name="1_Don gia Du thau ( XL19)_Book1_Hoan chinh KH 2012 Von ho tro co MT (chi tiet) 3 2 2" xfId="30865"/>
    <cellStyle name="1_Don gia Du thau ( XL19)_Book1_Hoan chinh KH 2012 Von ho tro co MT (chi tiet) 3 3" xfId="14450"/>
    <cellStyle name="1_Don gia Du thau ( XL19)_Book1_Hoan chinh KH 2012 Von ho tro co MT (chi tiet) 3 3 2" xfId="30866"/>
    <cellStyle name="1_Don gia Du thau ( XL19)_Book1_Hoan chinh KH 2012 Von ho tro co MT (chi tiet) 3 4" xfId="14451"/>
    <cellStyle name="1_Don gia Du thau ( XL19)_Book1_Hoan chinh KH 2012 Von ho tro co MT (chi tiet) 3 4 2" xfId="30867"/>
    <cellStyle name="1_Don gia Du thau ( XL19)_Book1_Hoan chinh KH 2012 Von ho tro co MT (chi tiet) 3 5" xfId="30864"/>
    <cellStyle name="1_Don gia Du thau ( XL19)_Book1_Hoan chinh KH 2012 Von ho tro co MT (chi tiet) 4" xfId="14452"/>
    <cellStyle name="1_Don gia Du thau ( XL19)_Book1_Hoan chinh KH 2012 Von ho tro co MT (chi tiet) 4 2" xfId="30868"/>
    <cellStyle name="1_Don gia Du thau ( XL19)_Book1_Hoan chinh KH 2012 Von ho tro co MT (chi tiet) 5" xfId="14453"/>
    <cellStyle name="1_Don gia Du thau ( XL19)_Book1_Hoan chinh KH 2012 Von ho tro co MT (chi tiet) 5 2" xfId="30869"/>
    <cellStyle name="1_Don gia Du thau ( XL19)_Book1_Hoan chinh KH 2012 Von ho tro co MT (chi tiet) 6" xfId="14454"/>
    <cellStyle name="1_Don gia Du thau ( XL19)_Book1_Hoan chinh KH 2012 Von ho tro co MT (chi tiet) 6 2" xfId="30870"/>
    <cellStyle name="1_Don gia Du thau ( XL19)_Book1_Hoan chinh KH 2012 Von ho tro co MT (chi tiet) 7" xfId="30859"/>
    <cellStyle name="1_Don gia Du thau ( XL19)_Book1_Hoan chinh KH 2012 Von ho tro co MT 10" xfId="14455"/>
    <cellStyle name="1_Don gia Du thau ( XL19)_Book1_Hoan chinh KH 2012 Von ho tro co MT 10 2" xfId="14456"/>
    <cellStyle name="1_Don gia Du thau ( XL19)_Book1_Hoan chinh KH 2012 Von ho tro co MT 10 2 2" xfId="30872"/>
    <cellStyle name="1_Don gia Du thau ( XL19)_Book1_Hoan chinh KH 2012 Von ho tro co MT 10 3" xfId="14457"/>
    <cellStyle name="1_Don gia Du thau ( XL19)_Book1_Hoan chinh KH 2012 Von ho tro co MT 10 3 2" xfId="30873"/>
    <cellStyle name="1_Don gia Du thau ( XL19)_Book1_Hoan chinh KH 2012 Von ho tro co MT 10 4" xfId="14458"/>
    <cellStyle name="1_Don gia Du thau ( XL19)_Book1_Hoan chinh KH 2012 Von ho tro co MT 10 4 2" xfId="30874"/>
    <cellStyle name="1_Don gia Du thau ( XL19)_Book1_Hoan chinh KH 2012 Von ho tro co MT 10 5" xfId="30871"/>
    <cellStyle name="1_Don gia Du thau ( XL19)_Book1_Hoan chinh KH 2012 Von ho tro co MT 11" xfId="14459"/>
    <cellStyle name="1_Don gia Du thau ( XL19)_Book1_Hoan chinh KH 2012 Von ho tro co MT 11 2" xfId="14460"/>
    <cellStyle name="1_Don gia Du thau ( XL19)_Book1_Hoan chinh KH 2012 Von ho tro co MT 11 2 2" xfId="30876"/>
    <cellStyle name="1_Don gia Du thau ( XL19)_Book1_Hoan chinh KH 2012 Von ho tro co MT 11 3" xfId="14461"/>
    <cellStyle name="1_Don gia Du thau ( XL19)_Book1_Hoan chinh KH 2012 Von ho tro co MT 11 3 2" xfId="30877"/>
    <cellStyle name="1_Don gia Du thau ( XL19)_Book1_Hoan chinh KH 2012 Von ho tro co MT 11 4" xfId="14462"/>
    <cellStyle name="1_Don gia Du thau ( XL19)_Book1_Hoan chinh KH 2012 Von ho tro co MT 11 4 2" xfId="30878"/>
    <cellStyle name="1_Don gia Du thau ( XL19)_Book1_Hoan chinh KH 2012 Von ho tro co MT 11 5" xfId="30875"/>
    <cellStyle name="1_Don gia Du thau ( XL19)_Book1_Hoan chinh KH 2012 Von ho tro co MT 12" xfId="14463"/>
    <cellStyle name="1_Don gia Du thau ( XL19)_Book1_Hoan chinh KH 2012 Von ho tro co MT 12 2" xfId="14464"/>
    <cellStyle name="1_Don gia Du thau ( XL19)_Book1_Hoan chinh KH 2012 Von ho tro co MT 12 2 2" xfId="30880"/>
    <cellStyle name="1_Don gia Du thau ( XL19)_Book1_Hoan chinh KH 2012 Von ho tro co MT 12 3" xfId="14465"/>
    <cellStyle name="1_Don gia Du thau ( XL19)_Book1_Hoan chinh KH 2012 Von ho tro co MT 12 3 2" xfId="30881"/>
    <cellStyle name="1_Don gia Du thau ( XL19)_Book1_Hoan chinh KH 2012 Von ho tro co MT 12 4" xfId="14466"/>
    <cellStyle name="1_Don gia Du thau ( XL19)_Book1_Hoan chinh KH 2012 Von ho tro co MT 12 4 2" xfId="30882"/>
    <cellStyle name="1_Don gia Du thau ( XL19)_Book1_Hoan chinh KH 2012 Von ho tro co MT 12 5" xfId="30879"/>
    <cellStyle name="1_Don gia Du thau ( XL19)_Book1_Hoan chinh KH 2012 Von ho tro co MT 13" xfId="14467"/>
    <cellStyle name="1_Don gia Du thau ( XL19)_Book1_Hoan chinh KH 2012 Von ho tro co MT 13 2" xfId="14468"/>
    <cellStyle name="1_Don gia Du thau ( XL19)_Book1_Hoan chinh KH 2012 Von ho tro co MT 13 2 2" xfId="30884"/>
    <cellStyle name="1_Don gia Du thau ( XL19)_Book1_Hoan chinh KH 2012 Von ho tro co MT 13 3" xfId="14469"/>
    <cellStyle name="1_Don gia Du thau ( XL19)_Book1_Hoan chinh KH 2012 Von ho tro co MT 13 3 2" xfId="30885"/>
    <cellStyle name="1_Don gia Du thau ( XL19)_Book1_Hoan chinh KH 2012 Von ho tro co MT 13 4" xfId="14470"/>
    <cellStyle name="1_Don gia Du thau ( XL19)_Book1_Hoan chinh KH 2012 Von ho tro co MT 13 4 2" xfId="30886"/>
    <cellStyle name="1_Don gia Du thau ( XL19)_Book1_Hoan chinh KH 2012 Von ho tro co MT 13 5" xfId="30883"/>
    <cellStyle name="1_Don gia Du thau ( XL19)_Book1_Hoan chinh KH 2012 Von ho tro co MT 14" xfId="14471"/>
    <cellStyle name="1_Don gia Du thau ( XL19)_Book1_Hoan chinh KH 2012 Von ho tro co MT 14 2" xfId="14472"/>
    <cellStyle name="1_Don gia Du thau ( XL19)_Book1_Hoan chinh KH 2012 Von ho tro co MT 14 2 2" xfId="30888"/>
    <cellStyle name="1_Don gia Du thau ( XL19)_Book1_Hoan chinh KH 2012 Von ho tro co MT 14 3" xfId="14473"/>
    <cellStyle name="1_Don gia Du thau ( XL19)_Book1_Hoan chinh KH 2012 Von ho tro co MT 14 3 2" xfId="30889"/>
    <cellStyle name="1_Don gia Du thau ( XL19)_Book1_Hoan chinh KH 2012 Von ho tro co MT 14 4" xfId="14474"/>
    <cellStyle name="1_Don gia Du thau ( XL19)_Book1_Hoan chinh KH 2012 Von ho tro co MT 14 4 2" xfId="30890"/>
    <cellStyle name="1_Don gia Du thau ( XL19)_Book1_Hoan chinh KH 2012 Von ho tro co MT 14 5" xfId="30887"/>
    <cellStyle name="1_Don gia Du thau ( XL19)_Book1_Hoan chinh KH 2012 Von ho tro co MT 15" xfId="14475"/>
    <cellStyle name="1_Don gia Du thau ( XL19)_Book1_Hoan chinh KH 2012 Von ho tro co MT 15 2" xfId="14476"/>
    <cellStyle name="1_Don gia Du thau ( XL19)_Book1_Hoan chinh KH 2012 Von ho tro co MT 15 2 2" xfId="30892"/>
    <cellStyle name="1_Don gia Du thau ( XL19)_Book1_Hoan chinh KH 2012 Von ho tro co MT 15 3" xfId="14477"/>
    <cellStyle name="1_Don gia Du thau ( XL19)_Book1_Hoan chinh KH 2012 Von ho tro co MT 15 3 2" xfId="30893"/>
    <cellStyle name="1_Don gia Du thau ( XL19)_Book1_Hoan chinh KH 2012 Von ho tro co MT 15 4" xfId="14478"/>
    <cellStyle name="1_Don gia Du thau ( XL19)_Book1_Hoan chinh KH 2012 Von ho tro co MT 15 4 2" xfId="30894"/>
    <cellStyle name="1_Don gia Du thau ( XL19)_Book1_Hoan chinh KH 2012 Von ho tro co MT 15 5" xfId="30891"/>
    <cellStyle name="1_Don gia Du thau ( XL19)_Book1_Hoan chinh KH 2012 Von ho tro co MT 16" xfId="14479"/>
    <cellStyle name="1_Don gia Du thau ( XL19)_Book1_Hoan chinh KH 2012 Von ho tro co MT 16 2" xfId="14480"/>
    <cellStyle name="1_Don gia Du thau ( XL19)_Book1_Hoan chinh KH 2012 Von ho tro co MT 16 2 2" xfId="30896"/>
    <cellStyle name="1_Don gia Du thau ( XL19)_Book1_Hoan chinh KH 2012 Von ho tro co MT 16 3" xfId="14481"/>
    <cellStyle name="1_Don gia Du thau ( XL19)_Book1_Hoan chinh KH 2012 Von ho tro co MT 16 3 2" xfId="30897"/>
    <cellStyle name="1_Don gia Du thau ( XL19)_Book1_Hoan chinh KH 2012 Von ho tro co MT 16 4" xfId="14482"/>
    <cellStyle name="1_Don gia Du thau ( XL19)_Book1_Hoan chinh KH 2012 Von ho tro co MT 16 4 2" xfId="30898"/>
    <cellStyle name="1_Don gia Du thau ( XL19)_Book1_Hoan chinh KH 2012 Von ho tro co MT 16 5" xfId="30895"/>
    <cellStyle name="1_Don gia Du thau ( XL19)_Book1_Hoan chinh KH 2012 Von ho tro co MT 17" xfId="14483"/>
    <cellStyle name="1_Don gia Du thau ( XL19)_Book1_Hoan chinh KH 2012 Von ho tro co MT 17 2" xfId="14484"/>
    <cellStyle name="1_Don gia Du thau ( XL19)_Book1_Hoan chinh KH 2012 Von ho tro co MT 17 2 2" xfId="30900"/>
    <cellStyle name="1_Don gia Du thau ( XL19)_Book1_Hoan chinh KH 2012 Von ho tro co MT 17 3" xfId="14485"/>
    <cellStyle name="1_Don gia Du thau ( XL19)_Book1_Hoan chinh KH 2012 Von ho tro co MT 17 3 2" xfId="30901"/>
    <cellStyle name="1_Don gia Du thau ( XL19)_Book1_Hoan chinh KH 2012 Von ho tro co MT 17 4" xfId="14486"/>
    <cellStyle name="1_Don gia Du thau ( XL19)_Book1_Hoan chinh KH 2012 Von ho tro co MT 17 4 2" xfId="30902"/>
    <cellStyle name="1_Don gia Du thau ( XL19)_Book1_Hoan chinh KH 2012 Von ho tro co MT 17 5" xfId="30899"/>
    <cellStyle name="1_Don gia Du thau ( XL19)_Book1_Hoan chinh KH 2012 Von ho tro co MT 18" xfId="14487"/>
    <cellStyle name="1_Don gia Du thau ( XL19)_Book1_Hoan chinh KH 2012 Von ho tro co MT 18 2" xfId="30903"/>
    <cellStyle name="1_Don gia Du thau ( XL19)_Book1_Hoan chinh KH 2012 Von ho tro co MT 19" xfId="14488"/>
    <cellStyle name="1_Don gia Du thau ( XL19)_Book1_Hoan chinh KH 2012 Von ho tro co MT 19 2" xfId="30904"/>
    <cellStyle name="1_Don gia Du thau ( XL19)_Book1_Hoan chinh KH 2012 Von ho tro co MT 2" xfId="14489"/>
    <cellStyle name="1_Don gia Du thau ( XL19)_Book1_Hoan chinh KH 2012 Von ho tro co MT 2 2" xfId="14490"/>
    <cellStyle name="1_Don gia Du thau ( XL19)_Book1_Hoan chinh KH 2012 Von ho tro co MT 2 2 2" xfId="30906"/>
    <cellStyle name="1_Don gia Du thau ( XL19)_Book1_Hoan chinh KH 2012 Von ho tro co MT 2 3" xfId="14491"/>
    <cellStyle name="1_Don gia Du thau ( XL19)_Book1_Hoan chinh KH 2012 Von ho tro co MT 2 3 2" xfId="30907"/>
    <cellStyle name="1_Don gia Du thau ( XL19)_Book1_Hoan chinh KH 2012 Von ho tro co MT 2 4" xfId="14492"/>
    <cellStyle name="1_Don gia Du thau ( XL19)_Book1_Hoan chinh KH 2012 Von ho tro co MT 2 4 2" xfId="30908"/>
    <cellStyle name="1_Don gia Du thau ( XL19)_Book1_Hoan chinh KH 2012 Von ho tro co MT 2 5" xfId="30905"/>
    <cellStyle name="1_Don gia Du thau ( XL19)_Book1_Hoan chinh KH 2012 Von ho tro co MT 20" xfId="14493"/>
    <cellStyle name="1_Don gia Du thau ( XL19)_Book1_Hoan chinh KH 2012 Von ho tro co MT 20 2" xfId="30909"/>
    <cellStyle name="1_Don gia Du thau ( XL19)_Book1_Hoan chinh KH 2012 Von ho tro co MT 21" xfId="30858"/>
    <cellStyle name="1_Don gia Du thau ( XL19)_Book1_Hoan chinh KH 2012 Von ho tro co MT 3" xfId="14494"/>
    <cellStyle name="1_Don gia Du thau ( XL19)_Book1_Hoan chinh KH 2012 Von ho tro co MT 3 2" xfId="14495"/>
    <cellStyle name="1_Don gia Du thau ( XL19)_Book1_Hoan chinh KH 2012 Von ho tro co MT 3 2 2" xfId="30911"/>
    <cellStyle name="1_Don gia Du thau ( XL19)_Book1_Hoan chinh KH 2012 Von ho tro co MT 3 3" xfId="14496"/>
    <cellStyle name="1_Don gia Du thau ( XL19)_Book1_Hoan chinh KH 2012 Von ho tro co MT 3 3 2" xfId="30912"/>
    <cellStyle name="1_Don gia Du thau ( XL19)_Book1_Hoan chinh KH 2012 Von ho tro co MT 3 4" xfId="14497"/>
    <cellStyle name="1_Don gia Du thau ( XL19)_Book1_Hoan chinh KH 2012 Von ho tro co MT 3 4 2" xfId="30913"/>
    <cellStyle name="1_Don gia Du thau ( XL19)_Book1_Hoan chinh KH 2012 Von ho tro co MT 3 5" xfId="30910"/>
    <cellStyle name="1_Don gia Du thau ( XL19)_Book1_Hoan chinh KH 2012 Von ho tro co MT 4" xfId="14498"/>
    <cellStyle name="1_Don gia Du thau ( XL19)_Book1_Hoan chinh KH 2012 Von ho tro co MT 4 2" xfId="14499"/>
    <cellStyle name="1_Don gia Du thau ( XL19)_Book1_Hoan chinh KH 2012 Von ho tro co MT 4 2 2" xfId="30915"/>
    <cellStyle name="1_Don gia Du thau ( XL19)_Book1_Hoan chinh KH 2012 Von ho tro co MT 4 3" xfId="14500"/>
    <cellStyle name="1_Don gia Du thau ( XL19)_Book1_Hoan chinh KH 2012 Von ho tro co MT 4 3 2" xfId="30916"/>
    <cellStyle name="1_Don gia Du thau ( XL19)_Book1_Hoan chinh KH 2012 Von ho tro co MT 4 4" xfId="14501"/>
    <cellStyle name="1_Don gia Du thau ( XL19)_Book1_Hoan chinh KH 2012 Von ho tro co MT 4 4 2" xfId="30917"/>
    <cellStyle name="1_Don gia Du thau ( XL19)_Book1_Hoan chinh KH 2012 Von ho tro co MT 4 5" xfId="30914"/>
    <cellStyle name="1_Don gia Du thau ( XL19)_Book1_Hoan chinh KH 2012 Von ho tro co MT 5" xfId="14502"/>
    <cellStyle name="1_Don gia Du thau ( XL19)_Book1_Hoan chinh KH 2012 Von ho tro co MT 5 2" xfId="14503"/>
    <cellStyle name="1_Don gia Du thau ( XL19)_Book1_Hoan chinh KH 2012 Von ho tro co MT 5 2 2" xfId="30919"/>
    <cellStyle name="1_Don gia Du thau ( XL19)_Book1_Hoan chinh KH 2012 Von ho tro co MT 5 3" xfId="14504"/>
    <cellStyle name="1_Don gia Du thau ( XL19)_Book1_Hoan chinh KH 2012 Von ho tro co MT 5 3 2" xfId="30920"/>
    <cellStyle name="1_Don gia Du thau ( XL19)_Book1_Hoan chinh KH 2012 Von ho tro co MT 5 4" xfId="14505"/>
    <cellStyle name="1_Don gia Du thau ( XL19)_Book1_Hoan chinh KH 2012 Von ho tro co MT 5 4 2" xfId="30921"/>
    <cellStyle name="1_Don gia Du thau ( XL19)_Book1_Hoan chinh KH 2012 Von ho tro co MT 5 5" xfId="30918"/>
    <cellStyle name="1_Don gia Du thau ( XL19)_Book1_Hoan chinh KH 2012 Von ho tro co MT 6" xfId="14506"/>
    <cellStyle name="1_Don gia Du thau ( XL19)_Book1_Hoan chinh KH 2012 Von ho tro co MT 6 2" xfId="14507"/>
    <cellStyle name="1_Don gia Du thau ( XL19)_Book1_Hoan chinh KH 2012 Von ho tro co MT 6 2 2" xfId="30923"/>
    <cellStyle name="1_Don gia Du thau ( XL19)_Book1_Hoan chinh KH 2012 Von ho tro co MT 6 3" xfId="14508"/>
    <cellStyle name="1_Don gia Du thau ( XL19)_Book1_Hoan chinh KH 2012 Von ho tro co MT 6 3 2" xfId="30924"/>
    <cellStyle name="1_Don gia Du thau ( XL19)_Book1_Hoan chinh KH 2012 Von ho tro co MT 6 4" xfId="14509"/>
    <cellStyle name="1_Don gia Du thau ( XL19)_Book1_Hoan chinh KH 2012 Von ho tro co MT 6 4 2" xfId="30925"/>
    <cellStyle name="1_Don gia Du thau ( XL19)_Book1_Hoan chinh KH 2012 Von ho tro co MT 6 5" xfId="30922"/>
    <cellStyle name="1_Don gia Du thau ( XL19)_Book1_Hoan chinh KH 2012 Von ho tro co MT 7" xfId="14510"/>
    <cellStyle name="1_Don gia Du thau ( XL19)_Book1_Hoan chinh KH 2012 Von ho tro co MT 7 2" xfId="14511"/>
    <cellStyle name="1_Don gia Du thau ( XL19)_Book1_Hoan chinh KH 2012 Von ho tro co MT 7 2 2" xfId="30927"/>
    <cellStyle name="1_Don gia Du thau ( XL19)_Book1_Hoan chinh KH 2012 Von ho tro co MT 7 3" xfId="14512"/>
    <cellStyle name="1_Don gia Du thau ( XL19)_Book1_Hoan chinh KH 2012 Von ho tro co MT 7 3 2" xfId="30928"/>
    <cellStyle name="1_Don gia Du thau ( XL19)_Book1_Hoan chinh KH 2012 Von ho tro co MT 7 4" xfId="14513"/>
    <cellStyle name="1_Don gia Du thau ( XL19)_Book1_Hoan chinh KH 2012 Von ho tro co MT 7 4 2" xfId="30929"/>
    <cellStyle name="1_Don gia Du thau ( XL19)_Book1_Hoan chinh KH 2012 Von ho tro co MT 7 5" xfId="30926"/>
    <cellStyle name="1_Don gia Du thau ( XL19)_Book1_Hoan chinh KH 2012 Von ho tro co MT 8" xfId="14514"/>
    <cellStyle name="1_Don gia Du thau ( XL19)_Book1_Hoan chinh KH 2012 Von ho tro co MT 8 2" xfId="14515"/>
    <cellStyle name="1_Don gia Du thau ( XL19)_Book1_Hoan chinh KH 2012 Von ho tro co MT 8 2 2" xfId="30931"/>
    <cellStyle name="1_Don gia Du thau ( XL19)_Book1_Hoan chinh KH 2012 Von ho tro co MT 8 3" xfId="14516"/>
    <cellStyle name="1_Don gia Du thau ( XL19)_Book1_Hoan chinh KH 2012 Von ho tro co MT 8 3 2" xfId="30932"/>
    <cellStyle name="1_Don gia Du thau ( XL19)_Book1_Hoan chinh KH 2012 Von ho tro co MT 8 4" xfId="14517"/>
    <cellStyle name="1_Don gia Du thau ( XL19)_Book1_Hoan chinh KH 2012 Von ho tro co MT 8 4 2" xfId="30933"/>
    <cellStyle name="1_Don gia Du thau ( XL19)_Book1_Hoan chinh KH 2012 Von ho tro co MT 8 5" xfId="30930"/>
    <cellStyle name="1_Don gia Du thau ( XL19)_Book1_Hoan chinh KH 2012 Von ho tro co MT 9" xfId="14518"/>
    <cellStyle name="1_Don gia Du thau ( XL19)_Book1_Hoan chinh KH 2012 Von ho tro co MT 9 2" xfId="14519"/>
    <cellStyle name="1_Don gia Du thau ( XL19)_Book1_Hoan chinh KH 2012 Von ho tro co MT 9 2 2" xfId="30935"/>
    <cellStyle name="1_Don gia Du thau ( XL19)_Book1_Hoan chinh KH 2012 Von ho tro co MT 9 3" xfId="14520"/>
    <cellStyle name="1_Don gia Du thau ( XL19)_Book1_Hoan chinh KH 2012 Von ho tro co MT 9 3 2" xfId="30936"/>
    <cellStyle name="1_Don gia Du thau ( XL19)_Book1_Hoan chinh KH 2012 Von ho tro co MT 9 4" xfId="14521"/>
    <cellStyle name="1_Don gia Du thau ( XL19)_Book1_Hoan chinh KH 2012 Von ho tro co MT 9 4 2" xfId="30937"/>
    <cellStyle name="1_Don gia Du thau ( XL19)_Book1_Hoan chinh KH 2012 Von ho tro co MT 9 5" xfId="30934"/>
    <cellStyle name="1_Don gia Du thau ( XL19)_Book1_Hoan chinh KH 2012 Von ho tro co MT_Bao cao giai ngan quy I" xfId="14522"/>
    <cellStyle name="1_Don gia Du thau ( XL19)_Book1_Hoan chinh KH 2012 Von ho tro co MT_Bao cao giai ngan quy I 2" xfId="14523"/>
    <cellStyle name="1_Don gia Du thau ( XL19)_Book1_Hoan chinh KH 2012 Von ho tro co MT_Bao cao giai ngan quy I 2 2" xfId="14524"/>
    <cellStyle name="1_Don gia Du thau ( XL19)_Book1_Hoan chinh KH 2012 Von ho tro co MT_Bao cao giai ngan quy I 2 2 2" xfId="30940"/>
    <cellStyle name="1_Don gia Du thau ( XL19)_Book1_Hoan chinh KH 2012 Von ho tro co MT_Bao cao giai ngan quy I 2 3" xfId="14525"/>
    <cellStyle name="1_Don gia Du thau ( XL19)_Book1_Hoan chinh KH 2012 Von ho tro co MT_Bao cao giai ngan quy I 2 3 2" xfId="30941"/>
    <cellStyle name="1_Don gia Du thau ( XL19)_Book1_Hoan chinh KH 2012 Von ho tro co MT_Bao cao giai ngan quy I 2 4" xfId="14526"/>
    <cellStyle name="1_Don gia Du thau ( XL19)_Book1_Hoan chinh KH 2012 Von ho tro co MT_Bao cao giai ngan quy I 2 4 2" xfId="30942"/>
    <cellStyle name="1_Don gia Du thau ( XL19)_Book1_Hoan chinh KH 2012 Von ho tro co MT_Bao cao giai ngan quy I 2 5" xfId="30939"/>
    <cellStyle name="1_Don gia Du thau ( XL19)_Book1_Hoan chinh KH 2012 Von ho tro co MT_Bao cao giai ngan quy I 3" xfId="14527"/>
    <cellStyle name="1_Don gia Du thau ( XL19)_Book1_Hoan chinh KH 2012 Von ho tro co MT_Bao cao giai ngan quy I 3 2" xfId="14528"/>
    <cellStyle name="1_Don gia Du thau ( XL19)_Book1_Hoan chinh KH 2012 Von ho tro co MT_Bao cao giai ngan quy I 3 2 2" xfId="30944"/>
    <cellStyle name="1_Don gia Du thau ( XL19)_Book1_Hoan chinh KH 2012 Von ho tro co MT_Bao cao giai ngan quy I 3 3" xfId="14529"/>
    <cellStyle name="1_Don gia Du thau ( XL19)_Book1_Hoan chinh KH 2012 Von ho tro co MT_Bao cao giai ngan quy I 3 3 2" xfId="30945"/>
    <cellStyle name="1_Don gia Du thau ( XL19)_Book1_Hoan chinh KH 2012 Von ho tro co MT_Bao cao giai ngan quy I 3 4" xfId="14530"/>
    <cellStyle name="1_Don gia Du thau ( XL19)_Book1_Hoan chinh KH 2012 Von ho tro co MT_Bao cao giai ngan quy I 3 4 2" xfId="30946"/>
    <cellStyle name="1_Don gia Du thau ( XL19)_Book1_Hoan chinh KH 2012 Von ho tro co MT_Bao cao giai ngan quy I 3 5" xfId="30943"/>
    <cellStyle name="1_Don gia Du thau ( XL19)_Book1_Hoan chinh KH 2012 Von ho tro co MT_Bao cao giai ngan quy I 4" xfId="14531"/>
    <cellStyle name="1_Don gia Du thau ( XL19)_Book1_Hoan chinh KH 2012 Von ho tro co MT_Bao cao giai ngan quy I 4 2" xfId="30947"/>
    <cellStyle name="1_Don gia Du thau ( XL19)_Book1_Hoan chinh KH 2012 Von ho tro co MT_Bao cao giai ngan quy I 5" xfId="14532"/>
    <cellStyle name="1_Don gia Du thau ( XL19)_Book1_Hoan chinh KH 2012 Von ho tro co MT_Bao cao giai ngan quy I 5 2" xfId="30948"/>
    <cellStyle name="1_Don gia Du thau ( XL19)_Book1_Hoan chinh KH 2012 Von ho tro co MT_Bao cao giai ngan quy I 6" xfId="14533"/>
    <cellStyle name="1_Don gia Du thau ( XL19)_Book1_Hoan chinh KH 2012 Von ho tro co MT_Bao cao giai ngan quy I 6 2" xfId="30949"/>
    <cellStyle name="1_Don gia Du thau ( XL19)_Book1_Hoan chinh KH 2012 Von ho tro co MT_Bao cao giai ngan quy I 7" xfId="30938"/>
    <cellStyle name="1_Don gia Du thau ( XL19)_Book1_Hoan chinh KH 2012 Von ho tro co MT_BC von DTPT 6 thang 2012" xfId="14534"/>
    <cellStyle name="1_Don gia Du thau ( XL19)_Book1_Hoan chinh KH 2012 Von ho tro co MT_BC von DTPT 6 thang 2012 2" xfId="14535"/>
    <cellStyle name="1_Don gia Du thau ( XL19)_Book1_Hoan chinh KH 2012 Von ho tro co MT_BC von DTPT 6 thang 2012 2 2" xfId="14536"/>
    <cellStyle name="1_Don gia Du thau ( XL19)_Book1_Hoan chinh KH 2012 Von ho tro co MT_BC von DTPT 6 thang 2012 2 2 2" xfId="30952"/>
    <cellStyle name="1_Don gia Du thau ( XL19)_Book1_Hoan chinh KH 2012 Von ho tro co MT_BC von DTPT 6 thang 2012 2 3" xfId="14537"/>
    <cellStyle name="1_Don gia Du thau ( XL19)_Book1_Hoan chinh KH 2012 Von ho tro co MT_BC von DTPT 6 thang 2012 2 3 2" xfId="30953"/>
    <cellStyle name="1_Don gia Du thau ( XL19)_Book1_Hoan chinh KH 2012 Von ho tro co MT_BC von DTPT 6 thang 2012 2 4" xfId="14538"/>
    <cellStyle name="1_Don gia Du thau ( XL19)_Book1_Hoan chinh KH 2012 Von ho tro co MT_BC von DTPT 6 thang 2012 2 4 2" xfId="30954"/>
    <cellStyle name="1_Don gia Du thau ( XL19)_Book1_Hoan chinh KH 2012 Von ho tro co MT_BC von DTPT 6 thang 2012 2 5" xfId="30951"/>
    <cellStyle name="1_Don gia Du thau ( XL19)_Book1_Hoan chinh KH 2012 Von ho tro co MT_BC von DTPT 6 thang 2012 3" xfId="14539"/>
    <cellStyle name="1_Don gia Du thau ( XL19)_Book1_Hoan chinh KH 2012 Von ho tro co MT_BC von DTPT 6 thang 2012 3 2" xfId="14540"/>
    <cellStyle name="1_Don gia Du thau ( XL19)_Book1_Hoan chinh KH 2012 Von ho tro co MT_BC von DTPT 6 thang 2012 3 2 2" xfId="30956"/>
    <cellStyle name="1_Don gia Du thau ( XL19)_Book1_Hoan chinh KH 2012 Von ho tro co MT_BC von DTPT 6 thang 2012 3 3" xfId="14541"/>
    <cellStyle name="1_Don gia Du thau ( XL19)_Book1_Hoan chinh KH 2012 Von ho tro co MT_BC von DTPT 6 thang 2012 3 3 2" xfId="30957"/>
    <cellStyle name="1_Don gia Du thau ( XL19)_Book1_Hoan chinh KH 2012 Von ho tro co MT_BC von DTPT 6 thang 2012 3 4" xfId="14542"/>
    <cellStyle name="1_Don gia Du thau ( XL19)_Book1_Hoan chinh KH 2012 Von ho tro co MT_BC von DTPT 6 thang 2012 3 4 2" xfId="30958"/>
    <cellStyle name="1_Don gia Du thau ( XL19)_Book1_Hoan chinh KH 2012 Von ho tro co MT_BC von DTPT 6 thang 2012 3 5" xfId="30955"/>
    <cellStyle name="1_Don gia Du thau ( XL19)_Book1_Hoan chinh KH 2012 Von ho tro co MT_BC von DTPT 6 thang 2012 4" xfId="14543"/>
    <cellStyle name="1_Don gia Du thau ( XL19)_Book1_Hoan chinh KH 2012 Von ho tro co MT_BC von DTPT 6 thang 2012 4 2" xfId="30959"/>
    <cellStyle name="1_Don gia Du thau ( XL19)_Book1_Hoan chinh KH 2012 Von ho tro co MT_BC von DTPT 6 thang 2012 5" xfId="14544"/>
    <cellStyle name="1_Don gia Du thau ( XL19)_Book1_Hoan chinh KH 2012 Von ho tro co MT_BC von DTPT 6 thang 2012 5 2" xfId="30960"/>
    <cellStyle name="1_Don gia Du thau ( XL19)_Book1_Hoan chinh KH 2012 Von ho tro co MT_BC von DTPT 6 thang 2012 6" xfId="14545"/>
    <cellStyle name="1_Don gia Du thau ( XL19)_Book1_Hoan chinh KH 2012 Von ho tro co MT_BC von DTPT 6 thang 2012 6 2" xfId="30961"/>
    <cellStyle name="1_Don gia Du thau ( XL19)_Book1_Hoan chinh KH 2012 Von ho tro co MT_BC von DTPT 6 thang 2012 7" xfId="30950"/>
    <cellStyle name="1_Don gia Du thau ( XL19)_Book1_Hoan chinh KH 2012 Von ho tro co MT_Bieu du thao QD von ho tro co MT" xfId="14546"/>
    <cellStyle name="1_Don gia Du thau ( XL19)_Book1_Hoan chinh KH 2012 Von ho tro co MT_Bieu du thao QD von ho tro co MT 2" xfId="14547"/>
    <cellStyle name="1_Don gia Du thau ( XL19)_Book1_Hoan chinh KH 2012 Von ho tro co MT_Bieu du thao QD von ho tro co MT 2 2" xfId="14548"/>
    <cellStyle name="1_Don gia Du thau ( XL19)_Book1_Hoan chinh KH 2012 Von ho tro co MT_Bieu du thao QD von ho tro co MT 2 2 2" xfId="30964"/>
    <cellStyle name="1_Don gia Du thau ( XL19)_Book1_Hoan chinh KH 2012 Von ho tro co MT_Bieu du thao QD von ho tro co MT 2 3" xfId="14549"/>
    <cellStyle name="1_Don gia Du thau ( XL19)_Book1_Hoan chinh KH 2012 Von ho tro co MT_Bieu du thao QD von ho tro co MT 2 3 2" xfId="30965"/>
    <cellStyle name="1_Don gia Du thau ( XL19)_Book1_Hoan chinh KH 2012 Von ho tro co MT_Bieu du thao QD von ho tro co MT 2 4" xfId="14550"/>
    <cellStyle name="1_Don gia Du thau ( XL19)_Book1_Hoan chinh KH 2012 Von ho tro co MT_Bieu du thao QD von ho tro co MT 2 4 2" xfId="30966"/>
    <cellStyle name="1_Don gia Du thau ( XL19)_Book1_Hoan chinh KH 2012 Von ho tro co MT_Bieu du thao QD von ho tro co MT 2 5" xfId="30963"/>
    <cellStyle name="1_Don gia Du thau ( XL19)_Book1_Hoan chinh KH 2012 Von ho tro co MT_Bieu du thao QD von ho tro co MT 3" xfId="14551"/>
    <cellStyle name="1_Don gia Du thau ( XL19)_Book1_Hoan chinh KH 2012 Von ho tro co MT_Bieu du thao QD von ho tro co MT 3 2" xfId="14552"/>
    <cellStyle name="1_Don gia Du thau ( XL19)_Book1_Hoan chinh KH 2012 Von ho tro co MT_Bieu du thao QD von ho tro co MT 3 2 2" xfId="30968"/>
    <cellStyle name="1_Don gia Du thau ( XL19)_Book1_Hoan chinh KH 2012 Von ho tro co MT_Bieu du thao QD von ho tro co MT 3 3" xfId="14553"/>
    <cellStyle name="1_Don gia Du thau ( XL19)_Book1_Hoan chinh KH 2012 Von ho tro co MT_Bieu du thao QD von ho tro co MT 3 3 2" xfId="30969"/>
    <cellStyle name="1_Don gia Du thau ( XL19)_Book1_Hoan chinh KH 2012 Von ho tro co MT_Bieu du thao QD von ho tro co MT 3 4" xfId="14554"/>
    <cellStyle name="1_Don gia Du thau ( XL19)_Book1_Hoan chinh KH 2012 Von ho tro co MT_Bieu du thao QD von ho tro co MT 3 4 2" xfId="30970"/>
    <cellStyle name="1_Don gia Du thau ( XL19)_Book1_Hoan chinh KH 2012 Von ho tro co MT_Bieu du thao QD von ho tro co MT 3 5" xfId="30967"/>
    <cellStyle name="1_Don gia Du thau ( XL19)_Book1_Hoan chinh KH 2012 Von ho tro co MT_Bieu du thao QD von ho tro co MT 4" xfId="14555"/>
    <cellStyle name="1_Don gia Du thau ( XL19)_Book1_Hoan chinh KH 2012 Von ho tro co MT_Bieu du thao QD von ho tro co MT 4 2" xfId="30971"/>
    <cellStyle name="1_Don gia Du thau ( XL19)_Book1_Hoan chinh KH 2012 Von ho tro co MT_Bieu du thao QD von ho tro co MT 5" xfId="14556"/>
    <cellStyle name="1_Don gia Du thau ( XL19)_Book1_Hoan chinh KH 2012 Von ho tro co MT_Bieu du thao QD von ho tro co MT 5 2" xfId="30972"/>
    <cellStyle name="1_Don gia Du thau ( XL19)_Book1_Hoan chinh KH 2012 Von ho tro co MT_Bieu du thao QD von ho tro co MT 6" xfId="14557"/>
    <cellStyle name="1_Don gia Du thau ( XL19)_Book1_Hoan chinh KH 2012 Von ho tro co MT_Bieu du thao QD von ho tro co MT 6 2" xfId="30973"/>
    <cellStyle name="1_Don gia Du thau ( XL19)_Book1_Hoan chinh KH 2012 Von ho tro co MT_Bieu du thao QD von ho tro co MT 7" xfId="30962"/>
    <cellStyle name="1_Don gia Du thau ( XL19)_Book1_Hoan chinh KH 2012 Von ho tro co MT_Ke hoach 2012 theo doi (giai ngan 30.6.12)" xfId="14558"/>
    <cellStyle name="1_Don gia Du thau ( XL19)_Book1_Hoan chinh KH 2012 Von ho tro co MT_Ke hoach 2012 theo doi (giai ngan 30.6.12) 2" xfId="14559"/>
    <cellStyle name="1_Don gia Du thau ( XL19)_Book1_Hoan chinh KH 2012 Von ho tro co MT_Ke hoach 2012 theo doi (giai ngan 30.6.12) 2 2" xfId="14560"/>
    <cellStyle name="1_Don gia Du thau ( XL19)_Book1_Hoan chinh KH 2012 Von ho tro co MT_Ke hoach 2012 theo doi (giai ngan 30.6.12) 2 2 2" xfId="30976"/>
    <cellStyle name="1_Don gia Du thau ( XL19)_Book1_Hoan chinh KH 2012 Von ho tro co MT_Ke hoach 2012 theo doi (giai ngan 30.6.12) 2 3" xfId="14561"/>
    <cellStyle name="1_Don gia Du thau ( XL19)_Book1_Hoan chinh KH 2012 Von ho tro co MT_Ke hoach 2012 theo doi (giai ngan 30.6.12) 2 3 2" xfId="30977"/>
    <cellStyle name="1_Don gia Du thau ( XL19)_Book1_Hoan chinh KH 2012 Von ho tro co MT_Ke hoach 2012 theo doi (giai ngan 30.6.12) 2 4" xfId="14562"/>
    <cellStyle name="1_Don gia Du thau ( XL19)_Book1_Hoan chinh KH 2012 Von ho tro co MT_Ke hoach 2012 theo doi (giai ngan 30.6.12) 2 4 2" xfId="30978"/>
    <cellStyle name="1_Don gia Du thau ( XL19)_Book1_Hoan chinh KH 2012 Von ho tro co MT_Ke hoach 2012 theo doi (giai ngan 30.6.12) 2 5" xfId="30975"/>
    <cellStyle name="1_Don gia Du thau ( XL19)_Book1_Hoan chinh KH 2012 Von ho tro co MT_Ke hoach 2012 theo doi (giai ngan 30.6.12) 3" xfId="14563"/>
    <cellStyle name="1_Don gia Du thau ( XL19)_Book1_Hoan chinh KH 2012 Von ho tro co MT_Ke hoach 2012 theo doi (giai ngan 30.6.12) 3 2" xfId="14564"/>
    <cellStyle name="1_Don gia Du thau ( XL19)_Book1_Hoan chinh KH 2012 Von ho tro co MT_Ke hoach 2012 theo doi (giai ngan 30.6.12) 3 2 2" xfId="30980"/>
    <cellStyle name="1_Don gia Du thau ( XL19)_Book1_Hoan chinh KH 2012 Von ho tro co MT_Ke hoach 2012 theo doi (giai ngan 30.6.12) 3 3" xfId="14565"/>
    <cellStyle name="1_Don gia Du thau ( XL19)_Book1_Hoan chinh KH 2012 Von ho tro co MT_Ke hoach 2012 theo doi (giai ngan 30.6.12) 3 3 2" xfId="30981"/>
    <cellStyle name="1_Don gia Du thau ( XL19)_Book1_Hoan chinh KH 2012 Von ho tro co MT_Ke hoach 2012 theo doi (giai ngan 30.6.12) 3 4" xfId="14566"/>
    <cellStyle name="1_Don gia Du thau ( XL19)_Book1_Hoan chinh KH 2012 Von ho tro co MT_Ke hoach 2012 theo doi (giai ngan 30.6.12) 3 4 2" xfId="30982"/>
    <cellStyle name="1_Don gia Du thau ( XL19)_Book1_Hoan chinh KH 2012 Von ho tro co MT_Ke hoach 2012 theo doi (giai ngan 30.6.12) 3 5" xfId="30979"/>
    <cellStyle name="1_Don gia Du thau ( XL19)_Book1_Hoan chinh KH 2012 Von ho tro co MT_Ke hoach 2012 theo doi (giai ngan 30.6.12) 4" xfId="14567"/>
    <cellStyle name="1_Don gia Du thau ( XL19)_Book1_Hoan chinh KH 2012 Von ho tro co MT_Ke hoach 2012 theo doi (giai ngan 30.6.12) 4 2" xfId="30983"/>
    <cellStyle name="1_Don gia Du thau ( XL19)_Book1_Hoan chinh KH 2012 Von ho tro co MT_Ke hoach 2012 theo doi (giai ngan 30.6.12) 5" xfId="14568"/>
    <cellStyle name="1_Don gia Du thau ( XL19)_Book1_Hoan chinh KH 2012 Von ho tro co MT_Ke hoach 2012 theo doi (giai ngan 30.6.12) 5 2" xfId="30984"/>
    <cellStyle name="1_Don gia Du thau ( XL19)_Book1_Hoan chinh KH 2012 Von ho tro co MT_Ke hoach 2012 theo doi (giai ngan 30.6.12) 6" xfId="14569"/>
    <cellStyle name="1_Don gia Du thau ( XL19)_Book1_Hoan chinh KH 2012 Von ho tro co MT_Ke hoach 2012 theo doi (giai ngan 30.6.12) 6 2" xfId="30985"/>
    <cellStyle name="1_Don gia Du thau ( XL19)_Book1_Hoan chinh KH 2012 Von ho tro co MT_Ke hoach 2012 theo doi (giai ngan 30.6.12) 7" xfId="30974"/>
    <cellStyle name="1_Don gia Du thau ( XL19)_Book1_Ke hoach 2012 (theo doi)" xfId="14570"/>
    <cellStyle name="1_Don gia Du thau ( XL19)_Book1_Ke hoach 2012 (theo doi) 2" xfId="14571"/>
    <cellStyle name="1_Don gia Du thau ( XL19)_Book1_Ke hoach 2012 (theo doi) 2 2" xfId="14572"/>
    <cellStyle name="1_Don gia Du thau ( XL19)_Book1_Ke hoach 2012 (theo doi) 2 2 2" xfId="30988"/>
    <cellStyle name="1_Don gia Du thau ( XL19)_Book1_Ke hoach 2012 (theo doi) 2 3" xfId="14573"/>
    <cellStyle name="1_Don gia Du thau ( XL19)_Book1_Ke hoach 2012 (theo doi) 2 3 2" xfId="30989"/>
    <cellStyle name="1_Don gia Du thau ( XL19)_Book1_Ke hoach 2012 (theo doi) 2 4" xfId="14574"/>
    <cellStyle name="1_Don gia Du thau ( XL19)_Book1_Ke hoach 2012 (theo doi) 2 4 2" xfId="30990"/>
    <cellStyle name="1_Don gia Du thau ( XL19)_Book1_Ke hoach 2012 (theo doi) 2 5" xfId="30987"/>
    <cellStyle name="1_Don gia Du thau ( XL19)_Book1_Ke hoach 2012 (theo doi) 3" xfId="14575"/>
    <cellStyle name="1_Don gia Du thau ( XL19)_Book1_Ke hoach 2012 (theo doi) 3 2" xfId="14576"/>
    <cellStyle name="1_Don gia Du thau ( XL19)_Book1_Ke hoach 2012 (theo doi) 3 2 2" xfId="30992"/>
    <cellStyle name="1_Don gia Du thau ( XL19)_Book1_Ke hoach 2012 (theo doi) 3 3" xfId="14577"/>
    <cellStyle name="1_Don gia Du thau ( XL19)_Book1_Ke hoach 2012 (theo doi) 3 3 2" xfId="30993"/>
    <cellStyle name="1_Don gia Du thau ( XL19)_Book1_Ke hoach 2012 (theo doi) 3 4" xfId="14578"/>
    <cellStyle name="1_Don gia Du thau ( XL19)_Book1_Ke hoach 2012 (theo doi) 3 4 2" xfId="30994"/>
    <cellStyle name="1_Don gia Du thau ( XL19)_Book1_Ke hoach 2012 (theo doi) 3 5" xfId="30991"/>
    <cellStyle name="1_Don gia Du thau ( XL19)_Book1_Ke hoach 2012 (theo doi) 4" xfId="14579"/>
    <cellStyle name="1_Don gia Du thau ( XL19)_Book1_Ke hoach 2012 (theo doi) 4 2" xfId="30995"/>
    <cellStyle name="1_Don gia Du thau ( XL19)_Book1_Ke hoach 2012 (theo doi) 5" xfId="14580"/>
    <cellStyle name="1_Don gia Du thau ( XL19)_Book1_Ke hoach 2012 (theo doi) 5 2" xfId="30996"/>
    <cellStyle name="1_Don gia Du thau ( XL19)_Book1_Ke hoach 2012 (theo doi) 6" xfId="14581"/>
    <cellStyle name="1_Don gia Du thau ( XL19)_Book1_Ke hoach 2012 (theo doi) 6 2" xfId="30997"/>
    <cellStyle name="1_Don gia Du thau ( XL19)_Book1_Ke hoach 2012 (theo doi) 7" xfId="30986"/>
    <cellStyle name="1_Don gia Du thau ( XL19)_Book1_Ke hoach 2012 theo doi (giai ngan 30.6.12)" xfId="14582"/>
    <cellStyle name="1_Don gia Du thau ( XL19)_Book1_Ke hoach 2012 theo doi (giai ngan 30.6.12) 2" xfId="14583"/>
    <cellStyle name="1_Don gia Du thau ( XL19)_Book1_Ke hoach 2012 theo doi (giai ngan 30.6.12) 2 2" xfId="14584"/>
    <cellStyle name="1_Don gia Du thau ( XL19)_Book1_Ke hoach 2012 theo doi (giai ngan 30.6.12) 2 2 2" xfId="31000"/>
    <cellStyle name="1_Don gia Du thau ( XL19)_Book1_Ke hoach 2012 theo doi (giai ngan 30.6.12) 2 3" xfId="14585"/>
    <cellStyle name="1_Don gia Du thau ( XL19)_Book1_Ke hoach 2012 theo doi (giai ngan 30.6.12) 2 3 2" xfId="31001"/>
    <cellStyle name="1_Don gia Du thau ( XL19)_Book1_Ke hoach 2012 theo doi (giai ngan 30.6.12) 2 4" xfId="14586"/>
    <cellStyle name="1_Don gia Du thau ( XL19)_Book1_Ke hoach 2012 theo doi (giai ngan 30.6.12) 2 4 2" xfId="31002"/>
    <cellStyle name="1_Don gia Du thau ( XL19)_Book1_Ke hoach 2012 theo doi (giai ngan 30.6.12) 2 5" xfId="30999"/>
    <cellStyle name="1_Don gia Du thau ( XL19)_Book1_Ke hoach 2012 theo doi (giai ngan 30.6.12) 3" xfId="14587"/>
    <cellStyle name="1_Don gia Du thau ( XL19)_Book1_Ke hoach 2012 theo doi (giai ngan 30.6.12) 3 2" xfId="14588"/>
    <cellStyle name="1_Don gia Du thau ( XL19)_Book1_Ke hoach 2012 theo doi (giai ngan 30.6.12) 3 2 2" xfId="31004"/>
    <cellStyle name="1_Don gia Du thau ( XL19)_Book1_Ke hoach 2012 theo doi (giai ngan 30.6.12) 3 3" xfId="14589"/>
    <cellStyle name="1_Don gia Du thau ( XL19)_Book1_Ke hoach 2012 theo doi (giai ngan 30.6.12) 3 3 2" xfId="31005"/>
    <cellStyle name="1_Don gia Du thau ( XL19)_Book1_Ke hoach 2012 theo doi (giai ngan 30.6.12) 3 4" xfId="14590"/>
    <cellStyle name="1_Don gia Du thau ( XL19)_Book1_Ke hoach 2012 theo doi (giai ngan 30.6.12) 3 4 2" xfId="31006"/>
    <cellStyle name="1_Don gia Du thau ( XL19)_Book1_Ke hoach 2012 theo doi (giai ngan 30.6.12) 3 5" xfId="31003"/>
    <cellStyle name="1_Don gia Du thau ( XL19)_Book1_Ke hoach 2012 theo doi (giai ngan 30.6.12) 4" xfId="14591"/>
    <cellStyle name="1_Don gia Du thau ( XL19)_Book1_Ke hoach 2012 theo doi (giai ngan 30.6.12) 4 2" xfId="31007"/>
    <cellStyle name="1_Don gia Du thau ( XL19)_Book1_Ke hoach 2012 theo doi (giai ngan 30.6.12) 5" xfId="14592"/>
    <cellStyle name="1_Don gia Du thau ( XL19)_Book1_Ke hoach 2012 theo doi (giai ngan 30.6.12) 5 2" xfId="31008"/>
    <cellStyle name="1_Don gia Du thau ( XL19)_Book1_Ke hoach 2012 theo doi (giai ngan 30.6.12) 6" xfId="14593"/>
    <cellStyle name="1_Don gia Du thau ( XL19)_Book1_Ke hoach 2012 theo doi (giai ngan 30.6.12) 6 2" xfId="31009"/>
    <cellStyle name="1_Don gia Du thau ( XL19)_Book1_Ke hoach 2012 theo doi (giai ngan 30.6.12) 7" xfId="30998"/>
    <cellStyle name="1_Don gia Du thau ( XL19)_Dang ky phan khai von ODA (gui Bo)" xfId="14594"/>
    <cellStyle name="1_Don gia Du thau ( XL19)_Dang ky phan khai von ODA (gui Bo) 2" xfId="14595"/>
    <cellStyle name="1_Don gia Du thau ( XL19)_Dang ky phan khai von ODA (gui Bo) 2 2" xfId="14596"/>
    <cellStyle name="1_Don gia Du thau ( XL19)_Dang ky phan khai von ODA (gui Bo) 2 2 2" xfId="31012"/>
    <cellStyle name="1_Don gia Du thau ( XL19)_Dang ky phan khai von ODA (gui Bo) 2 3" xfId="14597"/>
    <cellStyle name="1_Don gia Du thau ( XL19)_Dang ky phan khai von ODA (gui Bo) 2 3 2" xfId="31013"/>
    <cellStyle name="1_Don gia Du thau ( XL19)_Dang ky phan khai von ODA (gui Bo) 2 4" xfId="14598"/>
    <cellStyle name="1_Don gia Du thau ( XL19)_Dang ky phan khai von ODA (gui Bo) 2 4 2" xfId="31014"/>
    <cellStyle name="1_Don gia Du thau ( XL19)_Dang ky phan khai von ODA (gui Bo) 2 5" xfId="31011"/>
    <cellStyle name="1_Don gia Du thau ( XL19)_Dang ky phan khai von ODA (gui Bo) 3" xfId="14599"/>
    <cellStyle name="1_Don gia Du thau ( XL19)_Dang ky phan khai von ODA (gui Bo) 3 2" xfId="31015"/>
    <cellStyle name="1_Don gia Du thau ( XL19)_Dang ky phan khai von ODA (gui Bo) 4" xfId="14600"/>
    <cellStyle name="1_Don gia Du thau ( XL19)_Dang ky phan khai von ODA (gui Bo) 4 2" xfId="31016"/>
    <cellStyle name="1_Don gia Du thau ( XL19)_Dang ky phan khai von ODA (gui Bo) 5" xfId="14601"/>
    <cellStyle name="1_Don gia Du thau ( XL19)_Dang ky phan khai von ODA (gui Bo) 5 2" xfId="31017"/>
    <cellStyle name="1_Don gia Du thau ( XL19)_Dang ky phan khai von ODA (gui Bo) 6" xfId="31010"/>
    <cellStyle name="1_Don gia Du thau ( XL19)_Dang ky phan khai von ODA (gui Bo)_BC von DTPT 6 thang 2012" xfId="14602"/>
    <cellStyle name="1_Don gia Du thau ( XL19)_Dang ky phan khai von ODA (gui Bo)_BC von DTPT 6 thang 2012 2" xfId="14603"/>
    <cellStyle name="1_Don gia Du thau ( XL19)_Dang ky phan khai von ODA (gui Bo)_BC von DTPT 6 thang 2012 2 2" xfId="14604"/>
    <cellStyle name="1_Don gia Du thau ( XL19)_Dang ky phan khai von ODA (gui Bo)_BC von DTPT 6 thang 2012 2 2 2" xfId="31020"/>
    <cellStyle name="1_Don gia Du thau ( XL19)_Dang ky phan khai von ODA (gui Bo)_BC von DTPT 6 thang 2012 2 3" xfId="14605"/>
    <cellStyle name="1_Don gia Du thau ( XL19)_Dang ky phan khai von ODA (gui Bo)_BC von DTPT 6 thang 2012 2 3 2" xfId="31021"/>
    <cellStyle name="1_Don gia Du thau ( XL19)_Dang ky phan khai von ODA (gui Bo)_BC von DTPT 6 thang 2012 2 4" xfId="14606"/>
    <cellStyle name="1_Don gia Du thau ( XL19)_Dang ky phan khai von ODA (gui Bo)_BC von DTPT 6 thang 2012 2 4 2" xfId="31022"/>
    <cellStyle name="1_Don gia Du thau ( XL19)_Dang ky phan khai von ODA (gui Bo)_BC von DTPT 6 thang 2012 2 5" xfId="31019"/>
    <cellStyle name="1_Don gia Du thau ( XL19)_Dang ky phan khai von ODA (gui Bo)_BC von DTPT 6 thang 2012 3" xfId="14607"/>
    <cellStyle name="1_Don gia Du thau ( XL19)_Dang ky phan khai von ODA (gui Bo)_BC von DTPT 6 thang 2012 3 2" xfId="31023"/>
    <cellStyle name="1_Don gia Du thau ( XL19)_Dang ky phan khai von ODA (gui Bo)_BC von DTPT 6 thang 2012 4" xfId="14608"/>
    <cellStyle name="1_Don gia Du thau ( XL19)_Dang ky phan khai von ODA (gui Bo)_BC von DTPT 6 thang 2012 4 2" xfId="31024"/>
    <cellStyle name="1_Don gia Du thau ( XL19)_Dang ky phan khai von ODA (gui Bo)_BC von DTPT 6 thang 2012 5" xfId="14609"/>
    <cellStyle name="1_Don gia Du thau ( XL19)_Dang ky phan khai von ODA (gui Bo)_BC von DTPT 6 thang 2012 5 2" xfId="31025"/>
    <cellStyle name="1_Don gia Du thau ( XL19)_Dang ky phan khai von ODA (gui Bo)_BC von DTPT 6 thang 2012 6" xfId="31018"/>
    <cellStyle name="1_Don gia Du thau ( XL19)_Dang ky phan khai von ODA (gui Bo)_Bieu du thao QD von ho tro co MT" xfId="14610"/>
    <cellStyle name="1_Don gia Du thau ( XL19)_Dang ky phan khai von ODA (gui Bo)_Bieu du thao QD von ho tro co MT 2" xfId="14611"/>
    <cellStyle name="1_Don gia Du thau ( XL19)_Dang ky phan khai von ODA (gui Bo)_Bieu du thao QD von ho tro co MT 2 2" xfId="14612"/>
    <cellStyle name="1_Don gia Du thau ( XL19)_Dang ky phan khai von ODA (gui Bo)_Bieu du thao QD von ho tro co MT 2 2 2" xfId="31028"/>
    <cellStyle name="1_Don gia Du thau ( XL19)_Dang ky phan khai von ODA (gui Bo)_Bieu du thao QD von ho tro co MT 2 3" xfId="14613"/>
    <cellStyle name="1_Don gia Du thau ( XL19)_Dang ky phan khai von ODA (gui Bo)_Bieu du thao QD von ho tro co MT 2 3 2" xfId="31029"/>
    <cellStyle name="1_Don gia Du thau ( XL19)_Dang ky phan khai von ODA (gui Bo)_Bieu du thao QD von ho tro co MT 2 4" xfId="14614"/>
    <cellStyle name="1_Don gia Du thau ( XL19)_Dang ky phan khai von ODA (gui Bo)_Bieu du thao QD von ho tro co MT 2 4 2" xfId="31030"/>
    <cellStyle name="1_Don gia Du thau ( XL19)_Dang ky phan khai von ODA (gui Bo)_Bieu du thao QD von ho tro co MT 2 5" xfId="31027"/>
    <cellStyle name="1_Don gia Du thau ( XL19)_Dang ky phan khai von ODA (gui Bo)_Bieu du thao QD von ho tro co MT 3" xfId="14615"/>
    <cellStyle name="1_Don gia Du thau ( XL19)_Dang ky phan khai von ODA (gui Bo)_Bieu du thao QD von ho tro co MT 3 2" xfId="31031"/>
    <cellStyle name="1_Don gia Du thau ( XL19)_Dang ky phan khai von ODA (gui Bo)_Bieu du thao QD von ho tro co MT 4" xfId="14616"/>
    <cellStyle name="1_Don gia Du thau ( XL19)_Dang ky phan khai von ODA (gui Bo)_Bieu du thao QD von ho tro co MT 4 2" xfId="31032"/>
    <cellStyle name="1_Don gia Du thau ( XL19)_Dang ky phan khai von ODA (gui Bo)_Bieu du thao QD von ho tro co MT 5" xfId="14617"/>
    <cellStyle name="1_Don gia Du thau ( XL19)_Dang ky phan khai von ODA (gui Bo)_Bieu du thao QD von ho tro co MT 5 2" xfId="31033"/>
    <cellStyle name="1_Don gia Du thau ( XL19)_Dang ky phan khai von ODA (gui Bo)_Bieu du thao QD von ho tro co MT 6" xfId="31026"/>
    <cellStyle name="1_Don gia Du thau ( XL19)_Dang ky phan khai von ODA (gui Bo)_Ke hoach 2012 theo doi (giai ngan 30.6.12)" xfId="14618"/>
    <cellStyle name="1_Don gia Du thau ( XL19)_Dang ky phan khai von ODA (gui Bo)_Ke hoach 2012 theo doi (giai ngan 30.6.12) 2" xfId="14619"/>
    <cellStyle name="1_Don gia Du thau ( XL19)_Dang ky phan khai von ODA (gui Bo)_Ke hoach 2012 theo doi (giai ngan 30.6.12) 2 2" xfId="14620"/>
    <cellStyle name="1_Don gia Du thau ( XL19)_Dang ky phan khai von ODA (gui Bo)_Ke hoach 2012 theo doi (giai ngan 30.6.12) 2 2 2" xfId="31036"/>
    <cellStyle name="1_Don gia Du thau ( XL19)_Dang ky phan khai von ODA (gui Bo)_Ke hoach 2012 theo doi (giai ngan 30.6.12) 2 3" xfId="14621"/>
    <cellStyle name="1_Don gia Du thau ( XL19)_Dang ky phan khai von ODA (gui Bo)_Ke hoach 2012 theo doi (giai ngan 30.6.12) 2 3 2" xfId="31037"/>
    <cellStyle name="1_Don gia Du thau ( XL19)_Dang ky phan khai von ODA (gui Bo)_Ke hoach 2012 theo doi (giai ngan 30.6.12) 2 4" xfId="14622"/>
    <cellStyle name="1_Don gia Du thau ( XL19)_Dang ky phan khai von ODA (gui Bo)_Ke hoach 2012 theo doi (giai ngan 30.6.12) 2 4 2" xfId="31038"/>
    <cellStyle name="1_Don gia Du thau ( XL19)_Dang ky phan khai von ODA (gui Bo)_Ke hoach 2012 theo doi (giai ngan 30.6.12) 2 5" xfId="31035"/>
    <cellStyle name="1_Don gia Du thau ( XL19)_Dang ky phan khai von ODA (gui Bo)_Ke hoach 2012 theo doi (giai ngan 30.6.12) 3" xfId="14623"/>
    <cellStyle name="1_Don gia Du thau ( XL19)_Dang ky phan khai von ODA (gui Bo)_Ke hoach 2012 theo doi (giai ngan 30.6.12) 3 2" xfId="31039"/>
    <cellStyle name="1_Don gia Du thau ( XL19)_Dang ky phan khai von ODA (gui Bo)_Ke hoach 2012 theo doi (giai ngan 30.6.12) 4" xfId="14624"/>
    <cellStyle name="1_Don gia Du thau ( XL19)_Dang ky phan khai von ODA (gui Bo)_Ke hoach 2012 theo doi (giai ngan 30.6.12) 4 2" xfId="31040"/>
    <cellStyle name="1_Don gia Du thau ( XL19)_Dang ky phan khai von ODA (gui Bo)_Ke hoach 2012 theo doi (giai ngan 30.6.12) 5" xfId="14625"/>
    <cellStyle name="1_Don gia Du thau ( XL19)_Dang ky phan khai von ODA (gui Bo)_Ke hoach 2012 theo doi (giai ngan 30.6.12) 5 2" xfId="31041"/>
    <cellStyle name="1_Don gia Du thau ( XL19)_Dang ky phan khai von ODA (gui Bo)_Ke hoach 2012 theo doi (giai ngan 30.6.12) 6" xfId="31034"/>
    <cellStyle name="1_Don gia Du thau ( XL19)_Ke hoach 2012 (theo doi)" xfId="14626"/>
    <cellStyle name="1_Don gia Du thau ( XL19)_Ke hoach 2012 (theo doi) 2" xfId="14627"/>
    <cellStyle name="1_Don gia Du thau ( XL19)_Ke hoach 2012 (theo doi) 2 2" xfId="14628"/>
    <cellStyle name="1_Don gia Du thau ( XL19)_Ke hoach 2012 (theo doi) 2 2 2" xfId="31044"/>
    <cellStyle name="1_Don gia Du thau ( XL19)_Ke hoach 2012 (theo doi) 2 3" xfId="14629"/>
    <cellStyle name="1_Don gia Du thau ( XL19)_Ke hoach 2012 (theo doi) 2 3 2" xfId="31045"/>
    <cellStyle name="1_Don gia Du thau ( XL19)_Ke hoach 2012 (theo doi) 2 4" xfId="14630"/>
    <cellStyle name="1_Don gia Du thau ( XL19)_Ke hoach 2012 (theo doi) 2 4 2" xfId="31046"/>
    <cellStyle name="1_Don gia Du thau ( XL19)_Ke hoach 2012 (theo doi) 2 5" xfId="31043"/>
    <cellStyle name="1_Don gia Du thau ( XL19)_Ke hoach 2012 (theo doi) 3" xfId="14631"/>
    <cellStyle name="1_Don gia Du thau ( XL19)_Ke hoach 2012 (theo doi) 3 2" xfId="31047"/>
    <cellStyle name="1_Don gia Du thau ( XL19)_Ke hoach 2012 (theo doi) 4" xfId="14632"/>
    <cellStyle name="1_Don gia Du thau ( XL19)_Ke hoach 2012 (theo doi) 4 2" xfId="31048"/>
    <cellStyle name="1_Don gia Du thau ( XL19)_Ke hoach 2012 (theo doi) 5" xfId="14633"/>
    <cellStyle name="1_Don gia Du thau ( XL19)_Ke hoach 2012 (theo doi) 5 2" xfId="31049"/>
    <cellStyle name="1_Don gia Du thau ( XL19)_Ke hoach 2012 (theo doi) 6" xfId="31042"/>
    <cellStyle name="1_Don gia Du thau ( XL19)_Ke hoach 2012 theo doi (giai ngan 30.6.12)" xfId="14634"/>
    <cellStyle name="1_Don gia Du thau ( XL19)_Ke hoach 2012 theo doi (giai ngan 30.6.12) 2" xfId="14635"/>
    <cellStyle name="1_Don gia Du thau ( XL19)_Ke hoach 2012 theo doi (giai ngan 30.6.12) 2 2" xfId="14636"/>
    <cellStyle name="1_Don gia Du thau ( XL19)_Ke hoach 2012 theo doi (giai ngan 30.6.12) 2 2 2" xfId="31052"/>
    <cellStyle name="1_Don gia Du thau ( XL19)_Ke hoach 2012 theo doi (giai ngan 30.6.12) 2 3" xfId="14637"/>
    <cellStyle name="1_Don gia Du thau ( XL19)_Ke hoach 2012 theo doi (giai ngan 30.6.12) 2 3 2" xfId="31053"/>
    <cellStyle name="1_Don gia Du thau ( XL19)_Ke hoach 2012 theo doi (giai ngan 30.6.12) 2 4" xfId="14638"/>
    <cellStyle name="1_Don gia Du thau ( XL19)_Ke hoach 2012 theo doi (giai ngan 30.6.12) 2 4 2" xfId="31054"/>
    <cellStyle name="1_Don gia Du thau ( XL19)_Ke hoach 2012 theo doi (giai ngan 30.6.12) 2 5" xfId="31051"/>
    <cellStyle name="1_Don gia Du thau ( XL19)_Ke hoach 2012 theo doi (giai ngan 30.6.12) 3" xfId="14639"/>
    <cellStyle name="1_Don gia Du thau ( XL19)_Ke hoach 2012 theo doi (giai ngan 30.6.12) 3 2" xfId="31055"/>
    <cellStyle name="1_Don gia Du thau ( XL19)_Ke hoach 2012 theo doi (giai ngan 30.6.12) 4" xfId="14640"/>
    <cellStyle name="1_Don gia Du thau ( XL19)_Ke hoach 2012 theo doi (giai ngan 30.6.12) 4 2" xfId="31056"/>
    <cellStyle name="1_Don gia Du thau ( XL19)_Ke hoach 2012 theo doi (giai ngan 30.6.12) 5" xfId="14641"/>
    <cellStyle name="1_Don gia Du thau ( XL19)_Ke hoach 2012 theo doi (giai ngan 30.6.12) 5 2" xfId="31057"/>
    <cellStyle name="1_Don gia Du thau ( XL19)_Ke hoach 2012 theo doi (giai ngan 30.6.12) 6" xfId="31050"/>
    <cellStyle name="1_Don gia Du thau ( XL19)_Tong hop theo doi von TPCP (BC)" xfId="14642"/>
    <cellStyle name="1_Don gia Du thau ( XL19)_Tong hop theo doi von TPCP (BC) 2" xfId="14643"/>
    <cellStyle name="1_Don gia Du thau ( XL19)_Tong hop theo doi von TPCP (BC) 2 2" xfId="14644"/>
    <cellStyle name="1_Don gia Du thau ( XL19)_Tong hop theo doi von TPCP (BC) 2 2 2" xfId="31060"/>
    <cellStyle name="1_Don gia Du thau ( XL19)_Tong hop theo doi von TPCP (BC) 2 3" xfId="14645"/>
    <cellStyle name="1_Don gia Du thau ( XL19)_Tong hop theo doi von TPCP (BC) 2 3 2" xfId="31061"/>
    <cellStyle name="1_Don gia Du thau ( XL19)_Tong hop theo doi von TPCP (BC) 2 4" xfId="14646"/>
    <cellStyle name="1_Don gia Du thau ( XL19)_Tong hop theo doi von TPCP (BC) 2 4 2" xfId="31062"/>
    <cellStyle name="1_Don gia Du thau ( XL19)_Tong hop theo doi von TPCP (BC) 2 5" xfId="31059"/>
    <cellStyle name="1_Don gia Du thau ( XL19)_Tong hop theo doi von TPCP (BC) 3" xfId="14647"/>
    <cellStyle name="1_Don gia Du thau ( XL19)_Tong hop theo doi von TPCP (BC) 3 2" xfId="31063"/>
    <cellStyle name="1_Don gia Du thau ( XL19)_Tong hop theo doi von TPCP (BC) 4" xfId="14648"/>
    <cellStyle name="1_Don gia Du thau ( XL19)_Tong hop theo doi von TPCP (BC) 4 2" xfId="31064"/>
    <cellStyle name="1_Don gia Du thau ( XL19)_Tong hop theo doi von TPCP (BC) 5" xfId="14649"/>
    <cellStyle name="1_Don gia Du thau ( XL19)_Tong hop theo doi von TPCP (BC) 5 2" xfId="31065"/>
    <cellStyle name="1_Don gia Du thau ( XL19)_Tong hop theo doi von TPCP (BC) 6" xfId="31058"/>
    <cellStyle name="1_Don gia Du thau ( XL19)_Tong hop theo doi von TPCP (BC)_BC von DTPT 6 thang 2012" xfId="14650"/>
    <cellStyle name="1_Don gia Du thau ( XL19)_Tong hop theo doi von TPCP (BC)_BC von DTPT 6 thang 2012 2" xfId="14651"/>
    <cellStyle name="1_Don gia Du thau ( XL19)_Tong hop theo doi von TPCP (BC)_BC von DTPT 6 thang 2012 2 2" xfId="14652"/>
    <cellStyle name="1_Don gia Du thau ( XL19)_Tong hop theo doi von TPCP (BC)_BC von DTPT 6 thang 2012 2 2 2" xfId="31068"/>
    <cellStyle name="1_Don gia Du thau ( XL19)_Tong hop theo doi von TPCP (BC)_BC von DTPT 6 thang 2012 2 3" xfId="14653"/>
    <cellStyle name="1_Don gia Du thau ( XL19)_Tong hop theo doi von TPCP (BC)_BC von DTPT 6 thang 2012 2 3 2" xfId="31069"/>
    <cellStyle name="1_Don gia Du thau ( XL19)_Tong hop theo doi von TPCP (BC)_BC von DTPT 6 thang 2012 2 4" xfId="14654"/>
    <cellStyle name="1_Don gia Du thau ( XL19)_Tong hop theo doi von TPCP (BC)_BC von DTPT 6 thang 2012 2 4 2" xfId="31070"/>
    <cellStyle name="1_Don gia Du thau ( XL19)_Tong hop theo doi von TPCP (BC)_BC von DTPT 6 thang 2012 2 5" xfId="31067"/>
    <cellStyle name="1_Don gia Du thau ( XL19)_Tong hop theo doi von TPCP (BC)_BC von DTPT 6 thang 2012 3" xfId="14655"/>
    <cellStyle name="1_Don gia Du thau ( XL19)_Tong hop theo doi von TPCP (BC)_BC von DTPT 6 thang 2012 3 2" xfId="31071"/>
    <cellStyle name="1_Don gia Du thau ( XL19)_Tong hop theo doi von TPCP (BC)_BC von DTPT 6 thang 2012 4" xfId="14656"/>
    <cellStyle name="1_Don gia Du thau ( XL19)_Tong hop theo doi von TPCP (BC)_BC von DTPT 6 thang 2012 4 2" xfId="31072"/>
    <cellStyle name="1_Don gia Du thau ( XL19)_Tong hop theo doi von TPCP (BC)_BC von DTPT 6 thang 2012 5" xfId="14657"/>
    <cellStyle name="1_Don gia Du thau ( XL19)_Tong hop theo doi von TPCP (BC)_BC von DTPT 6 thang 2012 5 2" xfId="31073"/>
    <cellStyle name="1_Don gia Du thau ( XL19)_Tong hop theo doi von TPCP (BC)_BC von DTPT 6 thang 2012 6" xfId="31066"/>
    <cellStyle name="1_Don gia Du thau ( XL19)_Tong hop theo doi von TPCP (BC)_Bieu du thao QD von ho tro co MT" xfId="14658"/>
    <cellStyle name="1_Don gia Du thau ( XL19)_Tong hop theo doi von TPCP (BC)_Bieu du thao QD von ho tro co MT 2" xfId="14659"/>
    <cellStyle name="1_Don gia Du thau ( XL19)_Tong hop theo doi von TPCP (BC)_Bieu du thao QD von ho tro co MT 2 2" xfId="14660"/>
    <cellStyle name="1_Don gia Du thau ( XL19)_Tong hop theo doi von TPCP (BC)_Bieu du thao QD von ho tro co MT 2 2 2" xfId="31076"/>
    <cellStyle name="1_Don gia Du thau ( XL19)_Tong hop theo doi von TPCP (BC)_Bieu du thao QD von ho tro co MT 2 3" xfId="14661"/>
    <cellStyle name="1_Don gia Du thau ( XL19)_Tong hop theo doi von TPCP (BC)_Bieu du thao QD von ho tro co MT 2 3 2" xfId="31077"/>
    <cellStyle name="1_Don gia Du thau ( XL19)_Tong hop theo doi von TPCP (BC)_Bieu du thao QD von ho tro co MT 2 4" xfId="14662"/>
    <cellStyle name="1_Don gia Du thau ( XL19)_Tong hop theo doi von TPCP (BC)_Bieu du thao QD von ho tro co MT 2 4 2" xfId="31078"/>
    <cellStyle name="1_Don gia Du thau ( XL19)_Tong hop theo doi von TPCP (BC)_Bieu du thao QD von ho tro co MT 2 5" xfId="31075"/>
    <cellStyle name="1_Don gia Du thau ( XL19)_Tong hop theo doi von TPCP (BC)_Bieu du thao QD von ho tro co MT 3" xfId="14663"/>
    <cellStyle name="1_Don gia Du thau ( XL19)_Tong hop theo doi von TPCP (BC)_Bieu du thao QD von ho tro co MT 3 2" xfId="31079"/>
    <cellStyle name="1_Don gia Du thau ( XL19)_Tong hop theo doi von TPCP (BC)_Bieu du thao QD von ho tro co MT 4" xfId="14664"/>
    <cellStyle name="1_Don gia Du thau ( XL19)_Tong hop theo doi von TPCP (BC)_Bieu du thao QD von ho tro co MT 4 2" xfId="31080"/>
    <cellStyle name="1_Don gia Du thau ( XL19)_Tong hop theo doi von TPCP (BC)_Bieu du thao QD von ho tro co MT 5" xfId="14665"/>
    <cellStyle name="1_Don gia Du thau ( XL19)_Tong hop theo doi von TPCP (BC)_Bieu du thao QD von ho tro co MT 5 2" xfId="31081"/>
    <cellStyle name="1_Don gia Du thau ( XL19)_Tong hop theo doi von TPCP (BC)_Bieu du thao QD von ho tro co MT 6" xfId="31074"/>
    <cellStyle name="1_Don gia Du thau ( XL19)_Tong hop theo doi von TPCP (BC)_Ke hoach 2012 (theo doi)" xfId="14666"/>
    <cellStyle name="1_Don gia Du thau ( XL19)_Tong hop theo doi von TPCP (BC)_Ke hoach 2012 (theo doi) 2" xfId="14667"/>
    <cellStyle name="1_Don gia Du thau ( XL19)_Tong hop theo doi von TPCP (BC)_Ke hoach 2012 (theo doi) 2 2" xfId="14668"/>
    <cellStyle name="1_Don gia Du thau ( XL19)_Tong hop theo doi von TPCP (BC)_Ke hoach 2012 (theo doi) 2 2 2" xfId="31084"/>
    <cellStyle name="1_Don gia Du thau ( XL19)_Tong hop theo doi von TPCP (BC)_Ke hoach 2012 (theo doi) 2 3" xfId="14669"/>
    <cellStyle name="1_Don gia Du thau ( XL19)_Tong hop theo doi von TPCP (BC)_Ke hoach 2012 (theo doi) 2 3 2" xfId="31085"/>
    <cellStyle name="1_Don gia Du thau ( XL19)_Tong hop theo doi von TPCP (BC)_Ke hoach 2012 (theo doi) 2 4" xfId="14670"/>
    <cellStyle name="1_Don gia Du thau ( XL19)_Tong hop theo doi von TPCP (BC)_Ke hoach 2012 (theo doi) 2 4 2" xfId="31086"/>
    <cellStyle name="1_Don gia Du thau ( XL19)_Tong hop theo doi von TPCP (BC)_Ke hoach 2012 (theo doi) 2 5" xfId="31083"/>
    <cellStyle name="1_Don gia Du thau ( XL19)_Tong hop theo doi von TPCP (BC)_Ke hoach 2012 (theo doi) 3" xfId="14671"/>
    <cellStyle name="1_Don gia Du thau ( XL19)_Tong hop theo doi von TPCP (BC)_Ke hoach 2012 (theo doi) 3 2" xfId="31087"/>
    <cellStyle name="1_Don gia Du thau ( XL19)_Tong hop theo doi von TPCP (BC)_Ke hoach 2012 (theo doi) 4" xfId="14672"/>
    <cellStyle name="1_Don gia Du thau ( XL19)_Tong hop theo doi von TPCP (BC)_Ke hoach 2012 (theo doi) 4 2" xfId="31088"/>
    <cellStyle name="1_Don gia Du thau ( XL19)_Tong hop theo doi von TPCP (BC)_Ke hoach 2012 (theo doi) 5" xfId="14673"/>
    <cellStyle name="1_Don gia Du thau ( XL19)_Tong hop theo doi von TPCP (BC)_Ke hoach 2012 (theo doi) 5 2" xfId="31089"/>
    <cellStyle name="1_Don gia Du thau ( XL19)_Tong hop theo doi von TPCP (BC)_Ke hoach 2012 (theo doi) 6" xfId="31082"/>
    <cellStyle name="1_Don gia Du thau ( XL19)_Tong hop theo doi von TPCP (BC)_Ke hoach 2012 theo doi (giai ngan 30.6.12)" xfId="14674"/>
    <cellStyle name="1_Don gia Du thau ( XL19)_Tong hop theo doi von TPCP (BC)_Ke hoach 2012 theo doi (giai ngan 30.6.12) 2" xfId="14675"/>
    <cellStyle name="1_Don gia Du thau ( XL19)_Tong hop theo doi von TPCP (BC)_Ke hoach 2012 theo doi (giai ngan 30.6.12) 2 2" xfId="14676"/>
    <cellStyle name="1_Don gia Du thau ( XL19)_Tong hop theo doi von TPCP (BC)_Ke hoach 2012 theo doi (giai ngan 30.6.12) 2 2 2" xfId="31092"/>
    <cellStyle name="1_Don gia Du thau ( XL19)_Tong hop theo doi von TPCP (BC)_Ke hoach 2012 theo doi (giai ngan 30.6.12) 2 3" xfId="14677"/>
    <cellStyle name="1_Don gia Du thau ( XL19)_Tong hop theo doi von TPCP (BC)_Ke hoach 2012 theo doi (giai ngan 30.6.12) 2 3 2" xfId="31093"/>
    <cellStyle name="1_Don gia Du thau ( XL19)_Tong hop theo doi von TPCP (BC)_Ke hoach 2012 theo doi (giai ngan 30.6.12) 2 4" xfId="14678"/>
    <cellStyle name="1_Don gia Du thau ( XL19)_Tong hop theo doi von TPCP (BC)_Ke hoach 2012 theo doi (giai ngan 30.6.12) 2 4 2" xfId="31094"/>
    <cellStyle name="1_Don gia Du thau ( XL19)_Tong hop theo doi von TPCP (BC)_Ke hoach 2012 theo doi (giai ngan 30.6.12) 2 5" xfId="31091"/>
    <cellStyle name="1_Don gia Du thau ( XL19)_Tong hop theo doi von TPCP (BC)_Ke hoach 2012 theo doi (giai ngan 30.6.12) 3" xfId="14679"/>
    <cellStyle name="1_Don gia Du thau ( XL19)_Tong hop theo doi von TPCP (BC)_Ke hoach 2012 theo doi (giai ngan 30.6.12) 3 2" xfId="31095"/>
    <cellStyle name="1_Don gia Du thau ( XL19)_Tong hop theo doi von TPCP (BC)_Ke hoach 2012 theo doi (giai ngan 30.6.12) 4" xfId="14680"/>
    <cellStyle name="1_Don gia Du thau ( XL19)_Tong hop theo doi von TPCP (BC)_Ke hoach 2012 theo doi (giai ngan 30.6.12) 4 2" xfId="31096"/>
    <cellStyle name="1_Don gia Du thau ( XL19)_Tong hop theo doi von TPCP (BC)_Ke hoach 2012 theo doi (giai ngan 30.6.12) 5" xfId="14681"/>
    <cellStyle name="1_Don gia Du thau ( XL19)_Tong hop theo doi von TPCP (BC)_Ke hoach 2012 theo doi (giai ngan 30.6.12) 5 2" xfId="31097"/>
    <cellStyle name="1_Don gia Du thau ( XL19)_Tong hop theo doi von TPCP (BC)_Ke hoach 2012 theo doi (giai ngan 30.6.12) 6" xfId="31090"/>
    <cellStyle name="1_Dtdchinh2397" xfId="14682"/>
    <cellStyle name="1_Dtdchinh2397_Nhu cau von dau tu 2013-2015 (LD Vụ sua)" xfId="14683"/>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14684"/>
    <cellStyle name="1_Ke hoach 2010 (theo doi) 2" xfId="14685"/>
    <cellStyle name="1_Ke hoach 2010 (theo doi) 2 2" xfId="14686"/>
    <cellStyle name="1_Ke hoach 2010 (theo doi) 2 2 2" xfId="31100"/>
    <cellStyle name="1_Ke hoach 2010 (theo doi) 2 3" xfId="14687"/>
    <cellStyle name="1_Ke hoach 2010 (theo doi) 2 3 2" xfId="31101"/>
    <cellStyle name="1_Ke hoach 2010 (theo doi) 2 4" xfId="14688"/>
    <cellStyle name="1_Ke hoach 2010 (theo doi) 2 4 2" xfId="31102"/>
    <cellStyle name="1_Ke hoach 2010 (theo doi) 2 5" xfId="31099"/>
    <cellStyle name="1_Ke hoach 2010 (theo doi) 3" xfId="14689"/>
    <cellStyle name="1_Ke hoach 2010 (theo doi) 3 2" xfId="31103"/>
    <cellStyle name="1_Ke hoach 2010 (theo doi) 4" xfId="14690"/>
    <cellStyle name="1_Ke hoach 2010 (theo doi) 4 2" xfId="31104"/>
    <cellStyle name="1_Ke hoach 2010 (theo doi) 5" xfId="14691"/>
    <cellStyle name="1_Ke hoach 2010 (theo doi) 5 2" xfId="31105"/>
    <cellStyle name="1_Ke hoach 2010 (theo doi) 6" xfId="31098"/>
    <cellStyle name="1_Ke hoach 2010 (theo doi)_BC von DTPT 6 thang 2012" xfId="14692"/>
    <cellStyle name="1_Ke hoach 2010 (theo doi)_BC von DTPT 6 thang 2012 2" xfId="14693"/>
    <cellStyle name="1_Ke hoach 2010 (theo doi)_BC von DTPT 6 thang 2012 2 2" xfId="14694"/>
    <cellStyle name="1_Ke hoach 2010 (theo doi)_BC von DTPT 6 thang 2012 2 2 2" xfId="31108"/>
    <cellStyle name="1_Ke hoach 2010 (theo doi)_BC von DTPT 6 thang 2012 2 3" xfId="14695"/>
    <cellStyle name="1_Ke hoach 2010 (theo doi)_BC von DTPT 6 thang 2012 2 3 2" xfId="31109"/>
    <cellStyle name="1_Ke hoach 2010 (theo doi)_BC von DTPT 6 thang 2012 2 4" xfId="14696"/>
    <cellStyle name="1_Ke hoach 2010 (theo doi)_BC von DTPT 6 thang 2012 2 4 2" xfId="31110"/>
    <cellStyle name="1_Ke hoach 2010 (theo doi)_BC von DTPT 6 thang 2012 2 5" xfId="31107"/>
    <cellStyle name="1_Ke hoach 2010 (theo doi)_BC von DTPT 6 thang 2012 3" xfId="14697"/>
    <cellStyle name="1_Ke hoach 2010 (theo doi)_BC von DTPT 6 thang 2012 3 2" xfId="31111"/>
    <cellStyle name="1_Ke hoach 2010 (theo doi)_BC von DTPT 6 thang 2012 4" xfId="14698"/>
    <cellStyle name="1_Ke hoach 2010 (theo doi)_BC von DTPT 6 thang 2012 4 2" xfId="31112"/>
    <cellStyle name="1_Ke hoach 2010 (theo doi)_BC von DTPT 6 thang 2012 5" xfId="14699"/>
    <cellStyle name="1_Ke hoach 2010 (theo doi)_BC von DTPT 6 thang 2012 5 2" xfId="31113"/>
    <cellStyle name="1_Ke hoach 2010 (theo doi)_BC von DTPT 6 thang 2012 6" xfId="31106"/>
    <cellStyle name="1_Ke hoach 2010 (theo doi)_Bieu du thao QD von ho tro co MT" xfId="14700"/>
    <cellStyle name="1_Ke hoach 2010 (theo doi)_Bieu du thao QD von ho tro co MT 2" xfId="14701"/>
    <cellStyle name="1_Ke hoach 2010 (theo doi)_Bieu du thao QD von ho tro co MT 2 2" xfId="14702"/>
    <cellStyle name="1_Ke hoach 2010 (theo doi)_Bieu du thao QD von ho tro co MT 2 2 2" xfId="31116"/>
    <cellStyle name="1_Ke hoach 2010 (theo doi)_Bieu du thao QD von ho tro co MT 2 3" xfId="14703"/>
    <cellStyle name="1_Ke hoach 2010 (theo doi)_Bieu du thao QD von ho tro co MT 2 3 2" xfId="31117"/>
    <cellStyle name="1_Ke hoach 2010 (theo doi)_Bieu du thao QD von ho tro co MT 2 4" xfId="14704"/>
    <cellStyle name="1_Ke hoach 2010 (theo doi)_Bieu du thao QD von ho tro co MT 2 4 2" xfId="31118"/>
    <cellStyle name="1_Ke hoach 2010 (theo doi)_Bieu du thao QD von ho tro co MT 2 5" xfId="31115"/>
    <cellStyle name="1_Ke hoach 2010 (theo doi)_Bieu du thao QD von ho tro co MT 3" xfId="14705"/>
    <cellStyle name="1_Ke hoach 2010 (theo doi)_Bieu du thao QD von ho tro co MT 3 2" xfId="31119"/>
    <cellStyle name="1_Ke hoach 2010 (theo doi)_Bieu du thao QD von ho tro co MT 4" xfId="14706"/>
    <cellStyle name="1_Ke hoach 2010 (theo doi)_Bieu du thao QD von ho tro co MT 4 2" xfId="31120"/>
    <cellStyle name="1_Ke hoach 2010 (theo doi)_Bieu du thao QD von ho tro co MT 5" xfId="14707"/>
    <cellStyle name="1_Ke hoach 2010 (theo doi)_Bieu du thao QD von ho tro co MT 5 2" xfId="31121"/>
    <cellStyle name="1_Ke hoach 2010 (theo doi)_Bieu du thao QD von ho tro co MT 6" xfId="31114"/>
    <cellStyle name="1_Ke hoach 2010 (theo doi)_Ke hoach 2012 (theo doi)" xfId="14708"/>
    <cellStyle name="1_Ke hoach 2010 (theo doi)_Ke hoach 2012 (theo doi) 2" xfId="14709"/>
    <cellStyle name="1_Ke hoach 2010 (theo doi)_Ke hoach 2012 (theo doi) 2 2" xfId="14710"/>
    <cellStyle name="1_Ke hoach 2010 (theo doi)_Ke hoach 2012 (theo doi) 2 2 2" xfId="31124"/>
    <cellStyle name="1_Ke hoach 2010 (theo doi)_Ke hoach 2012 (theo doi) 2 3" xfId="14711"/>
    <cellStyle name="1_Ke hoach 2010 (theo doi)_Ke hoach 2012 (theo doi) 2 3 2" xfId="31125"/>
    <cellStyle name="1_Ke hoach 2010 (theo doi)_Ke hoach 2012 (theo doi) 2 4" xfId="14712"/>
    <cellStyle name="1_Ke hoach 2010 (theo doi)_Ke hoach 2012 (theo doi) 2 4 2" xfId="31126"/>
    <cellStyle name="1_Ke hoach 2010 (theo doi)_Ke hoach 2012 (theo doi) 2 5" xfId="31123"/>
    <cellStyle name="1_Ke hoach 2010 (theo doi)_Ke hoach 2012 (theo doi) 3" xfId="14713"/>
    <cellStyle name="1_Ke hoach 2010 (theo doi)_Ke hoach 2012 (theo doi) 3 2" xfId="31127"/>
    <cellStyle name="1_Ke hoach 2010 (theo doi)_Ke hoach 2012 (theo doi) 4" xfId="14714"/>
    <cellStyle name="1_Ke hoach 2010 (theo doi)_Ke hoach 2012 (theo doi) 4 2" xfId="31128"/>
    <cellStyle name="1_Ke hoach 2010 (theo doi)_Ke hoach 2012 (theo doi) 5" xfId="14715"/>
    <cellStyle name="1_Ke hoach 2010 (theo doi)_Ke hoach 2012 (theo doi) 5 2" xfId="31129"/>
    <cellStyle name="1_Ke hoach 2010 (theo doi)_Ke hoach 2012 (theo doi) 6" xfId="31122"/>
    <cellStyle name="1_Ke hoach 2010 (theo doi)_Ke hoach 2012 theo doi (giai ngan 30.6.12)" xfId="14716"/>
    <cellStyle name="1_Ke hoach 2010 (theo doi)_Ke hoach 2012 theo doi (giai ngan 30.6.12) 2" xfId="14717"/>
    <cellStyle name="1_Ke hoach 2010 (theo doi)_Ke hoach 2012 theo doi (giai ngan 30.6.12) 2 2" xfId="14718"/>
    <cellStyle name="1_Ke hoach 2010 (theo doi)_Ke hoach 2012 theo doi (giai ngan 30.6.12) 2 2 2" xfId="31132"/>
    <cellStyle name="1_Ke hoach 2010 (theo doi)_Ke hoach 2012 theo doi (giai ngan 30.6.12) 2 3" xfId="14719"/>
    <cellStyle name="1_Ke hoach 2010 (theo doi)_Ke hoach 2012 theo doi (giai ngan 30.6.12) 2 3 2" xfId="31133"/>
    <cellStyle name="1_Ke hoach 2010 (theo doi)_Ke hoach 2012 theo doi (giai ngan 30.6.12) 2 4" xfId="14720"/>
    <cellStyle name="1_Ke hoach 2010 (theo doi)_Ke hoach 2012 theo doi (giai ngan 30.6.12) 2 4 2" xfId="31134"/>
    <cellStyle name="1_Ke hoach 2010 (theo doi)_Ke hoach 2012 theo doi (giai ngan 30.6.12) 2 5" xfId="31131"/>
    <cellStyle name="1_Ke hoach 2010 (theo doi)_Ke hoach 2012 theo doi (giai ngan 30.6.12) 3" xfId="14721"/>
    <cellStyle name="1_Ke hoach 2010 (theo doi)_Ke hoach 2012 theo doi (giai ngan 30.6.12) 3 2" xfId="31135"/>
    <cellStyle name="1_Ke hoach 2010 (theo doi)_Ke hoach 2012 theo doi (giai ngan 30.6.12) 4" xfId="14722"/>
    <cellStyle name="1_Ke hoach 2010 (theo doi)_Ke hoach 2012 theo doi (giai ngan 30.6.12) 4 2" xfId="31136"/>
    <cellStyle name="1_Ke hoach 2010 (theo doi)_Ke hoach 2012 theo doi (giai ngan 30.6.12) 5" xfId="14723"/>
    <cellStyle name="1_Ke hoach 2010 (theo doi)_Ke hoach 2012 theo doi (giai ngan 30.6.12) 5 2" xfId="31137"/>
    <cellStyle name="1_Ke hoach 2010 (theo doi)_Ke hoach 2012 theo doi (giai ngan 30.6.12) 6" xfId="31130"/>
    <cellStyle name="1_Ke hoach 2012 (theo doi)" xfId="14724"/>
    <cellStyle name="1_Ke hoach 2012 (theo doi) 2" xfId="14725"/>
    <cellStyle name="1_Ke hoach 2012 (theo doi) 2 2" xfId="14726"/>
    <cellStyle name="1_Ke hoach 2012 (theo doi) 2 2 2" xfId="31140"/>
    <cellStyle name="1_Ke hoach 2012 (theo doi) 2 3" xfId="14727"/>
    <cellStyle name="1_Ke hoach 2012 (theo doi) 2 3 2" xfId="31141"/>
    <cellStyle name="1_Ke hoach 2012 (theo doi) 2 4" xfId="14728"/>
    <cellStyle name="1_Ke hoach 2012 (theo doi) 2 4 2" xfId="31142"/>
    <cellStyle name="1_Ke hoach 2012 (theo doi) 2 5" xfId="31139"/>
    <cellStyle name="1_Ke hoach 2012 (theo doi) 3" xfId="14729"/>
    <cellStyle name="1_Ke hoach 2012 (theo doi) 3 2" xfId="31143"/>
    <cellStyle name="1_Ke hoach 2012 (theo doi) 4" xfId="14730"/>
    <cellStyle name="1_Ke hoach 2012 (theo doi) 4 2" xfId="31144"/>
    <cellStyle name="1_Ke hoach 2012 (theo doi) 5" xfId="14731"/>
    <cellStyle name="1_Ke hoach 2012 (theo doi) 5 2" xfId="31145"/>
    <cellStyle name="1_Ke hoach 2012 (theo doi) 6" xfId="31138"/>
    <cellStyle name="1_Ke hoach 2012 theo doi (giai ngan 30.6.12)" xfId="14732"/>
    <cellStyle name="1_Ke hoach 2012 theo doi (giai ngan 30.6.12) 2" xfId="14733"/>
    <cellStyle name="1_Ke hoach 2012 theo doi (giai ngan 30.6.12) 2 2" xfId="14734"/>
    <cellStyle name="1_Ke hoach 2012 theo doi (giai ngan 30.6.12) 2 2 2" xfId="31148"/>
    <cellStyle name="1_Ke hoach 2012 theo doi (giai ngan 30.6.12) 2 3" xfId="14735"/>
    <cellStyle name="1_Ke hoach 2012 theo doi (giai ngan 30.6.12) 2 3 2" xfId="31149"/>
    <cellStyle name="1_Ke hoach 2012 theo doi (giai ngan 30.6.12) 2 4" xfId="14736"/>
    <cellStyle name="1_Ke hoach 2012 theo doi (giai ngan 30.6.12) 2 4 2" xfId="31150"/>
    <cellStyle name="1_Ke hoach 2012 theo doi (giai ngan 30.6.12) 2 5" xfId="31147"/>
    <cellStyle name="1_Ke hoach 2012 theo doi (giai ngan 30.6.12) 3" xfId="14737"/>
    <cellStyle name="1_Ke hoach 2012 theo doi (giai ngan 30.6.12) 3 2" xfId="31151"/>
    <cellStyle name="1_Ke hoach 2012 theo doi (giai ngan 30.6.12) 4" xfId="14738"/>
    <cellStyle name="1_Ke hoach 2012 theo doi (giai ngan 30.6.12) 4 2" xfId="31152"/>
    <cellStyle name="1_Ke hoach 2012 theo doi (giai ngan 30.6.12) 5" xfId="14739"/>
    <cellStyle name="1_Ke hoach 2012 theo doi (giai ngan 30.6.12) 5 2" xfId="31153"/>
    <cellStyle name="1_Ke hoach 2012 theo doi (giai ngan 30.6.12) 6" xfId="31146"/>
    <cellStyle name="1_Ke hoach nam 2013 nguon MT(theo doi) den 31-5-13" xfId="14740"/>
    <cellStyle name="1_Ke hoach nam 2013 nguon MT(theo doi) den 31-5-13 2" xfId="14741"/>
    <cellStyle name="1_Ke hoach nam 2013 nguon MT(theo doi) den 31-5-13 2 2" xfId="14742"/>
    <cellStyle name="1_Ke hoach nam 2013 nguon MT(theo doi) den 31-5-13 2 2 2" xfId="31156"/>
    <cellStyle name="1_Ke hoach nam 2013 nguon MT(theo doi) den 31-5-13 2 3" xfId="14743"/>
    <cellStyle name="1_Ke hoach nam 2013 nguon MT(theo doi) den 31-5-13 2 3 2" xfId="31157"/>
    <cellStyle name="1_Ke hoach nam 2013 nguon MT(theo doi) den 31-5-13 2 4" xfId="14744"/>
    <cellStyle name="1_Ke hoach nam 2013 nguon MT(theo doi) den 31-5-13 2 4 2" xfId="31158"/>
    <cellStyle name="1_Ke hoach nam 2013 nguon MT(theo doi) den 31-5-13 2 5" xfId="31155"/>
    <cellStyle name="1_Ke hoach nam 2013 nguon MT(theo doi) den 31-5-13 3" xfId="14745"/>
    <cellStyle name="1_Ke hoach nam 2013 nguon MT(theo doi) den 31-5-13 3 2" xfId="31159"/>
    <cellStyle name="1_Ke hoach nam 2013 nguon MT(theo doi) den 31-5-13 4" xfId="14746"/>
    <cellStyle name="1_Ke hoach nam 2013 nguon MT(theo doi) den 31-5-13 4 2" xfId="31160"/>
    <cellStyle name="1_Ke hoach nam 2013 nguon MT(theo doi) den 31-5-13 5" xfId="14747"/>
    <cellStyle name="1_Ke hoach nam 2013 nguon MT(theo doi) den 31-5-13 5 2" xfId="31161"/>
    <cellStyle name="1_Ke hoach nam 2013 nguon MT(theo doi) den 31-5-13 6" xfId="31154"/>
    <cellStyle name="1_KH 2007 (theo doi)" xfId="14748"/>
    <cellStyle name="1_KH 2007 (theo doi) 2" xfId="14749"/>
    <cellStyle name="1_KH 2007 (theo doi) 2 2" xfId="14750"/>
    <cellStyle name="1_KH 2007 (theo doi) 2 2 2" xfId="31164"/>
    <cellStyle name="1_KH 2007 (theo doi) 2 3" xfId="14751"/>
    <cellStyle name="1_KH 2007 (theo doi) 2 3 2" xfId="31165"/>
    <cellStyle name="1_KH 2007 (theo doi) 2 4" xfId="14752"/>
    <cellStyle name="1_KH 2007 (theo doi) 2 4 2" xfId="31166"/>
    <cellStyle name="1_KH 2007 (theo doi) 2 5" xfId="31163"/>
    <cellStyle name="1_KH 2007 (theo doi) 3" xfId="14753"/>
    <cellStyle name="1_KH 2007 (theo doi) 3 2" xfId="31167"/>
    <cellStyle name="1_KH 2007 (theo doi) 4" xfId="14754"/>
    <cellStyle name="1_KH 2007 (theo doi) 4 2" xfId="31168"/>
    <cellStyle name="1_KH 2007 (theo doi) 5" xfId="14755"/>
    <cellStyle name="1_KH 2007 (theo doi) 5 2" xfId="31169"/>
    <cellStyle name="1_KH 2007 (theo doi) 6" xfId="31162"/>
    <cellStyle name="1_KH 2007 (theo doi)_1 Bieu 6 thang nam 2011" xfId="14756"/>
    <cellStyle name="1_KH 2007 (theo doi)_1 Bieu 6 thang nam 2011 2" xfId="14757"/>
    <cellStyle name="1_KH 2007 (theo doi)_1 Bieu 6 thang nam 2011 2 2" xfId="14758"/>
    <cellStyle name="1_KH 2007 (theo doi)_1 Bieu 6 thang nam 2011 2 2 2" xfId="14759"/>
    <cellStyle name="1_KH 2007 (theo doi)_1 Bieu 6 thang nam 2011 2 2 2 2" xfId="31173"/>
    <cellStyle name="1_KH 2007 (theo doi)_1 Bieu 6 thang nam 2011 2 2 3" xfId="14760"/>
    <cellStyle name="1_KH 2007 (theo doi)_1 Bieu 6 thang nam 2011 2 2 3 2" xfId="31174"/>
    <cellStyle name="1_KH 2007 (theo doi)_1 Bieu 6 thang nam 2011 2 2 4" xfId="14761"/>
    <cellStyle name="1_KH 2007 (theo doi)_1 Bieu 6 thang nam 2011 2 2 4 2" xfId="31175"/>
    <cellStyle name="1_KH 2007 (theo doi)_1 Bieu 6 thang nam 2011 2 2 5" xfId="31172"/>
    <cellStyle name="1_KH 2007 (theo doi)_1 Bieu 6 thang nam 2011 2 3" xfId="14762"/>
    <cellStyle name="1_KH 2007 (theo doi)_1 Bieu 6 thang nam 2011 2 3 2" xfId="31176"/>
    <cellStyle name="1_KH 2007 (theo doi)_1 Bieu 6 thang nam 2011 2 4" xfId="14763"/>
    <cellStyle name="1_KH 2007 (theo doi)_1 Bieu 6 thang nam 2011 2 4 2" xfId="31177"/>
    <cellStyle name="1_KH 2007 (theo doi)_1 Bieu 6 thang nam 2011 2 5" xfId="14764"/>
    <cellStyle name="1_KH 2007 (theo doi)_1 Bieu 6 thang nam 2011 2 5 2" xfId="31178"/>
    <cellStyle name="1_KH 2007 (theo doi)_1 Bieu 6 thang nam 2011 2 6" xfId="31171"/>
    <cellStyle name="1_KH 2007 (theo doi)_1 Bieu 6 thang nam 2011 3" xfId="14765"/>
    <cellStyle name="1_KH 2007 (theo doi)_1 Bieu 6 thang nam 2011 3 2" xfId="14766"/>
    <cellStyle name="1_KH 2007 (theo doi)_1 Bieu 6 thang nam 2011 3 2 2" xfId="31180"/>
    <cellStyle name="1_KH 2007 (theo doi)_1 Bieu 6 thang nam 2011 3 3" xfId="14767"/>
    <cellStyle name="1_KH 2007 (theo doi)_1 Bieu 6 thang nam 2011 3 3 2" xfId="31181"/>
    <cellStyle name="1_KH 2007 (theo doi)_1 Bieu 6 thang nam 2011 3 4" xfId="14768"/>
    <cellStyle name="1_KH 2007 (theo doi)_1 Bieu 6 thang nam 2011 3 4 2" xfId="31182"/>
    <cellStyle name="1_KH 2007 (theo doi)_1 Bieu 6 thang nam 2011 3 5" xfId="31179"/>
    <cellStyle name="1_KH 2007 (theo doi)_1 Bieu 6 thang nam 2011 4" xfId="14769"/>
    <cellStyle name="1_KH 2007 (theo doi)_1 Bieu 6 thang nam 2011 4 2" xfId="31183"/>
    <cellStyle name="1_KH 2007 (theo doi)_1 Bieu 6 thang nam 2011 5" xfId="14770"/>
    <cellStyle name="1_KH 2007 (theo doi)_1 Bieu 6 thang nam 2011 5 2" xfId="31184"/>
    <cellStyle name="1_KH 2007 (theo doi)_1 Bieu 6 thang nam 2011 6" xfId="14771"/>
    <cellStyle name="1_KH 2007 (theo doi)_1 Bieu 6 thang nam 2011 6 2" xfId="31185"/>
    <cellStyle name="1_KH 2007 (theo doi)_1 Bieu 6 thang nam 2011 7" xfId="31170"/>
    <cellStyle name="1_KH 2007 (theo doi)_1 Bieu 6 thang nam 2011_BC von DTPT 6 thang 2012" xfId="14772"/>
    <cellStyle name="1_KH 2007 (theo doi)_1 Bieu 6 thang nam 2011_BC von DTPT 6 thang 2012 2" xfId="14773"/>
    <cellStyle name="1_KH 2007 (theo doi)_1 Bieu 6 thang nam 2011_BC von DTPT 6 thang 2012 2 2" xfId="14774"/>
    <cellStyle name="1_KH 2007 (theo doi)_1 Bieu 6 thang nam 2011_BC von DTPT 6 thang 2012 2 2 2" xfId="14775"/>
    <cellStyle name="1_KH 2007 (theo doi)_1 Bieu 6 thang nam 2011_BC von DTPT 6 thang 2012 2 2 2 2" xfId="31189"/>
    <cellStyle name="1_KH 2007 (theo doi)_1 Bieu 6 thang nam 2011_BC von DTPT 6 thang 2012 2 2 3" xfId="14776"/>
    <cellStyle name="1_KH 2007 (theo doi)_1 Bieu 6 thang nam 2011_BC von DTPT 6 thang 2012 2 2 3 2" xfId="31190"/>
    <cellStyle name="1_KH 2007 (theo doi)_1 Bieu 6 thang nam 2011_BC von DTPT 6 thang 2012 2 2 4" xfId="14777"/>
    <cellStyle name="1_KH 2007 (theo doi)_1 Bieu 6 thang nam 2011_BC von DTPT 6 thang 2012 2 2 4 2" xfId="31191"/>
    <cellStyle name="1_KH 2007 (theo doi)_1 Bieu 6 thang nam 2011_BC von DTPT 6 thang 2012 2 2 5" xfId="31188"/>
    <cellStyle name="1_KH 2007 (theo doi)_1 Bieu 6 thang nam 2011_BC von DTPT 6 thang 2012 2 3" xfId="14778"/>
    <cellStyle name="1_KH 2007 (theo doi)_1 Bieu 6 thang nam 2011_BC von DTPT 6 thang 2012 2 3 2" xfId="31192"/>
    <cellStyle name="1_KH 2007 (theo doi)_1 Bieu 6 thang nam 2011_BC von DTPT 6 thang 2012 2 4" xfId="14779"/>
    <cellStyle name="1_KH 2007 (theo doi)_1 Bieu 6 thang nam 2011_BC von DTPT 6 thang 2012 2 4 2" xfId="31193"/>
    <cellStyle name="1_KH 2007 (theo doi)_1 Bieu 6 thang nam 2011_BC von DTPT 6 thang 2012 2 5" xfId="14780"/>
    <cellStyle name="1_KH 2007 (theo doi)_1 Bieu 6 thang nam 2011_BC von DTPT 6 thang 2012 2 5 2" xfId="31194"/>
    <cellStyle name="1_KH 2007 (theo doi)_1 Bieu 6 thang nam 2011_BC von DTPT 6 thang 2012 2 6" xfId="31187"/>
    <cellStyle name="1_KH 2007 (theo doi)_1 Bieu 6 thang nam 2011_BC von DTPT 6 thang 2012 3" xfId="14781"/>
    <cellStyle name="1_KH 2007 (theo doi)_1 Bieu 6 thang nam 2011_BC von DTPT 6 thang 2012 3 2" xfId="14782"/>
    <cellStyle name="1_KH 2007 (theo doi)_1 Bieu 6 thang nam 2011_BC von DTPT 6 thang 2012 3 2 2" xfId="31196"/>
    <cellStyle name="1_KH 2007 (theo doi)_1 Bieu 6 thang nam 2011_BC von DTPT 6 thang 2012 3 3" xfId="14783"/>
    <cellStyle name="1_KH 2007 (theo doi)_1 Bieu 6 thang nam 2011_BC von DTPT 6 thang 2012 3 3 2" xfId="31197"/>
    <cellStyle name="1_KH 2007 (theo doi)_1 Bieu 6 thang nam 2011_BC von DTPT 6 thang 2012 3 4" xfId="14784"/>
    <cellStyle name="1_KH 2007 (theo doi)_1 Bieu 6 thang nam 2011_BC von DTPT 6 thang 2012 3 4 2" xfId="31198"/>
    <cellStyle name="1_KH 2007 (theo doi)_1 Bieu 6 thang nam 2011_BC von DTPT 6 thang 2012 3 5" xfId="31195"/>
    <cellStyle name="1_KH 2007 (theo doi)_1 Bieu 6 thang nam 2011_BC von DTPT 6 thang 2012 4" xfId="14785"/>
    <cellStyle name="1_KH 2007 (theo doi)_1 Bieu 6 thang nam 2011_BC von DTPT 6 thang 2012 4 2" xfId="31199"/>
    <cellStyle name="1_KH 2007 (theo doi)_1 Bieu 6 thang nam 2011_BC von DTPT 6 thang 2012 5" xfId="14786"/>
    <cellStyle name="1_KH 2007 (theo doi)_1 Bieu 6 thang nam 2011_BC von DTPT 6 thang 2012 5 2" xfId="31200"/>
    <cellStyle name="1_KH 2007 (theo doi)_1 Bieu 6 thang nam 2011_BC von DTPT 6 thang 2012 6" xfId="14787"/>
    <cellStyle name="1_KH 2007 (theo doi)_1 Bieu 6 thang nam 2011_BC von DTPT 6 thang 2012 6 2" xfId="31201"/>
    <cellStyle name="1_KH 2007 (theo doi)_1 Bieu 6 thang nam 2011_BC von DTPT 6 thang 2012 7" xfId="31186"/>
    <cellStyle name="1_KH 2007 (theo doi)_1 Bieu 6 thang nam 2011_Bieu du thao QD von ho tro co MT" xfId="14788"/>
    <cellStyle name="1_KH 2007 (theo doi)_1 Bieu 6 thang nam 2011_Bieu du thao QD von ho tro co MT 2" xfId="14789"/>
    <cellStyle name="1_KH 2007 (theo doi)_1 Bieu 6 thang nam 2011_Bieu du thao QD von ho tro co MT 2 2" xfId="14790"/>
    <cellStyle name="1_KH 2007 (theo doi)_1 Bieu 6 thang nam 2011_Bieu du thao QD von ho tro co MT 2 2 2" xfId="14791"/>
    <cellStyle name="1_KH 2007 (theo doi)_1 Bieu 6 thang nam 2011_Bieu du thao QD von ho tro co MT 2 2 2 2" xfId="31205"/>
    <cellStyle name="1_KH 2007 (theo doi)_1 Bieu 6 thang nam 2011_Bieu du thao QD von ho tro co MT 2 2 3" xfId="14792"/>
    <cellStyle name="1_KH 2007 (theo doi)_1 Bieu 6 thang nam 2011_Bieu du thao QD von ho tro co MT 2 2 3 2" xfId="31206"/>
    <cellStyle name="1_KH 2007 (theo doi)_1 Bieu 6 thang nam 2011_Bieu du thao QD von ho tro co MT 2 2 4" xfId="14793"/>
    <cellStyle name="1_KH 2007 (theo doi)_1 Bieu 6 thang nam 2011_Bieu du thao QD von ho tro co MT 2 2 4 2" xfId="31207"/>
    <cellStyle name="1_KH 2007 (theo doi)_1 Bieu 6 thang nam 2011_Bieu du thao QD von ho tro co MT 2 2 5" xfId="31204"/>
    <cellStyle name="1_KH 2007 (theo doi)_1 Bieu 6 thang nam 2011_Bieu du thao QD von ho tro co MT 2 3" xfId="14794"/>
    <cellStyle name="1_KH 2007 (theo doi)_1 Bieu 6 thang nam 2011_Bieu du thao QD von ho tro co MT 2 3 2" xfId="31208"/>
    <cellStyle name="1_KH 2007 (theo doi)_1 Bieu 6 thang nam 2011_Bieu du thao QD von ho tro co MT 2 4" xfId="14795"/>
    <cellStyle name="1_KH 2007 (theo doi)_1 Bieu 6 thang nam 2011_Bieu du thao QD von ho tro co MT 2 4 2" xfId="31209"/>
    <cellStyle name="1_KH 2007 (theo doi)_1 Bieu 6 thang nam 2011_Bieu du thao QD von ho tro co MT 2 5" xfId="14796"/>
    <cellStyle name="1_KH 2007 (theo doi)_1 Bieu 6 thang nam 2011_Bieu du thao QD von ho tro co MT 2 5 2" xfId="31210"/>
    <cellStyle name="1_KH 2007 (theo doi)_1 Bieu 6 thang nam 2011_Bieu du thao QD von ho tro co MT 2 6" xfId="31203"/>
    <cellStyle name="1_KH 2007 (theo doi)_1 Bieu 6 thang nam 2011_Bieu du thao QD von ho tro co MT 3" xfId="14797"/>
    <cellStyle name="1_KH 2007 (theo doi)_1 Bieu 6 thang nam 2011_Bieu du thao QD von ho tro co MT 3 2" xfId="14798"/>
    <cellStyle name="1_KH 2007 (theo doi)_1 Bieu 6 thang nam 2011_Bieu du thao QD von ho tro co MT 3 2 2" xfId="31212"/>
    <cellStyle name="1_KH 2007 (theo doi)_1 Bieu 6 thang nam 2011_Bieu du thao QD von ho tro co MT 3 3" xfId="14799"/>
    <cellStyle name="1_KH 2007 (theo doi)_1 Bieu 6 thang nam 2011_Bieu du thao QD von ho tro co MT 3 3 2" xfId="31213"/>
    <cellStyle name="1_KH 2007 (theo doi)_1 Bieu 6 thang nam 2011_Bieu du thao QD von ho tro co MT 3 4" xfId="14800"/>
    <cellStyle name="1_KH 2007 (theo doi)_1 Bieu 6 thang nam 2011_Bieu du thao QD von ho tro co MT 3 4 2" xfId="31214"/>
    <cellStyle name="1_KH 2007 (theo doi)_1 Bieu 6 thang nam 2011_Bieu du thao QD von ho tro co MT 3 5" xfId="31211"/>
    <cellStyle name="1_KH 2007 (theo doi)_1 Bieu 6 thang nam 2011_Bieu du thao QD von ho tro co MT 4" xfId="14801"/>
    <cellStyle name="1_KH 2007 (theo doi)_1 Bieu 6 thang nam 2011_Bieu du thao QD von ho tro co MT 4 2" xfId="31215"/>
    <cellStyle name="1_KH 2007 (theo doi)_1 Bieu 6 thang nam 2011_Bieu du thao QD von ho tro co MT 5" xfId="14802"/>
    <cellStyle name="1_KH 2007 (theo doi)_1 Bieu 6 thang nam 2011_Bieu du thao QD von ho tro co MT 5 2" xfId="31216"/>
    <cellStyle name="1_KH 2007 (theo doi)_1 Bieu 6 thang nam 2011_Bieu du thao QD von ho tro co MT 6" xfId="14803"/>
    <cellStyle name="1_KH 2007 (theo doi)_1 Bieu 6 thang nam 2011_Bieu du thao QD von ho tro co MT 6 2" xfId="31217"/>
    <cellStyle name="1_KH 2007 (theo doi)_1 Bieu 6 thang nam 2011_Bieu du thao QD von ho tro co MT 7" xfId="31202"/>
    <cellStyle name="1_KH 2007 (theo doi)_1 Bieu 6 thang nam 2011_Ke hoach 2012 (theo doi)" xfId="14804"/>
    <cellStyle name="1_KH 2007 (theo doi)_1 Bieu 6 thang nam 2011_Ke hoach 2012 (theo doi) 2" xfId="14805"/>
    <cellStyle name="1_KH 2007 (theo doi)_1 Bieu 6 thang nam 2011_Ke hoach 2012 (theo doi) 2 2" xfId="14806"/>
    <cellStyle name="1_KH 2007 (theo doi)_1 Bieu 6 thang nam 2011_Ke hoach 2012 (theo doi) 2 2 2" xfId="14807"/>
    <cellStyle name="1_KH 2007 (theo doi)_1 Bieu 6 thang nam 2011_Ke hoach 2012 (theo doi) 2 2 2 2" xfId="31221"/>
    <cellStyle name="1_KH 2007 (theo doi)_1 Bieu 6 thang nam 2011_Ke hoach 2012 (theo doi) 2 2 3" xfId="14808"/>
    <cellStyle name="1_KH 2007 (theo doi)_1 Bieu 6 thang nam 2011_Ke hoach 2012 (theo doi) 2 2 3 2" xfId="31222"/>
    <cellStyle name="1_KH 2007 (theo doi)_1 Bieu 6 thang nam 2011_Ke hoach 2012 (theo doi) 2 2 4" xfId="14809"/>
    <cellStyle name="1_KH 2007 (theo doi)_1 Bieu 6 thang nam 2011_Ke hoach 2012 (theo doi) 2 2 4 2" xfId="31223"/>
    <cellStyle name="1_KH 2007 (theo doi)_1 Bieu 6 thang nam 2011_Ke hoach 2012 (theo doi) 2 2 5" xfId="31220"/>
    <cellStyle name="1_KH 2007 (theo doi)_1 Bieu 6 thang nam 2011_Ke hoach 2012 (theo doi) 2 3" xfId="14810"/>
    <cellStyle name="1_KH 2007 (theo doi)_1 Bieu 6 thang nam 2011_Ke hoach 2012 (theo doi) 2 3 2" xfId="31224"/>
    <cellStyle name="1_KH 2007 (theo doi)_1 Bieu 6 thang nam 2011_Ke hoach 2012 (theo doi) 2 4" xfId="14811"/>
    <cellStyle name="1_KH 2007 (theo doi)_1 Bieu 6 thang nam 2011_Ke hoach 2012 (theo doi) 2 4 2" xfId="31225"/>
    <cellStyle name="1_KH 2007 (theo doi)_1 Bieu 6 thang nam 2011_Ke hoach 2012 (theo doi) 2 5" xfId="14812"/>
    <cellStyle name="1_KH 2007 (theo doi)_1 Bieu 6 thang nam 2011_Ke hoach 2012 (theo doi) 2 5 2" xfId="31226"/>
    <cellStyle name="1_KH 2007 (theo doi)_1 Bieu 6 thang nam 2011_Ke hoach 2012 (theo doi) 2 6" xfId="31219"/>
    <cellStyle name="1_KH 2007 (theo doi)_1 Bieu 6 thang nam 2011_Ke hoach 2012 (theo doi) 3" xfId="14813"/>
    <cellStyle name="1_KH 2007 (theo doi)_1 Bieu 6 thang nam 2011_Ke hoach 2012 (theo doi) 3 2" xfId="14814"/>
    <cellStyle name="1_KH 2007 (theo doi)_1 Bieu 6 thang nam 2011_Ke hoach 2012 (theo doi) 3 2 2" xfId="31228"/>
    <cellStyle name="1_KH 2007 (theo doi)_1 Bieu 6 thang nam 2011_Ke hoach 2012 (theo doi) 3 3" xfId="14815"/>
    <cellStyle name="1_KH 2007 (theo doi)_1 Bieu 6 thang nam 2011_Ke hoach 2012 (theo doi) 3 3 2" xfId="31229"/>
    <cellStyle name="1_KH 2007 (theo doi)_1 Bieu 6 thang nam 2011_Ke hoach 2012 (theo doi) 3 4" xfId="14816"/>
    <cellStyle name="1_KH 2007 (theo doi)_1 Bieu 6 thang nam 2011_Ke hoach 2012 (theo doi) 3 4 2" xfId="31230"/>
    <cellStyle name="1_KH 2007 (theo doi)_1 Bieu 6 thang nam 2011_Ke hoach 2012 (theo doi) 3 5" xfId="31227"/>
    <cellStyle name="1_KH 2007 (theo doi)_1 Bieu 6 thang nam 2011_Ke hoach 2012 (theo doi) 4" xfId="14817"/>
    <cellStyle name="1_KH 2007 (theo doi)_1 Bieu 6 thang nam 2011_Ke hoach 2012 (theo doi) 4 2" xfId="31231"/>
    <cellStyle name="1_KH 2007 (theo doi)_1 Bieu 6 thang nam 2011_Ke hoach 2012 (theo doi) 5" xfId="14818"/>
    <cellStyle name="1_KH 2007 (theo doi)_1 Bieu 6 thang nam 2011_Ke hoach 2012 (theo doi) 5 2" xfId="31232"/>
    <cellStyle name="1_KH 2007 (theo doi)_1 Bieu 6 thang nam 2011_Ke hoach 2012 (theo doi) 6" xfId="14819"/>
    <cellStyle name="1_KH 2007 (theo doi)_1 Bieu 6 thang nam 2011_Ke hoach 2012 (theo doi) 6 2" xfId="31233"/>
    <cellStyle name="1_KH 2007 (theo doi)_1 Bieu 6 thang nam 2011_Ke hoach 2012 (theo doi) 7" xfId="31218"/>
    <cellStyle name="1_KH 2007 (theo doi)_1 Bieu 6 thang nam 2011_Ke hoach 2012 theo doi (giai ngan 30.6.12)" xfId="14820"/>
    <cellStyle name="1_KH 2007 (theo doi)_1 Bieu 6 thang nam 2011_Ke hoach 2012 theo doi (giai ngan 30.6.12) 2" xfId="14821"/>
    <cellStyle name="1_KH 2007 (theo doi)_1 Bieu 6 thang nam 2011_Ke hoach 2012 theo doi (giai ngan 30.6.12) 2 2" xfId="14822"/>
    <cellStyle name="1_KH 2007 (theo doi)_1 Bieu 6 thang nam 2011_Ke hoach 2012 theo doi (giai ngan 30.6.12) 2 2 2" xfId="14823"/>
    <cellStyle name="1_KH 2007 (theo doi)_1 Bieu 6 thang nam 2011_Ke hoach 2012 theo doi (giai ngan 30.6.12) 2 2 2 2" xfId="31237"/>
    <cellStyle name="1_KH 2007 (theo doi)_1 Bieu 6 thang nam 2011_Ke hoach 2012 theo doi (giai ngan 30.6.12) 2 2 3" xfId="14824"/>
    <cellStyle name="1_KH 2007 (theo doi)_1 Bieu 6 thang nam 2011_Ke hoach 2012 theo doi (giai ngan 30.6.12) 2 2 3 2" xfId="31238"/>
    <cellStyle name="1_KH 2007 (theo doi)_1 Bieu 6 thang nam 2011_Ke hoach 2012 theo doi (giai ngan 30.6.12) 2 2 4" xfId="14825"/>
    <cellStyle name="1_KH 2007 (theo doi)_1 Bieu 6 thang nam 2011_Ke hoach 2012 theo doi (giai ngan 30.6.12) 2 2 4 2" xfId="31239"/>
    <cellStyle name="1_KH 2007 (theo doi)_1 Bieu 6 thang nam 2011_Ke hoach 2012 theo doi (giai ngan 30.6.12) 2 2 5" xfId="31236"/>
    <cellStyle name="1_KH 2007 (theo doi)_1 Bieu 6 thang nam 2011_Ke hoach 2012 theo doi (giai ngan 30.6.12) 2 3" xfId="14826"/>
    <cellStyle name="1_KH 2007 (theo doi)_1 Bieu 6 thang nam 2011_Ke hoach 2012 theo doi (giai ngan 30.6.12) 2 3 2" xfId="31240"/>
    <cellStyle name="1_KH 2007 (theo doi)_1 Bieu 6 thang nam 2011_Ke hoach 2012 theo doi (giai ngan 30.6.12) 2 4" xfId="14827"/>
    <cellStyle name="1_KH 2007 (theo doi)_1 Bieu 6 thang nam 2011_Ke hoach 2012 theo doi (giai ngan 30.6.12) 2 4 2" xfId="31241"/>
    <cellStyle name="1_KH 2007 (theo doi)_1 Bieu 6 thang nam 2011_Ke hoach 2012 theo doi (giai ngan 30.6.12) 2 5" xfId="14828"/>
    <cellStyle name="1_KH 2007 (theo doi)_1 Bieu 6 thang nam 2011_Ke hoach 2012 theo doi (giai ngan 30.6.12) 2 5 2" xfId="31242"/>
    <cellStyle name="1_KH 2007 (theo doi)_1 Bieu 6 thang nam 2011_Ke hoach 2012 theo doi (giai ngan 30.6.12) 2 6" xfId="31235"/>
    <cellStyle name="1_KH 2007 (theo doi)_1 Bieu 6 thang nam 2011_Ke hoach 2012 theo doi (giai ngan 30.6.12) 3" xfId="14829"/>
    <cellStyle name="1_KH 2007 (theo doi)_1 Bieu 6 thang nam 2011_Ke hoach 2012 theo doi (giai ngan 30.6.12) 3 2" xfId="14830"/>
    <cellStyle name="1_KH 2007 (theo doi)_1 Bieu 6 thang nam 2011_Ke hoach 2012 theo doi (giai ngan 30.6.12) 3 2 2" xfId="31244"/>
    <cellStyle name="1_KH 2007 (theo doi)_1 Bieu 6 thang nam 2011_Ke hoach 2012 theo doi (giai ngan 30.6.12) 3 3" xfId="14831"/>
    <cellStyle name="1_KH 2007 (theo doi)_1 Bieu 6 thang nam 2011_Ke hoach 2012 theo doi (giai ngan 30.6.12) 3 3 2" xfId="31245"/>
    <cellStyle name="1_KH 2007 (theo doi)_1 Bieu 6 thang nam 2011_Ke hoach 2012 theo doi (giai ngan 30.6.12) 3 4" xfId="14832"/>
    <cellStyle name="1_KH 2007 (theo doi)_1 Bieu 6 thang nam 2011_Ke hoach 2012 theo doi (giai ngan 30.6.12) 3 4 2" xfId="31246"/>
    <cellStyle name="1_KH 2007 (theo doi)_1 Bieu 6 thang nam 2011_Ke hoach 2012 theo doi (giai ngan 30.6.12) 3 5" xfId="31243"/>
    <cellStyle name="1_KH 2007 (theo doi)_1 Bieu 6 thang nam 2011_Ke hoach 2012 theo doi (giai ngan 30.6.12) 4" xfId="14833"/>
    <cellStyle name="1_KH 2007 (theo doi)_1 Bieu 6 thang nam 2011_Ke hoach 2012 theo doi (giai ngan 30.6.12) 4 2" xfId="31247"/>
    <cellStyle name="1_KH 2007 (theo doi)_1 Bieu 6 thang nam 2011_Ke hoach 2012 theo doi (giai ngan 30.6.12) 5" xfId="14834"/>
    <cellStyle name="1_KH 2007 (theo doi)_1 Bieu 6 thang nam 2011_Ke hoach 2012 theo doi (giai ngan 30.6.12) 5 2" xfId="31248"/>
    <cellStyle name="1_KH 2007 (theo doi)_1 Bieu 6 thang nam 2011_Ke hoach 2012 theo doi (giai ngan 30.6.12) 6" xfId="14835"/>
    <cellStyle name="1_KH 2007 (theo doi)_1 Bieu 6 thang nam 2011_Ke hoach 2012 theo doi (giai ngan 30.6.12) 6 2" xfId="31249"/>
    <cellStyle name="1_KH 2007 (theo doi)_1 Bieu 6 thang nam 2011_Ke hoach 2012 theo doi (giai ngan 30.6.12) 7" xfId="31234"/>
    <cellStyle name="1_KH 2007 (theo doi)_Bao cao doan cong tac cua Bo thang 4-2010" xfId="14836"/>
    <cellStyle name="1_KH 2007 (theo doi)_Bao cao doan cong tac cua Bo thang 4-2010 2" xfId="14837"/>
    <cellStyle name="1_KH 2007 (theo doi)_Bao cao doan cong tac cua Bo thang 4-2010 2 2" xfId="14838"/>
    <cellStyle name="1_KH 2007 (theo doi)_Bao cao doan cong tac cua Bo thang 4-2010 2 2 2" xfId="31252"/>
    <cellStyle name="1_KH 2007 (theo doi)_Bao cao doan cong tac cua Bo thang 4-2010 2 3" xfId="14839"/>
    <cellStyle name="1_KH 2007 (theo doi)_Bao cao doan cong tac cua Bo thang 4-2010 2 3 2" xfId="31253"/>
    <cellStyle name="1_KH 2007 (theo doi)_Bao cao doan cong tac cua Bo thang 4-2010 2 4" xfId="14840"/>
    <cellStyle name="1_KH 2007 (theo doi)_Bao cao doan cong tac cua Bo thang 4-2010 2 4 2" xfId="31254"/>
    <cellStyle name="1_KH 2007 (theo doi)_Bao cao doan cong tac cua Bo thang 4-2010 2 5" xfId="31251"/>
    <cellStyle name="1_KH 2007 (theo doi)_Bao cao doan cong tac cua Bo thang 4-2010 3" xfId="14841"/>
    <cellStyle name="1_KH 2007 (theo doi)_Bao cao doan cong tac cua Bo thang 4-2010 3 2" xfId="31255"/>
    <cellStyle name="1_KH 2007 (theo doi)_Bao cao doan cong tac cua Bo thang 4-2010 4" xfId="14842"/>
    <cellStyle name="1_KH 2007 (theo doi)_Bao cao doan cong tac cua Bo thang 4-2010 4 2" xfId="31256"/>
    <cellStyle name="1_KH 2007 (theo doi)_Bao cao doan cong tac cua Bo thang 4-2010 5" xfId="14843"/>
    <cellStyle name="1_KH 2007 (theo doi)_Bao cao doan cong tac cua Bo thang 4-2010 5 2" xfId="31257"/>
    <cellStyle name="1_KH 2007 (theo doi)_Bao cao doan cong tac cua Bo thang 4-2010 6" xfId="31250"/>
    <cellStyle name="1_KH 2007 (theo doi)_Bao cao doan cong tac cua Bo thang 4-2010_BC von DTPT 6 thang 2012" xfId="14844"/>
    <cellStyle name="1_KH 2007 (theo doi)_Bao cao doan cong tac cua Bo thang 4-2010_BC von DTPT 6 thang 2012 2" xfId="14845"/>
    <cellStyle name="1_KH 2007 (theo doi)_Bao cao doan cong tac cua Bo thang 4-2010_BC von DTPT 6 thang 2012 2 2" xfId="14846"/>
    <cellStyle name="1_KH 2007 (theo doi)_Bao cao doan cong tac cua Bo thang 4-2010_BC von DTPT 6 thang 2012 2 2 2" xfId="31260"/>
    <cellStyle name="1_KH 2007 (theo doi)_Bao cao doan cong tac cua Bo thang 4-2010_BC von DTPT 6 thang 2012 2 3" xfId="14847"/>
    <cellStyle name="1_KH 2007 (theo doi)_Bao cao doan cong tac cua Bo thang 4-2010_BC von DTPT 6 thang 2012 2 3 2" xfId="31261"/>
    <cellStyle name="1_KH 2007 (theo doi)_Bao cao doan cong tac cua Bo thang 4-2010_BC von DTPT 6 thang 2012 2 4" xfId="14848"/>
    <cellStyle name="1_KH 2007 (theo doi)_Bao cao doan cong tac cua Bo thang 4-2010_BC von DTPT 6 thang 2012 2 4 2" xfId="31262"/>
    <cellStyle name="1_KH 2007 (theo doi)_Bao cao doan cong tac cua Bo thang 4-2010_BC von DTPT 6 thang 2012 2 5" xfId="31259"/>
    <cellStyle name="1_KH 2007 (theo doi)_Bao cao doan cong tac cua Bo thang 4-2010_BC von DTPT 6 thang 2012 3" xfId="14849"/>
    <cellStyle name="1_KH 2007 (theo doi)_Bao cao doan cong tac cua Bo thang 4-2010_BC von DTPT 6 thang 2012 3 2" xfId="31263"/>
    <cellStyle name="1_KH 2007 (theo doi)_Bao cao doan cong tac cua Bo thang 4-2010_BC von DTPT 6 thang 2012 4" xfId="14850"/>
    <cellStyle name="1_KH 2007 (theo doi)_Bao cao doan cong tac cua Bo thang 4-2010_BC von DTPT 6 thang 2012 4 2" xfId="31264"/>
    <cellStyle name="1_KH 2007 (theo doi)_Bao cao doan cong tac cua Bo thang 4-2010_BC von DTPT 6 thang 2012 5" xfId="14851"/>
    <cellStyle name="1_KH 2007 (theo doi)_Bao cao doan cong tac cua Bo thang 4-2010_BC von DTPT 6 thang 2012 5 2" xfId="31265"/>
    <cellStyle name="1_KH 2007 (theo doi)_Bao cao doan cong tac cua Bo thang 4-2010_BC von DTPT 6 thang 2012 6" xfId="31258"/>
    <cellStyle name="1_KH 2007 (theo doi)_Bao cao doan cong tac cua Bo thang 4-2010_Bieu du thao QD von ho tro co MT" xfId="14852"/>
    <cellStyle name="1_KH 2007 (theo doi)_Bao cao doan cong tac cua Bo thang 4-2010_Bieu du thao QD von ho tro co MT 2" xfId="14853"/>
    <cellStyle name="1_KH 2007 (theo doi)_Bao cao doan cong tac cua Bo thang 4-2010_Bieu du thao QD von ho tro co MT 2 2" xfId="14854"/>
    <cellStyle name="1_KH 2007 (theo doi)_Bao cao doan cong tac cua Bo thang 4-2010_Bieu du thao QD von ho tro co MT 2 2 2" xfId="31268"/>
    <cellStyle name="1_KH 2007 (theo doi)_Bao cao doan cong tac cua Bo thang 4-2010_Bieu du thao QD von ho tro co MT 2 3" xfId="14855"/>
    <cellStyle name="1_KH 2007 (theo doi)_Bao cao doan cong tac cua Bo thang 4-2010_Bieu du thao QD von ho tro co MT 2 3 2" xfId="31269"/>
    <cellStyle name="1_KH 2007 (theo doi)_Bao cao doan cong tac cua Bo thang 4-2010_Bieu du thao QD von ho tro co MT 2 4" xfId="14856"/>
    <cellStyle name="1_KH 2007 (theo doi)_Bao cao doan cong tac cua Bo thang 4-2010_Bieu du thao QD von ho tro co MT 2 4 2" xfId="31270"/>
    <cellStyle name="1_KH 2007 (theo doi)_Bao cao doan cong tac cua Bo thang 4-2010_Bieu du thao QD von ho tro co MT 2 5" xfId="31267"/>
    <cellStyle name="1_KH 2007 (theo doi)_Bao cao doan cong tac cua Bo thang 4-2010_Bieu du thao QD von ho tro co MT 3" xfId="14857"/>
    <cellStyle name="1_KH 2007 (theo doi)_Bao cao doan cong tac cua Bo thang 4-2010_Bieu du thao QD von ho tro co MT 3 2" xfId="31271"/>
    <cellStyle name="1_KH 2007 (theo doi)_Bao cao doan cong tac cua Bo thang 4-2010_Bieu du thao QD von ho tro co MT 4" xfId="14858"/>
    <cellStyle name="1_KH 2007 (theo doi)_Bao cao doan cong tac cua Bo thang 4-2010_Bieu du thao QD von ho tro co MT 4 2" xfId="31272"/>
    <cellStyle name="1_KH 2007 (theo doi)_Bao cao doan cong tac cua Bo thang 4-2010_Bieu du thao QD von ho tro co MT 5" xfId="14859"/>
    <cellStyle name="1_KH 2007 (theo doi)_Bao cao doan cong tac cua Bo thang 4-2010_Bieu du thao QD von ho tro co MT 5 2" xfId="31273"/>
    <cellStyle name="1_KH 2007 (theo doi)_Bao cao doan cong tac cua Bo thang 4-2010_Bieu du thao QD von ho tro co MT 6" xfId="31266"/>
    <cellStyle name="1_KH 2007 (theo doi)_Bao cao doan cong tac cua Bo thang 4-2010_Dang ky phan khai von ODA (gui Bo)" xfId="14860"/>
    <cellStyle name="1_KH 2007 (theo doi)_Bao cao doan cong tac cua Bo thang 4-2010_Dang ky phan khai von ODA (gui Bo) 2" xfId="14861"/>
    <cellStyle name="1_KH 2007 (theo doi)_Bao cao doan cong tac cua Bo thang 4-2010_Dang ky phan khai von ODA (gui Bo) 2 2" xfId="14862"/>
    <cellStyle name="1_KH 2007 (theo doi)_Bao cao doan cong tac cua Bo thang 4-2010_Dang ky phan khai von ODA (gui Bo) 2 2 2" xfId="31276"/>
    <cellStyle name="1_KH 2007 (theo doi)_Bao cao doan cong tac cua Bo thang 4-2010_Dang ky phan khai von ODA (gui Bo) 2 3" xfId="14863"/>
    <cellStyle name="1_KH 2007 (theo doi)_Bao cao doan cong tac cua Bo thang 4-2010_Dang ky phan khai von ODA (gui Bo) 2 3 2" xfId="31277"/>
    <cellStyle name="1_KH 2007 (theo doi)_Bao cao doan cong tac cua Bo thang 4-2010_Dang ky phan khai von ODA (gui Bo) 2 4" xfId="14864"/>
    <cellStyle name="1_KH 2007 (theo doi)_Bao cao doan cong tac cua Bo thang 4-2010_Dang ky phan khai von ODA (gui Bo) 2 4 2" xfId="31278"/>
    <cellStyle name="1_KH 2007 (theo doi)_Bao cao doan cong tac cua Bo thang 4-2010_Dang ky phan khai von ODA (gui Bo) 2 5" xfId="31275"/>
    <cellStyle name="1_KH 2007 (theo doi)_Bao cao doan cong tac cua Bo thang 4-2010_Dang ky phan khai von ODA (gui Bo) 3" xfId="14865"/>
    <cellStyle name="1_KH 2007 (theo doi)_Bao cao doan cong tac cua Bo thang 4-2010_Dang ky phan khai von ODA (gui Bo) 3 2" xfId="31279"/>
    <cellStyle name="1_KH 2007 (theo doi)_Bao cao doan cong tac cua Bo thang 4-2010_Dang ky phan khai von ODA (gui Bo) 4" xfId="14866"/>
    <cellStyle name="1_KH 2007 (theo doi)_Bao cao doan cong tac cua Bo thang 4-2010_Dang ky phan khai von ODA (gui Bo) 4 2" xfId="31280"/>
    <cellStyle name="1_KH 2007 (theo doi)_Bao cao doan cong tac cua Bo thang 4-2010_Dang ky phan khai von ODA (gui Bo) 5" xfId="14867"/>
    <cellStyle name="1_KH 2007 (theo doi)_Bao cao doan cong tac cua Bo thang 4-2010_Dang ky phan khai von ODA (gui Bo) 5 2" xfId="31281"/>
    <cellStyle name="1_KH 2007 (theo doi)_Bao cao doan cong tac cua Bo thang 4-2010_Dang ky phan khai von ODA (gui Bo) 6" xfId="31274"/>
    <cellStyle name="1_KH 2007 (theo doi)_Bao cao doan cong tac cua Bo thang 4-2010_Dang ky phan khai von ODA (gui Bo)_BC von DTPT 6 thang 2012" xfId="14868"/>
    <cellStyle name="1_KH 2007 (theo doi)_Bao cao doan cong tac cua Bo thang 4-2010_Dang ky phan khai von ODA (gui Bo)_BC von DTPT 6 thang 2012 2" xfId="14869"/>
    <cellStyle name="1_KH 2007 (theo doi)_Bao cao doan cong tac cua Bo thang 4-2010_Dang ky phan khai von ODA (gui Bo)_BC von DTPT 6 thang 2012 2 2" xfId="14870"/>
    <cellStyle name="1_KH 2007 (theo doi)_Bao cao doan cong tac cua Bo thang 4-2010_Dang ky phan khai von ODA (gui Bo)_BC von DTPT 6 thang 2012 2 2 2" xfId="31284"/>
    <cellStyle name="1_KH 2007 (theo doi)_Bao cao doan cong tac cua Bo thang 4-2010_Dang ky phan khai von ODA (gui Bo)_BC von DTPT 6 thang 2012 2 3" xfId="14871"/>
    <cellStyle name="1_KH 2007 (theo doi)_Bao cao doan cong tac cua Bo thang 4-2010_Dang ky phan khai von ODA (gui Bo)_BC von DTPT 6 thang 2012 2 3 2" xfId="31285"/>
    <cellStyle name="1_KH 2007 (theo doi)_Bao cao doan cong tac cua Bo thang 4-2010_Dang ky phan khai von ODA (gui Bo)_BC von DTPT 6 thang 2012 2 4" xfId="14872"/>
    <cellStyle name="1_KH 2007 (theo doi)_Bao cao doan cong tac cua Bo thang 4-2010_Dang ky phan khai von ODA (gui Bo)_BC von DTPT 6 thang 2012 2 4 2" xfId="31286"/>
    <cellStyle name="1_KH 2007 (theo doi)_Bao cao doan cong tac cua Bo thang 4-2010_Dang ky phan khai von ODA (gui Bo)_BC von DTPT 6 thang 2012 2 5" xfId="31283"/>
    <cellStyle name="1_KH 2007 (theo doi)_Bao cao doan cong tac cua Bo thang 4-2010_Dang ky phan khai von ODA (gui Bo)_BC von DTPT 6 thang 2012 3" xfId="14873"/>
    <cellStyle name="1_KH 2007 (theo doi)_Bao cao doan cong tac cua Bo thang 4-2010_Dang ky phan khai von ODA (gui Bo)_BC von DTPT 6 thang 2012 3 2" xfId="31287"/>
    <cellStyle name="1_KH 2007 (theo doi)_Bao cao doan cong tac cua Bo thang 4-2010_Dang ky phan khai von ODA (gui Bo)_BC von DTPT 6 thang 2012 4" xfId="14874"/>
    <cellStyle name="1_KH 2007 (theo doi)_Bao cao doan cong tac cua Bo thang 4-2010_Dang ky phan khai von ODA (gui Bo)_BC von DTPT 6 thang 2012 4 2" xfId="31288"/>
    <cellStyle name="1_KH 2007 (theo doi)_Bao cao doan cong tac cua Bo thang 4-2010_Dang ky phan khai von ODA (gui Bo)_BC von DTPT 6 thang 2012 5" xfId="14875"/>
    <cellStyle name="1_KH 2007 (theo doi)_Bao cao doan cong tac cua Bo thang 4-2010_Dang ky phan khai von ODA (gui Bo)_BC von DTPT 6 thang 2012 5 2" xfId="31289"/>
    <cellStyle name="1_KH 2007 (theo doi)_Bao cao doan cong tac cua Bo thang 4-2010_Dang ky phan khai von ODA (gui Bo)_BC von DTPT 6 thang 2012 6" xfId="31282"/>
    <cellStyle name="1_KH 2007 (theo doi)_Bao cao doan cong tac cua Bo thang 4-2010_Dang ky phan khai von ODA (gui Bo)_Bieu du thao QD von ho tro co MT" xfId="14876"/>
    <cellStyle name="1_KH 2007 (theo doi)_Bao cao doan cong tac cua Bo thang 4-2010_Dang ky phan khai von ODA (gui Bo)_Bieu du thao QD von ho tro co MT 2" xfId="14877"/>
    <cellStyle name="1_KH 2007 (theo doi)_Bao cao doan cong tac cua Bo thang 4-2010_Dang ky phan khai von ODA (gui Bo)_Bieu du thao QD von ho tro co MT 2 2" xfId="14878"/>
    <cellStyle name="1_KH 2007 (theo doi)_Bao cao doan cong tac cua Bo thang 4-2010_Dang ky phan khai von ODA (gui Bo)_Bieu du thao QD von ho tro co MT 2 2 2" xfId="31292"/>
    <cellStyle name="1_KH 2007 (theo doi)_Bao cao doan cong tac cua Bo thang 4-2010_Dang ky phan khai von ODA (gui Bo)_Bieu du thao QD von ho tro co MT 2 3" xfId="14879"/>
    <cellStyle name="1_KH 2007 (theo doi)_Bao cao doan cong tac cua Bo thang 4-2010_Dang ky phan khai von ODA (gui Bo)_Bieu du thao QD von ho tro co MT 2 3 2" xfId="31293"/>
    <cellStyle name="1_KH 2007 (theo doi)_Bao cao doan cong tac cua Bo thang 4-2010_Dang ky phan khai von ODA (gui Bo)_Bieu du thao QD von ho tro co MT 2 4" xfId="14880"/>
    <cellStyle name="1_KH 2007 (theo doi)_Bao cao doan cong tac cua Bo thang 4-2010_Dang ky phan khai von ODA (gui Bo)_Bieu du thao QD von ho tro co MT 2 4 2" xfId="31294"/>
    <cellStyle name="1_KH 2007 (theo doi)_Bao cao doan cong tac cua Bo thang 4-2010_Dang ky phan khai von ODA (gui Bo)_Bieu du thao QD von ho tro co MT 2 5" xfId="31291"/>
    <cellStyle name="1_KH 2007 (theo doi)_Bao cao doan cong tac cua Bo thang 4-2010_Dang ky phan khai von ODA (gui Bo)_Bieu du thao QD von ho tro co MT 3" xfId="14881"/>
    <cellStyle name="1_KH 2007 (theo doi)_Bao cao doan cong tac cua Bo thang 4-2010_Dang ky phan khai von ODA (gui Bo)_Bieu du thao QD von ho tro co MT 3 2" xfId="31295"/>
    <cellStyle name="1_KH 2007 (theo doi)_Bao cao doan cong tac cua Bo thang 4-2010_Dang ky phan khai von ODA (gui Bo)_Bieu du thao QD von ho tro co MT 4" xfId="14882"/>
    <cellStyle name="1_KH 2007 (theo doi)_Bao cao doan cong tac cua Bo thang 4-2010_Dang ky phan khai von ODA (gui Bo)_Bieu du thao QD von ho tro co MT 4 2" xfId="31296"/>
    <cellStyle name="1_KH 2007 (theo doi)_Bao cao doan cong tac cua Bo thang 4-2010_Dang ky phan khai von ODA (gui Bo)_Bieu du thao QD von ho tro co MT 5" xfId="14883"/>
    <cellStyle name="1_KH 2007 (theo doi)_Bao cao doan cong tac cua Bo thang 4-2010_Dang ky phan khai von ODA (gui Bo)_Bieu du thao QD von ho tro co MT 5 2" xfId="31297"/>
    <cellStyle name="1_KH 2007 (theo doi)_Bao cao doan cong tac cua Bo thang 4-2010_Dang ky phan khai von ODA (gui Bo)_Bieu du thao QD von ho tro co MT 6" xfId="31290"/>
    <cellStyle name="1_KH 2007 (theo doi)_Bao cao doan cong tac cua Bo thang 4-2010_Dang ky phan khai von ODA (gui Bo)_Ke hoach 2012 theo doi (giai ngan 30.6.12)" xfId="14884"/>
    <cellStyle name="1_KH 2007 (theo doi)_Bao cao doan cong tac cua Bo thang 4-2010_Dang ky phan khai von ODA (gui Bo)_Ke hoach 2012 theo doi (giai ngan 30.6.12) 2" xfId="14885"/>
    <cellStyle name="1_KH 2007 (theo doi)_Bao cao doan cong tac cua Bo thang 4-2010_Dang ky phan khai von ODA (gui Bo)_Ke hoach 2012 theo doi (giai ngan 30.6.12) 2 2" xfId="14886"/>
    <cellStyle name="1_KH 2007 (theo doi)_Bao cao doan cong tac cua Bo thang 4-2010_Dang ky phan khai von ODA (gui Bo)_Ke hoach 2012 theo doi (giai ngan 30.6.12) 2 2 2" xfId="31300"/>
    <cellStyle name="1_KH 2007 (theo doi)_Bao cao doan cong tac cua Bo thang 4-2010_Dang ky phan khai von ODA (gui Bo)_Ke hoach 2012 theo doi (giai ngan 30.6.12) 2 3" xfId="14887"/>
    <cellStyle name="1_KH 2007 (theo doi)_Bao cao doan cong tac cua Bo thang 4-2010_Dang ky phan khai von ODA (gui Bo)_Ke hoach 2012 theo doi (giai ngan 30.6.12) 2 3 2" xfId="31301"/>
    <cellStyle name="1_KH 2007 (theo doi)_Bao cao doan cong tac cua Bo thang 4-2010_Dang ky phan khai von ODA (gui Bo)_Ke hoach 2012 theo doi (giai ngan 30.6.12) 2 4" xfId="14888"/>
    <cellStyle name="1_KH 2007 (theo doi)_Bao cao doan cong tac cua Bo thang 4-2010_Dang ky phan khai von ODA (gui Bo)_Ke hoach 2012 theo doi (giai ngan 30.6.12) 2 4 2" xfId="31302"/>
    <cellStyle name="1_KH 2007 (theo doi)_Bao cao doan cong tac cua Bo thang 4-2010_Dang ky phan khai von ODA (gui Bo)_Ke hoach 2012 theo doi (giai ngan 30.6.12) 2 5" xfId="31299"/>
    <cellStyle name="1_KH 2007 (theo doi)_Bao cao doan cong tac cua Bo thang 4-2010_Dang ky phan khai von ODA (gui Bo)_Ke hoach 2012 theo doi (giai ngan 30.6.12) 3" xfId="14889"/>
    <cellStyle name="1_KH 2007 (theo doi)_Bao cao doan cong tac cua Bo thang 4-2010_Dang ky phan khai von ODA (gui Bo)_Ke hoach 2012 theo doi (giai ngan 30.6.12) 3 2" xfId="31303"/>
    <cellStyle name="1_KH 2007 (theo doi)_Bao cao doan cong tac cua Bo thang 4-2010_Dang ky phan khai von ODA (gui Bo)_Ke hoach 2012 theo doi (giai ngan 30.6.12) 4" xfId="14890"/>
    <cellStyle name="1_KH 2007 (theo doi)_Bao cao doan cong tac cua Bo thang 4-2010_Dang ky phan khai von ODA (gui Bo)_Ke hoach 2012 theo doi (giai ngan 30.6.12) 4 2" xfId="31304"/>
    <cellStyle name="1_KH 2007 (theo doi)_Bao cao doan cong tac cua Bo thang 4-2010_Dang ky phan khai von ODA (gui Bo)_Ke hoach 2012 theo doi (giai ngan 30.6.12) 5" xfId="14891"/>
    <cellStyle name="1_KH 2007 (theo doi)_Bao cao doan cong tac cua Bo thang 4-2010_Dang ky phan khai von ODA (gui Bo)_Ke hoach 2012 theo doi (giai ngan 30.6.12) 5 2" xfId="31305"/>
    <cellStyle name="1_KH 2007 (theo doi)_Bao cao doan cong tac cua Bo thang 4-2010_Dang ky phan khai von ODA (gui Bo)_Ke hoach 2012 theo doi (giai ngan 30.6.12) 6" xfId="31298"/>
    <cellStyle name="1_KH 2007 (theo doi)_Bao cao doan cong tac cua Bo thang 4-2010_Ke hoach 2012 (theo doi)" xfId="14892"/>
    <cellStyle name="1_KH 2007 (theo doi)_Bao cao doan cong tac cua Bo thang 4-2010_Ke hoach 2012 (theo doi) 2" xfId="14893"/>
    <cellStyle name="1_KH 2007 (theo doi)_Bao cao doan cong tac cua Bo thang 4-2010_Ke hoach 2012 (theo doi) 2 2" xfId="14894"/>
    <cellStyle name="1_KH 2007 (theo doi)_Bao cao doan cong tac cua Bo thang 4-2010_Ke hoach 2012 (theo doi) 2 2 2" xfId="31308"/>
    <cellStyle name="1_KH 2007 (theo doi)_Bao cao doan cong tac cua Bo thang 4-2010_Ke hoach 2012 (theo doi) 2 3" xfId="14895"/>
    <cellStyle name="1_KH 2007 (theo doi)_Bao cao doan cong tac cua Bo thang 4-2010_Ke hoach 2012 (theo doi) 2 3 2" xfId="31309"/>
    <cellStyle name="1_KH 2007 (theo doi)_Bao cao doan cong tac cua Bo thang 4-2010_Ke hoach 2012 (theo doi) 2 4" xfId="14896"/>
    <cellStyle name="1_KH 2007 (theo doi)_Bao cao doan cong tac cua Bo thang 4-2010_Ke hoach 2012 (theo doi) 2 4 2" xfId="31310"/>
    <cellStyle name="1_KH 2007 (theo doi)_Bao cao doan cong tac cua Bo thang 4-2010_Ke hoach 2012 (theo doi) 2 5" xfId="31307"/>
    <cellStyle name="1_KH 2007 (theo doi)_Bao cao doan cong tac cua Bo thang 4-2010_Ke hoach 2012 (theo doi) 3" xfId="14897"/>
    <cellStyle name="1_KH 2007 (theo doi)_Bao cao doan cong tac cua Bo thang 4-2010_Ke hoach 2012 (theo doi) 3 2" xfId="31311"/>
    <cellStyle name="1_KH 2007 (theo doi)_Bao cao doan cong tac cua Bo thang 4-2010_Ke hoach 2012 (theo doi) 4" xfId="14898"/>
    <cellStyle name="1_KH 2007 (theo doi)_Bao cao doan cong tac cua Bo thang 4-2010_Ke hoach 2012 (theo doi) 4 2" xfId="31312"/>
    <cellStyle name="1_KH 2007 (theo doi)_Bao cao doan cong tac cua Bo thang 4-2010_Ke hoach 2012 (theo doi) 5" xfId="14899"/>
    <cellStyle name="1_KH 2007 (theo doi)_Bao cao doan cong tac cua Bo thang 4-2010_Ke hoach 2012 (theo doi) 5 2" xfId="31313"/>
    <cellStyle name="1_KH 2007 (theo doi)_Bao cao doan cong tac cua Bo thang 4-2010_Ke hoach 2012 (theo doi) 6" xfId="31306"/>
    <cellStyle name="1_KH 2007 (theo doi)_Bao cao doan cong tac cua Bo thang 4-2010_Ke hoach 2012 theo doi (giai ngan 30.6.12)" xfId="14900"/>
    <cellStyle name="1_KH 2007 (theo doi)_Bao cao doan cong tac cua Bo thang 4-2010_Ke hoach 2012 theo doi (giai ngan 30.6.12) 2" xfId="14901"/>
    <cellStyle name="1_KH 2007 (theo doi)_Bao cao doan cong tac cua Bo thang 4-2010_Ke hoach 2012 theo doi (giai ngan 30.6.12) 2 2" xfId="14902"/>
    <cellStyle name="1_KH 2007 (theo doi)_Bao cao doan cong tac cua Bo thang 4-2010_Ke hoach 2012 theo doi (giai ngan 30.6.12) 2 2 2" xfId="31316"/>
    <cellStyle name="1_KH 2007 (theo doi)_Bao cao doan cong tac cua Bo thang 4-2010_Ke hoach 2012 theo doi (giai ngan 30.6.12) 2 3" xfId="14903"/>
    <cellStyle name="1_KH 2007 (theo doi)_Bao cao doan cong tac cua Bo thang 4-2010_Ke hoach 2012 theo doi (giai ngan 30.6.12) 2 3 2" xfId="31317"/>
    <cellStyle name="1_KH 2007 (theo doi)_Bao cao doan cong tac cua Bo thang 4-2010_Ke hoach 2012 theo doi (giai ngan 30.6.12) 2 4" xfId="14904"/>
    <cellStyle name="1_KH 2007 (theo doi)_Bao cao doan cong tac cua Bo thang 4-2010_Ke hoach 2012 theo doi (giai ngan 30.6.12) 2 4 2" xfId="31318"/>
    <cellStyle name="1_KH 2007 (theo doi)_Bao cao doan cong tac cua Bo thang 4-2010_Ke hoach 2012 theo doi (giai ngan 30.6.12) 2 5" xfId="31315"/>
    <cellStyle name="1_KH 2007 (theo doi)_Bao cao doan cong tac cua Bo thang 4-2010_Ke hoach 2012 theo doi (giai ngan 30.6.12) 3" xfId="14905"/>
    <cellStyle name="1_KH 2007 (theo doi)_Bao cao doan cong tac cua Bo thang 4-2010_Ke hoach 2012 theo doi (giai ngan 30.6.12) 3 2" xfId="31319"/>
    <cellStyle name="1_KH 2007 (theo doi)_Bao cao doan cong tac cua Bo thang 4-2010_Ke hoach 2012 theo doi (giai ngan 30.6.12) 4" xfId="14906"/>
    <cellStyle name="1_KH 2007 (theo doi)_Bao cao doan cong tac cua Bo thang 4-2010_Ke hoach 2012 theo doi (giai ngan 30.6.12) 4 2" xfId="31320"/>
    <cellStyle name="1_KH 2007 (theo doi)_Bao cao doan cong tac cua Bo thang 4-2010_Ke hoach 2012 theo doi (giai ngan 30.6.12) 5" xfId="14907"/>
    <cellStyle name="1_KH 2007 (theo doi)_Bao cao doan cong tac cua Bo thang 4-2010_Ke hoach 2012 theo doi (giai ngan 30.6.12) 5 2" xfId="31321"/>
    <cellStyle name="1_KH 2007 (theo doi)_Bao cao doan cong tac cua Bo thang 4-2010_Ke hoach 2012 theo doi (giai ngan 30.6.12) 6" xfId="31314"/>
    <cellStyle name="1_KH 2007 (theo doi)_Bao cao tinh hinh thuc hien KH 2009 den 31-01-10" xfId="14908"/>
    <cellStyle name="1_KH 2007 (theo doi)_Bao cao tinh hinh thuc hien KH 2009 den 31-01-10 2" xfId="14909"/>
    <cellStyle name="1_KH 2007 (theo doi)_Bao cao tinh hinh thuc hien KH 2009 den 31-01-10 2 2" xfId="14910"/>
    <cellStyle name="1_KH 2007 (theo doi)_Bao cao tinh hinh thuc hien KH 2009 den 31-01-10 2 2 2" xfId="14911"/>
    <cellStyle name="1_KH 2007 (theo doi)_Bao cao tinh hinh thuc hien KH 2009 den 31-01-10 2 2 2 2" xfId="31325"/>
    <cellStyle name="1_KH 2007 (theo doi)_Bao cao tinh hinh thuc hien KH 2009 den 31-01-10 2 2 3" xfId="14912"/>
    <cellStyle name="1_KH 2007 (theo doi)_Bao cao tinh hinh thuc hien KH 2009 den 31-01-10 2 2 3 2" xfId="31326"/>
    <cellStyle name="1_KH 2007 (theo doi)_Bao cao tinh hinh thuc hien KH 2009 den 31-01-10 2 2 4" xfId="14913"/>
    <cellStyle name="1_KH 2007 (theo doi)_Bao cao tinh hinh thuc hien KH 2009 den 31-01-10 2 2 4 2" xfId="31327"/>
    <cellStyle name="1_KH 2007 (theo doi)_Bao cao tinh hinh thuc hien KH 2009 den 31-01-10 2 2 5" xfId="31324"/>
    <cellStyle name="1_KH 2007 (theo doi)_Bao cao tinh hinh thuc hien KH 2009 den 31-01-10 2 3" xfId="14914"/>
    <cellStyle name="1_KH 2007 (theo doi)_Bao cao tinh hinh thuc hien KH 2009 den 31-01-10 2 3 2" xfId="31328"/>
    <cellStyle name="1_KH 2007 (theo doi)_Bao cao tinh hinh thuc hien KH 2009 den 31-01-10 2 4" xfId="14915"/>
    <cellStyle name="1_KH 2007 (theo doi)_Bao cao tinh hinh thuc hien KH 2009 den 31-01-10 2 4 2" xfId="31329"/>
    <cellStyle name="1_KH 2007 (theo doi)_Bao cao tinh hinh thuc hien KH 2009 den 31-01-10 2 5" xfId="14916"/>
    <cellStyle name="1_KH 2007 (theo doi)_Bao cao tinh hinh thuc hien KH 2009 den 31-01-10 2 5 2" xfId="31330"/>
    <cellStyle name="1_KH 2007 (theo doi)_Bao cao tinh hinh thuc hien KH 2009 den 31-01-10 2 6" xfId="31323"/>
    <cellStyle name="1_KH 2007 (theo doi)_Bao cao tinh hinh thuc hien KH 2009 den 31-01-10 3" xfId="14917"/>
    <cellStyle name="1_KH 2007 (theo doi)_Bao cao tinh hinh thuc hien KH 2009 den 31-01-10 3 2" xfId="14918"/>
    <cellStyle name="1_KH 2007 (theo doi)_Bao cao tinh hinh thuc hien KH 2009 den 31-01-10 3 2 2" xfId="31332"/>
    <cellStyle name="1_KH 2007 (theo doi)_Bao cao tinh hinh thuc hien KH 2009 den 31-01-10 3 3" xfId="14919"/>
    <cellStyle name="1_KH 2007 (theo doi)_Bao cao tinh hinh thuc hien KH 2009 den 31-01-10 3 3 2" xfId="31333"/>
    <cellStyle name="1_KH 2007 (theo doi)_Bao cao tinh hinh thuc hien KH 2009 den 31-01-10 3 4" xfId="14920"/>
    <cellStyle name="1_KH 2007 (theo doi)_Bao cao tinh hinh thuc hien KH 2009 den 31-01-10 3 4 2" xfId="31334"/>
    <cellStyle name="1_KH 2007 (theo doi)_Bao cao tinh hinh thuc hien KH 2009 den 31-01-10 3 5" xfId="31331"/>
    <cellStyle name="1_KH 2007 (theo doi)_Bao cao tinh hinh thuc hien KH 2009 den 31-01-10 4" xfId="14921"/>
    <cellStyle name="1_KH 2007 (theo doi)_Bao cao tinh hinh thuc hien KH 2009 den 31-01-10 4 2" xfId="31335"/>
    <cellStyle name="1_KH 2007 (theo doi)_Bao cao tinh hinh thuc hien KH 2009 den 31-01-10 5" xfId="14922"/>
    <cellStyle name="1_KH 2007 (theo doi)_Bao cao tinh hinh thuc hien KH 2009 den 31-01-10 5 2" xfId="31336"/>
    <cellStyle name="1_KH 2007 (theo doi)_Bao cao tinh hinh thuc hien KH 2009 den 31-01-10 6" xfId="14923"/>
    <cellStyle name="1_KH 2007 (theo doi)_Bao cao tinh hinh thuc hien KH 2009 den 31-01-10 6 2" xfId="31337"/>
    <cellStyle name="1_KH 2007 (theo doi)_Bao cao tinh hinh thuc hien KH 2009 den 31-01-10 7" xfId="31322"/>
    <cellStyle name="1_KH 2007 (theo doi)_Bao cao tinh hinh thuc hien KH 2009 den 31-01-10_BC von DTPT 6 thang 2012" xfId="14924"/>
    <cellStyle name="1_KH 2007 (theo doi)_Bao cao tinh hinh thuc hien KH 2009 den 31-01-10_BC von DTPT 6 thang 2012 2" xfId="14925"/>
    <cellStyle name="1_KH 2007 (theo doi)_Bao cao tinh hinh thuc hien KH 2009 den 31-01-10_BC von DTPT 6 thang 2012 2 2" xfId="14926"/>
    <cellStyle name="1_KH 2007 (theo doi)_Bao cao tinh hinh thuc hien KH 2009 den 31-01-10_BC von DTPT 6 thang 2012 2 2 2" xfId="14927"/>
    <cellStyle name="1_KH 2007 (theo doi)_Bao cao tinh hinh thuc hien KH 2009 den 31-01-10_BC von DTPT 6 thang 2012 2 2 2 2" xfId="31341"/>
    <cellStyle name="1_KH 2007 (theo doi)_Bao cao tinh hinh thuc hien KH 2009 den 31-01-10_BC von DTPT 6 thang 2012 2 2 3" xfId="14928"/>
    <cellStyle name="1_KH 2007 (theo doi)_Bao cao tinh hinh thuc hien KH 2009 den 31-01-10_BC von DTPT 6 thang 2012 2 2 3 2" xfId="31342"/>
    <cellStyle name="1_KH 2007 (theo doi)_Bao cao tinh hinh thuc hien KH 2009 den 31-01-10_BC von DTPT 6 thang 2012 2 2 4" xfId="14929"/>
    <cellStyle name="1_KH 2007 (theo doi)_Bao cao tinh hinh thuc hien KH 2009 den 31-01-10_BC von DTPT 6 thang 2012 2 2 4 2" xfId="31343"/>
    <cellStyle name="1_KH 2007 (theo doi)_Bao cao tinh hinh thuc hien KH 2009 den 31-01-10_BC von DTPT 6 thang 2012 2 2 5" xfId="31340"/>
    <cellStyle name="1_KH 2007 (theo doi)_Bao cao tinh hinh thuc hien KH 2009 den 31-01-10_BC von DTPT 6 thang 2012 2 3" xfId="14930"/>
    <cellStyle name="1_KH 2007 (theo doi)_Bao cao tinh hinh thuc hien KH 2009 den 31-01-10_BC von DTPT 6 thang 2012 2 3 2" xfId="31344"/>
    <cellStyle name="1_KH 2007 (theo doi)_Bao cao tinh hinh thuc hien KH 2009 den 31-01-10_BC von DTPT 6 thang 2012 2 4" xfId="14931"/>
    <cellStyle name="1_KH 2007 (theo doi)_Bao cao tinh hinh thuc hien KH 2009 den 31-01-10_BC von DTPT 6 thang 2012 2 4 2" xfId="31345"/>
    <cellStyle name="1_KH 2007 (theo doi)_Bao cao tinh hinh thuc hien KH 2009 den 31-01-10_BC von DTPT 6 thang 2012 2 5" xfId="14932"/>
    <cellStyle name="1_KH 2007 (theo doi)_Bao cao tinh hinh thuc hien KH 2009 den 31-01-10_BC von DTPT 6 thang 2012 2 5 2" xfId="31346"/>
    <cellStyle name="1_KH 2007 (theo doi)_Bao cao tinh hinh thuc hien KH 2009 den 31-01-10_BC von DTPT 6 thang 2012 2 6" xfId="31339"/>
    <cellStyle name="1_KH 2007 (theo doi)_Bao cao tinh hinh thuc hien KH 2009 den 31-01-10_BC von DTPT 6 thang 2012 3" xfId="14933"/>
    <cellStyle name="1_KH 2007 (theo doi)_Bao cao tinh hinh thuc hien KH 2009 den 31-01-10_BC von DTPT 6 thang 2012 3 2" xfId="14934"/>
    <cellStyle name="1_KH 2007 (theo doi)_Bao cao tinh hinh thuc hien KH 2009 den 31-01-10_BC von DTPT 6 thang 2012 3 2 2" xfId="31348"/>
    <cellStyle name="1_KH 2007 (theo doi)_Bao cao tinh hinh thuc hien KH 2009 den 31-01-10_BC von DTPT 6 thang 2012 3 3" xfId="14935"/>
    <cellStyle name="1_KH 2007 (theo doi)_Bao cao tinh hinh thuc hien KH 2009 den 31-01-10_BC von DTPT 6 thang 2012 3 3 2" xfId="31349"/>
    <cellStyle name="1_KH 2007 (theo doi)_Bao cao tinh hinh thuc hien KH 2009 den 31-01-10_BC von DTPT 6 thang 2012 3 4" xfId="14936"/>
    <cellStyle name="1_KH 2007 (theo doi)_Bao cao tinh hinh thuc hien KH 2009 den 31-01-10_BC von DTPT 6 thang 2012 3 4 2" xfId="31350"/>
    <cellStyle name="1_KH 2007 (theo doi)_Bao cao tinh hinh thuc hien KH 2009 den 31-01-10_BC von DTPT 6 thang 2012 3 5" xfId="31347"/>
    <cellStyle name="1_KH 2007 (theo doi)_Bao cao tinh hinh thuc hien KH 2009 den 31-01-10_BC von DTPT 6 thang 2012 4" xfId="14937"/>
    <cellStyle name="1_KH 2007 (theo doi)_Bao cao tinh hinh thuc hien KH 2009 den 31-01-10_BC von DTPT 6 thang 2012 4 2" xfId="31351"/>
    <cellStyle name="1_KH 2007 (theo doi)_Bao cao tinh hinh thuc hien KH 2009 den 31-01-10_BC von DTPT 6 thang 2012 5" xfId="14938"/>
    <cellStyle name="1_KH 2007 (theo doi)_Bao cao tinh hinh thuc hien KH 2009 den 31-01-10_BC von DTPT 6 thang 2012 5 2" xfId="31352"/>
    <cellStyle name="1_KH 2007 (theo doi)_Bao cao tinh hinh thuc hien KH 2009 den 31-01-10_BC von DTPT 6 thang 2012 6" xfId="14939"/>
    <cellStyle name="1_KH 2007 (theo doi)_Bao cao tinh hinh thuc hien KH 2009 den 31-01-10_BC von DTPT 6 thang 2012 6 2" xfId="31353"/>
    <cellStyle name="1_KH 2007 (theo doi)_Bao cao tinh hinh thuc hien KH 2009 den 31-01-10_BC von DTPT 6 thang 2012 7" xfId="31338"/>
    <cellStyle name="1_KH 2007 (theo doi)_Bao cao tinh hinh thuc hien KH 2009 den 31-01-10_Bieu du thao QD von ho tro co MT" xfId="14940"/>
    <cellStyle name="1_KH 2007 (theo doi)_Bao cao tinh hinh thuc hien KH 2009 den 31-01-10_Bieu du thao QD von ho tro co MT 2" xfId="14941"/>
    <cellStyle name="1_KH 2007 (theo doi)_Bao cao tinh hinh thuc hien KH 2009 den 31-01-10_Bieu du thao QD von ho tro co MT 2 2" xfId="14942"/>
    <cellStyle name="1_KH 2007 (theo doi)_Bao cao tinh hinh thuc hien KH 2009 den 31-01-10_Bieu du thao QD von ho tro co MT 2 2 2" xfId="14943"/>
    <cellStyle name="1_KH 2007 (theo doi)_Bao cao tinh hinh thuc hien KH 2009 den 31-01-10_Bieu du thao QD von ho tro co MT 2 2 2 2" xfId="31357"/>
    <cellStyle name="1_KH 2007 (theo doi)_Bao cao tinh hinh thuc hien KH 2009 den 31-01-10_Bieu du thao QD von ho tro co MT 2 2 3" xfId="14944"/>
    <cellStyle name="1_KH 2007 (theo doi)_Bao cao tinh hinh thuc hien KH 2009 den 31-01-10_Bieu du thao QD von ho tro co MT 2 2 3 2" xfId="31358"/>
    <cellStyle name="1_KH 2007 (theo doi)_Bao cao tinh hinh thuc hien KH 2009 den 31-01-10_Bieu du thao QD von ho tro co MT 2 2 4" xfId="14945"/>
    <cellStyle name="1_KH 2007 (theo doi)_Bao cao tinh hinh thuc hien KH 2009 den 31-01-10_Bieu du thao QD von ho tro co MT 2 2 4 2" xfId="31359"/>
    <cellStyle name="1_KH 2007 (theo doi)_Bao cao tinh hinh thuc hien KH 2009 den 31-01-10_Bieu du thao QD von ho tro co MT 2 2 5" xfId="31356"/>
    <cellStyle name="1_KH 2007 (theo doi)_Bao cao tinh hinh thuc hien KH 2009 den 31-01-10_Bieu du thao QD von ho tro co MT 2 3" xfId="14946"/>
    <cellStyle name="1_KH 2007 (theo doi)_Bao cao tinh hinh thuc hien KH 2009 den 31-01-10_Bieu du thao QD von ho tro co MT 2 3 2" xfId="31360"/>
    <cellStyle name="1_KH 2007 (theo doi)_Bao cao tinh hinh thuc hien KH 2009 den 31-01-10_Bieu du thao QD von ho tro co MT 2 4" xfId="14947"/>
    <cellStyle name="1_KH 2007 (theo doi)_Bao cao tinh hinh thuc hien KH 2009 den 31-01-10_Bieu du thao QD von ho tro co MT 2 4 2" xfId="31361"/>
    <cellStyle name="1_KH 2007 (theo doi)_Bao cao tinh hinh thuc hien KH 2009 den 31-01-10_Bieu du thao QD von ho tro co MT 2 5" xfId="14948"/>
    <cellStyle name="1_KH 2007 (theo doi)_Bao cao tinh hinh thuc hien KH 2009 den 31-01-10_Bieu du thao QD von ho tro co MT 2 5 2" xfId="31362"/>
    <cellStyle name="1_KH 2007 (theo doi)_Bao cao tinh hinh thuc hien KH 2009 den 31-01-10_Bieu du thao QD von ho tro co MT 2 6" xfId="31355"/>
    <cellStyle name="1_KH 2007 (theo doi)_Bao cao tinh hinh thuc hien KH 2009 den 31-01-10_Bieu du thao QD von ho tro co MT 3" xfId="14949"/>
    <cellStyle name="1_KH 2007 (theo doi)_Bao cao tinh hinh thuc hien KH 2009 den 31-01-10_Bieu du thao QD von ho tro co MT 3 2" xfId="14950"/>
    <cellStyle name="1_KH 2007 (theo doi)_Bao cao tinh hinh thuc hien KH 2009 den 31-01-10_Bieu du thao QD von ho tro co MT 3 2 2" xfId="31364"/>
    <cellStyle name="1_KH 2007 (theo doi)_Bao cao tinh hinh thuc hien KH 2009 den 31-01-10_Bieu du thao QD von ho tro co MT 3 3" xfId="14951"/>
    <cellStyle name="1_KH 2007 (theo doi)_Bao cao tinh hinh thuc hien KH 2009 den 31-01-10_Bieu du thao QD von ho tro co MT 3 3 2" xfId="31365"/>
    <cellStyle name="1_KH 2007 (theo doi)_Bao cao tinh hinh thuc hien KH 2009 den 31-01-10_Bieu du thao QD von ho tro co MT 3 4" xfId="14952"/>
    <cellStyle name="1_KH 2007 (theo doi)_Bao cao tinh hinh thuc hien KH 2009 den 31-01-10_Bieu du thao QD von ho tro co MT 3 4 2" xfId="31366"/>
    <cellStyle name="1_KH 2007 (theo doi)_Bao cao tinh hinh thuc hien KH 2009 den 31-01-10_Bieu du thao QD von ho tro co MT 3 5" xfId="31363"/>
    <cellStyle name="1_KH 2007 (theo doi)_Bao cao tinh hinh thuc hien KH 2009 den 31-01-10_Bieu du thao QD von ho tro co MT 4" xfId="14953"/>
    <cellStyle name="1_KH 2007 (theo doi)_Bao cao tinh hinh thuc hien KH 2009 den 31-01-10_Bieu du thao QD von ho tro co MT 4 2" xfId="31367"/>
    <cellStyle name="1_KH 2007 (theo doi)_Bao cao tinh hinh thuc hien KH 2009 den 31-01-10_Bieu du thao QD von ho tro co MT 5" xfId="14954"/>
    <cellStyle name="1_KH 2007 (theo doi)_Bao cao tinh hinh thuc hien KH 2009 den 31-01-10_Bieu du thao QD von ho tro co MT 5 2" xfId="31368"/>
    <cellStyle name="1_KH 2007 (theo doi)_Bao cao tinh hinh thuc hien KH 2009 den 31-01-10_Bieu du thao QD von ho tro co MT 6" xfId="14955"/>
    <cellStyle name="1_KH 2007 (theo doi)_Bao cao tinh hinh thuc hien KH 2009 den 31-01-10_Bieu du thao QD von ho tro co MT 6 2" xfId="31369"/>
    <cellStyle name="1_KH 2007 (theo doi)_Bao cao tinh hinh thuc hien KH 2009 den 31-01-10_Bieu du thao QD von ho tro co MT 7" xfId="31354"/>
    <cellStyle name="1_KH 2007 (theo doi)_Bao cao tinh hinh thuc hien KH 2009 den 31-01-10_Ke hoach 2012 (theo doi)" xfId="14956"/>
    <cellStyle name="1_KH 2007 (theo doi)_Bao cao tinh hinh thuc hien KH 2009 den 31-01-10_Ke hoach 2012 (theo doi) 2" xfId="14957"/>
    <cellStyle name="1_KH 2007 (theo doi)_Bao cao tinh hinh thuc hien KH 2009 den 31-01-10_Ke hoach 2012 (theo doi) 2 2" xfId="14958"/>
    <cellStyle name="1_KH 2007 (theo doi)_Bao cao tinh hinh thuc hien KH 2009 den 31-01-10_Ke hoach 2012 (theo doi) 2 2 2" xfId="14959"/>
    <cellStyle name="1_KH 2007 (theo doi)_Bao cao tinh hinh thuc hien KH 2009 den 31-01-10_Ke hoach 2012 (theo doi) 2 2 2 2" xfId="31373"/>
    <cellStyle name="1_KH 2007 (theo doi)_Bao cao tinh hinh thuc hien KH 2009 den 31-01-10_Ke hoach 2012 (theo doi) 2 2 3" xfId="14960"/>
    <cellStyle name="1_KH 2007 (theo doi)_Bao cao tinh hinh thuc hien KH 2009 den 31-01-10_Ke hoach 2012 (theo doi) 2 2 3 2" xfId="31374"/>
    <cellStyle name="1_KH 2007 (theo doi)_Bao cao tinh hinh thuc hien KH 2009 den 31-01-10_Ke hoach 2012 (theo doi) 2 2 4" xfId="14961"/>
    <cellStyle name="1_KH 2007 (theo doi)_Bao cao tinh hinh thuc hien KH 2009 den 31-01-10_Ke hoach 2012 (theo doi) 2 2 4 2" xfId="31375"/>
    <cellStyle name="1_KH 2007 (theo doi)_Bao cao tinh hinh thuc hien KH 2009 den 31-01-10_Ke hoach 2012 (theo doi) 2 2 5" xfId="31372"/>
    <cellStyle name="1_KH 2007 (theo doi)_Bao cao tinh hinh thuc hien KH 2009 den 31-01-10_Ke hoach 2012 (theo doi) 2 3" xfId="14962"/>
    <cellStyle name="1_KH 2007 (theo doi)_Bao cao tinh hinh thuc hien KH 2009 den 31-01-10_Ke hoach 2012 (theo doi) 2 3 2" xfId="31376"/>
    <cellStyle name="1_KH 2007 (theo doi)_Bao cao tinh hinh thuc hien KH 2009 den 31-01-10_Ke hoach 2012 (theo doi) 2 4" xfId="14963"/>
    <cellStyle name="1_KH 2007 (theo doi)_Bao cao tinh hinh thuc hien KH 2009 den 31-01-10_Ke hoach 2012 (theo doi) 2 4 2" xfId="31377"/>
    <cellStyle name="1_KH 2007 (theo doi)_Bao cao tinh hinh thuc hien KH 2009 den 31-01-10_Ke hoach 2012 (theo doi) 2 5" xfId="14964"/>
    <cellStyle name="1_KH 2007 (theo doi)_Bao cao tinh hinh thuc hien KH 2009 den 31-01-10_Ke hoach 2012 (theo doi) 2 5 2" xfId="31378"/>
    <cellStyle name="1_KH 2007 (theo doi)_Bao cao tinh hinh thuc hien KH 2009 den 31-01-10_Ke hoach 2012 (theo doi) 2 6" xfId="31371"/>
    <cellStyle name="1_KH 2007 (theo doi)_Bao cao tinh hinh thuc hien KH 2009 den 31-01-10_Ke hoach 2012 (theo doi) 3" xfId="14965"/>
    <cellStyle name="1_KH 2007 (theo doi)_Bao cao tinh hinh thuc hien KH 2009 den 31-01-10_Ke hoach 2012 (theo doi) 3 2" xfId="14966"/>
    <cellStyle name="1_KH 2007 (theo doi)_Bao cao tinh hinh thuc hien KH 2009 den 31-01-10_Ke hoach 2012 (theo doi) 3 2 2" xfId="31380"/>
    <cellStyle name="1_KH 2007 (theo doi)_Bao cao tinh hinh thuc hien KH 2009 den 31-01-10_Ke hoach 2012 (theo doi) 3 3" xfId="14967"/>
    <cellStyle name="1_KH 2007 (theo doi)_Bao cao tinh hinh thuc hien KH 2009 den 31-01-10_Ke hoach 2012 (theo doi) 3 3 2" xfId="31381"/>
    <cellStyle name="1_KH 2007 (theo doi)_Bao cao tinh hinh thuc hien KH 2009 den 31-01-10_Ke hoach 2012 (theo doi) 3 4" xfId="14968"/>
    <cellStyle name="1_KH 2007 (theo doi)_Bao cao tinh hinh thuc hien KH 2009 den 31-01-10_Ke hoach 2012 (theo doi) 3 4 2" xfId="31382"/>
    <cellStyle name="1_KH 2007 (theo doi)_Bao cao tinh hinh thuc hien KH 2009 den 31-01-10_Ke hoach 2012 (theo doi) 3 5" xfId="31379"/>
    <cellStyle name="1_KH 2007 (theo doi)_Bao cao tinh hinh thuc hien KH 2009 den 31-01-10_Ke hoach 2012 (theo doi) 4" xfId="14969"/>
    <cellStyle name="1_KH 2007 (theo doi)_Bao cao tinh hinh thuc hien KH 2009 den 31-01-10_Ke hoach 2012 (theo doi) 4 2" xfId="31383"/>
    <cellStyle name="1_KH 2007 (theo doi)_Bao cao tinh hinh thuc hien KH 2009 den 31-01-10_Ke hoach 2012 (theo doi) 5" xfId="14970"/>
    <cellStyle name="1_KH 2007 (theo doi)_Bao cao tinh hinh thuc hien KH 2009 den 31-01-10_Ke hoach 2012 (theo doi) 5 2" xfId="31384"/>
    <cellStyle name="1_KH 2007 (theo doi)_Bao cao tinh hinh thuc hien KH 2009 den 31-01-10_Ke hoach 2012 (theo doi) 6" xfId="14971"/>
    <cellStyle name="1_KH 2007 (theo doi)_Bao cao tinh hinh thuc hien KH 2009 den 31-01-10_Ke hoach 2012 (theo doi) 6 2" xfId="31385"/>
    <cellStyle name="1_KH 2007 (theo doi)_Bao cao tinh hinh thuc hien KH 2009 den 31-01-10_Ke hoach 2012 (theo doi) 7" xfId="31370"/>
    <cellStyle name="1_KH 2007 (theo doi)_Bao cao tinh hinh thuc hien KH 2009 den 31-01-10_Ke hoach 2012 theo doi (giai ngan 30.6.12)" xfId="14972"/>
    <cellStyle name="1_KH 2007 (theo doi)_Bao cao tinh hinh thuc hien KH 2009 den 31-01-10_Ke hoach 2012 theo doi (giai ngan 30.6.12) 2" xfId="14973"/>
    <cellStyle name="1_KH 2007 (theo doi)_Bao cao tinh hinh thuc hien KH 2009 den 31-01-10_Ke hoach 2012 theo doi (giai ngan 30.6.12) 2 2" xfId="14974"/>
    <cellStyle name="1_KH 2007 (theo doi)_Bao cao tinh hinh thuc hien KH 2009 den 31-01-10_Ke hoach 2012 theo doi (giai ngan 30.6.12) 2 2 2" xfId="14975"/>
    <cellStyle name="1_KH 2007 (theo doi)_Bao cao tinh hinh thuc hien KH 2009 den 31-01-10_Ke hoach 2012 theo doi (giai ngan 30.6.12) 2 2 2 2" xfId="31389"/>
    <cellStyle name="1_KH 2007 (theo doi)_Bao cao tinh hinh thuc hien KH 2009 den 31-01-10_Ke hoach 2012 theo doi (giai ngan 30.6.12) 2 2 3" xfId="14976"/>
    <cellStyle name="1_KH 2007 (theo doi)_Bao cao tinh hinh thuc hien KH 2009 den 31-01-10_Ke hoach 2012 theo doi (giai ngan 30.6.12) 2 2 3 2" xfId="31390"/>
    <cellStyle name="1_KH 2007 (theo doi)_Bao cao tinh hinh thuc hien KH 2009 den 31-01-10_Ke hoach 2012 theo doi (giai ngan 30.6.12) 2 2 4" xfId="14977"/>
    <cellStyle name="1_KH 2007 (theo doi)_Bao cao tinh hinh thuc hien KH 2009 den 31-01-10_Ke hoach 2012 theo doi (giai ngan 30.6.12) 2 2 4 2" xfId="31391"/>
    <cellStyle name="1_KH 2007 (theo doi)_Bao cao tinh hinh thuc hien KH 2009 den 31-01-10_Ke hoach 2012 theo doi (giai ngan 30.6.12) 2 2 5" xfId="31388"/>
    <cellStyle name="1_KH 2007 (theo doi)_Bao cao tinh hinh thuc hien KH 2009 den 31-01-10_Ke hoach 2012 theo doi (giai ngan 30.6.12) 2 3" xfId="14978"/>
    <cellStyle name="1_KH 2007 (theo doi)_Bao cao tinh hinh thuc hien KH 2009 den 31-01-10_Ke hoach 2012 theo doi (giai ngan 30.6.12) 2 3 2" xfId="31392"/>
    <cellStyle name="1_KH 2007 (theo doi)_Bao cao tinh hinh thuc hien KH 2009 den 31-01-10_Ke hoach 2012 theo doi (giai ngan 30.6.12) 2 4" xfId="14979"/>
    <cellStyle name="1_KH 2007 (theo doi)_Bao cao tinh hinh thuc hien KH 2009 den 31-01-10_Ke hoach 2012 theo doi (giai ngan 30.6.12) 2 4 2" xfId="31393"/>
    <cellStyle name="1_KH 2007 (theo doi)_Bao cao tinh hinh thuc hien KH 2009 den 31-01-10_Ke hoach 2012 theo doi (giai ngan 30.6.12) 2 5" xfId="14980"/>
    <cellStyle name="1_KH 2007 (theo doi)_Bao cao tinh hinh thuc hien KH 2009 den 31-01-10_Ke hoach 2012 theo doi (giai ngan 30.6.12) 2 5 2" xfId="31394"/>
    <cellStyle name="1_KH 2007 (theo doi)_Bao cao tinh hinh thuc hien KH 2009 den 31-01-10_Ke hoach 2012 theo doi (giai ngan 30.6.12) 2 6" xfId="31387"/>
    <cellStyle name="1_KH 2007 (theo doi)_Bao cao tinh hinh thuc hien KH 2009 den 31-01-10_Ke hoach 2012 theo doi (giai ngan 30.6.12) 3" xfId="14981"/>
    <cellStyle name="1_KH 2007 (theo doi)_Bao cao tinh hinh thuc hien KH 2009 den 31-01-10_Ke hoach 2012 theo doi (giai ngan 30.6.12) 3 2" xfId="14982"/>
    <cellStyle name="1_KH 2007 (theo doi)_Bao cao tinh hinh thuc hien KH 2009 den 31-01-10_Ke hoach 2012 theo doi (giai ngan 30.6.12) 3 2 2" xfId="31396"/>
    <cellStyle name="1_KH 2007 (theo doi)_Bao cao tinh hinh thuc hien KH 2009 den 31-01-10_Ke hoach 2012 theo doi (giai ngan 30.6.12) 3 3" xfId="14983"/>
    <cellStyle name="1_KH 2007 (theo doi)_Bao cao tinh hinh thuc hien KH 2009 den 31-01-10_Ke hoach 2012 theo doi (giai ngan 30.6.12) 3 3 2" xfId="31397"/>
    <cellStyle name="1_KH 2007 (theo doi)_Bao cao tinh hinh thuc hien KH 2009 den 31-01-10_Ke hoach 2012 theo doi (giai ngan 30.6.12) 3 4" xfId="14984"/>
    <cellStyle name="1_KH 2007 (theo doi)_Bao cao tinh hinh thuc hien KH 2009 den 31-01-10_Ke hoach 2012 theo doi (giai ngan 30.6.12) 3 4 2" xfId="31398"/>
    <cellStyle name="1_KH 2007 (theo doi)_Bao cao tinh hinh thuc hien KH 2009 den 31-01-10_Ke hoach 2012 theo doi (giai ngan 30.6.12) 3 5" xfId="31395"/>
    <cellStyle name="1_KH 2007 (theo doi)_Bao cao tinh hinh thuc hien KH 2009 den 31-01-10_Ke hoach 2012 theo doi (giai ngan 30.6.12) 4" xfId="14985"/>
    <cellStyle name="1_KH 2007 (theo doi)_Bao cao tinh hinh thuc hien KH 2009 den 31-01-10_Ke hoach 2012 theo doi (giai ngan 30.6.12) 4 2" xfId="31399"/>
    <cellStyle name="1_KH 2007 (theo doi)_Bao cao tinh hinh thuc hien KH 2009 den 31-01-10_Ke hoach 2012 theo doi (giai ngan 30.6.12) 5" xfId="14986"/>
    <cellStyle name="1_KH 2007 (theo doi)_Bao cao tinh hinh thuc hien KH 2009 den 31-01-10_Ke hoach 2012 theo doi (giai ngan 30.6.12) 5 2" xfId="31400"/>
    <cellStyle name="1_KH 2007 (theo doi)_Bao cao tinh hinh thuc hien KH 2009 den 31-01-10_Ke hoach 2012 theo doi (giai ngan 30.6.12) 6" xfId="14987"/>
    <cellStyle name="1_KH 2007 (theo doi)_Bao cao tinh hinh thuc hien KH 2009 den 31-01-10_Ke hoach 2012 theo doi (giai ngan 30.6.12) 6 2" xfId="31401"/>
    <cellStyle name="1_KH 2007 (theo doi)_Bao cao tinh hinh thuc hien KH 2009 den 31-01-10_Ke hoach 2012 theo doi (giai ngan 30.6.12) 7" xfId="31386"/>
    <cellStyle name="1_KH 2007 (theo doi)_BC cong trinh trong diem" xfId="14988"/>
    <cellStyle name="1_KH 2007 (theo doi)_BC cong trinh trong diem 2" xfId="14989"/>
    <cellStyle name="1_KH 2007 (theo doi)_BC cong trinh trong diem 2 2" xfId="14990"/>
    <cellStyle name="1_KH 2007 (theo doi)_BC cong trinh trong diem 2 2 2" xfId="14991"/>
    <cellStyle name="1_KH 2007 (theo doi)_BC cong trinh trong diem 2 2 2 2" xfId="31405"/>
    <cellStyle name="1_KH 2007 (theo doi)_BC cong trinh trong diem 2 2 3" xfId="14992"/>
    <cellStyle name="1_KH 2007 (theo doi)_BC cong trinh trong diem 2 2 3 2" xfId="31406"/>
    <cellStyle name="1_KH 2007 (theo doi)_BC cong trinh trong diem 2 2 4" xfId="14993"/>
    <cellStyle name="1_KH 2007 (theo doi)_BC cong trinh trong diem 2 2 4 2" xfId="31407"/>
    <cellStyle name="1_KH 2007 (theo doi)_BC cong trinh trong diem 2 2 5" xfId="31404"/>
    <cellStyle name="1_KH 2007 (theo doi)_BC cong trinh trong diem 2 3" xfId="14994"/>
    <cellStyle name="1_KH 2007 (theo doi)_BC cong trinh trong diem 2 3 2" xfId="31408"/>
    <cellStyle name="1_KH 2007 (theo doi)_BC cong trinh trong diem 2 4" xfId="14995"/>
    <cellStyle name="1_KH 2007 (theo doi)_BC cong trinh trong diem 2 4 2" xfId="31409"/>
    <cellStyle name="1_KH 2007 (theo doi)_BC cong trinh trong diem 2 5" xfId="14996"/>
    <cellStyle name="1_KH 2007 (theo doi)_BC cong trinh trong diem 2 5 2" xfId="31410"/>
    <cellStyle name="1_KH 2007 (theo doi)_BC cong trinh trong diem 2 6" xfId="31403"/>
    <cellStyle name="1_KH 2007 (theo doi)_BC cong trinh trong diem 3" xfId="14997"/>
    <cellStyle name="1_KH 2007 (theo doi)_BC cong trinh trong diem 3 2" xfId="14998"/>
    <cellStyle name="1_KH 2007 (theo doi)_BC cong trinh trong diem 3 2 2" xfId="31412"/>
    <cellStyle name="1_KH 2007 (theo doi)_BC cong trinh trong diem 3 3" xfId="14999"/>
    <cellStyle name="1_KH 2007 (theo doi)_BC cong trinh trong diem 3 3 2" xfId="31413"/>
    <cellStyle name="1_KH 2007 (theo doi)_BC cong trinh trong diem 3 4" xfId="15000"/>
    <cellStyle name="1_KH 2007 (theo doi)_BC cong trinh trong diem 3 4 2" xfId="31414"/>
    <cellStyle name="1_KH 2007 (theo doi)_BC cong trinh trong diem 3 5" xfId="31411"/>
    <cellStyle name="1_KH 2007 (theo doi)_BC cong trinh trong diem 4" xfId="15001"/>
    <cellStyle name="1_KH 2007 (theo doi)_BC cong trinh trong diem 4 2" xfId="31415"/>
    <cellStyle name="1_KH 2007 (theo doi)_BC cong trinh trong diem 5" xfId="15002"/>
    <cellStyle name="1_KH 2007 (theo doi)_BC cong trinh trong diem 5 2" xfId="31416"/>
    <cellStyle name="1_KH 2007 (theo doi)_BC cong trinh trong diem 6" xfId="15003"/>
    <cellStyle name="1_KH 2007 (theo doi)_BC cong trinh trong diem 6 2" xfId="31417"/>
    <cellStyle name="1_KH 2007 (theo doi)_BC cong trinh trong diem 7" xfId="31402"/>
    <cellStyle name="1_KH 2007 (theo doi)_BC cong trinh trong diem_BC von DTPT 6 thang 2012" xfId="15004"/>
    <cellStyle name="1_KH 2007 (theo doi)_BC cong trinh trong diem_BC von DTPT 6 thang 2012 2" xfId="15005"/>
    <cellStyle name="1_KH 2007 (theo doi)_BC cong trinh trong diem_BC von DTPT 6 thang 2012 2 2" xfId="15006"/>
    <cellStyle name="1_KH 2007 (theo doi)_BC cong trinh trong diem_BC von DTPT 6 thang 2012 2 2 2" xfId="15007"/>
    <cellStyle name="1_KH 2007 (theo doi)_BC cong trinh trong diem_BC von DTPT 6 thang 2012 2 2 2 2" xfId="31421"/>
    <cellStyle name="1_KH 2007 (theo doi)_BC cong trinh trong diem_BC von DTPT 6 thang 2012 2 2 3" xfId="15008"/>
    <cellStyle name="1_KH 2007 (theo doi)_BC cong trinh trong diem_BC von DTPT 6 thang 2012 2 2 3 2" xfId="31422"/>
    <cellStyle name="1_KH 2007 (theo doi)_BC cong trinh trong diem_BC von DTPT 6 thang 2012 2 2 4" xfId="15009"/>
    <cellStyle name="1_KH 2007 (theo doi)_BC cong trinh trong diem_BC von DTPT 6 thang 2012 2 2 4 2" xfId="31423"/>
    <cellStyle name="1_KH 2007 (theo doi)_BC cong trinh trong diem_BC von DTPT 6 thang 2012 2 2 5" xfId="31420"/>
    <cellStyle name="1_KH 2007 (theo doi)_BC cong trinh trong diem_BC von DTPT 6 thang 2012 2 3" xfId="15010"/>
    <cellStyle name="1_KH 2007 (theo doi)_BC cong trinh trong diem_BC von DTPT 6 thang 2012 2 3 2" xfId="31424"/>
    <cellStyle name="1_KH 2007 (theo doi)_BC cong trinh trong diem_BC von DTPT 6 thang 2012 2 4" xfId="15011"/>
    <cellStyle name="1_KH 2007 (theo doi)_BC cong trinh trong diem_BC von DTPT 6 thang 2012 2 4 2" xfId="31425"/>
    <cellStyle name="1_KH 2007 (theo doi)_BC cong trinh trong diem_BC von DTPT 6 thang 2012 2 5" xfId="15012"/>
    <cellStyle name="1_KH 2007 (theo doi)_BC cong trinh trong diem_BC von DTPT 6 thang 2012 2 5 2" xfId="31426"/>
    <cellStyle name="1_KH 2007 (theo doi)_BC cong trinh trong diem_BC von DTPT 6 thang 2012 2 6" xfId="31419"/>
    <cellStyle name="1_KH 2007 (theo doi)_BC cong trinh trong diem_BC von DTPT 6 thang 2012 3" xfId="15013"/>
    <cellStyle name="1_KH 2007 (theo doi)_BC cong trinh trong diem_BC von DTPT 6 thang 2012 3 2" xfId="15014"/>
    <cellStyle name="1_KH 2007 (theo doi)_BC cong trinh trong diem_BC von DTPT 6 thang 2012 3 2 2" xfId="31428"/>
    <cellStyle name="1_KH 2007 (theo doi)_BC cong trinh trong diem_BC von DTPT 6 thang 2012 3 3" xfId="15015"/>
    <cellStyle name="1_KH 2007 (theo doi)_BC cong trinh trong diem_BC von DTPT 6 thang 2012 3 3 2" xfId="31429"/>
    <cellStyle name="1_KH 2007 (theo doi)_BC cong trinh trong diem_BC von DTPT 6 thang 2012 3 4" xfId="15016"/>
    <cellStyle name="1_KH 2007 (theo doi)_BC cong trinh trong diem_BC von DTPT 6 thang 2012 3 4 2" xfId="31430"/>
    <cellStyle name="1_KH 2007 (theo doi)_BC cong trinh trong diem_BC von DTPT 6 thang 2012 3 5" xfId="31427"/>
    <cellStyle name="1_KH 2007 (theo doi)_BC cong trinh trong diem_BC von DTPT 6 thang 2012 4" xfId="15017"/>
    <cellStyle name="1_KH 2007 (theo doi)_BC cong trinh trong diem_BC von DTPT 6 thang 2012 4 2" xfId="31431"/>
    <cellStyle name="1_KH 2007 (theo doi)_BC cong trinh trong diem_BC von DTPT 6 thang 2012 5" xfId="15018"/>
    <cellStyle name="1_KH 2007 (theo doi)_BC cong trinh trong diem_BC von DTPT 6 thang 2012 5 2" xfId="31432"/>
    <cellStyle name="1_KH 2007 (theo doi)_BC cong trinh trong diem_BC von DTPT 6 thang 2012 6" xfId="15019"/>
    <cellStyle name="1_KH 2007 (theo doi)_BC cong trinh trong diem_BC von DTPT 6 thang 2012 6 2" xfId="31433"/>
    <cellStyle name="1_KH 2007 (theo doi)_BC cong trinh trong diem_BC von DTPT 6 thang 2012 7" xfId="31418"/>
    <cellStyle name="1_KH 2007 (theo doi)_BC cong trinh trong diem_Bieu du thao QD von ho tro co MT" xfId="15020"/>
    <cellStyle name="1_KH 2007 (theo doi)_BC cong trinh trong diem_Bieu du thao QD von ho tro co MT 2" xfId="15021"/>
    <cellStyle name="1_KH 2007 (theo doi)_BC cong trinh trong diem_Bieu du thao QD von ho tro co MT 2 2" xfId="15022"/>
    <cellStyle name="1_KH 2007 (theo doi)_BC cong trinh trong diem_Bieu du thao QD von ho tro co MT 2 2 2" xfId="15023"/>
    <cellStyle name="1_KH 2007 (theo doi)_BC cong trinh trong diem_Bieu du thao QD von ho tro co MT 2 2 2 2" xfId="31437"/>
    <cellStyle name="1_KH 2007 (theo doi)_BC cong trinh trong diem_Bieu du thao QD von ho tro co MT 2 2 3" xfId="15024"/>
    <cellStyle name="1_KH 2007 (theo doi)_BC cong trinh trong diem_Bieu du thao QD von ho tro co MT 2 2 3 2" xfId="31438"/>
    <cellStyle name="1_KH 2007 (theo doi)_BC cong trinh trong diem_Bieu du thao QD von ho tro co MT 2 2 4" xfId="15025"/>
    <cellStyle name="1_KH 2007 (theo doi)_BC cong trinh trong diem_Bieu du thao QD von ho tro co MT 2 2 4 2" xfId="31439"/>
    <cellStyle name="1_KH 2007 (theo doi)_BC cong trinh trong diem_Bieu du thao QD von ho tro co MT 2 2 5" xfId="31436"/>
    <cellStyle name="1_KH 2007 (theo doi)_BC cong trinh trong diem_Bieu du thao QD von ho tro co MT 2 3" xfId="15026"/>
    <cellStyle name="1_KH 2007 (theo doi)_BC cong trinh trong diem_Bieu du thao QD von ho tro co MT 2 3 2" xfId="31440"/>
    <cellStyle name="1_KH 2007 (theo doi)_BC cong trinh trong diem_Bieu du thao QD von ho tro co MT 2 4" xfId="15027"/>
    <cellStyle name="1_KH 2007 (theo doi)_BC cong trinh trong diem_Bieu du thao QD von ho tro co MT 2 4 2" xfId="31441"/>
    <cellStyle name="1_KH 2007 (theo doi)_BC cong trinh trong diem_Bieu du thao QD von ho tro co MT 2 5" xfId="15028"/>
    <cellStyle name="1_KH 2007 (theo doi)_BC cong trinh trong diem_Bieu du thao QD von ho tro co MT 2 5 2" xfId="31442"/>
    <cellStyle name="1_KH 2007 (theo doi)_BC cong trinh trong diem_Bieu du thao QD von ho tro co MT 2 6" xfId="31435"/>
    <cellStyle name="1_KH 2007 (theo doi)_BC cong trinh trong diem_Bieu du thao QD von ho tro co MT 3" xfId="15029"/>
    <cellStyle name="1_KH 2007 (theo doi)_BC cong trinh trong diem_Bieu du thao QD von ho tro co MT 3 2" xfId="15030"/>
    <cellStyle name="1_KH 2007 (theo doi)_BC cong trinh trong diem_Bieu du thao QD von ho tro co MT 3 2 2" xfId="31444"/>
    <cellStyle name="1_KH 2007 (theo doi)_BC cong trinh trong diem_Bieu du thao QD von ho tro co MT 3 3" xfId="15031"/>
    <cellStyle name="1_KH 2007 (theo doi)_BC cong trinh trong diem_Bieu du thao QD von ho tro co MT 3 3 2" xfId="31445"/>
    <cellStyle name="1_KH 2007 (theo doi)_BC cong trinh trong diem_Bieu du thao QD von ho tro co MT 3 4" xfId="15032"/>
    <cellStyle name="1_KH 2007 (theo doi)_BC cong trinh trong diem_Bieu du thao QD von ho tro co MT 3 4 2" xfId="31446"/>
    <cellStyle name="1_KH 2007 (theo doi)_BC cong trinh trong diem_Bieu du thao QD von ho tro co MT 3 5" xfId="31443"/>
    <cellStyle name="1_KH 2007 (theo doi)_BC cong trinh trong diem_Bieu du thao QD von ho tro co MT 4" xfId="15033"/>
    <cellStyle name="1_KH 2007 (theo doi)_BC cong trinh trong diem_Bieu du thao QD von ho tro co MT 4 2" xfId="31447"/>
    <cellStyle name="1_KH 2007 (theo doi)_BC cong trinh trong diem_Bieu du thao QD von ho tro co MT 5" xfId="15034"/>
    <cellStyle name="1_KH 2007 (theo doi)_BC cong trinh trong diem_Bieu du thao QD von ho tro co MT 5 2" xfId="31448"/>
    <cellStyle name="1_KH 2007 (theo doi)_BC cong trinh trong diem_Bieu du thao QD von ho tro co MT 6" xfId="15035"/>
    <cellStyle name="1_KH 2007 (theo doi)_BC cong trinh trong diem_Bieu du thao QD von ho tro co MT 6 2" xfId="31449"/>
    <cellStyle name="1_KH 2007 (theo doi)_BC cong trinh trong diem_Bieu du thao QD von ho tro co MT 7" xfId="31434"/>
    <cellStyle name="1_KH 2007 (theo doi)_BC cong trinh trong diem_Ke hoach 2012 (theo doi)" xfId="15036"/>
    <cellStyle name="1_KH 2007 (theo doi)_BC cong trinh trong diem_Ke hoach 2012 (theo doi) 2" xfId="15037"/>
    <cellStyle name="1_KH 2007 (theo doi)_BC cong trinh trong diem_Ke hoach 2012 (theo doi) 2 2" xfId="15038"/>
    <cellStyle name="1_KH 2007 (theo doi)_BC cong trinh trong diem_Ke hoach 2012 (theo doi) 2 2 2" xfId="15039"/>
    <cellStyle name="1_KH 2007 (theo doi)_BC cong trinh trong diem_Ke hoach 2012 (theo doi) 2 2 2 2" xfId="31453"/>
    <cellStyle name="1_KH 2007 (theo doi)_BC cong trinh trong diem_Ke hoach 2012 (theo doi) 2 2 3" xfId="15040"/>
    <cellStyle name="1_KH 2007 (theo doi)_BC cong trinh trong diem_Ke hoach 2012 (theo doi) 2 2 3 2" xfId="31454"/>
    <cellStyle name="1_KH 2007 (theo doi)_BC cong trinh trong diem_Ke hoach 2012 (theo doi) 2 2 4" xfId="15041"/>
    <cellStyle name="1_KH 2007 (theo doi)_BC cong trinh trong diem_Ke hoach 2012 (theo doi) 2 2 4 2" xfId="31455"/>
    <cellStyle name="1_KH 2007 (theo doi)_BC cong trinh trong diem_Ke hoach 2012 (theo doi) 2 2 5" xfId="31452"/>
    <cellStyle name="1_KH 2007 (theo doi)_BC cong trinh trong diem_Ke hoach 2012 (theo doi) 2 3" xfId="15042"/>
    <cellStyle name="1_KH 2007 (theo doi)_BC cong trinh trong diem_Ke hoach 2012 (theo doi) 2 3 2" xfId="31456"/>
    <cellStyle name="1_KH 2007 (theo doi)_BC cong trinh trong diem_Ke hoach 2012 (theo doi) 2 4" xfId="15043"/>
    <cellStyle name="1_KH 2007 (theo doi)_BC cong trinh trong diem_Ke hoach 2012 (theo doi) 2 4 2" xfId="31457"/>
    <cellStyle name="1_KH 2007 (theo doi)_BC cong trinh trong diem_Ke hoach 2012 (theo doi) 2 5" xfId="15044"/>
    <cellStyle name="1_KH 2007 (theo doi)_BC cong trinh trong diem_Ke hoach 2012 (theo doi) 2 5 2" xfId="31458"/>
    <cellStyle name="1_KH 2007 (theo doi)_BC cong trinh trong diem_Ke hoach 2012 (theo doi) 2 6" xfId="31451"/>
    <cellStyle name="1_KH 2007 (theo doi)_BC cong trinh trong diem_Ke hoach 2012 (theo doi) 3" xfId="15045"/>
    <cellStyle name="1_KH 2007 (theo doi)_BC cong trinh trong diem_Ke hoach 2012 (theo doi) 3 2" xfId="15046"/>
    <cellStyle name="1_KH 2007 (theo doi)_BC cong trinh trong diem_Ke hoach 2012 (theo doi) 3 2 2" xfId="31460"/>
    <cellStyle name="1_KH 2007 (theo doi)_BC cong trinh trong diem_Ke hoach 2012 (theo doi) 3 3" xfId="15047"/>
    <cellStyle name="1_KH 2007 (theo doi)_BC cong trinh trong diem_Ke hoach 2012 (theo doi) 3 3 2" xfId="31461"/>
    <cellStyle name="1_KH 2007 (theo doi)_BC cong trinh trong diem_Ke hoach 2012 (theo doi) 3 4" xfId="15048"/>
    <cellStyle name="1_KH 2007 (theo doi)_BC cong trinh trong diem_Ke hoach 2012 (theo doi) 3 4 2" xfId="31462"/>
    <cellStyle name="1_KH 2007 (theo doi)_BC cong trinh trong diem_Ke hoach 2012 (theo doi) 3 5" xfId="31459"/>
    <cellStyle name="1_KH 2007 (theo doi)_BC cong trinh trong diem_Ke hoach 2012 (theo doi) 4" xfId="15049"/>
    <cellStyle name="1_KH 2007 (theo doi)_BC cong trinh trong diem_Ke hoach 2012 (theo doi) 4 2" xfId="31463"/>
    <cellStyle name="1_KH 2007 (theo doi)_BC cong trinh trong diem_Ke hoach 2012 (theo doi) 5" xfId="15050"/>
    <cellStyle name="1_KH 2007 (theo doi)_BC cong trinh trong diem_Ke hoach 2012 (theo doi) 5 2" xfId="31464"/>
    <cellStyle name="1_KH 2007 (theo doi)_BC cong trinh trong diem_Ke hoach 2012 (theo doi) 6" xfId="15051"/>
    <cellStyle name="1_KH 2007 (theo doi)_BC cong trinh trong diem_Ke hoach 2012 (theo doi) 6 2" xfId="31465"/>
    <cellStyle name="1_KH 2007 (theo doi)_BC cong trinh trong diem_Ke hoach 2012 (theo doi) 7" xfId="31450"/>
    <cellStyle name="1_KH 2007 (theo doi)_BC cong trinh trong diem_Ke hoach 2012 theo doi (giai ngan 30.6.12)" xfId="15052"/>
    <cellStyle name="1_KH 2007 (theo doi)_BC cong trinh trong diem_Ke hoach 2012 theo doi (giai ngan 30.6.12) 2" xfId="15053"/>
    <cellStyle name="1_KH 2007 (theo doi)_BC cong trinh trong diem_Ke hoach 2012 theo doi (giai ngan 30.6.12) 2 2" xfId="15054"/>
    <cellStyle name="1_KH 2007 (theo doi)_BC cong trinh trong diem_Ke hoach 2012 theo doi (giai ngan 30.6.12) 2 2 2" xfId="15055"/>
    <cellStyle name="1_KH 2007 (theo doi)_BC cong trinh trong diem_Ke hoach 2012 theo doi (giai ngan 30.6.12) 2 2 2 2" xfId="31469"/>
    <cellStyle name="1_KH 2007 (theo doi)_BC cong trinh trong diem_Ke hoach 2012 theo doi (giai ngan 30.6.12) 2 2 3" xfId="15056"/>
    <cellStyle name="1_KH 2007 (theo doi)_BC cong trinh trong diem_Ke hoach 2012 theo doi (giai ngan 30.6.12) 2 2 3 2" xfId="31470"/>
    <cellStyle name="1_KH 2007 (theo doi)_BC cong trinh trong diem_Ke hoach 2012 theo doi (giai ngan 30.6.12) 2 2 4" xfId="15057"/>
    <cellStyle name="1_KH 2007 (theo doi)_BC cong trinh trong diem_Ke hoach 2012 theo doi (giai ngan 30.6.12) 2 2 4 2" xfId="31471"/>
    <cellStyle name="1_KH 2007 (theo doi)_BC cong trinh trong diem_Ke hoach 2012 theo doi (giai ngan 30.6.12) 2 2 5" xfId="31468"/>
    <cellStyle name="1_KH 2007 (theo doi)_BC cong trinh trong diem_Ke hoach 2012 theo doi (giai ngan 30.6.12) 2 3" xfId="15058"/>
    <cellStyle name="1_KH 2007 (theo doi)_BC cong trinh trong diem_Ke hoach 2012 theo doi (giai ngan 30.6.12) 2 3 2" xfId="31472"/>
    <cellStyle name="1_KH 2007 (theo doi)_BC cong trinh trong diem_Ke hoach 2012 theo doi (giai ngan 30.6.12) 2 4" xfId="15059"/>
    <cellStyle name="1_KH 2007 (theo doi)_BC cong trinh trong diem_Ke hoach 2012 theo doi (giai ngan 30.6.12) 2 4 2" xfId="31473"/>
    <cellStyle name="1_KH 2007 (theo doi)_BC cong trinh trong diem_Ke hoach 2012 theo doi (giai ngan 30.6.12) 2 5" xfId="15060"/>
    <cellStyle name="1_KH 2007 (theo doi)_BC cong trinh trong diem_Ke hoach 2012 theo doi (giai ngan 30.6.12) 2 5 2" xfId="31474"/>
    <cellStyle name="1_KH 2007 (theo doi)_BC cong trinh trong diem_Ke hoach 2012 theo doi (giai ngan 30.6.12) 2 6" xfId="31467"/>
    <cellStyle name="1_KH 2007 (theo doi)_BC cong trinh trong diem_Ke hoach 2012 theo doi (giai ngan 30.6.12) 3" xfId="15061"/>
    <cellStyle name="1_KH 2007 (theo doi)_BC cong trinh trong diem_Ke hoach 2012 theo doi (giai ngan 30.6.12) 3 2" xfId="15062"/>
    <cellStyle name="1_KH 2007 (theo doi)_BC cong trinh trong diem_Ke hoach 2012 theo doi (giai ngan 30.6.12) 3 2 2" xfId="31476"/>
    <cellStyle name="1_KH 2007 (theo doi)_BC cong trinh trong diem_Ke hoach 2012 theo doi (giai ngan 30.6.12) 3 3" xfId="15063"/>
    <cellStyle name="1_KH 2007 (theo doi)_BC cong trinh trong diem_Ke hoach 2012 theo doi (giai ngan 30.6.12) 3 3 2" xfId="31477"/>
    <cellStyle name="1_KH 2007 (theo doi)_BC cong trinh trong diem_Ke hoach 2012 theo doi (giai ngan 30.6.12) 3 4" xfId="15064"/>
    <cellStyle name="1_KH 2007 (theo doi)_BC cong trinh trong diem_Ke hoach 2012 theo doi (giai ngan 30.6.12) 3 4 2" xfId="31478"/>
    <cellStyle name="1_KH 2007 (theo doi)_BC cong trinh trong diem_Ke hoach 2012 theo doi (giai ngan 30.6.12) 3 5" xfId="31475"/>
    <cellStyle name="1_KH 2007 (theo doi)_BC cong trinh trong diem_Ke hoach 2012 theo doi (giai ngan 30.6.12) 4" xfId="15065"/>
    <cellStyle name="1_KH 2007 (theo doi)_BC cong trinh trong diem_Ke hoach 2012 theo doi (giai ngan 30.6.12) 4 2" xfId="31479"/>
    <cellStyle name="1_KH 2007 (theo doi)_BC cong trinh trong diem_Ke hoach 2012 theo doi (giai ngan 30.6.12) 5" xfId="15066"/>
    <cellStyle name="1_KH 2007 (theo doi)_BC cong trinh trong diem_Ke hoach 2012 theo doi (giai ngan 30.6.12) 5 2" xfId="31480"/>
    <cellStyle name="1_KH 2007 (theo doi)_BC cong trinh trong diem_Ke hoach 2012 theo doi (giai ngan 30.6.12) 6" xfId="15067"/>
    <cellStyle name="1_KH 2007 (theo doi)_BC cong trinh trong diem_Ke hoach 2012 theo doi (giai ngan 30.6.12) 6 2" xfId="31481"/>
    <cellStyle name="1_KH 2007 (theo doi)_BC cong trinh trong diem_Ke hoach 2012 theo doi (giai ngan 30.6.12) 7" xfId="31466"/>
    <cellStyle name="1_KH 2007 (theo doi)_BC von DTPT 6 thang 2012" xfId="15068"/>
    <cellStyle name="1_KH 2007 (theo doi)_BC von DTPT 6 thang 2012 2" xfId="15069"/>
    <cellStyle name="1_KH 2007 (theo doi)_BC von DTPT 6 thang 2012 2 2" xfId="15070"/>
    <cellStyle name="1_KH 2007 (theo doi)_BC von DTPT 6 thang 2012 2 2 2" xfId="31484"/>
    <cellStyle name="1_KH 2007 (theo doi)_BC von DTPT 6 thang 2012 2 3" xfId="15071"/>
    <cellStyle name="1_KH 2007 (theo doi)_BC von DTPT 6 thang 2012 2 3 2" xfId="31485"/>
    <cellStyle name="1_KH 2007 (theo doi)_BC von DTPT 6 thang 2012 2 4" xfId="15072"/>
    <cellStyle name="1_KH 2007 (theo doi)_BC von DTPT 6 thang 2012 2 4 2" xfId="31486"/>
    <cellStyle name="1_KH 2007 (theo doi)_BC von DTPT 6 thang 2012 2 5" xfId="31483"/>
    <cellStyle name="1_KH 2007 (theo doi)_BC von DTPT 6 thang 2012 3" xfId="15073"/>
    <cellStyle name="1_KH 2007 (theo doi)_BC von DTPT 6 thang 2012 3 2" xfId="31487"/>
    <cellStyle name="1_KH 2007 (theo doi)_BC von DTPT 6 thang 2012 4" xfId="15074"/>
    <cellStyle name="1_KH 2007 (theo doi)_BC von DTPT 6 thang 2012 4 2" xfId="31488"/>
    <cellStyle name="1_KH 2007 (theo doi)_BC von DTPT 6 thang 2012 5" xfId="15075"/>
    <cellStyle name="1_KH 2007 (theo doi)_BC von DTPT 6 thang 2012 5 2" xfId="31489"/>
    <cellStyle name="1_KH 2007 (theo doi)_BC von DTPT 6 thang 2012 6" xfId="31482"/>
    <cellStyle name="1_KH 2007 (theo doi)_Bieu 01 UB(hung)" xfId="15076"/>
    <cellStyle name="1_KH 2007 (theo doi)_Bieu 01 UB(hung) 2" xfId="15077"/>
    <cellStyle name="1_KH 2007 (theo doi)_Bieu 01 UB(hung) 2 2" xfId="15078"/>
    <cellStyle name="1_KH 2007 (theo doi)_Bieu 01 UB(hung) 2 2 2" xfId="15079"/>
    <cellStyle name="1_KH 2007 (theo doi)_Bieu 01 UB(hung) 2 2 2 2" xfId="31493"/>
    <cellStyle name="1_KH 2007 (theo doi)_Bieu 01 UB(hung) 2 2 3" xfId="15080"/>
    <cellStyle name="1_KH 2007 (theo doi)_Bieu 01 UB(hung) 2 2 3 2" xfId="31494"/>
    <cellStyle name="1_KH 2007 (theo doi)_Bieu 01 UB(hung) 2 2 4" xfId="15081"/>
    <cellStyle name="1_KH 2007 (theo doi)_Bieu 01 UB(hung) 2 2 4 2" xfId="31495"/>
    <cellStyle name="1_KH 2007 (theo doi)_Bieu 01 UB(hung) 2 2 5" xfId="31492"/>
    <cellStyle name="1_KH 2007 (theo doi)_Bieu 01 UB(hung) 2 3" xfId="15082"/>
    <cellStyle name="1_KH 2007 (theo doi)_Bieu 01 UB(hung) 2 3 2" xfId="31496"/>
    <cellStyle name="1_KH 2007 (theo doi)_Bieu 01 UB(hung) 2 4" xfId="15083"/>
    <cellStyle name="1_KH 2007 (theo doi)_Bieu 01 UB(hung) 2 4 2" xfId="31497"/>
    <cellStyle name="1_KH 2007 (theo doi)_Bieu 01 UB(hung) 2 5" xfId="15084"/>
    <cellStyle name="1_KH 2007 (theo doi)_Bieu 01 UB(hung) 2 5 2" xfId="31498"/>
    <cellStyle name="1_KH 2007 (theo doi)_Bieu 01 UB(hung) 2 6" xfId="31491"/>
    <cellStyle name="1_KH 2007 (theo doi)_Bieu 01 UB(hung) 3" xfId="15085"/>
    <cellStyle name="1_KH 2007 (theo doi)_Bieu 01 UB(hung) 3 2" xfId="15086"/>
    <cellStyle name="1_KH 2007 (theo doi)_Bieu 01 UB(hung) 3 2 2" xfId="31500"/>
    <cellStyle name="1_KH 2007 (theo doi)_Bieu 01 UB(hung) 3 3" xfId="15087"/>
    <cellStyle name="1_KH 2007 (theo doi)_Bieu 01 UB(hung) 3 3 2" xfId="31501"/>
    <cellStyle name="1_KH 2007 (theo doi)_Bieu 01 UB(hung) 3 4" xfId="15088"/>
    <cellStyle name="1_KH 2007 (theo doi)_Bieu 01 UB(hung) 3 4 2" xfId="31502"/>
    <cellStyle name="1_KH 2007 (theo doi)_Bieu 01 UB(hung) 3 5" xfId="31499"/>
    <cellStyle name="1_KH 2007 (theo doi)_Bieu 01 UB(hung) 4" xfId="15089"/>
    <cellStyle name="1_KH 2007 (theo doi)_Bieu 01 UB(hung) 4 2" xfId="31503"/>
    <cellStyle name="1_KH 2007 (theo doi)_Bieu 01 UB(hung) 5" xfId="15090"/>
    <cellStyle name="1_KH 2007 (theo doi)_Bieu 01 UB(hung) 5 2" xfId="31504"/>
    <cellStyle name="1_KH 2007 (theo doi)_Bieu 01 UB(hung) 6" xfId="15091"/>
    <cellStyle name="1_KH 2007 (theo doi)_Bieu 01 UB(hung) 6 2" xfId="31505"/>
    <cellStyle name="1_KH 2007 (theo doi)_Bieu 01 UB(hung) 7" xfId="31490"/>
    <cellStyle name="1_KH 2007 (theo doi)_Bieu du thao QD von ho tro co MT" xfId="15092"/>
    <cellStyle name="1_KH 2007 (theo doi)_Bieu du thao QD von ho tro co MT 2" xfId="15093"/>
    <cellStyle name="1_KH 2007 (theo doi)_Bieu du thao QD von ho tro co MT 2 2" xfId="15094"/>
    <cellStyle name="1_KH 2007 (theo doi)_Bieu du thao QD von ho tro co MT 2 2 2" xfId="31508"/>
    <cellStyle name="1_KH 2007 (theo doi)_Bieu du thao QD von ho tro co MT 2 3" xfId="15095"/>
    <cellStyle name="1_KH 2007 (theo doi)_Bieu du thao QD von ho tro co MT 2 3 2" xfId="31509"/>
    <cellStyle name="1_KH 2007 (theo doi)_Bieu du thao QD von ho tro co MT 2 4" xfId="15096"/>
    <cellStyle name="1_KH 2007 (theo doi)_Bieu du thao QD von ho tro co MT 2 4 2" xfId="31510"/>
    <cellStyle name="1_KH 2007 (theo doi)_Bieu du thao QD von ho tro co MT 2 5" xfId="31507"/>
    <cellStyle name="1_KH 2007 (theo doi)_Bieu du thao QD von ho tro co MT 3" xfId="15097"/>
    <cellStyle name="1_KH 2007 (theo doi)_Bieu du thao QD von ho tro co MT 3 2" xfId="31511"/>
    <cellStyle name="1_KH 2007 (theo doi)_Bieu du thao QD von ho tro co MT 4" xfId="15098"/>
    <cellStyle name="1_KH 2007 (theo doi)_Bieu du thao QD von ho tro co MT 4 2" xfId="31512"/>
    <cellStyle name="1_KH 2007 (theo doi)_Bieu du thao QD von ho tro co MT 5" xfId="15099"/>
    <cellStyle name="1_KH 2007 (theo doi)_Bieu du thao QD von ho tro co MT 5 2" xfId="31513"/>
    <cellStyle name="1_KH 2007 (theo doi)_Bieu du thao QD von ho tro co MT 6" xfId="31506"/>
    <cellStyle name="1_KH 2007 (theo doi)_Book1" xfId="15100"/>
    <cellStyle name="1_KH 2007 (theo doi)_Book1 2" xfId="15101"/>
    <cellStyle name="1_KH 2007 (theo doi)_Book1 2 2" xfId="15102"/>
    <cellStyle name="1_KH 2007 (theo doi)_Book1 2 2 2" xfId="31516"/>
    <cellStyle name="1_KH 2007 (theo doi)_Book1 2 3" xfId="15103"/>
    <cellStyle name="1_KH 2007 (theo doi)_Book1 2 3 2" xfId="31517"/>
    <cellStyle name="1_KH 2007 (theo doi)_Book1 2 4" xfId="15104"/>
    <cellStyle name="1_KH 2007 (theo doi)_Book1 2 4 2" xfId="31518"/>
    <cellStyle name="1_KH 2007 (theo doi)_Book1 2 5" xfId="31515"/>
    <cellStyle name="1_KH 2007 (theo doi)_Book1 3" xfId="15105"/>
    <cellStyle name="1_KH 2007 (theo doi)_Book1 3 2" xfId="15106"/>
    <cellStyle name="1_KH 2007 (theo doi)_Book1 3 2 2" xfId="31520"/>
    <cellStyle name="1_KH 2007 (theo doi)_Book1 3 3" xfId="15107"/>
    <cellStyle name="1_KH 2007 (theo doi)_Book1 3 3 2" xfId="31521"/>
    <cellStyle name="1_KH 2007 (theo doi)_Book1 3 4" xfId="15108"/>
    <cellStyle name="1_KH 2007 (theo doi)_Book1 3 4 2" xfId="31522"/>
    <cellStyle name="1_KH 2007 (theo doi)_Book1 3 5" xfId="31519"/>
    <cellStyle name="1_KH 2007 (theo doi)_Book1 4" xfId="15109"/>
    <cellStyle name="1_KH 2007 (theo doi)_Book1 4 2" xfId="31523"/>
    <cellStyle name="1_KH 2007 (theo doi)_Book1 5" xfId="15110"/>
    <cellStyle name="1_KH 2007 (theo doi)_Book1 5 2" xfId="31524"/>
    <cellStyle name="1_KH 2007 (theo doi)_Book1 6" xfId="15111"/>
    <cellStyle name="1_KH 2007 (theo doi)_Book1 6 2" xfId="31525"/>
    <cellStyle name="1_KH 2007 (theo doi)_Book1 7" xfId="31514"/>
    <cellStyle name="1_KH 2007 (theo doi)_Book1_BC von DTPT 6 thang 2012" xfId="15112"/>
    <cellStyle name="1_KH 2007 (theo doi)_Book1_BC von DTPT 6 thang 2012 2" xfId="15113"/>
    <cellStyle name="1_KH 2007 (theo doi)_Book1_BC von DTPT 6 thang 2012 2 2" xfId="15114"/>
    <cellStyle name="1_KH 2007 (theo doi)_Book1_BC von DTPT 6 thang 2012 2 2 2" xfId="31528"/>
    <cellStyle name="1_KH 2007 (theo doi)_Book1_BC von DTPT 6 thang 2012 2 3" xfId="15115"/>
    <cellStyle name="1_KH 2007 (theo doi)_Book1_BC von DTPT 6 thang 2012 2 3 2" xfId="31529"/>
    <cellStyle name="1_KH 2007 (theo doi)_Book1_BC von DTPT 6 thang 2012 2 4" xfId="15116"/>
    <cellStyle name="1_KH 2007 (theo doi)_Book1_BC von DTPT 6 thang 2012 2 4 2" xfId="31530"/>
    <cellStyle name="1_KH 2007 (theo doi)_Book1_BC von DTPT 6 thang 2012 2 5" xfId="31527"/>
    <cellStyle name="1_KH 2007 (theo doi)_Book1_BC von DTPT 6 thang 2012 3" xfId="15117"/>
    <cellStyle name="1_KH 2007 (theo doi)_Book1_BC von DTPT 6 thang 2012 3 2" xfId="15118"/>
    <cellStyle name="1_KH 2007 (theo doi)_Book1_BC von DTPT 6 thang 2012 3 2 2" xfId="31532"/>
    <cellStyle name="1_KH 2007 (theo doi)_Book1_BC von DTPT 6 thang 2012 3 3" xfId="15119"/>
    <cellStyle name="1_KH 2007 (theo doi)_Book1_BC von DTPT 6 thang 2012 3 3 2" xfId="31533"/>
    <cellStyle name="1_KH 2007 (theo doi)_Book1_BC von DTPT 6 thang 2012 3 4" xfId="15120"/>
    <cellStyle name="1_KH 2007 (theo doi)_Book1_BC von DTPT 6 thang 2012 3 4 2" xfId="31534"/>
    <cellStyle name="1_KH 2007 (theo doi)_Book1_BC von DTPT 6 thang 2012 3 5" xfId="31531"/>
    <cellStyle name="1_KH 2007 (theo doi)_Book1_BC von DTPT 6 thang 2012 4" xfId="15121"/>
    <cellStyle name="1_KH 2007 (theo doi)_Book1_BC von DTPT 6 thang 2012 4 2" xfId="31535"/>
    <cellStyle name="1_KH 2007 (theo doi)_Book1_BC von DTPT 6 thang 2012 5" xfId="15122"/>
    <cellStyle name="1_KH 2007 (theo doi)_Book1_BC von DTPT 6 thang 2012 5 2" xfId="31536"/>
    <cellStyle name="1_KH 2007 (theo doi)_Book1_BC von DTPT 6 thang 2012 6" xfId="15123"/>
    <cellStyle name="1_KH 2007 (theo doi)_Book1_BC von DTPT 6 thang 2012 6 2" xfId="31537"/>
    <cellStyle name="1_KH 2007 (theo doi)_Book1_BC von DTPT 6 thang 2012 7" xfId="31526"/>
    <cellStyle name="1_KH 2007 (theo doi)_Book1_Bieu du thao QD von ho tro co MT" xfId="15124"/>
    <cellStyle name="1_KH 2007 (theo doi)_Book1_Bieu du thao QD von ho tro co MT 2" xfId="15125"/>
    <cellStyle name="1_KH 2007 (theo doi)_Book1_Bieu du thao QD von ho tro co MT 2 2" xfId="15126"/>
    <cellStyle name="1_KH 2007 (theo doi)_Book1_Bieu du thao QD von ho tro co MT 2 2 2" xfId="31540"/>
    <cellStyle name="1_KH 2007 (theo doi)_Book1_Bieu du thao QD von ho tro co MT 2 3" xfId="15127"/>
    <cellStyle name="1_KH 2007 (theo doi)_Book1_Bieu du thao QD von ho tro co MT 2 3 2" xfId="31541"/>
    <cellStyle name="1_KH 2007 (theo doi)_Book1_Bieu du thao QD von ho tro co MT 2 4" xfId="15128"/>
    <cellStyle name="1_KH 2007 (theo doi)_Book1_Bieu du thao QD von ho tro co MT 2 4 2" xfId="31542"/>
    <cellStyle name="1_KH 2007 (theo doi)_Book1_Bieu du thao QD von ho tro co MT 2 5" xfId="31539"/>
    <cellStyle name="1_KH 2007 (theo doi)_Book1_Bieu du thao QD von ho tro co MT 3" xfId="15129"/>
    <cellStyle name="1_KH 2007 (theo doi)_Book1_Bieu du thao QD von ho tro co MT 3 2" xfId="15130"/>
    <cellStyle name="1_KH 2007 (theo doi)_Book1_Bieu du thao QD von ho tro co MT 3 2 2" xfId="31544"/>
    <cellStyle name="1_KH 2007 (theo doi)_Book1_Bieu du thao QD von ho tro co MT 3 3" xfId="15131"/>
    <cellStyle name="1_KH 2007 (theo doi)_Book1_Bieu du thao QD von ho tro co MT 3 3 2" xfId="31545"/>
    <cellStyle name="1_KH 2007 (theo doi)_Book1_Bieu du thao QD von ho tro co MT 3 4" xfId="15132"/>
    <cellStyle name="1_KH 2007 (theo doi)_Book1_Bieu du thao QD von ho tro co MT 3 4 2" xfId="31546"/>
    <cellStyle name="1_KH 2007 (theo doi)_Book1_Bieu du thao QD von ho tro co MT 3 5" xfId="31543"/>
    <cellStyle name="1_KH 2007 (theo doi)_Book1_Bieu du thao QD von ho tro co MT 4" xfId="15133"/>
    <cellStyle name="1_KH 2007 (theo doi)_Book1_Bieu du thao QD von ho tro co MT 4 2" xfId="31547"/>
    <cellStyle name="1_KH 2007 (theo doi)_Book1_Bieu du thao QD von ho tro co MT 5" xfId="15134"/>
    <cellStyle name="1_KH 2007 (theo doi)_Book1_Bieu du thao QD von ho tro co MT 5 2" xfId="31548"/>
    <cellStyle name="1_KH 2007 (theo doi)_Book1_Bieu du thao QD von ho tro co MT 6" xfId="15135"/>
    <cellStyle name="1_KH 2007 (theo doi)_Book1_Bieu du thao QD von ho tro co MT 6 2" xfId="31549"/>
    <cellStyle name="1_KH 2007 (theo doi)_Book1_Bieu du thao QD von ho tro co MT 7" xfId="31538"/>
    <cellStyle name="1_KH 2007 (theo doi)_Book1_Hoan chinh KH 2012 (o nha)" xfId="15136"/>
    <cellStyle name="1_KH 2007 (theo doi)_Book1_Hoan chinh KH 2012 (o nha) 2" xfId="15137"/>
    <cellStyle name="1_KH 2007 (theo doi)_Book1_Hoan chinh KH 2012 (o nha) 2 2" xfId="15138"/>
    <cellStyle name="1_KH 2007 (theo doi)_Book1_Hoan chinh KH 2012 (o nha) 2 2 2" xfId="31552"/>
    <cellStyle name="1_KH 2007 (theo doi)_Book1_Hoan chinh KH 2012 (o nha) 2 3" xfId="15139"/>
    <cellStyle name="1_KH 2007 (theo doi)_Book1_Hoan chinh KH 2012 (o nha) 2 3 2" xfId="31553"/>
    <cellStyle name="1_KH 2007 (theo doi)_Book1_Hoan chinh KH 2012 (o nha) 2 4" xfId="15140"/>
    <cellStyle name="1_KH 2007 (theo doi)_Book1_Hoan chinh KH 2012 (o nha) 2 4 2" xfId="31554"/>
    <cellStyle name="1_KH 2007 (theo doi)_Book1_Hoan chinh KH 2012 (o nha) 2 5" xfId="31551"/>
    <cellStyle name="1_KH 2007 (theo doi)_Book1_Hoan chinh KH 2012 (o nha) 3" xfId="15141"/>
    <cellStyle name="1_KH 2007 (theo doi)_Book1_Hoan chinh KH 2012 (o nha) 3 2" xfId="15142"/>
    <cellStyle name="1_KH 2007 (theo doi)_Book1_Hoan chinh KH 2012 (o nha) 3 2 2" xfId="31556"/>
    <cellStyle name="1_KH 2007 (theo doi)_Book1_Hoan chinh KH 2012 (o nha) 3 3" xfId="15143"/>
    <cellStyle name="1_KH 2007 (theo doi)_Book1_Hoan chinh KH 2012 (o nha) 3 3 2" xfId="31557"/>
    <cellStyle name="1_KH 2007 (theo doi)_Book1_Hoan chinh KH 2012 (o nha) 3 4" xfId="15144"/>
    <cellStyle name="1_KH 2007 (theo doi)_Book1_Hoan chinh KH 2012 (o nha) 3 4 2" xfId="31558"/>
    <cellStyle name="1_KH 2007 (theo doi)_Book1_Hoan chinh KH 2012 (o nha) 3 5" xfId="31555"/>
    <cellStyle name="1_KH 2007 (theo doi)_Book1_Hoan chinh KH 2012 (o nha) 4" xfId="15145"/>
    <cellStyle name="1_KH 2007 (theo doi)_Book1_Hoan chinh KH 2012 (o nha) 4 2" xfId="31559"/>
    <cellStyle name="1_KH 2007 (theo doi)_Book1_Hoan chinh KH 2012 (o nha) 5" xfId="15146"/>
    <cellStyle name="1_KH 2007 (theo doi)_Book1_Hoan chinh KH 2012 (o nha) 5 2" xfId="31560"/>
    <cellStyle name="1_KH 2007 (theo doi)_Book1_Hoan chinh KH 2012 (o nha) 6" xfId="15147"/>
    <cellStyle name="1_KH 2007 (theo doi)_Book1_Hoan chinh KH 2012 (o nha) 6 2" xfId="31561"/>
    <cellStyle name="1_KH 2007 (theo doi)_Book1_Hoan chinh KH 2012 (o nha) 7" xfId="31550"/>
    <cellStyle name="1_KH 2007 (theo doi)_Book1_Hoan chinh KH 2012 (o nha)_Bao cao giai ngan quy I" xfId="15148"/>
    <cellStyle name="1_KH 2007 (theo doi)_Book1_Hoan chinh KH 2012 (o nha)_Bao cao giai ngan quy I 2" xfId="15149"/>
    <cellStyle name="1_KH 2007 (theo doi)_Book1_Hoan chinh KH 2012 (o nha)_Bao cao giai ngan quy I 2 2" xfId="15150"/>
    <cellStyle name="1_KH 2007 (theo doi)_Book1_Hoan chinh KH 2012 (o nha)_Bao cao giai ngan quy I 2 2 2" xfId="31564"/>
    <cellStyle name="1_KH 2007 (theo doi)_Book1_Hoan chinh KH 2012 (o nha)_Bao cao giai ngan quy I 2 3" xfId="15151"/>
    <cellStyle name="1_KH 2007 (theo doi)_Book1_Hoan chinh KH 2012 (o nha)_Bao cao giai ngan quy I 2 3 2" xfId="31565"/>
    <cellStyle name="1_KH 2007 (theo doi)_Book1_Hoan chinh KH 2012 (o nha)_Bao cao giai ngan quy I 2 4" xfId="15152"/>
    <cellStyle name="1_KH 2007 (theo doi)_Book1_Hoan chinh KH 2012 (o nha)_Bao cao giai ngan quy I 2 4 2" xfId="31566"/>
    <cellStyle name="1_KH 2007 (theo doi)_Book1_Hoan chinh KH 2012 (o nha)_Bao cao giai ngan quy I 2 5" xfId="31563"/>
    <cellStyle name="1_KH 2007 (theo doi)_Book1_Hoan chinh KH 2012 (o nha)_Bao cao giai ngan quy I 3" xfId="15153"/>
    <cellStyle name="1_KH 2007 (theo doi)_Book1_Hoan chinh KH 2012 (o nha)_Bao cao giai ngan quy I 3 2" xfId="15154"/>
    <cellStyle name="1_KH 2007 (theo doi)_Book1_Hoan chinh KH 2012 (o nha)_Bao cao giai ngan quy I 3 2 2" xfId="31568"/>
    <cellStyle name="1_KH 2007 (theo doi)_Book1_Hoan chinh KH 2012 (o nha)_Bao cao giai ngan quy I 3 3" xfId="15155"/>
    <cellStyle name="1_KH 2007 (theo doi)_Book1_Hoan chinh KH 2012 (o nha)_Bao cao giai ngan quy I 3 3 2" xfId="31569"/>
    <cellStyle name="1_KH 2007 (theo doi)_Book1_Hoan chinh KH 2012 (o nha)_Bao cao giai ngan quy I 3 4" xfId="15156"/>
    <cellStyle name="1_KH 2007 (theo doi)_Book1_Hoan chinh KH 2012 (o nha)_Bao cao giai ngan quy I 3 4 2" xfId="31570"/>
    <cellStyle name="1_KH 2007 (theo doi)_Book1_Hoan chinh KH 2012 (o nha)_Bao cao giai ngan quy I 3 5" xfId="31567"/>
    <cellStyle name="1_KH 2007 (theo doi)_Book1_Hoan chinh KH 2012 (o nha)_Bao cao giai ngan quy I 4" xfId="15157"/>
    <cellStyle name="1_KH 2007 (theo doi)_Book1_Hoan chinh KH 2012 (o nha)_Bao cao giai ngan quy I 4 2" xfId="31571"/>
    <cellStyle name="1_KH 2007 (theo doi)_Book1_Hoan chinh KH 2012 (o nha)_Bao cao giai ngan quy I 5" xfId="15158"/>
    <cellStyle name="1_KH 2007 (theo doi)_Book1_Hoan chinh KH 2012 (o nha)_Bao cao giai ngan quy I 5 2" xfId="31572"/>
    <cellStyle name="1_KH 2007 (theo doi)_Book1_Hoan chinh KH 2012 (o nha)_Bao cao giai ngan quy I 6" xfId="15159"/>
    <cellStyle name="1_KH 2007 (theo doi)_Book1_Hoan chinh KH 2012 (o nha)_Bao cao giai ngan quy I 6 2" xfId="31573"/>
    <cellStyle name="1_KH 2007 (theo doi)_Book1_Hoan chinh KH 2012 (o nha)_Bao cao giai ngan quy I 7" xfId="31562"/>
    <cellStyle name="1_KH 2007 (theo doi)_Book1_Hoan chinh KH 2012 (o nha)_BC von DTPT 6 thang 2012" xfId="15160"/>
    <cellStyle name="1_KH 2007 (theo doi)_Book1_Hoan chinh KH 2012 (o nha)_BC von DTPT 6 thang 2012 2" xfId="15161"/>
    <cellStyle name="1_KH 2007 (theo doi)_Book1_Hoan chinh KH 2012 (o nha)_BC von DTPT 6 thang 2012 2 2" xfId="15162"/>
    <cellStyle name="1_KH 2007 (theo doi)_Book1_Hoan chinh KH 2012 (o nha)_BC von DTPT 6 thang 2012 2 2 2" xfId="31576"/>
    <cellStyle name="1_KH 2007 (theo doi)_Book1_Hoan chinh KH 2012 (o nha)_BC von DTPT 6 thang 2012 2 3" xfId="15163"/>
    <cellStyle name="1_KH 2007 (theo doi)_Book1_Hoan chinh KH 2012 (o nha)_BC von DTPT 6 thang 2012 2 3 2" xfId="31577"/>
    <cellStyle name="1_KH 2007 (theo doi)_Book1_Hoan chinh KH 2012 (o nha)_BC von DTPT 6 thang 2012 2 4" xfId="15164"/>
    <cellStyle name="1_KH 2007 (theo doi)_Book1_Hoan chinh KH 2012 (o nha)_BC von DTPT 6 thang 2012 2 4 2" xfId="31578"/>
    <cellStyle name="1_KH 2007 (theo doi)_Book1_Hoan chinh KH 2012 (o nha)_BC von DTPT 6 thang 2012 2 5" xfId="31575"/>
    <cellStyle name="1_KH 2007 (theo doi)_Book1_Hoan chinh KH 2012 (o nha)_BC von DTPT 6 thang 2012 3" xfId="15165"/>
    <cellStyle name="1_KH 2007 (theo doi)_Book1_Hoan chinh KH 2012 (o nha)_BC von DTPT 6 thang 2012 3 2" xfId="15166"/>
    <cellStyle name="1_KH 2007 (theo doi)_Book1_Hoan chinh KH 2012 (o nha)_BC von DTPT 6 thang 2012 3 2 2" xfId="31580"/>
    <cellStyle name="1_KH 2007 (theo doi)_Book1_Hoan chinh KH 2012 (o nha)_BC von DTPT 6 thang 2012 3 3" xfId="15167"/>
    <cellStyle name="1_KH 2007 (theo doi)_Book1_Hoan chinh KH 2012 (o nha)_BC von DTPT 6 thang 2012 3 3 2" xfId="31581"/>
    <cellStyle name="1_KH 2007 (theo doi)_Book1_Hoan chinh KH 2012 (o nha)_BC von DTPT 6 thang 2012 3 4" xfId="15168"/>
    <cellStyle name="1_KH 2007 (theo doi)_Book1_Hoan chinh KH 2012 (o nha)_BC von DTPT 6 thang 2012 3 4 2" xfId="31582"/>
    <cellStyle name="1_KH 2007 (theo doi)_Book1_Hoan chinh KH 2012 (o nha)_BC von DTPT 6 thang 2012 3 5" xfId="31579"/>
    <cellStyle name="1_KH 2007 (theo doi)_Book1_Hoan chinh KH 2012 (o nha)_BC von DTPT 6 thang 2012 4" xfId="15169"/>
    <cellStyle name="1_KH 2007 (theo doi)_Book1_Hoan chinh KH 2012 (o nha)_BC von DTPT 6 thang 2012 4 2" xfId="31583"/>
    <cellStyle name="1_KH 2007 (theo doi)_Book1_Hoan chinh KH 2012 (o nha)_BC von DTPT 6 thang 2012 5" xfId="15170"/>
    <cellStyle name="1_KH 2007 (theo doi)_Book1_Hoan chinh KH 2012 (o nha)_BC von DTPT 6 thang 2012 5 2" xfId="31584"/>
    <cellStyle name="1_KH 2007 (theo doi)_Book1_Hoan chinh KH 2012 (o nha)_BC von DTPT 6 thang 2012 6" xfId="15171"/>
    <cellStyle name="1_KH 2007 (theo doi)_Book1_Hoan chinh KH 2012 (o nha)_BC von DTPT 6 thang 2012 6 2" xfId="31585"/>
    <cellStyle name="1_KH 2007 (theo doi)_Book1_Hoan chinh KH 2012 (o nha)_BC von DTPT 6 thang 2012 7" xfId="31574"/>
    <cellStyle name="1_KH 2007 (theo doi)_Book1_Hoan chinh KH 2012 (o nha)_Bieu du thao QD von ho tro co MT" xfId="15172"/>
    <cellStyle name="1_KH 2007 (theo doi)_Book1_Hoan chinh KH 2012 (o nha)_Bieu du thao QD von ho tro co MT 2" xfId="15173"/>
    <cellStyle name="1_KH 2007 (theo doi)_Book1_Hoan chinh KH 2012 (o nha)_Bieu du thao QD von ho tro co MT 2 2" xfId="15174"/>
    <cellStyle name="1_KH 2007 (theo doi)_Book1_Hoan chinh KH 2012 (o nha)_Bieu du thao QD von ho tro co MT 2 2 2" xfId="31588"/>
    <cellStyle name="1_KH 2007 (theo doi)_Book1_Hoan chinh KH 2012 (o nha)_Bieu du thao QD von ho tro co MT 2 3" xfId="15175"/>
    <cellStyle name="1_KH 2007 (theo doi)_Book1_Hoan chinh KH 2012 (o nha)_Bieu du thao QD von ho tro co MT 2 3 2" xfId="31589"/>
    <cellStyle name="1_KH 2007 (theo doi)_Book1_Hoan chinh KH 2012 (o nha)_Bieu du thao QD von ho tro co MT 2 4" xfId="15176"/>
    <cellStyle name="1_KH 2007 (theo doi)_Book1_Hoan chinh KH 2012 (o nha)_Bieu du thao QD von ho tro co MT 2 4 2" xfId="31590"/>
    <cellStyle name="1_KH 2007 (theo doi)_Book1_Hoan chinh KH 2012 (o nha)_Bieu du thao QD von ho tro co MT 2 5" xfId="31587"/>
    <cellStyle name="1_KH 2007 (theo doi)_Book1_Hoan chinh KH 2012 (o nha)_Bieu du thao QD von ho tro co MT 3" xfId="15177"/>
    <cellStyle name="1_KH 2007 (theo doi)_Book1_Hoan chinh KH 2012 (o nha)_Bieu du thao QD von ho tro co MT 3 2" xfId="15178"/>
    <cellStyle name="1_KH 2007 (theo doi)_Book1_Hoan chinh KH 2012 (o nha)_Bieu du thao QD von ho tro co MT 3 2 2" xfId="31592"/>
    <cellStyle name="1_KH 2007 (theo doi)_Book1_Hoan chinh KH 2012 (o nha)_Bieu du thao QD von ho tro co MT 3 3" xfId="15179"/>
    <cellStyle name="1_KH 2007 (theo doi)_Book1_Hoan chinh KH 2012 (o nha)_Bieu du thao QD von ho tro co MT 3 3 2" xfId="31593"/>
    <cellStyle name="1_KH 2007 (theo doi)_Book1_Hoan chinh KH 2012 (o nha)_Bieu du thao QD von ho tro co MT 3 4" xfId="15180"/>
    <cellStyle name="1_KH 2007 (theo doi)_Book1_Hoan chinh KH 2012 (o nha)_Bieu du thao QD von ho tro co MT 3 4 2" xfId="31594"/>
    <cellStyle name="1_KH 2007 (theo doi)_Book1_Hoan chinh KH 2012 (o nha)_Bieu du thao QD von ho tro co MT 3 5" xfId="31591"/>
    <cellStyle name="1_KH 2007 (theo doi)_Book1_Hoan chinh KH 2012 (o nha)_Bieu du thao QD von ho tro co MT 4" xfId="15181"/>
    <cellStyle name="1_KH 2007 (theo doi)_Book1_Hoan chinh KH 2012 (o nha)_Bieu du thao QD von ho tro co MT 4 2" xfId="31595"/>
    <cellStyle name="1_KH 2007 (theo doi)_Book1_Hoan chinh KH 2012 (o nha)_Bieu du thao QD von ho tro co MT 5" xfId="15182"/>
    <cellStyle name="1_KH 2007 (theo doi)_Book1_Hoan chinh KH 2012 (o nha)_Bieu du thao QD von ho tro co MT 5 2" xfId="31596"/>
    <cellStyle name="1_KH 2007 (theo doi)_Book1_Hoan chinh KH 2012 (o nha)_Bieu du thao QD von ho tro co MT 6" xfId="15183"/>
    <cellStyle name="1_KH 2007 (theo doi)_Book1_Hoan chinh KH 2012 (o nha)_Bieu du thao QD von ho tro co MT 6 2" xfId="31597"/>
    <cellStyle name="1_KH 2007 (theo doi)_Book1_Hoan chinh KH 2012 (o nha)_Bieu du thao QD von ho tro co MT 7" xfId="31586"/>
    <cellStyle name="1_KH 2007 (theo doi)_Book1_Hoan chinh KH 2012 (o nha)_Ke hoach 2012 theo doi (giai ngan 30.6.12)" xfId="15184"/>
    <cellStyle name="1_KH 2007 (theo doi)_Book1_Hoan chinh KH 2012 (o nha)_Ke hoach 2012 theo doi (giai ngan 30.6.12) 2" xfId="15185"/>
    <cellStyle name="1_KH 2007 (theo doi)_Book1_Hoan chinh KH 2012 (o nha)_Ke hoach 2012 theo doi (giai ngan 30.6.12) 2 2" xfId="15186"/>
    <cellStyle name="1_KH 2007 (theo doi)_Book1_Hoan chinh KH 2012 (o nha)_Ke hoach 2012 theo doi (giai ngan 30.6.12) 2 2 2" xfId="31600"/>
    <cellStyle name="1_KH 2007 (theo doi)_Book1_Hoan chinh KH 2012 (o nha)_Ke hoach 2012 theo doi (giai ngan 30.6.12) 2 3" xfId="15187"/>
    <cellStyle name="1_KH 2007 (theo doi)_Book1_Hoan chinh KH 2012 (o nha)_Ke hoach 2012 theo doi (giai ngan 30.6.12) 2 3 2" xfId="31601"/>
    <cellStyle name="1_KH 2007 (theo doi)_Book1_Hoan chinh KH 2012 (o nha)_Ke hoach 2012 theo doi (giai ngan 30.6.12) 2 4" xfId="15188"/>
    <cellStyle name="1_KH 2007 (theo doi)_Book1_Hoan chinh KH 2012 (o nha)_Ke hoach 2012 theo doi (giai ngan 30.6.12) 2 4 2" xfId="31602"/>
    <cellStyle name="1_KH 2007 (theo doi)_Book1_Hoan chinh KH 2012 (o nha)_Ke hoach 2012 theo doi (giai ngan 30.6.12) 2 5" xfId="31599"/>
    <cellStyle name="1_KH 2007 (theo doi)_Book1_Hoan chinh KH 2012 (o nha)_Ke hoach 2012 theo doi (giai ngan 30.6.12) 3" xfId="15189"/>
    <cellStyle name="1_KH 2007 (theo doi)_Book1_Hoan chinh KH 2012 (o nha)_Ke hoach 2012 theo doi (giai ngan 30.6.12) 3 2" xfId="15190"/>
    <cellStyle name="1_KH 2007 (theo doi)_Book1_Hoan chinh KH 2012 (o nha)_Ke hoach 2012 theo doi (giai ngan 30.6.12) 3 2 2" xfId="31604"/>
    <cellStyle name="1_KH 2007 (theo doi)_Book1_Hoan chinh KH 2012 (o nha)_Ke hoach 2012 theo doi (giai ngan 30.6.12) 3 3" xfId="15191"/>
    <cellStyle name="1_KH 2007 (theo doi)_Book1_Hoan chinh KH 2012 (o nha)_Ke hoach 2012 theo doi (giai ngan 30.6.12) 3 3 2" xfId="31605"/>
    <cellStyle name="1_KH 2007 (theo doi)_Book1_Hoan chinh KH 2012 (o nha)_Ke hoach 2012 theo doi (giai ngan 30.6.12) 3 4" xfId="15192"/>
    <cellStyle name="1_KH 2007 (theo doi)_Book1_Hoan chinh KH 2012 (o nha)_Ke hoach 2012 theo doi (giai ngan 30.6.12) 3 4 2" xfId="31606"/>
    <cellStyle name="1_KH 2007 (theo doi)_Book1_Hoan chinh KH 2012 (o nha)_Ke hoach 2012 theo doi (giai ngan 30.6.12) 3 5" xfId="31603"/>
    <cellStyle name="1_KH 2007 (theo doi)_Book1_Hoan chinh KH 2012 (o nha)_Ke hoach 2012 theo doi (giai ngan 30.6.12) 4" xfId="15193"/>
    <cellStyle name="1_KH 2007 (theo doi)_Book1_Hoan chinh KH 2012 (o nha)_Ke hoach 2012 theo doi (giai ngan 30.6.12) 4 2" xfId="31607"/>
    <cellStyle name="1_KH 2007 (theo doi)_Book1_Hoan chinh KH 2012 (o nha)_Ke hoach 2012 theo doi (giai ngan 30.6.12) 5" xfId="15194"/>
    <cellStyle name="1_KH 2007 (theo doi)_Book1_Hoan chinh KH 2012 (o nha)_Ke hoach 2012 theo doi (giai ngan 30.6.12) 5 2" xfId="31608"/>
    <cellStyle name="1_KH 2007 (theo doi)_Book1_Hoan chinh KH 2012 (o nha)_Ke hoach 2012 theo doi (giai ngan 30.6.12) 6" xfId="15195"/>
    <cellStyle name="1_KH 2007 (theo doi)_Book1_Hoan chinh KH 2012 (o nha)_Ke hoach 2012 theo doi (giai ngan 30.6.12) 6 2" xfId="31609"/>
    <cellStyle name="1_KH 2007 (theo doi)_Book1_Hoan chinh KH 2012 (o nha)_Ke hoach 2012 theo doi (giai ngan 30.6.12) 7" xfId="31598"/>
    <cellStyle name="1_KH 2007 (theo doi)_Book1_Hoan chinh KH 2012 Von ho tro co MT" xfId="15196"/>
    <cellStyle name="1_KH 2007 (theo doi)_Book1_Hoan chinh KH 2012 Von ho tro co MT (chi tiet)" xfId="15197"/>
    <cellStyle name="1_KH 2007 (theo doi)_Book1_Hoan chinh KH 2012 Von ho tro co MT (chi tiet) 2" xfId="15198"/>
    <cellStyle name="1_KH 2007 (theo doi)_Book1_Hoan chinh KH 2012 Von ho tro co MT (chi tiet) 2 2" xfId="15199"/>
    <cellStyle name="1_KH 2007 (theo doi)_Book1_Hoan chinh KH 2012 Von ho tro co MT (chi tiet) 2 2 2" xfId="31613"/>
    <cellStyle name="1_KH 2007 (theo doi)_Book1_Hoan chinh KH 2012 Von ho tro co MT (chi tiet) 2 3" xfId="15200"/>
    <cellStyle name="1_KH 2007 (theo doi)_Book1_Hoan chinh KH 2012 Von ho tro co MT (chi tiet) 2 3 2" xfId="31614"/>
    <cellStyle name="1_KH 2007 (theo doi)_Book1_Hoan chinh KH 2012 Von ho tro co MT (chi tiet) 2 4" xfId="15201"/>
    <cellStyle name="1_KH 2007 (theo doi)_Book1_Hoan chinh KH 2012 Von ho tro co MT (chi tiet) 2 4 2" xfId="31615"/>
    <cellStyle name="1_KH 2007 (theo doi)_Book1_Hoan chinh KH 2012 Von ho tro co MT (chi tiet) 2 5" xfId="31612"/>
    <cellStyle name="1_KH 2007 (theo doi)_Book1_Hoan chinh KH 2012 Von ho tro co MT (chi tiet) 3" xfId="15202"/>
    <cellStyle name="1_KH 2007 (theo doi)_Book1_Hoan chinh KH 2012 Von ho tro co MT (chi tiet) 3 2" xfId="15203"/>
    <cellStyle name="1_KH 2007 (theo doi)_Book1_Hoan chinh KH 2012 Von ho tro co MT (chi tiet) 3 2 2" xfId="31617"/>
    <cellStyle name="1_KH 2007 (theo doi)_Book1_Hoan chinh KH 2012 Von ho tro co MT (chi tiet) 3 3" xfId="15204"/>
    <cellStyle name="1_KH 2007 (theo doi)_Book1_Hoan chinh KH 2012 Von ho tro co MT (chi tiet) 3 3 2" xfId="31618"/>
    <cellStyle name="1_KH 2007 (theo doi)_Book1_Hoan chinh KH 2012 Von ho tro co MT (chi tiet) 3 4" xfId="15205"/>
    <cellStyle name="1_KH 2007 (theo doi)_Book1_Hoan chinh KH 2012 Von ho tro co MT (chi tiet) 3 4 2" xfId="31619"/>
    <cellStyle name="1_KH 2007 (theo doi)_Book1_Hoan chinh KH 2012 Von ho tro co MT (chi tiet) 3 5" xfId="31616"/>
    <cellStyle name="1_KH 2007 (theo doi)_Book1_Hoan chinh KH 2012 Von ho tro co MT (chi tiet) 4" xfId="15206"/>
    <cellStyle name="1_KH 2007 (theo doi)_Book1_Hoan chinh KH 2012 Von ho tro co MT (chi tiet) 4 2" xfId="31620"/>
    <cellStyle name="1_KH 2007 (theo doi)_Book1_Hoan chinh KH 2012 Von ho tro co MT (chi tiet) 5" xfId="15207"/>
    <cellStyle name="1_KH 2007 (theo doi)_Book1_Hoan chinh KH 2012 Von ho tro co MT (chi tiet) 5 2" xfId="31621"/>
    <cellStyle name="1_KH 2007 (theo doi)_Book1_Hoan chinh KH 2012 Von ho tro co MT (chi tiet) 6" xfId="15208"/>
    <cellStyle name="1_KH 2007 (theo doi)_Book1_Hoan chinh KH 2012 Von ho tro co MT (chi tiet) 6 2" xfId="31622"/>
    <cellStyle name="1_KH 2007 (theo doi)_Book1_Hoan chinh KH 2012 Von ho tro co MT (chi tiet) 7" xfId="31611"/>
    <cellStyle name="1_KH 2007 (theo doi)_Book1_Hoan chinh KH 2012 Von ho tro co MT 10" xfId="15209"/>
    <cellStyle name="1_KH 2007 (theo doi)_Book1_Hoan chinh KH 2012 Von ho tro co MT 10 2" xfId="15210"/>
    <cellStyle name="1_KH 2007 (theo doi)_Book1_Hoan chinh KH 2012 Von ho tro co MT 10 2 2" xfId="31624"/>
    <cellStyle name="1_KH 2007 (theo doi)_Book1_Hoan chinh KH 2012 Von ho tro co MT 10 3" xfId="15211"/>
    <cellStyle name="1_KH 2007 (theo doi)_Book1_Hoan chinh KH 2012 Von ho tro co MT 10 3 2" xfId="31625"/>
    <cellStyle name="1_KH 2007 (theo doi)_Book1_Hoan chinh KH 2012 Von ho tro co MT 10 4" xfId="15212"/>
    <cellStyle name="1_KH 2007 (theo doi)_Book1_Hoan chinh KH 2012 Von ho tro co MT 10 4 2" xfId="31626"/>
    <cellStyle name="1_KH 2007 (theo doi)_Book1_Hoan chinh KH 2012 Von ho tro co MT 10 5" xfId="31623"/>
    <cellStyle name="1_KH 2007 (theo doi)_Book1_Hoan chinh KH 2012 Von ho tro co MT 11" xfId="15213"/>
    <cellStyle name="1_KH 2007 (theo doi)_Book1_Hoan chinh KH 2012 Von ho tro co MT 11 2" xfId="15214"/>
    <cellStyle name="1_KH 2007 (theo doi)_Book1_Hoan chinh KH 2012 Von ho tro co MT 11 2 2" xfId="31628"/>
    <cellStyle name="1_KH 2007 (theo doi)_Book1_Hoan chinh KH 2012 Von ho tro co MT 11 3" xfId="15215"/>
    <cellStyle name="1_KH 2007 (theo doi)_Book1_Hoan chinh KH 2012 Von ho tro co MT 11 3 2" xfId="31629"/>
    <cellStyle name="1_KH 2007 (theo doi)_Book1_Hoan chinh KH 2012 Von ho tro co MT 11 4" xfId="15216"/>
    <cellStyle name="1_KH 2007 (theo doi)_Book1_Hoan chinh KH 2012 Von ho tro co MT 11 4 2" xfId="31630"/>
    <cellStyle name="1_KH 2007 (theo doi)_Book1_Hoan chinh KH 2012 Von ho tro co MT 11 5" xfId="31627"/>
    <cellStyle name="1_KH 2007 (theo doi)_Book1_Hoan chinh KH 2012 Von ho tro co MT 12" xfId="15217"/>
    <cellStyle name="1_KH 2007 (theo doi)_Book1_Hoan chinh KH 2012 Von ho tro co MT 12 2" xfId="15218"/>
    <cellStyle name="1_KH 2007 (theo doi)_Book1_Hoan chinh KH 2012 Von ho tro co MT 12 2 2" xfId="31632"/>
    <cellStyle name="1_KH 2007 (theo doi)_Book1_Hoan chinh KH 2012 Von ho tro co MT 12 3" xfId="15219"/>
    <cellStyle name="1_KH 2007 (theo doi)_Book1_Hoan chinh KH 2012 Von ho tro co MT 12 3 2" xfId="31633"/>
    <cellStyle name="1_KH 2007 (theo doi)_Book1_Hoan chinh KH 2012 Von ho tro co MT 12 4" xfId="15220"/>
    <cellStyle name="1_KH 2007 (theo doi)_Book1_Hoan chinh KH 2012 Von ho tro co MT 12 4 2" xfId="31634"/>
    <cellStyle name="1_KH 2007 (theo doi)_Book1_Hoan chinh KH 2012 Von ho tro co MT 12 5" xfId="31631"/>
    <cellStyle name="1_KH 2007 (theo doi)_Book1_Hoan chinh KH 2012 Von ho tro co MT 13" xfId="15221"/>
    <cellStyle name="1_KH 2007 (theo doi)_Book1_Hoan chinh KH 2012 Von ho tro co MT 13 2" xfId="15222"/>
    <cellStyle name="1_KH 2007 (theo doi)_Book1_Hoan chinh KH 2012 Von ho tro co MT 13 2 2" xfId="31636"/>
    <cellStyle name="1_KH 2007 (theo doi)_Book1_Hoan chinh KH 2012 Von ho tro co MT 13 3" xfId="15223"/>
    <cellStyle name="1_KH 2007 (theo doi)_Book1_Hoan chinh KH 2012 Von ho tro co MT 13 3 2" xfId="31637"/>
    <cellStyle name="1_KH 2007 (theo doi)_Book1_Hoan chinh KH 2012 Von ho tro co MT 13 4" xfId="15224"/>
    <cellStyle name="1_KH 2007 (theo doi)_Book1_Hoan chinh KH 2012 Von ho tro co MT 13 4 2" xfId="31638"/>
    <cellStyle name="1_KH 2007 (theo doi)_Book1_Hoan chinh KH 2012 Von ho tro co MT 13 5" xfId="31635"/>
    <cellStyle name="1_KH 2007 (theo doi)_Book1_Hoan chinh KH 2012 Von ho tro co MT 14" xfId="15225"/>
    <cellStyle name="1_KH 2007 (theo doi)_Book1_Hoan chinh KH 2012 Von ho tro co MT 14 2" xfId="15226"/>
    <cellStyle name="1_KH 2007 (theo doi)_Book1_Hoan chinh KH 2012 Von ho tro co MT 14 2 2" xfId="31640"/>
    <cellStyle name="1_KH 2007 (theo doi)_Book1_Hoan chinh KH 2012 Von ho tro co MT 14 3" xfId="15227"/>
    <cellStyle name="1_KH 2007 (theo doi)_Book1_Hoan chinh KH 2012 Von ho tro co MT 14 3 2" xfId="31641"/>
    <cellStyle name="1_KH 2007 (theo doi)_Book1_Hoan chinh KH 2012 Von ho tro co MT 14 4" xfId="15228"/>
    <cellStyle name="1_KH 2007 (theo doi)_Book1_Hoan chinh KH 2012 Von ho tro co MT 14 4 2" xfId="31642"/>
    <cellStyle name="1_KH 2007 (theo doi)_Book1_Hoan chinh KH 2012 Von ho tro co MT 14 5" xfId="31639"/>
    <cellStyle name="1_KH 2007 (theo doi)_Book1_Hoan chinh KH 2012 Von ho tro co MT 15" xfId="15229"/>
    <cellStyle name="1_KH 2007 (theo doi)_Book1_Hoan chinh KH 2012 Von ho tro co MT 15 2" xfId="15230"/>
    <cellStyle name="1_KH 2007 (theo doi)_Book1_Hoan chinh KH 2012 Von ho tro co MT 15 2 2" xfId="31644"/>
    <cellStyle name="1_KH 2007 (theo doi)_Book1_Hoan chinh KH 2012 Von ho tro co MT 15 3" xfId="15231"/>
    <cellStyle name="1_KH 2007 (theo doi)_Book1_Hoan chinh KH 2012 Von ho tro co MT 15 3 2" xfId="31645"/>
    <cellStyle name="1_KH 2007 (theo doi)_Book1_Hoan chinh KH 2012 Von ho tro co MT 15 4" xfId="15232"/>
    <cellStyle name="1_KH 2007 (theo doi)_Book1_Hoan chinh KH 2012 Von ho tro co MT 15 4 2" xfId="31646"/>
    <cellStyle name="1_KH 2007 (theo doi)_Book1_Hoan chinh KH 2012 Von ho tro co MT 15 5" xfId="31643"/>
    <cellStyle name="1_KH 2007 (theo doi)_Book1_Hoan chinh KH 2012 Von ho tro co MT 16" xfId="15233"/>
    <cellStyle name="1_KH 2007 (theo doi)_Book1_Hoan chinh KH 2012 Von ho tro co MT 16 2" xfId="15234"/>
    <cellStyle name="1_KH 2007 (theo doi)_Book1_Hoan chinh KH 2012 Von ho tro co MT 16 2 2" xfId="31648"/>
    <cellStyle name="1_KH 2007 (theo doi)_Book1_Hoan chinh KH 2012 Von ho tro co MT 16 3" xfId="15235"/>
    <cellStyle name="1_KH 2007 (theo doi)_Book1_Hoan chinh KH 2012 Von ho tro co MT 16 3 2" xfId="31649"/>
    <cellStyle name="1_KH 2007 (theo doi)_Book1_Hoan chinh KH 2012 Von ho tro co MT 16 4" xfId="15236"/>
    <cellStyle name="1_KH 2007 (theo doi)_Book1_Hoan chinh KH 2012 Von ho tro co MT 16 4 2" xfId="31650"/>
    <cellStyle name="1_KH 2007 (theo doi)_Book1_Hoan chinh KH 2012 Von ho tro co MT 16 5" xfId="31647"/>
    <cellStyle name="1_KH 2007 (theo doi)_Book1_Hoan chinh KH 2012 Von ho tro co MT 17" xfId="15237"/>
    <cellStyle name="1_KH 2007 (theo doi)_Book1_Hoan chinh KH 2012 Von ho tro co MT 17 2" xfId="15238"/>
    <cellStyle name="1_KH 2007 (theo doi)_Book1_Hoan chinh KH 2012 Von ho tro co MT 17 2 2" xfId="31652"/>
    <cellStyle name="1_KH 2007 (theo doi)_Book1_Hoan chinh KH 2012 Von ho tro co MT 17 3" xfId="15239"/>
    <cellStyle name="1_KH 2007 (theo doi)_Book1_Hoan chinh KH 2012 Von ho tro co MT 17 3 2" xfId="31653"/>
    <cellStyle name="1_KH 2007 (theo doi)_Book1_Hoan chinh KH 2012 Von ho tro co MT 17 4" xfId="15240"/>
    <cellStyle name="1_KH 2007 (theo doi)_Book1_Hoan chinh KH 2012 Von ho tro co MT 17 4 2" xfId="31654"/>
    <cellStyle name="1_KH 2007 (theo doi)_Book1_Hoan chinh KH 2012 Von ho tro co MT 17 5" xfId="31651"/>
    <cellStyle name="1_KH 2007 (theo doi)_Book1_Hoan chinh KH 2012 Von ho tro co MT 18" xfId="15241"/>
    <cellStyle name="1_KH 2007 (theo doi)_Book1_Hoan chinh KH 2012 Von ho tro co MT 18 2" xfId="31655"/>
    <cellStyle name="1_KH 2007 (theo doi)_Book1_Hoan chinh KH 2012 Von ho tro co MT 19" xfId="15242"/>
    <cellStyle name="1_KH 2007 (theo doi)_Book1_Hoan chinh KH 2012 Von ho tro co MT 19 2" xfId="31656"/>
    <cellStyle name="1_KH 2007 (theo doi)_Book1_Hoan chinh KH 2012 Von ho tro co MT 2" xfId="15243"/>
    <cellStyle name="1_KH 2007 (theo doi)_Book1_Hoan chinh KH 2012 Von ho tro co MT 2 2" xfId="15244"/>
    <cellStyle name="1_KH 2007 (theo doi)_Book1_Hoan chinh KH 2012 Von ho tro co MT 2 2 2" xfId="31658"/>
    <cellStyle name="1_KH 2007 (theo doi)_Book1_Hoan chinh KH 2012 Von ho tro co MT 2 3" xfId="15245"/>
    <cellStyle name="1_KH 2007 (theo doi)_Book1_Hoan chinh KH 2012 Von ho tro co MT 2 3 2" xfId="31659"/>
    <cellStyle name="1_KH 2007 (theo doi)_Book1_Hoan chinh KH 2012 Von ho tro co MT 2 4" xfId="15246"/>
    <cellStyle name="1_KH 2007 (theo doi)_Book1_Hoan chinh KH 2012 Von ho tro co MT 2 4 2" xfId="31660"/>
    <cellStyle name="1_KH 2007 (theo doi)_Book1_Hoan chinh KH 2012 Von ho tro co MT 2 5" xfId="31657"/>
    <cellStyle name="1_KH 2007 (theo doi)_Book1_Hoan chinh KH 2012 Von ho tro co MT 20" xfId="15247"/>
    <cellStyle name="1_KH 2007 (theo doi)_Book1_Hoan chinh KH 2012 Von ho tro co MT 20 2" xfId="31661"/>
    <cellStyle name="1_KH 2007 (theo doi)_Book1_Hoan chinh KH 2012 Von ho tro co MT 21" xfId="31610"/>
    <cellStyle name="1_KH 2007 (theo doi)_Book1_Hoan chinh KH 2012 Von ho tro co MT 3" xfId="15248"/>
    <cellStyle name="1_KH 2007 (theo doi)_Book1_Hoan chinh KH 2012 Von ho tro co MT 3 2" xfId="15249"/>
    <cellStyle name="1_KH 2007 (theo doi)_Book1_Hoan chinh KH 2012 Von ho tro co MT 3 2 2" xfId="31663"/>
    <cellStyle name="1_KH 2007 (theo doi)_Book1_Hoan chinh KH 2012 Von ho tro co MT 3 3" xfId="15250"/>
    <cellStyle name="1_KH 2007 (theo doi)_Book1_Hoan chinh KH 2012 Von ho tro co MT 3 3 2" xfId="31664"/>
    <cellStyle name="1_KH 2007 (theo doi)_Book1_Hoan chinh KH 2012 Von ho tro co MT 3 4" xfId="15251"/>
    <cellStyle name="1_KH 2007 (theo doi)_Book1_Hoan chinh KH 2012 Von ho tro co MT 3 4 2" xfId="31665"/>
    <cellStyle name="1_KH 2007 (theo doi)_Book1_Hoan chinh KH 2012 Von ho tro co MT 3 5" xfId="31662"/>
    <cellStyle name="1_KH 2007 (theo doi)_Book1_Hoan chinh KH 2012 Von ho tro co MT 4" xfId="15252"/>
    <cellStyle name="1_KH 2007 (theo doi)_Book1_Hoan chinh KH 2012 Von ho tro co MT 4 2" xfId="15253"/>
    <cellStyle name="1_KH 2007 (theo doi)_Book1_Hoan chinh KH 2012 Von ho tro co MT 4 2 2" xfId="31667"/>
    <cellStyle name="1_KH 2007 (theo doi)_Book1_Hoan chinh KH 2012 Von ho tro co MT 4 3" xfId="15254"/>
    <cellStyle name="1_KH 2007 (theo doi)_Book1_Hoan chinh KH 2012 Von ho tro co MT 4 3 2" xfId="31668"/>
    <cellStyle name="1_KH 2007 (theo doi)_Book1_Hoan chinh KH 2012 Von ho tro co MT 4 4" xfId="15255"/>
    <cellStyle name="1_KH 2007 (theo doi)_Book1_Hoan chinh KH 2012 Von ho tro co MT 4 4 2" xfId="31669"/>
    <cellStyle name="1_KH 2007 (theo doi)_Book1_Hoan chinh KH 2012 Von ho tro co MT 4 5" xfId="31666"/>
    <cellStyle name="1_KH 2007 (theo doi)_Book1_Hoan chinh KH 2012 Von ho tro co MT 5" xfId="15256"/>
    <cellStyle name="1_KH 2007 (theo doi)_Book1_Hoan chinh KH 2012 Von ho tro co MT 5 2" xfId="15257"/>
    <cellStyle name="1_KH 2007 (theo doi)_Book1_Hoan chinh KH 2012 Von ho tro co MT 5 2 2" xfId="31671"/>
    <cellStyle name="1_KH 2007 (theo doi)_Book1_Hoan chinh KH 2012 Von ho tro co MT 5 3" xfId="15258"/>
    <cellStyle name="1_KH 2007 (theo doi)_Book1_Hoan chinh KH 2012 Von ho tro co MT 5 3 2" xfId="31672"/>
    <cellStyle name="1_KH 2007 (theo doi)_Book1_Hoan chinh KH 2012 Von ho tro co MT 5 4" xfId="15259"/>
    <cellStyle name="1_KH 2007 (theo doi)_Book1_Hoan chinh KH 2012 Von ho tro co MT 5 4 2" xfId="31673"/>
    <cellStyle name="1_KH 2007 (theo doi)_Book1_Hoan chinh KH 2012 Von ho tro co MT 5 5" xfId="31670"/>
    <cellStyle name="1_KH 2007 (theo doi)_Book1_Hoan chinh KH 2012 Von ho tro co MT 6" xfId="15260"/>
    <cellStyle name="1_KH 2007 (theo doi)_Book1_Hoan chinh KH 2012 Von ho tro co MT 6 2" xfId="15261"/>
    <cellStyle name="1_KH 2007 (theo doi)_Book1_Hoan chinh KH 2012 Von ho tro co MT 6 2 2" xfId="31675"/>
    <cellStyle name="1_KH 2007 (theo doi)_Book1_Hoan chinh KH 2012 Von ho tro co MT 6 3" xfId="15262"/>
    <cellStyle name="1_KH 2007 (theo doi)_Book1_Hoan chinh KH 2012 Von ho tro co MT 6 3 2" xfId="31676"/>
    <cellStyle name="1_KH 2007 (theo doi)_Book1_Hoan chinh KH 2012 Von ho tro co MT 6 4" xfId="15263"/>
    <cellStyle name="1_KH 2007 (theo doi)_Book1_Hoan chinh KH 2012 Von ho tro co MT 6 4 2" xfId="31677"/>
    <cellStyle name="1_KH 2007 (theo doi)_Book1_Hoan chinh KH 2012 Von ho tro co MT 6 5" xfId="31674"/>
    <cellStyle name="1_KH 2007 (theo doi)_Book1_Hoan chinh KH 2012 Von ho tro co MT 7" xfId="15264"/>
    <cellStyle name="1_KH 2007 (theo doi)_Book1_Hoan chinh KH 2012 Von ho tro co MT 7 2" xfId="15265"/>
    <cellStyle name="1_KH 2007 (theo doi)_Book1_Hoan chinh KH 2012 Von ho tro co MT 7 2 2" xfId="31679"/>
    <cellStyle name="1_KH 2007 (theo doi)_Book1_Hoan chinh KH 2012 Von ho tro co MT 7 3" xfId="15266"/>
    <cellStyle name="1_KH 2007 (theo doi)_Book1_Hoan chinh KH 2012 Von ho tro co MT 7 3 2" xfId="31680"/>
    <cellStyle name="1_KH 2007 (theo doi)_Book1_Hoan chinh KH 2012 Von ho tro co MT 7 4" xfId="15267"/>
    <cellStyle name="1_KH 2007 (theo doi)_Book1_Hoan chinh KH 2012 Von ho tro co MT 7 4 2" xfId="31681"/>
    <cellStyle name="1_KH 2007 (theo doi)_Book1_Hoan chinh KH 2012 Von ho tro co MT 7 5" xfId="31678"/>
    <cellStyle name="1_KH 2007 (theo doi)_Book1_Hoan chinh KH 2012 Von ho tro co MT 8" xfId="15268"/>
    <cellStyle name="1_KH 2007 (theo doi)_Book1_Hoan chinh KH 2012 Von ho tro co MT 8 2" xfId="15269"/>
    <cellStyle name="1_KH 2007 (theo doi)_Book1_Hoan chinh KH 2012 Von ho tro co MT 8 2 2" xfId="31683"/>
    <cellStyle name="1_KH 2007 (theo doi)_Book1_Hoan chinh KH 2012 Von ho tro co MT 8 3" xfId="15270"/>
    <cellStyle name="1_KH 2007 (theo doi)_Book1_Hoan chinh KH 2012 Von ho tro co MT 8 3 2" xfId="31684"/>
    <cellStyle name="1_KH 2007 (theo doi)_Book1_Hoan chinh KH 2012 Von ho tro co MT 8 4" xfId="15271"/>
    <cellStyle name="1_KH 2007 (theo doi)_Book1_Hoan chinh KH 2012 Von ho tro co MT 8 4 2" xfId="31685"/>
    <cellStyle name="1_KH 2007 (theo doi)_Book1_Hoan chinh KH 2012 Von ho tro co MT 8 5" xfId="31682"/>
    <cellStyle name="1_KH 2007 (theo doi)_Book1_Hoan chinh KH 2012 Von ho tro co MT 9" xfId="15272"/>
    <cellStyle name="1_KH 2007 (theo doi)_Book1_Hoan chinh KH 2012 Von ho tro co MT 9 2" xfId="15273"/>
    <cellStyle name="1_KH 2007 (theo doi)_Book1_Hoan chinh KH 2012 Von ho tro co MT 9 2 2" xfId="31687"/>
    <cellStyle name="1_KH 2007 (theo doi)_Book1_Hoan chinh KH 2012 Von ho tro co MT 9 3" xfId="15274"/>
    <cellStyle name="1_KH 2007 (theo doi)_Book1_Hoan chinh KH 2012 Von ho tro co MT 9 3 2" xfId="31688"/>
    <cellStyle name="1_KH 2007 (theo doi)_Book1_Hoan chinh KH 2012 Von ho tro co MT 9 4" xfId="15275"/>
    <cellStyle name="1_KH 2007 (theo doi)_Book1_Hoan chinh KH 2012 Von ho tro co MT 9 4 2" xfId="31689"/>
    <cellStyle name="1_KH 2007 (theo doi)_Book1_Hoan chinh KH 2012 Von ho tro co MT 9 5" xfId="31686"/>
    <cellStyle name="1_KH 2007 (theo doi)_Book1_Hoan chinh KH 2012 Von ho tro co MT_Bao cao giai ngan quy I" xfId="15276"/>
    <cellStyle name="1_KH 2007 (theo doi)_Book1_Hoan chinh KH 2012 Von ho tro co MT_Bao cao giai ngan quy I 2" xfId="15277"/>
    <cellStyle name="1_KH 2007 (theo doi)_Book1_Hoan chinh KH 2012 Von ho tro co MT_Bao cao giai ngan quy I 2 2" xfId="15278"/>
    <cellStyle name="1_KH 2007 (theo doi)_Book1_Hoan chinh KH 2012 Von ho tro co MT_Bao cao giai ngan quy I 2 2 2" xfId="31692"/>
    <cellStyle name="1_KH 2007 (theo doi)_Book1_Hoan chinh KH 2012 Von ho tro co MT_Bao cao giai ngan quy I 2 3" xfId="15279"/>
    <cellStyle name="1_KH 2007 (theo doi)_Book1_Hoan chinh KH 2012 Von ho tro co MT_Bao cao giai ngan quy I 2 3 2" xfId="31693"/>
    <cellStyle name="1_KH 2007 (theo doi)_Book1_Hoan chinh KH 2012 Von ho tro co MT_Bao cao giai ngan quy I 2 4" xfId="15280"/>
    <cellStyle name="1_KH 2007 (theo doi)_Book1_Hoan chinh KH 2012 Von ho tro co MT_Bao cao giai ngan quy I 2 4 2" xfId="31694"/>
    <cellStyle name="1_KH 2007 (theo doi)_Book1_Hoan chinh KH 2012 Von ho tro co MT_Bao cao giai ngan quy I 2 5" xfId="31691"/>
    <cellStyle name="1_KH 2007 (theo doi)_Book1_Hoan chinh KH 2012 Von ho tro co MT_Bao cao giai ngan quy I 3" xfId="15281"/>
    <cellStyle name="1_KH 2007 (theo doi)_Book1_Hoan chinh KH 2012 Von ho tro co MT_Bao cao giai ngan quy I 3 2" xfId="15282"/>
    <cellStyle name="1_KH 2007 (theo doi)_Book1_Hoan chinh KH 2012 Von ho tro co MT_Bao cao giai ngan quy I 3 2 2" xfId="31696"/>
    <cellStyle name="1_KH 2007 (theo doi)_Book1_Hoan chinh KH 2012 Von ho tro co MT_Bao cao giai ngan quy I 3 3" xfId="15283"/>
    <cellStyle name="1_KH 2007 (theo doi)_Book1_Hoan chinh KH 2012 Von ho tro co MT_Bao cao giai ngan quy I 3 3 2" xfId="31697"/>
    <cellStyle name="1_KH 2007 (theo doi)_Book1_Hoan chinh KH 2012 Von ho tro co MT_Bao cao giai ngan quy I 3 4" xfId="15284"/>
    <cellStyle name="1_KH 2007 (theo doi)_Book1_Hoan chinh KH 2012 Von ho tro co MT_Bao cao giai ngan quy I 3 4 2" xfId="31698"/>
    <cellStyle name="1_KH 2007 (theo doi)_Book1_Hoan chinh KH 2012 Von ho tro co MT_Bao cao giai ngan quy I 3 5" xfId="31695"/>
    <cellStyle name="1_KH 2007 (theo doi)_Book1_Hoan chinh KH 2012 Von ho tro co MT_Bao cao giai ngan quy I 4" xfId="15285"/>
    <cellStyle name="1_KH 2007 (theo doi)_Book1_Hoan chinh KH 2012 Von ho tro co MT_Bao cao giai ngan quy I 4 2" xfId="31699"/>
    <cellStyle name="1_KH 2007 (theo doi)_Book1_Hoan chinh KH 2012 Von ho tro co MT_Bao cao giai ngan quy I 5" xfId="15286"/>
    <cellStyle name="1_KH 2007 (theo doi)_Book1_Hoan chinh KH 2012 Von ho tro co MT_Bao cao giai ngan quy I 5 2" xfId="31700"/>
    <cellStyle name="1_KH 2007 (theo doi)_Book1_Hoan chinh KH 2012 Von ho tro co MT_Bao cao giai ngan quy I 6" xfId="15287"/>
    <cellStyle name="1_KH 2007 (theo doi)_Book1_Hoan chinh KH 2012 Von ho tro co MT_Bao cao giai ngan quy I 6 2" xfId="31701"/>
    <cellStyle name="1_KH 2007 (theo doi)_Book1_Hoan chinh KH 2012 Von ho tro co MT_Bao cao giai ngan quy I 7" xfId="31690"/>
    <cellStyle name="1_KH 2007 (theo doi)_Book1_Hoan chinh KH 2012 Von ho tro co MT_BC von DTPT 6 thang 2012" xfId="15288"/>
    <cellStyle name="1_KH 2007 (theo doi)_Book1_Hoan chinh KH 2012 Von ho tro co MT_BC von DTPT 6 thang 2012 2" xfId="15289"/>
    <cellStyle name="1_KH 2007 (theo doi)_Book1_Hoan chinh KH 2012 Von ho tro co MT_BC von DTPT 6 thang 2012 2 2" xfId="15290"/>
    <cellStyle name="1_KH 2007 (theo doi)_Book1_Hoan chinh KH 2012 Von ho tro co MT_BC von DTPT 6 thang 2012 2 2 2" xfId="31704"/>
    <cellStyle name="1_KH 2007 (theo doi)_Book1_Hoan chinh KH 2012 Von ho tro co MT_BC von DTPT 6 thang 2012 2 3" xfId="15291"/>
    <cellStyle name="1_KH 2007 (theo doi)_Book1_Hoan chinh KH 2012 Von ho tro co MT_BC von DTPT 6 thang 2012 2 3 2" xfId="31705"/>
    <cellStyle name="1_KH 2007 (theo doi)_Book1_Hoan chinh KH 2012 Von ho tro co MT_BC von DTPT 6 thang 2012 2 4" xfId="15292"/>
    <cellStyle name="1_KH 2007 (theo doi)_Book1_Hoan chinh KH 2012 Von ho tro co MT_BC von DTPT 6 thang 2012 2 4 2" xfId="31706"/>
    <cellStyle name="1_KH 2007 (theo doi)_Book1_Hoan chinh KH 2012 Von ho tro co MT_BC von DTPT 6 thang 2012 2 5" xfId="31703"/>
    <cellStyle name="1_KH 2007 (theo doi)_Book1_Hoan chinh KH 2012 Von ho tro co MT_BC von DTPT 6 thang 2012 3" xfId="15293"/>
    <cellStyle name="1_KH 2007 (theo doi)_Book1_Hoan chinh KH 2012 Von ho tro co MT_BC von DTPT 6 thang 2012 3 2" xfId="15294"/>
    <cellStyle name="1_KH 2007 (theo doi)_Book1_Hoan chinh KH 2012 Von ho tro co MT_BC von DTPT 6 thang 2012 3 2 2" xfId="31708"/>
    <cellStyle name="1_KH 2007 (theo doi)_Book1_Hoan chinh KH 2012 Von ho tro co MT_BC von DTPT 6 thang 2012 3 3" xfId="15295"/>
    <cellStyle name="1_KH 2007 (theo doi)_Book1_Hoan chinh KH 2012 Von ho tro co MT_BC von DTPT 6 thang 2012 3 3 2" xfId="31709"/>
    <cellStyle name="1_KH 2007 (theo doi)_Book1_Hoan chinh KH 2012 Von ho tro co MT_BC von DTPT 6 thang 2012 3 4" xfId="15296"/>
    <cellStyle name="1_KH 2007 (theo doi)_Book1_Hoan chinh KH 2012 Von ho tro co MT_BC von DTPT 6 thang 2012 3 4 2" xfId="31710"/>
    <cellStyle name="1_KH 2007 (theo doi)_Book1_Hoan chinh KH 2012 Von ho tro co MT_BC von DTPT 6 thang 2012 3 5" xfId="31707"/>
    <cellStyle name="1_KH 2007 (theo doi)_Book1_Hoan chinh KH 2012 Von ho tro co MT_BC von DTPT 6 thang 2012 4" xfId="15297"/>
    <cellStyle name="1_KH 2007 (theo doi)_Book1_Hoan chinh KH 2012 Von ho tro co MT_BC von DTPT 6 thang 2012 4 2" xfId="31711"/>
    <cellStyle name="1_KH 2007 (theo doi)_Book1_Hoan chinh KH 2012 Von ho tro co MT_BC von DTPT 6 thang 2012 5" xfId="15298"/>
    <cellStyle name="1_KH 2007 (theo doi)_Book1_Hoan chinh KH 2012 Von ho tro co MT_BC von DTPT 6 thang 2012 5 2" xfId="31712"/>
    <cellStyle name="1_KH 2007 (theo doi)_Book1_Hoan chinh KH 2012 Von ho tro co MT_BC von DTPT 6 thang 2012 6" xfId="15299"/>
    <cellStyle name="1_KH 2007 (theo doi)_Book1_Hoan chinh KH 2012 Von ho tro co MT_BC von DTPT 6 thang 2012 6 2" xfId="31713"/>
    <cellStyle name="1_KH 2007 (theo doi)_Book1_Hoan chinh KH 2012 Von ho tro co MT_BC von DTPT 6 thang 2012 7" xfId="31702"/>
    <cellStyle name="1_KH 2007 (theo doi)_Book1_Hoan chinh KH 2012 Von ho tro co MT_Bieu du thao QD von ho tro co MT" xfId="15300"/>
    <cellStyle name="1_KH 2007 (theo doi)_Book1_Hoan chinh KH 2012 Von ho tro co MT_Bieu du thao QD von ho tro co MT 2" xfId="15301"/>
    <cellStyle name="1_KH 2007 (theo doi)_Book1_Hoan chinh KH 2012 Von ho tro co MT_Bieu du thao QD von ho tro co MT 2 2" xfId="15302"/>
    <cellStyle name="1_KH 2007 (theo doi)_Book1_Hoan chinh KH 2012 Von ho tro co MT_Bieu du thao QD von ho tro co MT 2 2 2" xfId="31716"/>
    <cellStyle name="1_KH 2007 (theo doi)_Book1_Hoan chinh KH 2012 Von ho tro co MT_Bieu du thao QD von ho tro co MT 2 3" xfId="15303"/>
    <cellStyle name="1_KH 2007 (theo doi)_Book1_Hoan chinh KH 2012 Von ho tro co MT_Bieu du thao QD von ho tro co MT 2 3 2" xfId="31717"/>
    <cellStyle name="1_KH 2007 (theo doi)_Book1_Hoan chinh KH 2012 Von ho tro co MT_Bieu du thao QD von ho tro co MT 2 4" xfId="15304"/>
    <cellStyle name="1_KH 2007 (theo doi)_Book1_Hoan chinh KH 2012 Von ho tro co MT_Bieu du thao QD von ho tro co MT 2 4 2" xfId="31718"/>
    <cellStyle name="1_KH 2007 (theo doi)_Book1_Hoan chinh KH 2012 Von ho tro co MT_Bieu du thao QD von ho tro co MT 2 5" xfId="31715"/>
    <cellStyle name="1_KH 2007 (theo doi)_Book1_Hoan chinh KH 2012 Von ho tro co MT_Bieu du thao QD von ho tro co MT 3" xfId="15305"/>
    <cellStyle name="1_KH 2007 (theo doi)_Book1_Hoan chinh KH 2012 Von ho tro co MT_Bieu du thao QD von ho tro co MT 3 2" xfId="15306"/>
    <cellStyle name="1_KH 2007 (theo doi)_Book1_Hoan chinh KH 2012 Von ho tro co MT_Bieu du thao QD von ho tro co MT 3 2 2" xfId="31720"/>
    <cellStyle name="1_KH 2007 (theo doi)_Book1_Hoan chinh KH 2012 Von ho tro co MT_Bieu du thao QD von ho tro co MT 3 3" xfId="15307"/>
    <cellStyle name="1_KH 2007 (theo doi)_Book1_Hoan chinh KH 2012 Von ho tro co MT_Bieu du thao QD von ho tro co MT 3 3 2" xfId="31721"/>
    <cellStyle name="1_KH 2007 (theo doi)_Book1_Hoan chinh KH 2012 Von ho tro co MT_Bieu du thao QD von ho tro co MT 3 4" xfId="15308"/>
    <cellStyle name="1_KH 2007 (theo doi)_Book1_Hoan chinh KH 2012 Von ho tro co MT_Bieu du thao QD von ho tro co MT 3 4 2" xfId="31722"/>
    <cellStyle name="1_KH 2007 (theo doi)_Book1_Hoan chinh KH 2012 Von ho tro co MT_Bieu du thao QD von ho tro co MT 3 5" xfId="31719"/>
    <cellStyle name="1_KH 2007 (theo doi)_Book1_Hoan chinh KH 2012 Von ho tro co MT_Bieu du thao QD von ho tro co MT 4" xfId="15309"/>
    <cellStyle name="1_KH 2007 (theo doi)_Book1_Hoan chinh KH 2012 Von ho tro co MT_Bieu du thao QD von ho tro co MT 4 2" xfId="31723"/>
    <cellStyle name="1_KH 2007 (theo doi)_Book1_Hoan chinh KH 2012 Von ho tro co MT_Bieu du thao QD von ho tro co MT 5" xfId="15310"/>
    <cellStyle name="1_KH 2007 (theo doi)_Book1_Hoan chinh KH 2012 Von ho tro co MT_Bieu du thao QD von ho tro co MT 5 2" xfId="31724"/>
    <cellStyle name="1_KH 2007 (theo doi)_Book1_Hoan chinh KH 2012 Von ho tro co MT_Bieu du thao QD von ho tro co MT 6" xfId="15311"/>
    <cellStyle name="1_KH 2007 (theo doi)_Book1_Hoan chinh KH 2012 Von ho tro co MT_Bieu du thao QD von ho tro co MT 6 2" xfId="31725"/>
    <cellStyle name="1_KH 2007 (theo doi)_Book1_Hoan chinh KH 2012 Von ho tro co MT_Bieu du thao QD von ho tro co MT 7" xfId="31714"/>
    <cellStyle name="1_KH 2007 (theo doi)_Book1_Hoan chinh KH 2012 Von ho tro co MT_Ke hoach 2012 theo doi (giai ngan 30.6.12)" xfId="15312"/>
    <cellStyle name="1_KH 2007 (theo doi)_Book1_Hoan chinh KH 2012 Von ho tro co MT_Ke hoach 2012 theo doi (giai ngan 30.6.12) 2" xfId="15313"/>
    <cellStyle name="1_KH 2007 (theo doi)_Book1_Hoan chinh KH 2012 Von ho tro co MT_Ke hoach 2012 theo doi (giai ngan 30.6.12) 2 2" xfId="15314"/>
    <cellStyle name="1_KH 2007 (theo doi)_Book1_Hoan chinh KH 2012 Von ho tro co MT_Ke hoach 2012 theo doi (giai ngan 30.6.12) 2 2 2" xfId="31728"/>
    <cellStyle name="1_KH 2007 (theo doi)_Book1_Hoan chinh KH 2012 Von ho tro co MT_Ke hoach 2012 theo doi (giai ngan 30.6.12) 2 3" xfId="15315"/>
    <cellStyle name="1_KH 2007 (theo doi)_Book1_Hoan chinh KH 2012 Von ho tro co MT_Ke hoach 2012 theo doi (giai ngan 30.6.12) 2 3 2" xfId="31729"/>
    <cellStyle name="1_KH 2007 (theo doi)_Book1_Hoan chinh KH 2012 Von ho tro co MT_Ke hoach 2012 theo doi (giai ngan 30.6.12) 2 4" xfId="15316"/>
    <cellStyle name="1_KH 2007 (theo doi)_Book1_Hoan chinh KH 2012 Von ho tro co MT_Ke hoach 2012 theo doi (giai ngan 30.6.12) 2 4 2" xfId="31730"/>
    <cellStyle name="1_KH 2007 (theo doi)_Book1_Hoan chinh KH 2012 Von ho tro co MT_Ke hoach 2012 theo doi (giai ngan 30.6.12) 2 5" xfId="31727"/>
    <cellStyle name="1_KH 2007 (theo doi)_Book1_Hoan chinh KH 2012 Von ho tro co MT_Ke hoach 2012 theo doi (giai ngan 30.6.12) 3" xfId="15317"/>
    <cellStyle name="1_KH 2007 (theo doi)_Book1_Hoan chinh KH 2012 Von ho tro co MT_Ke hoach 2012 theo doi (giai ngan 30.6.12) 3 2" xfId="15318"/>
    <cellStyle name="1_KH 2007 (theo doi)_Book1_Hoan chinh KH 2012 Von ho tro co MT_Ke hoach 2012 theo doi (giai ngan 30.6.12) 3 2 2" xfId="31732"/>
    <cellStyle name="1_KH 2007 (theo doi)_Book1_Hoan chinh KH 2012 Von ho tro co MT_Ke hoach 2012 theo doi (giai ngan 30.6.12) 3 3" xfId="15319"/>
    <cellStyle name="1_KH 2007 (theo doi)_Book1_Hoan chinh KH 2012 Von ho tro co MT_Ke hoach 2012 theo doi (giai ngan 30.6.12) 3 3 2" xfId="31733"/>
    <cellStyle name="1_KH 2007 (theo doi)_Book1_Hoan chinh KH 2012 Von ho tro co MT_Ke hoach 2012 theo doi (giai ngan 30.6.12) 3 4" xfId="15320"/>
    <cellStyle name="1_KH 2007 (theo doi)_Book1_Hoan chinh KH 2012 Von ho tro co MT_Ke hoach 2012 theo doi (giai ngan 30.6.12) 3 4 2" xfId="31734"/>
    <cellStyle name="1_KH 2007 (theo doi)_Book1_Hoan chinh KH 2012 Von ho tro co MT_Ke hoach 2012 theo doi (giai ngan 30.6.12) 3 5" xfId="31731"/>
    <cellStyle name="1_KH 2007 (theo doi)_Book1_Hoan chinh KH 2012 Von ho tro co MT_Ke hoach 2012 theo doi (giai ngan 30.6.12) 4" xfId="15321"/>
    <cellStyle name="1_KH 2007 (theo doi)_Book1_Hoan chinh KH 2012 Von ho tro co MT_Ke hoach 2012 theo doi (giai ngan 30.6.12) 4 2" xfId="31735"/>
    <cellStyle name="1_KH 2007 (theo doi)_Book1_Hoan chinh KH 2012 Von ho tro co MT_Ke hoach 2012 theo doi (giai ngan 30.6.12) 5" xfId="15322"/>
    <cellStyle name="1_KH 2007 (theo doi)_Book1_Hoan chinh KH 2012 Von ho tro co MT_Ke hoach 2012 theo doi (giai ngan 30.6.12) 5 2" xfId="31736"/>
    <cellStyle name="1_KH 2007 (theo doi)_Book1_Hoan chinh KH 2012 Von ho tro co MT_Ke hoach 2012 theo doi (giai ngan 30.6.12) 6" xfId="15323"/>
    <cellStyle name="1_KH 2007 (theo doi)_Book1_Hoan chinh KH 2012 Von ho tro co MT_Ke hoach 2012 theo doi (giai ngan 30.6.12) 6 2" xfId="31737"/>
    <cellStyle name="1_KH 2007 (theo doi)_Book1_Hoan chinh KH 2012 Von ho tro co MT_Ke hoach 2012 theo doi (giai ngan 30.6.12) 7" xfId="31726"/>
    <cellStyle name="1_KH 2007 (theo doi)_Book1_Ke hoach 2012 (theo doi)" xfId="15324"/>
    <cellStyle name="1_KH 2007 (theo doi)_Book1_Ke hoach 2012 (theo doi) 2" xfId="15325"/>
    <cellStyle name="1_KH 2007 (theo doi)_Book1_Ke hoach 2012 (theo doi) 2 2" xfId="15326"/>
    <cellStyle name="1_KH 2007 (theo doi)_Book1_Ke hoach 2012 (theo doi) 2 2 2" xfId="31740"/>
    <cellStyle name="1_KH 2007 (theo doi)_Book1_Ke hoach 2012 (theo doi) 2 3" xfId="15327"/>
    <cellStyle name="1_KH 2007 (theo doi)_Book1_Ke hoach 2012 (theo doi) 2 3 2" xfId="31741"/>
    <cellStyle name="1_KH 2007 (theo doi)_Book1_Ke hoach 2012 (theo doi) 2 4" xfId="15328"/>
    <cellStyle name="1_KH 2007 (theo doi)_Book1_Ke hoach 2012 (theo doi) 2 4 2" xfId="31742"/>
    <cellStyle name="1_KH 2007 (theo doi)_Book1_Ke hoach 2012 (theo doi) 2 5" xfId="31739"/>
    <cellStyle name="1_KH 2007 (theo doi)_Book1_Ke hoach 2012 (theo doi) 3" xfId="15329"/>
    <cellStyle name="1_KH 2007 (theo doi)_Book1_Ke hoach 2012 (theo doi) 3 2" xfId="15330"/>
    <cellStyle name="1_KH 2007 (theo doi)_Book1_Ke hoach 2012 (theo doi) 3 2 2" xfId="31744"/>
    <cellStyle name="1_KH 2007 (theo doi)_Book1_Ke hoach 2012 (theo doi) 3 3" xfId="15331"/>
    <cellStyle name="1_KH 2007 (theo doi)_Book1_Ke hoach 2012 (theo doi) 3 3 2" xfId="31745"/>
    <cellStyle name="1_KH 2007 (theo doi)_Book1_Ke hoach 2012 (theo doi) 3 4" xfId="15332"/>
    <cellStyle name="1_KH 2007 (theo doi)_Book1_Ke hoach 2012 (theo doi) 3 4 2" xfId="31746"/>
    <cellStyle name="1_KH 2007 (theo doi)_Book1_Ke hoach 2012 (theo doi) 3 5" xfId="31743"/>
    <cellStyle name="1_KH 2007 (theo doi)_Book1_Ke hoach 2012 (theo doi) 4" xfId="15333"/>
    <cellStyle name="1_KH 2007 (theo doi)_Book1_Ke hoach 2012 (theo doi) 4 2" xfId="31747"/>
    <cellStyle name="1_KH 2007 (theo doi)_Book1_Ke hoach 2012 (theo doi) 5" xfId="15334"/>
    <cellStyle name="1_KH 2007 (theo doi)_Book1_Ke hoach 2012 (theo doi) 5 2" xfId="31748"/>
    <cellStyle name="1_KH 2007 (theo doi)_Book1_Ke hoach 2012 (theo doi) 6" xfId="15335"/>
    <cellStyle name="1_KH 2007 (theo doi)_Book1_Ke hoach 2012 (theo doi) 6 2" xfId="31749"/>
    <cellStyle name="1_KH 2007 (theo doi)_Book1_Ke hoach 2012 (theo doi) 7" xfId="31738"/>
    <cellStyle name="1_KH 2007 (theo doi)_Book1_Ke hoach 2012 theo doi (giai ngan 30.6.12)" xfId="15336"/>
    <cellStyle name="1_KH 2007 (theo doi)_Book1_Ke hoach 2012 theo doi (giai ngan 30.6.12) 2" xfId="15337"/>
    <cellStyle name="1_KH 2007 (theo doi)_Book1_Ke hoach 2012 theo doi (giai ngan 30.6.12) 2 2" xfId="15338"/>
    <cellStyle name="1_KH 2007 (theo doi)_Book1_Ke hoach 2012 theo doi (giai ngan 30.6.12) 2 2 2" xfId="31752"/>
    <cellStyle name="1_KH 2007 (theo doi)_Book1_Ke hoach 2012 theo doi (giai ngan 30.6.12) 2 3" xfId="15339"/>
    <cellStyle name="1_KH 2007 (theo doi)_Book1_Ke hoach 2012 theo doi (giai ngan 30.6.12) 2 3 2" xfId="31753"/>
    <cellStyle name="1_KH 2007 (theo doi)_Book1_Ke hoach 2012 theo doi (giai ngan 30.6.12) 2 4" xfId="15340"/>
    <cellStyle name="1_KH 2007 (theo doi)_Book1_Ke hoach 2012 theo doi (giai ngan 30.6.12) 2 4 2" xfId="31754"/>
    <cellStyle name="1_KH 2007 (theo doi)_Book1_Ke hoach 2012 theo doi (giai ngan 30.6.12) 2 5" xfId="31751"/>
    <cellStyle name="1_KH 2007 (theo doi)_Book1_Ke hoach 2012 theo doi (giai ngan 30.6.12) 3" xfId="15341"/>
    <cellStyle name="1_KH 2007 (theo doi)_Book1_Ke hoach 2012 theo doi (giai ngan 30.6.12) 3 2" xfId="15342"/>
    <cellStyle name="1_KH 2007 (theo doi)_Book1_Ke hoach 2012 theo doi (giai ngan 30.6.12) 3 2 2" xfId="31756"/>
    <cellStyle name="1_KH 2007 (theo doi)_Book1_Ke hoach 2012 theo doi (giai ngan 30.6.12) 3 3" xfId="15343"/>
    <cellStyle name="1_KH 2007 (theo doi)_Book1_Ke hoach 2012 theo doi (giai ngan 30.6.12) 3 3 2" xfId="31757"/>
    <cellStyle name="1_KH 2007 (theo doi)_Book1_Ke hoach 2012 theo doi (giai ngan 30.6.12) 3 4" xfId="15344"/>
    <cellStyle name="1_KH 2007 (theo doi)_Book1_Ke hoach 2012 theo doi (giai ngan 30.6.12) 3 4 2" xfId="31758"/>
    <cellStyle name="1_KH 2007 (theo doi)_Book1_Ke hoach 2012 theo doi (giai ngan 30.6.12) 3 5" xfId="31755"/>
    <cellStyle name="1_KH 2007 (theo doi)_Book1_Ke hoach 2012 theo doi (giai ngan 30.6.12) 4" xfId="15345"/>
    <cellStyle name="1_KH 2007 (theo doi)_Book1_Ke hoach 2012 theo doi (giai ngan 30.6.12) 4 2" xfId="31759"/>
    <cellStyle name="1_KH 2007 (theo doi)_Book1_Ke hoach 2012 theo doi (giai ngan 30.6.12) 5" xfId="15346"/>
    <cellStyle name="1_KH 2007 (theo doi)_Book1_Ke hoach 2012 theo doi (giai ngan 30.6.12) 5 2" xfId="31760"/>
    <cellStyle name="1_KH 2007 (theo doi)_Book1_Ke hoach 2012 theo doi (giai ngan 30.6.12) 6" xfId="15347"/>
    <cellStyle name="1_KH 2007 (theo doi)_Book1_Ke hoach 2012 theo doi (giai ngan 30.6.12) 6 2" xfId="31761"/>
    <cellStyle name="1_KH 2007 (theo doi)_Book1_Ke hoach 2012 theo doi (giai ngan 30.6.12) 7" xfId="31750"/>
    <cellStyle name="1_KH 2007 (theo doi)_Chi tieu 5 nam" xfId="15348"/>
    <cellStyle name="1_KH 2007 (theo doi)_Chi tieu 5 nam 2" xfId="15349"/>
    <cellStyle name="1_KH 2007 (theo doi)_Chi tieu 5 nam 2 2" xfId="15350"/>
    <cellStyle name="1_KH 2007 (theo doi)_Chi tieu 5 nam 2 2 2" xfId="31764"/>
    <cellStyle name="1_KH 2007 (theo doi)_Chi tieu 5 nam 2 3" xfId="15351"/>
    <cellStyle name="1_KH 2007 (theo doi)_Chi tieu 5 nam 2 3 2" xfId="31765"/>
    <cellStyle name="1_KH 2007 (theo doi)_Chi tieu 5 nam 2 4" xfId="15352"/>
    <cellStyle name="1_KH 2007 (theo doi)_Chi tieu 5 nam 2 4 2" xfId="31766"/>
    <cellStyle name="1_KH 2007 (theo doi)_Chi tieu 5 nam 2 5" xfId="31763"/>
    <cellStyle name="1_KH 2007 (theo doi)_Chi tieu 5 nam 3" xfId="15353"/>
    <cellStyle name="1_KH 2007 (theo doi)_Chi tieu 5 nam 3 2" xfId="31767"/>
    <cellStyle name="1_KH 2007 (theo doi)_Chi tieu 5 nam 4" xfId="15354"/>
    <cellStyle name="1_KH 2007 (theo doi)_Chi tieu 5 nam 4 2" xfId="31768"/>
    <cellStyle name="1_KH 2007 (theo doi)_Chi tieu 5 nam 5" xfId="15355"/>
    <cellStyle name="1_KH 2007 (theo doi)_Chi tieu 5 nam 5 2" xfId="31769"/>
    <cellStyle name="1_KH 2007 (theo doi)_Chi tieu 5 nam 6" xfId="31762"/>
    <cellStyle name="1_KH 2007 (theo doi)_Chi tieu 5 nam_BC cong trinh trong diem" xfId="15356"/>
    <cellStyle name="1_KH 2007 (theo doi)_Chi tieu 5 nam_BC cong trinh trong diem 2" xfId="15357"/>
    <cellStyle name="1_KH 2007 (theo doi)_Chi tieu 5 nam_BC cong trinh trong diem 2 2" xfId="15358"/>
    <cellStyle name="1_KH 2007 (theo doi)_Chi tieu 5 nam_BC cong trinh trong diem 2 2 2" xfId="31772"/>
    <cellStyle name="1_KH 2007 (theo doi)_Chi tieu 5 nam_BC cong trinh trong diem 2 3" xfId="15359"/>
    <cellStyle name="1_KH 2007 (theo doi)_Chi tieu 5 nam_BC cong trinh trong diem 2 3 2" xfId="31773"/>
    <cellStyle name="1_KH 2007 (theo doi)_Chi tieu 5 nam_BC cong trinh trong diem 2 4" xfId="15360"/>
    <cellStyle name="1_KH 2007 (theo doi)_Chi tieu 5 nam_BC cong trinh trong diem 2 4 2" xfId="31774"/>
    <cellStyle name="1_KH 2007 (theo doi)_Chi tieu 5 nam_BC cong trinh trong diem 2 5" xfId="31771"/>
    <cellStyle name="1_KH 2007 (theo doi)_Chi tieu 5 nam_BC cong trinh trong diem 3" xfId="15361"/>
    <cellStyle name="1_KH 2007 (theo doi)_Chi tieu 5 nam_BC cong trinh trong diem 3 2" xfId="31775"/>
    <cellStyle name="1_KH 2007 (theo doi)_Chi tieu 5 nam_BC cong trinh trong diem 4" xfId="15362"/>
    <cellStyle name="1_KH 2007 (theo doi)_Chi tieu 5 nam_BC cong trinh trong diem 4 2" xfId="31776"/>
    <cellStyle name="1_KH 2007 (theo doi)_Chi tieu 5 nam_BC cong trinh trong diem 5" xfId="15363"/>
    <cellStyle name="1_KH 2007 (theo doi)_Chi tieu 5 nam_BC cong trinh trong diem 5 2" xfId="31777"/>
    <cellStyle name="1_KH 2007 (theo doi)_Chi tieu 5 nam_BC cong trinh trong diem 6" xfId="31770"/>
    <cellStyle name="1_KH 2007 (theo doi)_Chi tieu 5 nam_BC cong trinh trong diem_BC von DTPT 6 thang 2012" xfId="15364"/>
    <cellStyle name="1_KH 2007 (theo doi)_Chi tieu 5 nam_BC cong trinh trong diem_BC von DTPT 6 thang 2012 2" xfId="15365"/>
    <cellStyle name="1_KH 2007 (theo doi)_Chi tieu 5 nam_BC cong trinh trong diem_BC von DTPT 6 thang 2012 2 2" xfId="15366"/>
    <cellStyle name="1_KH 2007 (theo doi)_Chi tieu 5 nam_BC cong trinh trong diem_BC von DTPT 6 thang 2012 2 2 2" xfId="31780"/>
    <cellStyle name="1_KH 2007 (theo doi)_Chi tieu 5 nam_BC cong trinh trong diem_BC von DTPT 6 thang 2012 2 3" xfId="15367"/>
    <cellStyle name="1_KH 2007 (theo doi)_Chi tieu 5 nam_BC cong trinh trong diem_BC von DTPT 6 thang 2012 2 3 2" xfId="31781"/>
    <cellStyle name="1_KH 2007 (theo doi)_Chi tieu 5 nam_BC cong trinh trong diem_BC von DTPT 6 thang 2012 2 4" xfId="15368"/>
    <cellStyle name="1_KH 2007 (theo doi)_Chi tieu 5 nam_BC cong trinh trong diem_BC von DTPT 6 thang 2012 2 4 2" xfId="31782"/>
    <cellStyle name="1_KH 2007 (theo doi)_Chi tieu 5 nam_BC cong trinh trong diem_BC von DTPT 6 thang 2012 2 5" xfId="31779"/>
    <cellStyle name="1_KH 2007 (theo doi)_Chi tieu 5 nam_BC cong trinh trong diem_BC von DTPT 6 thang 2012 3" xfId="15369"/>
    <cellStyle name="1_KH 2007 (theo doi)_Chi tieu 5 nam_BC cong trinh trong diem_BC von DTPT 6 thang 2012 3 2" xfId="31783"/>
    <cellStyle name="1_KH 2007 (theo doi)_Chi tieu 5 nam_BC cong trinh trong diem_BC von DTPT 6 thang 2012 4" xfId="15370"/>
    <cellStyle name="1_KH 2007 (theo doi)_Chi tieu 5 nam_BC cong trinh trong diem_BC von DTPT 6 thang 2012 4 2" xfId="31784"/>
    <cellStyle name="1_KH 2007 (theo doi)_Chi tieu 5 nam_BC cong trinh trong diem_BC von DTPT 6 thang 2012 5" xfId="15371"/>
    <cellStyle name="1_KH 2007 (theo doi)_Chi tieu 5 nam_BC cong trinh trong diem_BC von DTPT 6 thang 2012 5 2" xfId="31785"/>
    <cellStyle name="1_KH 2007 (theo doi)_Chi tieu 5 nam_BC cong trinh trong diem_BC von DTPT 6 thang 2012 6" xfId="31778"/>
    <cellStyle name="1_KH 2007 (theo doi)_Chi tieu 5 nam_BC cong trinh trong diem_Bieu du thao QD von ho tro co MT" xfId="15372"/>
    <cellStyle name="1_KH 2007 (theo doi)_Chi tieu 5 nam_BC cong trinh trong diem_Bieu du thao QD von ho tro co MT 2" xfId="15373"/>
    <cellStyle name="1_KH 2007 (theo doi)_Chi tieu 5 nam_BC cong trinh trong diem_Bieu du thao QD von ho tro co MT 2 2" xfId="15374"/>
    <cellStyle name="1_KH 2007 (theo doi)_Chi tieu 5 nam_BC cong trinh trong diem_Bieu du thao QD von ho tro co MT 2 2 2" xfId="31788"/>
    <cellStyle name="1_KH 2007 (theo doi)_Chi tieu 5 nam_BC cong trinh trong diem_Bieu du thao QD von ho tro co MT 2 3" xfId="15375"/>
    <cellStyle name="1_KH 2007 (theo doi)_Chi tieu 5 nam_BC cong trinh trong diem_Bieu du thao QD von ho tro co MT 2 3 2" xfId="31789"/>
    <cellStyle name="1_KH 2007 (theo doi)_Chi tieu 5 nam_BC cong trinh trong diem_Bieu du thao QD von ho tro co MT 2 4" xfId="15376"/>
    <cellStyle name="1_KH 2007 (theo doi)_Chi tieu 5 nam_BC cong trinh trong diem_Bieu du thao QD von ho tro co MT 2 4 2" xfId="31790"/>
    <cellStyle name="1_KH 2007 (theo doi)_Chi tieu 5 nam_BC cong trinh trong diem_Bieu du thao QD von ho tro co MT 2 5" xfId="31787"/>
    <cellStyle name="1_KH 2007 (theo doi)_Chi tieu 5 nam_BC cong trinh trong diem_Bieu du thao QD von ho tro co MT 3" xfId="15377"/>
    <cellStyle name="1_KH 2007 (theo doi)_Chi tieu 5 nam_BC cong trinh trong diem_Bieu du thao QD von ho tro co MT 3 2" xfId="31791"/>
    <cellStyle name="1_KH 2007 (theo doi)_Chi tieu 5 nam_BC cong trinh trong diem_Bieu du thao QD von ho tro co MT 4" xfId="15378"/>
    <cellStyle name="1_KH 2007 (theo doi)_Chi tieu 5 nam_BC cong trinh trong diem_Bieu du thao QD von ho tro co MT 4 2" xfId="31792"/>
    <cellStyle name="1_KH 2007 (theo doi)_Chi tieu 5 nam_BC cong trinh trong diem_Bieu du thao QD von ho tro co MT 5" xfId="15379"/>
    <cellStyle name="1_KH 2007 (theo doi)_Chi tieu 5 nam_BC cong trinh trong diem_Bieu du thao QD von ho tro co MT 5 2" xfId="31793"/>
    <cellStyle name="1_KH 2007 (theo doi)_Chi tieu 5 nam_BC cong trinh trong diem_Bieu du thao QD von ho tro co MT 6" xfId="31786"/>
    <cellStyle name="1_KH 2007 (theo doi)_Chi tieu 5 nam_BC cong trinh trong diem_Ke hoach 2012 (theo doi)" xfId="15380"/>
    <cellStyle name="1_KH 2007 (theo doi)_Chi tieu 5 nam_BC cong trinh trong diem_Ke hoach 2012 (theo doi) 2" xfId="15381"/>
    <cellStyle name="1_KH 2007 (theo doi)_Chi tieu 5 nam_BC cong trinh trong diem_Ke hoach 2012 (theo doi) 2 2" xfId="15382"/>
    <cellStyle name="1_KH 2007 (theo doi)_Chi tieu 5 nam_BC cong trinh trong diem_Ke hoach 2012 (theo doi) 2 2 2" xfId="31796"/>
    <cellStyle name="1_KH 2007 (theo doi)_Chi tieu 5 nam_BC cong trinh trong diem_Ke hoach 2012 (theo doi) 2 3" xfId="15383"/>
    <cellStyle name="1_KH 2007 (theo doi)_Chi tieu 5 nam_BC cong trinh trong diem_Ke hoach 2012 (theo doi) 2 3 2" xfId="31797"/>
    <cellStyle name="1_KH 2007 (theo doi)_Chi tieu 5 nam_BC cong trinh trong diem_Ke hoach 2012 (theo doi) 2 4" xfId="15384"/>
    <cellStyle name="1_KH 2007 (theo doi)_Chi tieu 5 nam_BC cong trinh trong diem_Ke hoach 2012 (theo doi) 2 4 2" xfId="31798"/>
    <cellStyle name="1_KH 2007 (theo doi)_Chi tieu 5 nam_BC cong trinh trong diem_Ke hoach 2012 (theo doi) 2 5" xfId="31795"/>
    <cellStyle name="1_KH 2007 (theo doi)_Chi tieu 5 nam_BC cong trinh trong diem_Ke hoach 2012 (theo doi) 3" xfId="15385"/>
    <cellStyle name="1_KH 2007 (theo doi)_Chi tieu 5 nam_BC cong trinh trong diem_Ke hoach 2012 (theo doi) 3 2" xfId="31799"/>
    <cellStyle name="1_KH 2007 (theo doi)_Chi tieu 5 nam_BC cong trinh trong diem_Ke hoach 2012 (theo doi) 4" xfId="15386"/>
    <cellStyle name="1_KH 2007 (theo doi)_Chi tieu 5 nam_BC cong trinh trong diem_Ke hoach 2012 (theo doi) 4 2" xfId="31800"/>
    <cellStyle name="1_KH 2007 (theo doi)_Chi tieu 5 nam_BC cong trinh trong diem_Ke hoach 2012 (theo doi) 5" xfId="15387"/>
    <cellStyle name="1_KH 2007 (theo doi)_Chi tieu 5 nam_BC cong trinh trong diem_Ke hoach 2012 (theo doi) 5 2" xfId="31801"/>
    <cellStyle name="1_KH 2007 (theo doi)_Chi tieu 5 nam_BC cong trinh trong diem_Ke hoach 2012 (theo doi) 6" xfId="31794"/>
    <cellStyle name="1_KH 2007 (theo doi)_Chi tieu 5 nam_BC cong trinh trong diem_Ke hoach 2012 theo doi (giai ngan 30.6.12)" xfId="15388"/>
    <cellStyle name="1_KH 2007 (theo doi)_Chi tieu 5 nam_BC cong trinh trong diem_Ke hoach 2012 theo doi (giai ngan 30.6.12) 2" xfId="15389"/>
    <cellStyle name="1_KH 2007 (theo doi)_Chi tieu 5 nam_BC cong trinh trong diem_Ke hoach 2012 theo doi (giai ngan 30.6.12) 2 2" xfId="15390"/>
    <cellStyle name="1_KH 2007 (theo doi)_Chi tieu 5 nam_BC cong trinh trong diem_Ke hoach 2012 theo doi (giai ngan 30.6.12) 2 2 2" xfId="31804"/>
    <cellStyle name="1_KH 2007 (theo doi)_Chi tieu 5 nam_BC cong trinh trong diem_Ke hoach 2012 theo doi (giai ngan 30.6.12) 2 3" xfId="15391"/>
    <cellStyle name="1_KH 2007 (theo doi)_Chi tieu 5 nam_BC cong trinh trong diem_Ke hoach 2012 theo doi (giai ngan 30.6.12) 2 3 2" xfId="31805"/>
    <cellStyle name="1_KH 2007 (theo doi)_Chi tieu 5 nam_BC cong trinh trong diem_Ke hoach 2012 theo doi (giai ngan 30.6.12) 2 4" xfId="15392"/>
    <cellStyle name="1_KH 2007 (theo doi)_Chi tieu 5 nam_BC cong trinh trong diem_Ke hoach 2012 theo doi (giai ngan 30.6.12) 2 4 2" xfId="31806"/>
    <cellStyle name="1_KH 2007 (theo doi)_Chi tieu 5 nam_BC cong trinh trong diem_Ke hoach 2012 theo doi (giai ngan 30.6.12) 2 5" xfId="31803"/>
    <cellStyle name="1_KH 2007 (theo doi)_Chi tieu 5 nam_BC cong trinh trong diem_Ke hoach 2012 theo doi (giai ngan 30.6.12) 3" xfId="15393"/>
    <cellStyle name="1_KH 2007 (theo doi)_Chi tieu 5 nam_BC cong trinh trong diem_Ke hoach 2012 theo doi (giai ngan 30.6.12) 3 2" xfId="31807"/>
    <cellStyle name="1_KH 2007 (theo doi)_Chi tieu 5 nam_BC cong trinh trong diem_Ke hoach 2012 theo doi (giai ngan 30.6.12) 4" xfId="15394"/>
    <cellStyle name="1_KH 2007 (theo doi)_Chi tieu 5 nam_BC cong trinh trong diem_Ke hoach 2012 theo doi (giai ngan 30.6.12) 4 2" xfId="31808"/>
    <cellStyle name="1_KH 2007 (theo doi)_Chi tieu 5 nam_BC cong trinh trong diem_Ke hoach 2012 theo doi (giai ngan 30.6.12) 5" xfId="15395"/>
    <cellStyle name="1_KH 2007 (theo doi)_Chi tieu 5 nam_BC cong trinh trong diem_Ke hoach 2012 theo doi (giai ngan 30.6.12) 5 2" xfId="31809"/>
    <cellStyle name="1_KH 2007 (theo doi)_Chi tieu 5 nam_BC cong trinh trong diem_Ke hoach 2012 theo doi (giai ngan 30.6.12) 6" xfId="31802"/>
    <cellStyle name="1_KH 2007 (theo doi)_Chi tieu 5 nam_BC von DTPT 6 thang 2012" xfId="15396"/>
    <cellStyle name="1_KH 2007 (theo doi)_Chi tieu 5 nam_BC von DTPT 6 thang 2012 2" xfId="15397"/>
    <cellStyle name="1_KH 2007 (theo doi)_Chi tieu 5 nam_BC von DTPT 6 thang 2012 2 2" xfId="15398"/>
    <cellStyle name="1_KH 2007 (theo doi)_Chi tieu 5 nam_BC von DTPT 6 thang 2012 2 2 2" xfId="31812"/>
    <cellStyle name="1_KH 2007 (theo doi)_Chi tieu 5 nam_BC von DTPT 6 thang 2012 2 3" xfId="15399"/>
    <cellStyle name="1_KH 2007 (theo doi)_Chi tieu 5 nam_BC von DTPT 6 thang 2012 2 3 2" xfId="31813"/>
    <cellStyle name="1_KH 2007 (theo doi)_Chi tieu 5 nam_BC von DTPT 6 thang 2012 2 4" xfId="15400"/>
    <cellStyle name="1_KH 2007 (theo doi)_Chi tieu 5 nam_BC von DTPT 6 thang 2012 2 4 2" xfId="31814"/>
    <cellStyle name="1_KH 2007 (theo doi)_Chi tieu 5 nam_BC von DTPT 6 thang 2012 2 5" xfId="31811"/>
    <cellStyle name="1_KH 2007 (theo doi)_Chi tieu 5 nam_BC von DTPT 6 thang 2012 3" xfId="15401"/>
    <cellStyle name="1_KH 2007 (theo doi)_Chi tieu 5 nam_BC von DTPT 6 thang 2012 3 2" xfId="31815"/>
    <cellStyle name="1_KH 2007 (theo doi)_Chi tieu 5 nam_BC von DTPT 6 thang 2012 4" xfId="15402"/>
    <cellStyle name="1_KH 2007 (theo doi)_Chi tieu 5 nam_BC von DTPT 6 thang 2012 4 2" xfId="31816"/>
    <cellStyle name="1_KH 2007 (theo doi)_Chi tieu 5 nam_BC von DTPT 6 thang 2012 5" xfId="15403"/>
    <cellStyle name="1_KH 2007 (theo doi)_Chi tieu 5 nam_BC von DTPT 6 thang 2012 5 2" xfId="31817"/>
    <cellStyle name="1_KH 2007 (theo doi)_Chi tieu 5 nam_BC von DTPT 6 thang 2012 6" xfId="31810"/>
    <cellStyle name="1_KH 2007 (theo doi)_Chi tieu 5 nam_Bieu du thao QD von ho tro co MT" xfId="15404"/>
    <cellStyle name="1_KH 2007 (theo doi)_Chi tieu 5 nam_Bieu du thao QD von ho tro co MT 2" xfId="15405"/>
    <cellStyle name="1_KH 2007 (theo doi)_Chi tieu 5 nam_Bieu du thao QD von ho tro co MT 2 2" xfId="15406"/>
    <cellStyle name="1_KH 2007 (theo doi)_Chi tieu 5 nam_Bieu du thao QD von ho tro co MT 2 2 2" xfId="31820"/>
    <cellStyle name="1_KH 2007 (theo doi)_Chi tieu 5 nam_Bieu du thao QD von ho tro co MT 2 3" xfId="15407"/>
    <cellStyle name="1_KH 2007 (theo doi)_Chi tieu 5 nam_Bieu du thao QD von ho tro co MT 2 3 2" xfId="31821"/>
    <cellStyle name="1_KH 2007 (theo doi)_Chi tieu 5 nam_Bieu du thao QD von ho tro co MT 2 4" xfId="15408"/>
    <cellStyle name="1_KH 2007 (theo doi)_Chi tieu 5 nam_Bieu du thao QD von ho tro co MT 2 4 2" xfId="31822"/>
    <cellStyle name="1_KH 2007 (theo doi)_Chi tieu 5 nam_Bieu du thao QD von ho tro co MT 2 5" xfId="31819"/>
    <cellStyle name="1_KH 2007 (theo doi)_Chi tieu 5 nam_Bieu du thao QD von ho tro co MT 3" xfId="15409"/>
    <cellStyle name="1_KH 2007 (theo doi)_Chi tieu 5 nam_Bieu du thao QD von ho tro co MT 3 2" xfId="31823"/>
    <cellStyle name="1_KH 2007 (theo doi)_Chi tieu 5 nam_Bieu du thao QD von ho tro co MT 4" xfId="15410"/>
    <cellStyle name="1_KH 2007 (theo doi)_Chi tieu 5 nam_Bieu du thao QD von ho tro co MT 4 2" xfId="31824"/>
    <cellStyle name="1_KH 2007 (theo doi)_Chi tieu 5 nam_Bieu du thao QD von ho tro co MT 5" xfId="15411"/>
    <cellStyle name="1_KH 2007 (theo doi)_Chi tieu 5 nam_Bieu du thao QD von ho tro co MT 5 2" xfId="31825"/>
    <cellStyle name="1_KH 2007 (theo doi)_Chi tieu 5 nam_Bieu du thao QD von ho tro co MT 6" xfId="31818"/>
    <cellStyle name="1_KH 2007 (theo doi)_Chi tieu 5 nam_Ke hoach 2012 (theo doi)" xfId="15412"/>
    <cellStyle name="1_KH 2007 (theo doi)_Chi tieu 5 nam_Ke hoach 2012 (theo doi) 2" xfId="15413"/>
    <cellStyle name="1_KH 2007 (theo doi)_Chi tieu 5 nam_Ke hoach 2012 (theo doi) 2 2" xfId="15414"/>
    <cellStyle name="1_KH 2007 (theo doi)_Chi tieu 5 nam_Ke hoach 2012 (theo doi) 2 2 2" xfId="31828"/>
    <cellStyle name="1_KH 2007 (theo doi)_Chi tieu 5 nam_Ke hoach 2012 (theo doi) 2 3" xfId="15415"/>
    <cellStyle name="1_KH 2007 (theo doi)_Chi tieu 5 nam_Ke hoach 2012 (theo doi) 2 3 2" xfId="31829"/>
    <cellStyle name="1_KH 2007 (theo doi)_Chi tieu 5 nam_Ke hoach 2012 (theo doi) 2 4" xfId="15416"/>
    <cellStyle name="1_KH 2007 (theo doi)_Chi tieu 5 nam_Ke hoach 2012 (theo doi) 2 4 2" xfId="31830"/>
    <cellStyle name="1_KH 2007 (theo doi)_Chi tieu 5 nam_Ke hoach 2012 (theo doi) 2 5" xfId="31827"/>
    <cellStyle name="1_KH 2007 (theo doi)_Chi tieu 5 nam_Ke hoach 2012 (theo doi) 3" xfId="15417"/>
    <cellStyle name="1_KH 2007 (theo doi)_Chi tieu 5 nam_Ke hoach 2012 (theo doi) 3 2" xfId="31831"/>
    <cellStyle name="1_KH 2007 (theo doi)_Chi tieu 5 nam_Ke hoach 2012 (theo doi) 4" xfId="15418"/>
    <cellStyle name="1_KH 2007 (theo doi)_Chi tieu 5 nam_Ke hoach 2012 (theo doi) 4 2" xfId="31832"/>
    <cellStyle name="1_KH 2007 (theo doi)_Chi tieu 5 nam_Ke hoach 2012 (theo doi) 5" xfId="15419"/>
    <cellStyle name="1_KH 2007 (theo doi)_Chi tieu 5 nam_Ke hoach 2012 (theo doi) 5 2" xfId="31833"/>
    <cellStyle name="1_KH 2007 (theo doi)_Chi tieu 5 nam_Ke hoach 2012 (theo doi) 6" xfId="31826"/>
    <cellStyle name="1_KH 2007 (theo doi)_Chi tieu 5 nam_Ke hoach 2012 theo doi (giai ngan 30.6.12)" xfId="15420"/>
    <cellStyle name="1_KH 2007 (theo doi)_Chi tieu 5 nam_Ke hoach 2012 theo doi (giai ngan 30.6.12) 2" xfId="15421"/>
    <cellStyle name="1_KH 2007 (theo doi)_Chi tieu 5 nam_Ke hoach 2012 theo doi (giai ngan 30.6.12) 2 2" xfId="15422"/>
    <cellStyle name="1_KH 2007 (theo doi)_Chi tieu 5 nam_Ke hoach 2012 theo doi (giai ngan 30.6.12) 2 2 2" xfId="31836"/>
    <cellStyle name="1_KH 2007 (theo doi)_Chi tieu 5 nam_Ke hoach 2012 theo doi (giai ngan 30.6.12) 2 3" xfId="15423"/>
    <cellStyle name="1_KH 2007 (theo doi)_Chi tieu 5 nam_Ke hoach 2012 theo doi (giai ngan 30.6.12) 2 3 2" xfId="31837"/>
    <cellStyle name="1_KH 2007 (theo doi)_Chi tieu 5 nam_Ke hoach 2012 theo doi (giai ngan 30.6.12) 2 4" xfId="15424"/>
    <cellStyle name="1_KH 2007 (theo doi)_Chi tieu 5 nam_Ke hoach 2012 theo doi (giai ngan 30.6.12) 2 4 2" xfId="31838"/>
    <cellStyle name="1_KH 2007 (theo doi)_Chi tieu 5 nam_Ke hoach 2012 theo doi (giai ngan 30.6.12) 2 5" xfId="31835"/>
    <cellStyle name="1_KH 2007 (theo doi)_Chi tieu 5 nam_Ke hoach 2012 theo doi (giai ngan 30.6.12) 3" xfId="15425"/>
    <cellStyle name="1_KH 2007 (theo doi)_Chi tieu 5 nam_Ke hoach 2012 theo doi (giai ngan 30.6.12) 3 2" xfId="31839"/>
    <cellStyle name="1_KH 2007 (theo doi)_Chi tieu 5 nam_Ke hoach 2012 theo doi (giai ngan 30.6.12) 4" xfId="15426"/>
    <cellStyle name="1_KH 2007 (theo doi)_Chi tieu 5 nam_Ke hoach 2012 theo doi (giai ngan 30.6.12) 4 2" xfId="31840"/>
    <cellStyle name="1_KH 2007 (theo doi)_Chi tieu 5 nam_Ke hoach 2012 theo doi (giai ngan 30.6.12) 5" xfId="15427"/>
    <cellStyle name="1_KH 2007 (theo doi)_Chi tieu 5 nam_Ke hoach 2012 theo doi (giai ngan 30.6.12) 5 2" xfId="31841"/>
    <cellStyle name="1_KH 2007 (theo doi)_Chi tieu 5 nam_Ke hoach 2012 theo doi (giai ngan 30.6.12) 6" xfId="31834"/>
    <cellStyle name="1_KH 2007 (theo doi)_Chi tieu 5 nam_pvhung.skhdt 20117113152041 Danh muc cong trinh trong diem" xfId="15428"/>
    <cellStyle name="1_KH 2007 (theo doi)_Chi tieu 5 nam_pvhung.skhdt 20117113152041 Danh muc cong trinh trong diem 2" xfId="15429"/>
    <cellStyle name="1_KH 2007 (theo doi)_Chi tieu 5 nam_pvhung.skhdt 20117113152041 Danh muc cong trinh trong diem 2 2" xfId="15430"/>
    <cellStyle name="1_KH 2007 (theo doi)_Chi tieu 5 nam_pvhung.skhdt 20117113152041 Danh muc cong trinh trong diem 2 2 2" xfId="31844"/>
    <cellStyle name="1_KH 2007 (theo doi)_Chi tieu 5 nam_pvhung.skhdt 20117113152041 Danh muc cong trinh trong diem 2 3" xfId="15431"/>
    <cellStyle name="1_KH 2007 (theo doi)_Chi tieu 5 nam_pvhung.skhdt 20117113152041 Danh muc cong trinh trong diem 2 3 2" xfId="31845"/>
    <cellStyle name="1_KH 2007 (theo doi)_Chi tieu 5 nam_pvhung.skhdt 20117113152041 Danh muc cong trinh trong diem 2 4" xfId="15432"/>
    <cellStyle name="1_KH 2007 (theo doi)_Chi tieu 5 nam_pvhung.skhdt 20117113152041 Danh muc cong trinh trong diem 2 4 2" xfId="31846"/>
    <cellStyle name="1_KH 2007 (theo doi)_Chi tieu 5 nam_pvhung.skhdt 20117113152041 Danh muc cong trinh trong diem 2 5" xfId="31843"/>
    <cellStyle name="1_KH 2007 (theo doi)_Chi tieu 5 nam_pvhung.skhdt 20117113152041 Danh muc cong trinh trong diem 3" xfId="15433"/>
    <cellStyle name="1_KH 2007 (theo doi)_Chi tieu 5 nam_pvhung.skhdt 20117113152041 Danh muc cong trinh trong diem 3 2" xfId="31847"/>
    <cellStyle name="1_KH 2007 (theo doi)_Chi tieu 5 nam_pvhung.skhdt 20117113152041 Danh muc cong trinh trong diem 4" xfId="15434"/>
    <cellStyle name="1_KH 2007 (theo doi)_Chi tieu 5 nam_pvhung.skhdt 20117113152041 Danh muc cong trinh trong diem 4 2" xfId="31848"/>
    <cellStyle name="1_KH 2007 (theo doi)_Chi tieu 5 nam_pvhung.skhdt 20117113152041 Danh muc cong trinh trong diem 5" xfId="15435"/>
    <cellStyle name="1_KH 2007 (theo doi)_Chi tieu 5 nam_pvhung.skhdt 20117113152041 Danh muc cong trinh trong diem 5 2" xfId="31849"/>
    <cellStyle name="1_KH 2007 (theo doi)_Chi tieu 5 nam_pvhung.skhdt 20117113152041 Danh muc cong trinh trong diem 6" xfId="31842"/>
    <cellStyle name="1_KH 2007 (theo doi)_Chi tieu 5 nam_pvhung.skhdt 20117113152041 Danh muc cong trinh trong diem_BC von DTPT 6 thang 2012" xfId="15436"/>
    <cellStyle name="1_KH 2007 (theo doi)_Chi tieu 5 nam_pvhung.skhdt 20117113152041 Danh muc cong trinh trong diem_BC von DTPT 6 thang 2012 2" xfId="15437"/>
    <cellStyle name="1_KH 2007 (theo doi)_Chi tieu 5 nam_pvhung.skhdt 20117113152041 Danh muc cong trinh trong diem_BC von DTPT 6 thang 2012 2 2" xfId="15438"/>
    <cellStyle name="1_KH 2007 (theo doi)_Chi tieu 5 nam_pvhung.skhdt 20117113152041 Danh muc cong trinh trong diem_BC von DTPT 6 thang 2012 2 2 2" xfId="31852"/>
    <cellStyle name="1_KH 2007 (theo doi)_Chi tieu 5 nam_pvhung.skhdt 20117113152041 Danh muc cong trinh trong diem_BC von DTPT 6 thang 2012 2 3" xfId="15439"/>
    <cellStyle name="1_KH 2007 (theo doi)_Chi tieu 5 nam_pvhung.skhdt 20117113152041 Danh muc cong trinh trong diem_BC von DTPT 6 thang 2012 2 3 2" xfId="31853"/>
    <cellStyle name="1_KH 2007 (theo doi)_Chi tieu 5 nam_pvhung.skhdt 20117113152041 Danh muc cong trinh trong diem_BC von DTPT 6 thang 2012 2 4" xfId="15440"/>
    <cellStyle name="1_KH 2007 (theo doi)_Chi tieu 5 nam_pvhung.skhdt 20117113152041 Danh muc cong trinh trong diem_BC von DTPT 6 thang 2012 2 4 2" xfId="31854"/>
    <cellStyle name="1_KH 2007 (theo doi)_Chi tieu 5 nam_pvhung.skhdt 20117113152041 Danh muc cong trinh trong diem_BC von DTPT 6 thang 2012 2 5" xfId="31851"/>
    <cellStyle name="1_KH 2007 (theo doi)_Chi tieu 5 nam_pvhung.skhdt 20117113152041 Danh muc cong trinh trong diem_BC von DTPT 6 thang 2012 3" xfId="15441"/>
    <cellStyle name="1_KH 2007 (theo doi)_Chi tieu 5 nam_pvhung.skhdt 20117113152041 Danh muc cong trinh trong diem_BC von DTPT 6 thang 2012 3 2" xfId="31855"/>
    <cellStyle name="1_KH 2007 (theo doi)_Chi tieu 5 nam_pvhung.skhdt 20117113152041 Danh muc cong trinh trong diem_BC von DTPT 6 thang 2012 4" xfId="15442"/>
    <cellStyle name="1_KH 2007 (theo doi)_Chi tieu 5 nam_pvhung.skhdt 20117113152041 Danh muc cong trinh trong diem_BC von DTPT 6 thang 2012 4 2" xfId="31856"/>
    <cellStyle name="1_KH 2007 (theo doi)_Chi tieu 5 nam_pvhung.skhdt 20117113152041 Danh muc cong trinh trong diem_BC von DTPT 6 thang 2012 5" xfId="15443"/>
    <cellStyle name="1_KH 2007 (theo doi)_Chi tieu 5 nam_pvhung.skhdt 20117113152041 Danh muc cong trinh trong diem_BC von DTPT 6 thang 2012 5 2" xfId="31857"/>
    <cellStyle name="1_KH 2007 (theo doi)_Chi tieu 5 nam_pvhung.skhdt 20117113152041 Danh muc cong trinh trong diem_BC von DTPT 6 thang 2012 6" xfId="31850"/>
    <cellStyle name="1_KH 2007 (theo doi)_Chi tieu 5 nam_pvhung.skhdt 20117113152041 Danh muc cong trinh trong diem_Bieu du thao QD von ho tro co MT" xfId="15444"/>
    <cellStyle name="1_KH 2007 (theo doi)_Chi tieu 5 nam_pvhung.skhdt 20117113152041 Danh muc cong trinh trong diem_Bieu du thao QD von ho tro co MT 2" xfId="15445"/>
    <cellStyle name="1_KH 2007 (theo doi)_Chi tieu 5 nam_pvhung.skhdt 20117113152041 Danh muc cong trinh trong diem_Bieu du thao QD von ho tro co MT 2 2" xfId="15446"/>
    <cellStyle name="1_KH 2007 (theo doi)_Chi tieu 5 nam_pvhung.skhdt 20117113152041 Danh muc cong trinh trong diem_Bieu du thao QD von ho tro co MT 2 2 2" xfId="31860"/>
    <cellStyle name="1_KH 2007 (theo doi)_Chi tieu 5 nam_pvhung.skhdt 20117113152041 Danh muc cong trinh trong diem_Bieu du thao QD von ho tro co MT 2 3" xfId="15447"/>
    <cellStyle name="1_KH 2007 (theo doi)_Chi tieu 5 nam_pvhung.skhdt 20117113152041 Danh muc cong trinh trong diem_Bieu du thao QD von ho tro co MT 2 3 2" xfId="31861"/>
    <cellStyle name="1_KH 2007 (theo doi)_Chi tieu 5 nam_pvhung.skhdt 20117113152041 Danh muc cong trinh trong diem_Bieu du thao QD von ho tro co MT 2 4" xfId="15448"/>
    <cellStyle name="1_KH 2007 (theo doi)_Chi tieu 5 nam_pvhung.skhdt 20117113152041 Danh muc cong trinh trong diem_Bieu du thao QD von ho tro co MT 2 4 2" xfId="31862"/>
    <cellStyle name="1_KH 2007 (theo doi)_Chi tieu 5 nam_pvhung.skhdt 20117113152041 Danh muc cong trinh trong diem_Bieu du thao QD von ho tro co MT 2 5" xfId="31859"/>
    <cellStyle name="1_KH 2007 (theo doi)_Chi tieu 5 nam_pvhung.skhdt 20117113152041 Danh muc cong trinh trong diem_Bieu du thao QD von ho tro co MT 3" xfId="15449"/>
    <cellStyle name="1_KH 2007 (theo doi)_Chi tieu 5 nam_pvhung.skhdt 20117113152041 Danh muc cong trinh trong diem_Bieu du thao QD von ho tro co MT 3 2" xfId="31863"/>
    <cellStyle name="1_KH 2007 (theo doi)_Chi tieu 5 nam_pvhung.skhdt 20117113152041 Danh muc cong trinh trong diem_Bieu du thao QD von ho tro co MT 4" xfId="15450"/>
    <cellStyle name="1_KH 2007 (theo doi)_Chi tieu 5 nam_pvhung.skhdt 20117113152041 Danh muc cong trinh trong diem_Bieu du thao QD von ho tro co MT 4 2" xfId="31864"/>
    <cellStyle name="1_KH 2007 (theo doi)_Chi tieu 5 nam_pvhung.skhdt 20117113152041 Danh muc cong trinh trong diem_Bieu du thao QD von ho tro co MT 5" xfId="15451"/>
    <cellStyle name="1_KH 2007 (theo doi)_Chi tieu 5 nam_pvhung.skhdt 20117113152041 Danh muc cong trinh trong diem_Bieu du thao QD von ho tro co MT 5 2" xfId="31865"/>
    <cellStyle name="1_KH 2007 (theo doi)_Chi tieu 5 nam_pvhung.skhdt 20117113152041 Danh muc cong trinh trong diem_Bieu du thao QD von ho tro co MT 6" xfId="31858"/>
    <cellStyle name="1_KH 2007 (theo doi)_Chi tieu 5 nam_pvhung.skhdt 20117113152041 Danh muc cong trinh trong diem_Ke hoach 2012 (theo doi)" xfId="15452"/>
    <cellStyle name="1_KH 2007 (theo doi)_Chi tieu 5 nam_pvhung.skhdt 20117113152041 Danh muc cong trinh trong diem_Ke hoach 2012 (theo doi) 2" xfId="15453"/>
    <cellStyle name="1_KH 2007 (theo doi)_Chi tieu 5 nam_pvhung.skhdt 20117113152041 Danh muc cong trinh trong diem_Ke hoach 2012 (theo doi) 2 2" xfId="15454"/>
    <cellStyle name="1_KH 2007 (theo doi)_Chi tieu 5 nam_pvhung.skhdt 20117113152041 Danh muc cong trinh trong diem_Ke hoach 2012 (theo doi) 2 2 2" xfId="31868"/>
    <cellStyle name="1_KH 2007 (theo doi)_Chi tieu 5 nam_pvhung.skhdt 20117113152041 Danh muc cong trinh trong diem_Ke hoach 2012 (theo doi) 2 3" xfId="15455"/>
    <cellStyle name="1_KH 2007 (theo doi)_Chi tieu 5 nam_pvhung.skhdt 20117113152041 Danh muc cong trinh trong diem_Ke hoach 2012 (theo doi) 2 3 2" xfId="31869"/>
    <cellStyle name="1_KH 2007 (theo doi)_Chi tieu 5 nam_pvhung.skhdt 20117113152041 Danh muc cong trinh trong diem_Ke hoach 2012 (theo doi) 2 4" xfId="15456"/>
    <cellStyle name="1_KH 2007 (theo doi)_Chi tieu 5 nam_pvhung.skhdt 20117113152041 Danh muc cong trinh trong diem_Ke hoach 2012 (theo doi) 2 4 2" xfId="31870"/>
    <cellStyle name="1_KH 2007 (theo doi)_Chi tieu 5 nam_pvhung.skhdt 20117113152041 Danh muc cong trinh trong diem_Ke hoach 2012 (theo doi) 2 5" xfId="31867"/>
    <cellStyle name="1_KH 2007 (theo doi)_Chi tieu 5 nam_pvhung.skhdt 20117113152041 Danh muc cong trinh trong diem_Ke hoach 2012 (theo doi) 3" xfId="15457"/>
    <cellStyle name="1_KH 2007 (theo doi)_Chi tieu 5 nam_pvhung.skhdt 20117113152041 Danh muc cong trinh trong diem_Ke hoach 2012 (theo doi) 3 2" xfId="31871"/>
    <cellStyle name="1_KH 2007 (theo doi)_Chi tieu 5 nam_pvhung.skhdt 20117113152041 Danh muc cong trinh trong diem_Ke hoach 2012 (theo doi) 4" xfId="15458"/>
    <cellStyle name="1_KH 2007 (theo doi)_Chi tieu 5 nam_pvhung.skhdt 20117113152041 Danh muc cong trinh trong diem_Ke hoach 2012 (theo doi) 4 2" xfId="31872"/>
    <cellStyle name="1_KH 2007 (theo doi)_Chi tieu 5 nam_pvhung.skhdt 20117113152041 Danh muc cong trinh trong diem_Ke hoach 2012 (theo doi) 5" xfId="15459"/>
    <cellStyle name="1_KH 2007 (theo doi)_Chi tieu 5 nam_pvhung.skhdt 20117113152041 Danh muc cong trinh trong diem_Ke hoach 2012 (theo doi) 5 2" xfId="31873"/>
    <cellStyle name="1_KH 2007 (theo doi)_Chi tieu 5 nam_pvhung.skhdt 20117113152041 Danh muc cong trinh trong diem_Ke hoach 2012 (theo doi) 6" xfId="31866"/>
    <cellStyle name="1_KH 2007 (theo doi)_Chi tieu 5 nam_pvhung.skhdt 20117113152041 Danh muc cong trinh trong diem_Ke hoach 2012 theo doi (giai ngan 30.6.12)" xfId="15460"/>
    <cellStyle name="1_KH 2007 (theo doi)_Chi tieu 5 nam_pvhung.skhdt 20117113152041 Danh muc cong trinh trong diem_Ke hoach 2012 theo doi (giai ngan 30.6.12) 2" xfId="15461"/>
    <cellStyle name="1_KH 2007 (theo doi)_Chi tieu 5 nam_pvhung.skhdt 20117113152041 Danh muc cong trinh trong diem_Ke hoach 2012 theo doi (giai ngan 30.6.12) 2 2" xfId="15462"/>
    <cellStyle name="1_KH 2007 (theo doi)_Chi tieu 5 nam_pvhung.skhdt 20117113152041 Danh muc cong trinh trong diem_Ke hoach 2012 theo doi (giai ngan 30.6.12) 2 2 2" xfId="31876"/>
    <cellStyle name="1_KH 2007 (theo doi)_Chi tieu 5 nam_pvhung.skhdt 20117113152041 Danh muc cong trinh trong diem_Ke hoach 2012 theo doi (giai ngan 30.6.12) 2 3" xfId="15463"/>
    <cellStyle name="1_KH 2007 (theo doi)_Chi tieu 5 nam_pvhung.skhdt 20117113152041 Danh muc cong trinh trong diem_Ke hoach 2012 theo doi (giai ngan 30.6.12) 2 3 2" xfId="31877"/>
    <cellStyle name="1_KH 2007 (theo doi)_Chi tieu 5 nam_pvhung.skhdt 20117113152041 Danh muc cong trinh trong diem_Ke hoach 2012 theo doi (giai ngan 30.6.12) 2 4" xfId="15464"/>
    <cellStyle name="1_KH 2007 (theo doi)_Chi tieu 5 nam_pvhung.skhdt 20117113152041 Danh muc cong trinh trong diem_Ke hoach 2012 theo doi (giai ngan 30.6.12) 2 4 2" xfId="31878"/>
    <cellStyle name="1_KH 2007 (theo doi)_Chi tieu 5 nam_pvhung.skhdt 20117113152041 Danh muc cong trinh trong diem_Ke hoach 2012 theo doi (giai ngan 30.6.12) 2 5" xfId="31875"/>
    <cellStyle name="1_KH 2007 (theo doi)_Chi tieu 5 nam_pvhung.skhdt 20117113152041 Danh muc cong trinh trong diem_Ke hoach 2012 theo doi (giai ngan 30.6.12) 3" xfId="15465"/>
    <cellStyle name="1_KH 2007 (theo doi)_Chi tieu 5 nam_pvhung.skhdt 20117113152041 Danh muc cong trinh trong diem_Ke hoach 2012 theo doi (giai ngan 30.6.12) 3 2" xfId="31879"/>
    <cellStyle name="1_KH 2007 (theo doi)_Chi tieu 5 nam_pvhung.skhdt 20117113152041 Danh muc cong trinh trong diem_Ke hoach 2012 theo doi (giai ngan 30.6.12) 4" xfId="15466"/>
    <cellStyle name="1_KH 2007 (theo doi)_Chi tieu 5 nam_pvhung.skhdt 20117113152041 Danh muc cong trinh trong diem_Ke hoach 2012 theo doi (giai ngan 30.6.12) 4 2" xfId="31880"/>
    <cellStyle name="1_KH 2007 (theo doi)_Chi tieu 5 nam_pvhung.skhdt 20117113152041 Danh muc cong trinh trong diem_Ke hoach 2012 theo doi (giai ngan 30.6.12) 5" xfId="15467"/>
    <cellStyle name="1_KH 2007 (theo doi)_Chi tieu 5 nam_pvhung.skhdt 20117113152041 Danh muc cong trinh trong diem_Ke hoach 2012 theo doi (giai ngan 30.6.12) 5 2" xfId="31881"/>
    <cellStyle name="1_KH 2007 (theo doi)_Chi tieu 5 nam_pvhung.skhdt 20117113152041 Danh muc cong trinh trong diem_Ke hoach 2012 theo doi (giai ngan 30.6.12) 6" xfId="31874"/>
    <cellStyle name="1_KH 2007 (theo doi)_Dang ky phan khai von ODA (gui Bo)" xfId="15468"/>
    <cellStyle name="1_KH 2007 (theo doi)_Dang ky phan khai von ODA (gui Bo) 2" xfId="15469"/>
    <cellStyle name="1_KH 2007 (theo doi)_Dang ky phan khai von ODA (gui Bo) 2 2" xfId="15470"/>
    <cellStyle name="1_KH 2007 (theo doi)_Dang ky phan khai von ODA (gui Bo) 2 2 2" xfId="31884"/>
    <cellStyle name="1_KH 2007 (theo doi)_Dang ky phan khai von ODA (gui Bo) 2 3" xfId="15471"/>
    <cellStyle name="1_KH 2007 (theo doi)_Dang ky phan khai von ODA (gui Bo) 2 3 2" xfId="31885"/>
    <cellStyle name="1_KH 2007 (theo doi)_Dang ky phan khai von ODA (gui Bo) 2 4" xfId="15472"/>
    <cellStyle name="1_KH 2007 (theo doi)_Dang ky phan khai von ODA (gui Bo) 2 4 2" xfId="31886"/>
    <cellStyle name="1_KH 2007 (theo doi)_Dang ky phan khai von ODA (gui Bo) 2 5" xfId="31883"/>
    <cellStyle name="1_KH 2007 (theo doi)_Dang ky phan khai von ODA (gui Bo) 3" xfId="15473"/>
    <cellStyle name="1_KH 2007 (theo doi)_Dang ky phan khai von ODA (gui Bo) 3 2" xfId="31887"/>
    <cellStyle name="1_KH 2007 (theo doi)_Dang ky phan khai von ODA (gui Bo) 4" xfId="15474"/>
    <cellStyle name="1_KH 2007 (theo doi)_Dang ky phan khai von ODA (gui Bo) 4 2" xfId="31888"/>
    <cellStyle name="1_KH 2007 (theo doi)_Dang ky phan khai von ODA (gui Bo) 5" xfId="15475"/>
    <cellStyle name="1_KH 2007 (theo doi)_Dang ky phan khai von ODA (gui Bo) 5 2" xfId="31889"/>
    <cellStyle name="1_KH 2007 (theo doi)_Dang ky phan khai von ODA (gui Bo) 6" xfId="31882"/>
    <cellStyle name="1_KH 2007 (theo doi)_Dang ky phan khai von ODA (gui Bo)_BC von DTPT 6 thang 2012" xfId="15476"/>
    <cellStyle name="1_KH 2007 (theo doi)_Dang ky phan khai von ODA (gui Bo)_BC von DTPT 6 thang 2012 2" xfId="15477"/>
    <cellStyle name="1_KH 2007 (theo doi)_Dang ky phan khai von ODA (gui Bo)_BC von DTPT 6 thang 2012 2 2" xfId="15478"/>
    <cellStyle name="1_KH 2007 (theo doi)_Dang ky phan khai von ODA (gui Bo)_BC von DTPT 6 thang 2012 2 2 2" xfId="31892"/>
    <cellStyle name="1_KH 2007 (theo doi)_Dang ky phan khai von ODA (gui Bo)_BC von DTPT 6 thang 2012 2 3" xfId="15479"/>
    <cellStyle name="1_KH 2007 (theo doi)_Dang ky phan khai von ODA (gui Bo)_BC von DTPT 6 thang 2012 2 3 2" xfId="31893"/>
    <cellStyle name="1_KH 2007 (theo doi)_Dang ky phan khai von ODA (gui Bo)_BC von DTPT 6 thang 2012 2 4" xfId="15480"/>
    <cellStyle name="1_KH 2007 (theo doi)_Dang ky phan khai von ODA (gui Bo)_BC von DTPT 6 thang 2012 2 4 2" xfId="31894"/>
    <cellStyle name="1_KH 2007 (theo doi)_Dang ky phan khai von ODA (gui Bo)_BC von DTPT 6 thang 2012 2 5" xfId="31891"/>
    <cellStyle name="1_KH 2007 (theo doi)_Dang ky phan khai von ODA (gui Bo)_BC von DTPT 6 thang 2012 3" xfId="15481"/>
    <cellStyle name="1_KH 2007 (theo doi)_Dang ky phan khai von ODA (gui Bo)_BC von DTPT 6 thang 2012 3 2" xfId="31895"/>
    <cellStyle name="1_KH 2007 (theo doi)_Dang ky phan khai von ODA (gui Bo)_BC von DTPT 6 thang 2012 4" xfId="15482"/>
    <cellStyle name="1_KH 2007 (theo doi)_Dang ky phan khai von ODA (gui Bo)_BC von DTPT 6 thang 2012 4 2" xfId="31896"/>
    <cellStyle name="1_KH 2007 (theo doi)_Dang ky phan khai von ODA (gui Bo)_BC von DTPT 6 thang 2012 5" xfId="15483"/>
    <cellStyle name="1_KH 2007 (theo doi)_Dang ky phan khai von ODA (gui Bo)_BC von DTPT 6 thang 2012 5 2" xfId="31897"/>
    <cellStyle name="1_KH 2007 (theo doi)_Dang ky phan khai von ODA (gui Bo)_BC von DTPT 6 thang 2012 6" xfId="31890"/>
    <cellStyle name="1_KH 2007 (theo doi)_Dang ky phan khai von ODA (gui Bo)_Bieu du thao QD von ho tro co MT" xfId="15484"/>
    <cellStyle name="1_KH 2007 (theo doi)_Dang ky phan khai von ODA (gui Bo)_Bieu du thao QD von ho tro co MT 2" xfId="15485"/>
    <cellStyle name="1_KH 2007 (theo doi)_Dang ky phan khai von ODA (gui Bo)_Bieu du thao QD von ho tro co MT 2 2" xfId="15486"/>
    <cellStyle name="1_KH 2007 (theo doi)_Dang ky phan khai von ODA (gui Bo)_Bieu du thao QD von ho tro co MT 2 2 2" xfId="31900"/>
    <cellStyle name="1_KH 2007 (theo doi)_Dang ky phan khai von ODA (gui Bo)_Bieu du thao QD von ho tro co MT 2 3" xfId="15487"/>
    <cellStyle name="1_KH 2007 (theo doi)_Dang ky phan khai von ODA (gui Bo)_Bieu du thao QD von ho tro co MT 2 3 2" xfId="31901"/>
    <cellStyle name="1_KH 2007 (theo doi)_Dang ky phan khai von ODA (gui Bo)_Bieu du thao QD von ho tro co MT 2 4" xfId="15488"/>
    <cellStyle name="1_KH 2007 (theo doi)_Dang ky phan khai von ODA (gui Bo)_Bieu du thao QD von ho tro co MT 2 4 2" xfId="31902"/>
    <cellStyle name="1_KH 2007 (theo doi)_Dang ky phan khai von ODA (gui Bo)_Bieu du thao QD von ho tro co MT 2 5" xfId="31899"/>
    <cellStyle name="1_KH 2007 (theo doi)_Dang ky phan khai von ODA (gui Bo)_Bieu du thao QD von ho tro co MT 3" xfId="15489"/>
    <cellStyle name="1_KH 2007 (theo doi)_Dang ky phan khai von ODA (gui Bo)_Bieu du thao QD von ho tro co MT 3 2" xfId="31903"/>
    <cellStyle name="1_KH 2007 (theo doi)_Dang ky phan khai von ODA (gui Bo)_Bieu du thao QD von ho tro co MT 4" xfId="15490"/>
    <cellStyle name="1_KH 2007 (theo doi)_Dang ky phan khai von ODA (gui Bo)_Bieu du thao QD von ho tro co MT 4 2" xfId="31904"/>
    <cellStyle name="1_KH 2007 (theo doi)_Dang ky phan khai von ODA (gui Bo)_Bieu du thao QD von ho tro co MT 5" xfId="15491"/>
    <cellStyle name="1_KH 2007 (theo doi)_Dang ky phan khai von ODA (gui Bo)_Bieu du thao QD von ho tro co MT 5 2" xfId="31905"/>
    <cellStyle name="1_KH 2007 (theo doi)_Dang ky phan khai von ODA (gui Bo)_Bieu du thao QD von ho tro co MT 6" xfId="31898"/>
    <cellStyle name="1_KH 2007 (theo doi)_Dang ky phan khai von ODA (gui Bo)_Ke hoach 2012 theo doi (giai ngan 30.6.12)" xfId="15492"/>
    <cellStyle name="1_KH 2007 (theo doi)_Dang ky phan khai von ODA (gui Bo)_Ke hoach 2012 theo doi (giai ngan 30.6.12) 2" xfId="15493"/>
    <cellStyle name="1_KH 2007 (theo doi)_Dang ky phan khai von ODA (gui Bo)_Ke hoach 2012 theo doi (giai ngan 30.6.12) 2 2" xfId="15494"/>
    <cellStyle name="1_KH 2007 (theo doi)_Dang ky phan khai von ODA (gui Bo)_Ke hoach 2012 theo doi (giai ngan 30.6.12) 2 2 2" xfId="31908"/>
    <cellStyle name="1_KH 2007 (theo doi)_Dang ky phan khai von ODA (gui Bo)_Ke hoach 2012 theo doi (giai ngan 30.6.12) 2 3" xfId="15495"/>
    <cellStyle name="1_KH 2007 (theo doi)_Dang ky phan khai von ODA (gui Bo)_Ke hoach 2012 theo doi (giai ngan 30.6.12) 2 3 2" xfId="31909"/>
    <cellStyle name="1_KH 2007 (theo doi)_Dang ky phan khai von ODA (gui Bo)_Ke hoach 2012 theo doi (giai ngan 30.6.12) 2 4" xfId="15496"/>
    <cellStyle name="1_KH 2007 (theo doi)_Dang ky phan khai von ODA (gui Bo)_Ke hoach 2012 theo doi (giai ngan 30.6.12) 2 4 2" xfId="31910"/>
    <cellStyle name="1_KH 2007 (theo doi)_Dang ky phan khai von ODA (gui Bo)_Ke hoach 2012 theo doi (giai ngan 30.6.12) 2 5" xfId="31907"/>
    <cellStyle name="1_KH 2007 (theo doi)_Dang ky phan khai von ODA (gui Bo)_Ke hoach 2012 theo doi (giai ngan 30.6.12) 3" xfId="15497"/>
    <cellStyle name="1_KH 2007 (theo doi)_Dang ky phan khai von ODA (gui Bo)_Ke hoach 2012 theo doi (giai ngan 30.6.12) 3 2" xfId="31911"/>
    <cellStyle name="1_KH 2007 (theo doi)_Dang ky phan khai von ODA (gui Bo)_Ke hoach 2012 theo doi (giai ngan 30.6.12) 4" xfId="15498"/>
    <cellStyle name="1_KH 2007 (theo doi)_Dang ky phan khai von ODA (gui Bo)_Ke hoach 2012 theo doi (giai ngan 30.6.12) 4 2" xfId="31912"/>
    <cellStyle name="1_KH 2007 (theo doi)_Dang ky phan khai von ODA (gui Bo)_Ke hoach 2012 theo doi (giai ngan 30.6.12) 5" xfId="15499"/>
    <cellStyle name="1_KH 2007 (theo doi)_Dang ky phan khai von ODA (gui Bo)_Ke hoach 2012 theo doi (giai ngan 30.6.12) 5 2" xfId="31913"/>
    <cellStyle name="1_KH 2007 (theo doi)_Dang ky phan khai von ODA (gui Bo)_Ke hoach 2012 theo doi (giai ngan 30.6.12) 6" xfId="31906"/>
    <cellStyle name="1_KH 2007 (theo doi)_DK bo tri lai (chinh thuc)" xfId="15500"/>
    <cellStyle name="1_KH 2007 (theo doi)_DK bo tri lai (chinh thuc) 2" xfId="15501"/>
    <cellStyle name="1_KH 2007 (theo doi)_DK bo tri lai (chinh thuc) 2 2" xfId="15502"/>
    <cellStyle name="1_KH 2007 (theo doi)_DK bo tri lai (chinh thuc) 2 2 2" xfId="31916"/>
    <cellStyle name="1_KH 2007 (theo doi)_DK bo tri lai (chinh thuc) 2 3" xfId="15503"/>
    <cellStyle name="1_KH 2007 (theo doi)_DK bo tri lai (chinh thuc) 2 3 2" xfId="31917"/>
    <cellStyle name="1_KH 2007 (theo doi)_DK bo tri lai (chinh thuc) 2 4" xfId="15504"/>
    <cellStyle name="1_KH 2007 (theo doi)_DK bo tri lai (chinh thuc) 2 4 2" xfId="31918"/>
    <cellStyle name="1_KH 2007 (theo doi)_DK bo tri lai (chinh thuc) 2 5" xfId="31915"/>
    <cellStyle name="1_KH 2007 (theo doi)_DK bo tri lai (chinh thuc) 3" xfId="15505"/>
    <cellStyle name="1_KH 2007 (theo doi)_DK bo tri lai (chinh thuc) 3 2" xfId="15506"/>
    <cellStyle name="1_KH 2007 (theo doi)_DK bo tri lai (chinh thuc) 3 2 2" xfId="31920"/>
    <cellStyle name="1_KH 2007 (theo doi)_DK bo tri lai (chinh thuc) 3 3" xfId="15507"/>
    <cellStyle name="1_KH 2007 (theo doi)_DK bo tri lai (chinh thuc) 3 3 2" xfId="31921"/>
    <cellStyle name="1_KH 2007 (theo doi)_DK bo tri lai (chinh thuc) 3 4" xfId="15508"/>
    <cellStyle name="1_KH 2007 (theo doi)_DK bo tri lai (chinh thuc) 3 4 2" xfId="31922"/>
    <cellStyle name="1_KH 2007 (theo doi)_DK bo tri lai (chinh thuc) 3 5" xfId="31919"/>
    <cellStyle name="1_KH 2007 (theo doi)_DK bo tri lai (chinh thuc) 4" xfId="15509"/>
    <cellStyle name="1_KH 2007 (theo doi)_DK bo tri lai (chinh thuc) 4 2" xfId="31923"/>
    <cellStyle name="1_KH 2007 (theo doi)_DK bo tri lai (chinh thuc) 5" xfId="15510"/>
    <cellStyle name="1_KH 2007 (theo doi)_DK bo tri lai (chinh thuc) 5 2" xfId="31924"/>
    <cellStyle name="1_KH 2007 (theo doi)_DK bo tri lai (chinh thuc) 6" xfId="15511"/>
    <cellStyle name="1_KH 2007 (theo doi)_DK bo tri lai (chinh thuc) 6 2" xfId="31925"/>
    <cellStyle name="1_KH 2007 (theo doi)_DK bo tri lai (chinh thuc) 7" xfId="31914"/>
    <cellStyle name="1_KH 2007 (theo doi)_DK bo tri lai (chinh thuc)_BC von DTPT 6 thang 2012" xfId="15512"/>
    <cellStyle name="1_KH 2007 (theo doi)_DK bo tri lai (chinh thuc)_BC von DTPT 6 thang 2012 2" xfId="15513"/>
    <cellStyle name="1_KH 2007 (theo doi)_DK bo tri lai (chinh thuc)_BC von DTPT 6 thang 2012 2 2" xfId="15514"/>
    <cellStyle name="1_KH 2007 (theo doi)_DK bo tri lai (chinh thuc)_BC von DTPT 6 thang 2012 2 2 2" xfId="31928"/>
    <cellStyle name="1_KH 2007 (theo doi)_DK bo tri lai (chinh thuc)_BC von DTPT 6 thang 2012 2 3" xfId="15515"/>
    <cellStyle name="1_KH 2007 (theo doi)_DK bo tri lai (chinh thuc)_BC von DTPT 6 thang 2012 2 3 2" xfId="31929"/>
    <cellStyle name="1_KH 2007 (theo doi)_DK bo tri lai (chinh thuc)_BC von DTPT 6 thang 2012 2 4" xfId="15516"/>
    <cellStyle name="1_KH 2007 (theo doi)_DK bo tri lai (chinh thuc)_BC von DTPT 6 thang 2012 2 4 2" xfId="31930"/>
    <cellStyle name="1_KH 2007 (theo doi)_DK bo tri lai (chinh thuc)_BC von DTPT 6 thang 2012 2 5" xfId="31927"/>
    <cellStyle name="1_KH 2007 (theo doi)_DK bo tri lai (chinh thuc)_BC von DTPT 6 thang 2012 3" xfId="15517"/>
    <cellStyle name="1_KH 2007 (theo doi)_DK bo tri lai (chinh thuc)_BC von DTPT 6 thang 2012 3 2" xfId="15518"/>
    <cellStyle name="1_KH 2007 (theo doi)_DK bo tri lai (chinh thuc)_BC von DTPT 6 thang 2012 3 2 2" xfId="31932"/>
    <cellStyle name="1_KH 2007 (theo doi)_DK bo tri lai (chinh thuc)_BC von DTPT 6 thang 2012 3 3" xfId="15519"/>
    <cellStyle name="1_KH 2007 (theo doi)_DK bo tri lai (chinh thuc)_BC von DTPT 6 thang 2012 3 3 2" xfId="31933"/>
    <cellStyle name="1_KH 2007 (theo doi)_DK bo tri lai (chinh thuc)_BC von DTPT 6 thang 2012 3 4" xfId="15520"/>
    <cellStyle name="1_KH 2007 (theo doi)_DK bo tri lai (chinh thuc)_BC von DTPT 6 thang 2012 3 4 2" xfId="31934"/>
    <cellStyle name="1_KH 2007 (theo doi)_DK bo tri lai (chinh thuc)_BC von DTPT 6 thang 2012 3 5" xfId="31931"/>
    <cellStyle name="1_KH 2007 (theo doi)_DK bo tri lai (chinh thuc)_BC von DTPT 6 thang 2012 4" xfId="15521"/>
    <cellStyle name="1_KH 2007 (theo doi)_DK bo tri lai (chinh thuc)_BC von DTPT 6 thang 2012 4 2" xfId="31935"/>
    <cellStyle name="1_KH 2007 (theo doi)_DK bo tri lai (chinh thuc)_BC von DTPT 6 thang 2012 5" xfId="15522"/>
    <cellStyle name="1_KH 2007 (theo doi)_DK bo tri lai (chinh thuc)_BC von DTPT 6 thang 2012 5 2" xfId="31936"/>
    <cellStyle name="1_KH 2007 (theo doi)_DK bo tri lai (chinh thuc)_BC von DTPT 6 thang 2012 6" xfId="15523"/>
    <cellStyle name="1_KH 2007 (theo doi)_DK bo tri lai (chinh thuc)_BC von DTPT 6 thang 2012 6 2" xfId="31937"/>
    <cellStyle name="1_KH 2007 (theo doi)_DK bo tri lai (chinh thuc)_BC von DTPT 6 thang 2012 7" xfId="31926"/>
    <cellStyle name="1_KH 2007 (theo doi)_DK bo tri lai (chinh thuc)_Bieu du thao QD von ho tro co MT" xfId="15524"/>
    <cellStyle name="1_KH 2007 (theo doi)_DK bo tri lai (chinh thuc)_Bieu du thao QD von ho tro co MT 2" xfId="15525"/>
    <cellStyle name="1_KH 2007 (theo doi)_DK bo tri lai (chinh thuc)_Bieu du thao QD von ho tro co MT 2 2" xfId="15526"/>
    <cellStyle name="1_KH 2007 (theo doi)_DK bo tri lai (chinh thuc)_Bieu du thao QD von ho tro co MT 2 2 2" xfId="31940"/>
    <cellStyle name="1_KH 2007 (theo doi)_DK bo tri lai (chinh thuc)_Bieu du thao QD von ho tro co MT 2 3" xfId="15527"/>
    <cellStyle name="1_KH 2007 (theo doi)_DK bo tri lai (chinh thuc)_Bieu du thao QD von ho tro co MT 2 3 2" xfId="31941"/>
    <cellStyle name="1_KH 2007 (theo doi)_DK bo tri lai (chinh thuc)_Bieu du thao QD von ho tro co MT 2 4" xfId="15528"/>
    <cellStyle name="1_KH 2007 (theo doi)_DK bo tri lai (chinh thuc)_Bieu du thao QD von ho tro co MT 2 4 2" xfId="31942"/>
    <cellStyle name="1_KH 2007 (theo doi)_DK bo tri lai (chinh thuc)_Bieu du thao QD von ho tro co MT 2 5" xfId="31939"/>
    <cellStyle name="1_KH 2007 (theo doi)_DK bo tri lai (chinh thuc)_Bieu du thao QD von ho tro co MT 3" xfId="15529"/>
    <cellStyle name="1_KH 2007 (theo doi)_DK bo tri lai (chinh thuc)_Bieu du thao QD von ho tro co MT 3 2" xfId="15530"/>
    <cellStyle name="1_KH 2007 (theo doi)_DK bo tri lai (chinh thuc)_Bieu du thao QD von ho tro co MT 3 2 2" xfId="31944"/>
    <cellStyle name="1_KH 2007 (theo doi)_DK bo tri lai (chinh thuc)_Bieu du thao QD von ho tro co MT 3 3" xfId="15531"/>
    <cellStyle name="1_KH 2007 (theo doi)_DK bo tri lai (chinh thuc)_Bieu du thao QD von ho tro co MT 3 3 2" xfId="31945"/>
    <cellStyle name="1_KH 2007 (theo doi)_DK bo tri lai (chinh thuc)_Bieu du thao QD von ho tro co MT 3 4" xfId="15532"/>
    <cellStyle name="1_KH 2007 (theo doi)_DK bo tri lai (chinh thuc)_Bieu du thao QD von ho tro co MT 3 4 2" xfId="31946"/>
    <cellStyle name="1_KH 2007 (theo doi)_DK bo tri lai (chinh thuc)_Bieu du thao QD von ho tro co MT 3 5" xfId="31943"/>
    <cellStyle name="1_KH 2007 (theo doi)_DK bo tri lai (chinh thuc)_Bieu du thao QD von ho tro co MT 4" xfId="15533"/>
    <cellStyle name="1_KH 2007 (theo doi)_DK bo tri lai (chinh thuc)_Bieu du thao QD von ho tro co MT 4 2" xfId="31947"/>
    <cellStyle name="1_KH 2007 (theo doi)_DK bo tri lai (chinh thuc)_Bieu du thao QD von ho tro co MT 5" xfId="15534"/>
    <cellStyle name="1_KH 2007 (theo doi)_DK bo tri lai (chinh thuc)_Bieu du thao QD von ho tro co MT 5 2" xfId="31948"/>
    <cellStyle name="1_KH 2007 (theo doi)_DK bo tri lai (chinh thuc)_Bieu du thao QD von ho tro co MT 6" xfId="15535"/>
    <cellStyle name="1_KH 2007 (theo doi)_DK bo tri lai (chinh thuc)_Bieu du thao QD von ho tro co MT 6 2" xfId="31949"/>
    <cellStyle name="1_KH 2007 (theo doi)_DK bo tri lai (chinh thuc)_Bieu du thao QD von ho tro co MT 7" xfId="31938"/>
    <cellStyle name="1_KH 2007 (theo doi)_DK bo tri lai (chinh thuc)_Hoan chinh KH 2012 (o nha)" xfId="15536"/>
    <cellStyle name="1_KH 2007 (theo doi)_DK bo tri lai (chinh thuc)_Hoan chinh KH 2012 (o nha) 2" xfId="15537"/>
    <cellStyle name="1_KH 2007 (theo doi)_DK bo tri lai (chinh thuc)_Hoan chinh KH 2012 (o nha) 2 2" xfId="15538"/>
    <cellStyle name="1_KH 2007 (theo doi)_DK bo tri lai (chinh thuc)_Hoan chinh KH 2012 (o nha) 2 2 2" xfId="31952"/>
    <cellStyle name="1_KH 2007 (theo doi)_DK bo tri lai (chinh thuc)_Hoan chinh KH 2012 (o nha) 2 3" xfId="15539"/>
    <cellStyle name="1_KH 2007 (theo doi)_DK bo tri lai (chinh thuc)_Hoan chinh KH 2012 (o nha) 2 3 2" xfId="31953"/>
    <cellStyle name="1_KH 2007 (theo doi)_DK bo tri lai (chinh thuc)_Hoan chinh KH 2012 (o nha) 2 4" xfId="15540"/>
    <cellStyle name="1_KH 2007 (theo doi)_DK bo tri lai (chinh thuc)_Hoan chinh KH 2012 (o nha) 2 4 2" xfId="31954"/>
    <cellStyle name="1_KH 2007 (theo doi)_DK bo tri lai (chinh thuc)_Hoan chinh KH 2012 (o nha) 2 5" xfId="31951"/>
    <cellStyle name="1_KH 2007 (theo doi)_DK bo tri lai (chinh thuc)_Hoan chinh KH 2012 (o nha) 3" xfId="15541"/>
    <cellStyle name="1_KH 2007 (theo doi)_DK bo tri lai (chinh thuc)_Hoan chinh KH 2012 (o nha) 3 2" xfId="15542"/>
    <cellStyle name="1_KH 2007 (theo doi)_DK bo tri lai (chinh thuc)_Hoan chinh KH 2012 (o nha) 3 2 2" xfId="31956"/>
    <cellStyle name="1_KH 2007 (theo doi)_DK bo tri lai (chinh thuc)_Hoan chinh KH 2012 (o nha) 3 3" xfId="15543"/>
    <cellStyle name="1_KH 2007 (theo doi)_DK bo tri lai (chinh thuc)_Hoan chinh KH 2012 (o nha) 3 3 2" xfId="31957"/>
    <cellStyle name="1_KH 2007 (theo doi)_DK bo tri lai (chinh thuc)_Hoan chinh KH 2012 (o nha) 3 4" xfId="15544"/>
    <cellStyle name="1_KH 2007 (theo doi)_DK bo tri lai (chinh thuc)_Hoan chinh KH 2012 (o nha) 3 4 2" xfId="31958"/>
    <cellStyle name="1_KH 2007 (theo doi)_DK bo tri lai (chinh thuc)_Hoan chinh KH 2012 (o nha) 3 5" xfId="31955"/>
    <cellStyle name="1_KH 2007 (theo doi)_DK bo tri lai (chinh thuc)_Hoan chinh KH 2012 (o nha) 4" xfId="15545"/>
    <cellStyle name="1_KH 2007 (theo doi)_DK bo tri lai (chinh thuc)_Hoan chinh KH 2012 (o nha) 4 2" xfId="31959"/>
    <cellStyle name="1_KH 2007 (theo doi)_DK bo tri lai (chinh thuc)_Hoan chinh KH 2012 (o nha) 5" xfId="15546"/>
    <cellStyle name="1_KH 2007 (theo doi)_DK bo tri lai (chinh thuc)_Hoan chinh KH 2012 (o nha) 5 2" xfId="31960"/>
    <cellStyle name="1_KH 2007 (theo doi)_DK bo tri lai (chinh thuc)_Hoan chinh KH 2012 (o nha) 6" xfId="15547"/>
    <cellStyle name="1_KH 2007 (theo doi)_DK bo tri lai (chinh thuc)_Hoan chinh KH 2012 (o nha) 6 2" xfId="31961"/>
    <cellStyle name="1_KH 2007 (theo doi)_DK bo tri lai (chinh thuc)_Hoan chinh KH 2012 (o nha) 7" xfId="31950"/>
    <cellStyle name="1_KH 2007 (theo doi)_DK bo tri lai (chinh thuc)_Hoan chinh KH 2012 (o nha)_Bao cao giai ngan quy I" xfId="15548"/>
    <cellStyle name="1_KH 2007 (theo doi)_DK bo tri lai (chinh thuc)_Hoan chinh KH 2012 (o nha)_Bao cao giai ngan quy I 2" xfId="15549"/>
    <cellStyle name="1_KH 2007 (theo doi)_DK bo tri lai (chinh thuc)_Hoan chinh KH 2012 (o nha)_Bao cao giai ngan quy I 2 2" xfId="15550"/>
    <cellStyle name="1_KH 2007 (theo doi)_DK bo tri lai (chinh thuc)_Hoan chinh KH 2012 (o nha)_Bao cao giai ngan quy I 2 2 2" xfId="31964"/>
    <cellStyle name="1_KH 2007 (theo doi)_DK bo tri lai (chinh thuc)_Hoan chinh KH 2012 (o nha)_Bao cao giai ngan quy I 2 3" xfId="15551"/>
    <cellStyle name="1_KH 2007 (theo doi)_DK bo tri lai (chinh thuc)_Hoan chinh KH 2012 (o nha)_Bao cao giai ngan quy I 2 3 2" xfId="31965"/>
    <cellStyle name="1_KH 2007 (theo doi)_DK bo tri lai (chinh thuc)_Hoan chinh KH 2012 (o nha)_Bao cao giai ngan quy I 2 4" xfId="15552"/>
    <cellStyle name="1_KH 2007 (theo doi)_DK bo tri lai (chinh thuc)_Hoan chinh KH 2012 (o nha)_Bao cao giai ngan quy I 2 4 2" xfId="31966"/>
    <cellStyle name="1_KH 2007 (theo doi)_DK bo tri lai (chinh thuc)_Hoan chinh KH 2012 (o nha)_Bao cao giai ngan quy I 2 5" xfId="31963"/>
    <cellStyle name="1_KH 2007 (theo doi)_DK bo tri lai (chinh thuc)_Hoan chinh KH 2012 (o nha)_Bao cao giai ngan quy I 3" xfId="15553"/>
    <cellStyle name="1_KH 2007 (theo doi)_DK bo tri lai (chinh thuc)_Hoan chinh KH 2012 (o nha)_Bao cao giai ngan quy I 3 2" xfId="15554"/>
    <cellStyle name="1_KH 2007 (theo doi)_DK bo tri lai (chinh thuc)_Hoan chinh KH 2012 (o nha)_Bao cao giai ngan quy I 3 2 2" xfId="31968"/>
    <cellStyle name="1_KH 2007 (theo doi)_DK bo tri lai (chinh thuc)_Hoan chinh KH 2012 (o nha)_Bao cao giai ngan quy I 3 3" xfId="15555"/>
    <cellStyle name="1_KH 2007 (theo doi)_DK bo tri lai (chinh thuc)_Hoan chinh KH 2012 (o nha)_Bao cao giai ngan quy I 3 3 2" xfId="31969"/>
    <cellStyle name="1_KH 2007 (theo doi)_DK bo tri lai (chinh thuc)_Hoan chinh KH 2012 (o nha)_Bao cao giai ngan quy I 3 4" xfId="15556"/>
    <cellStyle name="1_KH 2007 (theo doi)_DK bo tri lai (chinh thuc)_Hoan chinh KH 2012 (o nha)_Bao cao giai ngan quy I 3 4 2" xfId="31970"/>
    <cellStyle name="1_KH 2007 (theo doi)_DK bo tri lai (chinh thuc)_Hoan chinh KH 2012 (o nha)_Bao cao giai ngan quy I 3 5" xfId="31967"/>
    <cellStyle name="1_KH 2007 (theo doi)_DK bo tri lai (chinh thuc)_Hoan chinh KH 2012 (o nha)_Bao cao giai ngan quy I 4" xfId="15557"/>
    <cellStyle name="1_KH 2007 (theo doi)_DK bo tri lai (chinh thuc)_Hoan chinh KH 2012 (o nha)_Bao cao giai ngan quy I 4 2" xfId="31971"/>
    <cellStyle name="1_KH 2007 (theo doi)_DK bo tri lai (chinh thuc)_Hoan chinh KH 2012 (o nha)_Bao cao giai ngan quy I 5" xfId="15558"/>
    <cellStyle name="1_KH 2007 (theo doi)_DK bo tri lai (chinh thuc)_Hoan chinh KH 2012 (o nha)_Bao cao giai ngan quy I 5 2" xfId="31972"/>
    <cellStyle name="1_KH 2007 (theo doi)_DK bo tri lai (chinh thuc)_Hoan chinh KH 2012 (o nha)_Bao cao giai ngan quy I 6" xfId="15559"/>
    <cellStyle name="1_KH 2007 (theo doi)_DK bo tri lai (chinh thuc)_Hoan chinh KH 2012 (o nha)_Bao cao giai ngan quy I 6 2" xfId="31973"/>
    <cellStyle name="1_KH 2007 (theo doi)_DK bo tri lai (chinh thuc)_Hoan chinh KH 2012 (o nha)_Bao cao giai ngan quy I 7" xfId="31962"/>
    <cellStyle name="1_KH 2007 (theo doi)_DK bo tri lai (chinh thuc)_Hoan chinh KH 2012 (o nha)_BC von DTPT 6 thang 2012" xfId="15560"/>
    <cellStyle name="1_KH 2007 (theo doi)_DK bo tri lai (chinh thuc)_Hoan chinh KH 2012 (o nha)_BC von DTPT 6 thang 2012 2" xfId="15561"/>
    <cellStyle name="1_KH 2007 (theo doi)_DK bo tri lai (chinh thuc)_Hoan chinh KH 2012 (o nha)_BC von DTPT 6 thang 2012 2 2" xfId="15562"/>
    <cellStyle name="1_KH 2007 (theo doi)_DK bo tri lai (chinh thuc)_Hoan chinh KH 2012 (o nha)_BC von DTPT 6 thang 2012 2 2 2" xfId="31976"/>
    <cellStyle name="1_KH 2007 (theo doi)_DK bo tri lai (chinh thuc)_Hoan chinh KH 2012 (o nha)_BC von DTPT 6 thang 2012 2 3" xfId="15563"/>
    <cellStyle name="1_KH 2007 (theo doi)_DK bo tri lai (chinh thuc)_Hoan chinh KH 2012 (o nha)_BC von DTPT 6 thang 2012 2 3 2" xfId="31977"/>
    <cellStyle name="1_KH 2007 (theo doi)_DK bo tri lai (chinh thuc)_Hoan chinh KH 2012 (o nha)_BC von DTPT 6 thang 2012 2 4" xfId="15564"/>
    <cellStyle name="1_KH 2007 (theo doi)_DK bo tri lai (chinh thuc)_Hoan chinh KH 2012 (o nha)_BC von DTPT 6 thang 2012 2 4 2" xfId="31978"/>
    <cellStyle name="1_KH 2007 (theo doi)_DK bo tri lai (chinh thuc)_Hoan chinh KH 2012 (o nha)_BC von DTPT 6 thang 2012 2 5" xfId="31975"/>
    <cellStyle name="1_KH 2007 (theo doi)_DK bo tri lai (chinh thuc)_Hoan chinh KH 2012 (o nha)_BC von DTPT 6 thang 2012 3" xfId="15565"/>
    <cellStyle name="1_KH 2007 (theo doi)_DK bo tri lai (chinh thuc)_Hoan chinh KH 2012 (o nha)_BC von DTPT 6 thang 2012 3 2" xfId="15566"/>
    <cellStyle name="1_KH 2007 (theo doi)_DK bo tri lai (chinh thuc)_Hoan chinh KH 2012 (o nha)_BC von DTPT 6 thang 2012 3 2 2" xfId="31980"/>
    <cellStyle name="1_KH 2007 (theo doi)_DK bo tri lai (chinh thuc)_Hoan chinh KH 2012 (o nha)_BC von DTPT 6 thang 2012 3 3" xfId="15567"/>
    <cellStyle name="1_KH 2007 (theo doi)_DK bo tri lai (chinh thuc)_Hoan chinh KH 2012 (o nha)_BC von DTPT 6 thang 2012 3 3 2" xfId="31981"/>
    <cellStyle name="1_KH 2007 (theo doi)_DK bo tri lai (chinh thuc)_Hoan chinh KH 2012 (o nha)_BC von DTPT 6 thang 2012 3 4" xfId="15568"/>
    <cellStyle name="1_KH 2007 (theo doi)_DK bo tri lai (chinh thuc)_Hoan chinh KH 2012 (o nha)_BC von DTPT 6 thang 2012 3 4 2" xfId="31982"/>
    <cellStyle name="1_KH 2007 (theo doi)_DK bo tri lai (chinh thuc)_Hoan chinh KH 2012 (o nha)_BC von DTPT 6 thang 2012 3 5" xfId="31979"/>
    <cellStyle name="1_KH 2007 (theo doi)_DK bo tri lai (chinh thuc)_Hoan chinh KH 2012 (o nha)_BC von DTPT 6 thang 2012 4" xfId="15569"/>
    <cellStyle name="1_KH 2007 (theo doi)_DK bo tri lai (chinh thuc)_Hoan chinh KH 2012 (o nha)_BC von DTPT 6 thang 2012 4 2" xfId="31983"/>
    <cellStyle name="1_KH 2007 (theo doi)_DK bo tri lai (chinh thuc)_Hoan chinh KH 2012 (o nha)_BC von DTPT 6 thang 2012 5" xfId="15570"/>
    <cellStyle name="1_KH 2007 (theo doi)_DK bo tri lai (chinh thuc)_Hoan chinh KH 2012 (o nha)_BC von DTPT 6 thang 2012 5 2" xfId="31984"/>
    <cellStyle name="1_KH 2007 (theo doi)_DK bo tri lai (chinh thuc)_Hoan chinh KH 2012 (o nha)_BC von DTPT 6 thang 2012 6" xfId="15571"/>
    <cellStyle name="1_KH 2007 (theo doi)_DK bo tri lai (chinh thuc)_Hoan chinh KH 2012 (o nha)_BC von DTPT 6 thang 2012 6 2" xfId="31985"/>
    <cellStyle name="1_KH 2007 (theo doi)_DK bo tri lai (chinh thuc)_Hoan chinh KH 2012 (o nha)_BC von DTPT 6 thang 2012 7" xfId="31974"/>
    <cellStyle name="1_KH 2007 (theo doi)_DK bo tri lai (chinh thuc)_Hoan chinh KH 2012 (o nha)_Bieu du thao QD von ho tro co MT" xfId="15572"/>
    <cellStyle name="1_KH 2007 (theo doi)_DK bo tri lai (chinh thuc)_Hoan chinh KH 2012 (o nha)_Bieu du thao QD von ho tro co MT 2" xfId="15573"/>
    <cellStyle name="1_KH 2007 (theo doi)_DK bo tri lai (chinh thuc)_Hoan chinh KH 2012 (o nha)_Bieu du thao QD von ho tro co MT 2 2" xfId="15574"/>
    <cellStyle name="1_KH 2007 (theo doi)_DK bo tri lai (chinh thuc)_Hoan chinh KH 2012 (o nha)_Bieu du thao QD von ho tro co MT 2 2 2" xfId="31988"/>
    <cellStyle name="1_KH 2007 (theo doi)_DK bo tri lai (chinh thuc)_Hoan chinh KH 2012 (o nha)_Bieu du thao QD von ho tro co MT 2 3" xfId="15575"/>
    <cellStyle name="1_KH 2007 (theo doi)_DK bo tri lai (chinh thuc)_Hoan chinh KH 2012 (o nha)_Bieu du thao QD von ho tro co MT 2 3 2" xfId="31989"/>
    <cellStyle name="1_KH 2007 (theo doi)_DK bo tri lai (chinh thuc)_Hoan chinh KH 2012 (o nha)_Bieu du thao QD von ho tro co MT 2 4" xfId="15576"/>
    <cellStyle name="1_KH 2007 (theo doi)_DK bo tri lai (chinh thuc)_Hoan chinh KH 2012 (o nha)_Bieu du thao QD von ho tro co MT 2 4 2" xfId="31990"/>
    <cellStyle name="1_KH 2007 (theo doi)_DK bo tri lai (chinh thuc)_Hoan chinh KH 2012 (o nha)_Bieu du thao QD von ho tro co MT 2 5" xfId="31987"/>
    <cellStyle name="1_KH 2007 (theo doi)_DK bo tri lai (chinh thuc)_Hoan chinh KH 2012 (o nha)_Bieu du thao QD von ho tro co MT 3" xfId="15577"/>
    <cellStyle name="1_KH 2007 (theo doi)_DK bo tri lai (chinh thuc)_Hoan chinh KH 2012 (o nha)_Bieu du thao QD von ho tro co MT 3 2" xfId="15578"/>
    <cellStyle name="1_KH 2007 (theo doi)_DK bo tri lai (chinh thuc)_Hoan chinh KH 2012 (o nha)_Bieu du thao QD von ho tro co MT 3 2 2" xfId="31992"/>
    <cellStyle name="1_KH 2007 (theo doi)_DK bo tri lai (chinh thuc)_Hoan chinh KH 2012 (o nha)_Bieu du thao QD von ho tro co MT 3 3" xfId="15579"/>
    <cellStyle name="1_KH 2007 (theo doi)_DK bo tri lai (chinh thuc)_Hoan chinh KH 2012 (o nha)_Bieu du thao QD von ho tro co MT 3 3 2" xfId="31993"/>
    <cellStyle name="1_KH 2007 (theo doi)_DK bo tri lai (chinh thuc)_Hoan chinh KH 2012 (o nha)_Bieu du thao QD von ho tro co MT 3 4" xfId="15580"/>
    <cellStyle name="1_KH 2007 (theo doi)_DK bo tri lai (chinh thuc)_Hoan chinh KH 2012 (o nha)_Bieu du thao QD von ho tro co MT 3 4 2" xfId="31994"/>
    <cellStyle name="1_KH 2007 (theo doi)_DK bo tri lai (chinh thuc)_Hoan chinh KH 2012 (o nha)_Bieu du thao QD von ho tro co MT 3 5" xfId="31991"/>
    <cellStyle name="1_KH 2007 (theo doi)_DK bo tri lai (chinh thuc)_Hoan chinh KH 2012 (o nha)_Bieu du thao QD von ho tro co MT 4" xfId="15581"/>
    <cellStyle name="1_KH 2007 (theo doi)_DK bo tri lai (chinh thuc)_Hoan chinh KH 2012 (o nha)_Bieu du thao QD von ho tro co MT 4 2" xfId="31995"/>
    <cellStyle name="1_KH 2007 (theo doi)_DK bo tri lai (chinh thuc)_Hoan chinh KH 2012 (o nha)_Bieu du thao QD von ho tro co MT 5" xfId="15582"/>
    <cellStyle name="1_KH 2007 (theo doi)_DK bo tri lai (chinh thuc)_Hoan chinh KH 2012 (o nha)_Bieu du thao QD von ho tro co MT 5 2" xfId="31996"/>
    <cellStyle name="1_KH 2007 (theo doi)_DK bo tri lai (chinh thuc)_Hoan chinh KH 2012 (o nha)_Bieu du thao QD von ho tro co MT 6" xfId="15583"/>
    <cellStyle name="1_KH 2007 (theo doi)_DK bo tri lai (chinh thuc)_Hoan chinh KH 2012 (o nha)_Bieu du thao QD von ho tro co MT 6 2" xfId="31997"/>
    <cellStyle name="1_KH 2007 (theo doi)_DK bo tri lai (chinh thuc)_Hoan chinh KH 2012 (o nha)_Bieu du thao QD von ho tro co MT 7" xfId="31986"/>
    <cellStyle name="1_KH 2007 (theo doi)_DK bo tri lai (chinh thuc)_Hoan chinh KH 2012 (o nha)_Ke hoach 2012 theo doi (giai ngan 30.6.12)" xfId="15584"/>
    <cellStyle name="1_KH 2007 (theo doi)_DK bo tri lai (chinh thuc)_Hoan chinh KH 2012 (o nha)_Ke hoach 2012 theo doi (giai ngan 30.6.12) 2" xfId="15585"/>
    <cellStyle name="1_KH 2007 (theo doi)_DK bo tri lai (chinh thuc)_Hoan chinh KH 2012 (o nha)_Ke hoach 2012 theo doi (giai ngan 30.6.12) 2 2" xfId="15586"/>
    <cellStyle name="1_KH 2007 (theo doi)_DK bo tri lai (chinh thuc)_Hoan chinh KH 2012 (o nha)_Ke hoach 2012 theo doi (giai ngan 30.6.12) 2 2 2" xfId="32000"/>
    <cellStyle name="1_KH 2007 (theo doi)_DK bo tri lai (chinh thuc)_Hoan chinh KH 2012 (o nha)_Ke hoach 2012 theo doi (giai ngan 30.6.12) 2 3" xfId="15587"/>
    <cellStyle name="1_KH 2007 (theo doi)_DK bo tri lai (chinh thuc)_Hoan chinh KH 2012 (o nha)_Ke hoach 2012 theo doi (giai ngan 30.6.12) 2 3 2" xfId="32001"/>
    <cellStyle name="1_KH 2007 (theo doi)_DK bo tri lai (chinh thuc)_Hoan chinh KH 2012 (o nha)_Ke hoach 2012 theo doi (giai ngan 30.6.12) 2 4" xfId="15588"/>
    <cellStyle name="1_KH 2007 (theo doi)_DK bo tri lai (chinh thuc)_Hoan chinh KH 2012 (o nha)_Ke hoach 2012 theo doi (giai ngan 30.6.12) 2 4 2" xfId="32002"/>
    <cellStyle name="1_KH 2007 (theo doi)_DK bo tri lai (chinh thuc)_Hoan chinh KH 2012 (o nha)_Ke hoach 2012 theo doi (giai ngan 30.6.12) 2 5" xfId="31999"/>
    <cellStyle name="1_KH 2007 (theo doi)_DK bo tri lai (chinh thuc)_Hoan chinh KH 2012 (o nha)_Ke hoach 2012 theo doi (giai ngan 30.6.12) 3" xfId="15589"/>
    <cellStyle name="1_KH 2007 (theo doi)_DK bo tri lai (chinh thuc)_Hoan chinh KH 2012 (o nha)_Ke hoach 2012 theo doi (giai ngan 30.6.12) 3 2" xfId="15590"/>
    <cellStyle name="1_KH 2007 (theo doi)_DK bo tri lai (chinh thuc)_Hoan chinh KH 2012 (o nha)_Ke hoach 2012 theo doi (giai ngan 30.6.12) 3 2 2" xfId="32004"/>
    <cellStyle name="1_KH 2007 (theo doi)_DK bo tri lai (chinh thuc)_Hoan chinh KH 2012 (o nha)_Ke hoach 2012 theo doi (giai ngan 30.6.12) 3 3" xfId="15591"/>
    <cellStyle name="1_KH 2007 (theo doi)_DK bo tri lai (chinh thuc)_Hoan chinh KH 2012 (o nha)_Ke hoach 2012 theo doi (giai ngan 30.6.12) 3 3 2" xfId="32005"/>
    <cellStyle name="1_KH 2007 (theo doi)_DK bo tri lai (chinh thuc)_Hoan chinh KH 2012 (o nha)_Ke hoach 2012 theo doi (giai ngan 30.6.12) 3 4" xfId="15592"/>
    <cellStyle name="1_KH 2007 (theo doi)_DK bo tri lai (chinh thuc)_Hoan chinh KH 2012 (o nha)_Ke hoach 2012 theo doi (giai ngan 30.6.12) 3 4 2" xfId="32006"/>
    <cellStyle name="1_KH 2007 (theo doi)_DK bo tri lai (chinh thuc)_Hoan chinh KH 2012 (o nha)_Ke hoach 2012 theo doi (giai ngan 30.6.12) 3 5" xfId="32003"/>
    <cellStyle name="1_KH 2007 (theo doi)_DK bo tri lai (chinh thuc)_Hoan chinh KH 2012 (o nha)_Ke hoach 2012 theo doi (giai ngan 30.6.12) 4" xfId="15593"/>
    <cellStyle name="1_KH 2007 (theo doi)_DK bo tri lai (chinh thuc)_Hoan chinh KH 2012 (o nha)_Ke hoach 2012 theo doi (giai ngan 30.6.12) 4 2" xfId="32007"/>
    <cellStyle name="1_KH 2007 (theo doi)_DK bo tri lai (chinh thuc)_Hoan chinh KH 2012 (o nha)_Ke hoach 2012 theo doi (giai ngan 30.6.12) 5" xfId="15594"/>
    <cellStyle name="1_KH 2007 (theo doi)_DK bo tri lai (chinh thuc)_Hoan chinh KH 2012 (o nha)_Ke hoach 2012 theo doi (giai ngan 30.6.12) 5 2" xfId="32008"/>
    <cellStyle name="1_KH 2007 (theo doi)_DK bo tri lai (chinh thuc)_Hoan chinh KH 2012 (o nha)_Ke hoach 2012 theo doi (giai ngan 30.6.12) 6" xfId="15595"/>
    <cellStyle name="1_KH 2007 (theo doi)_DK bo tri lai (chinh thuc)_Hoan chinh KH 2012 (o nha)_Ke hoach 2012 theo doi (giai ngan 30.6.12) 6 2" xfId="32009"/>
    <cellStyle name="1_KH 2007 (theo doi)_DK bo tri lai (chinh thuc)_Hoan chinh KH 2012 (o nha)_Ke hoach 2012 theo doi (giai ngan 30.6.12) 7" xfId="31998"/>
    <cellStyle name="1_KH 2007 (theo doi)_DK bo tri lai (chinh thuc)_Hoan chinh KH 2012 Von ho tro co MT" xfId="15596"/>
    <cellStyle name="1_KH 2007 (theo doi)_DK bo tri lai (chinh thuc)_Hoan chinh KH 2012 Von ho tro co MT (chi tiet)" xfId="15597"/>
    <cellStyle name="1_KH 2007 (theo doi)_DK bo tri lai (chinh thuc)_Hoan chinh KH 2012 Von ho tro co MT (chi tiet) 2" xfId="15598"/>
    <cellStyle name="1_KH 2007 (theo doi)_DK bo tri lai (chinh thuc)_Hoan chinh KH 2012 Von ho tro co MT (chi tiet) 2 2" xfId="15599"/>
    <cellStyle name="1_KH 2007 (theo doi)_DK bo tri lai (chinh thuc)_Hoan chinh KH 2012 Von ho tro co MT (chi tiet) 2 2 2" xfId="32013"/>
    <cellStyle name="1_KH 2007 (theo doi)_DK bo tri lai (chinh thuc)_Hoan chinh KH 2012 Von ho tro co MT (chi tiet) 2 3" xfId="15600"/>
    <cellStyle name="1_KH 2007 (theo doi)_DK bo tri lai (chinh thuc)_Hoan chinh KH 2012 Von ho tro co MT (chi tiet) 2 3 2" xfId="32014"/>
    <cellStyle name="1_KH 2007 (theo doi)_DK bo tri lai (chinh thuc)_Hoan chinh KH 2012 Von ho tro co MT (chi tiet) 2 4" xfId="15601"/>
    <cellStyle name="1_KH 2007 (theo doi)_DK bo tri lai (chinh thuc)_Hoan chinh KH 2012 Von ho tro co MT (chi tiet) 2 4 2" xfId="32015"/>
    <cellStyle name="1_KH 2007 (theo doi)_DK bo tri lai (chinh thuc)_Hoan chinh KH 2012 Von ho tro co MT (chi tiet) 2 5" xfId="32012"/>
    <cellStyle name="1_KH 2007 (theo doi)_DK bo tri lai (chinh thuc)_Hoan chinh KH 2012 Von ho tro co MT (chi tiet) 3" xfId="15602"/>
    <cellStyle name="1_KH 2007 (theo doi)_DK bo tri lai (chinh thuc)_Hoan chinh KH 2012 Von ho tro co MT (chi tiet) 3 2" xfId="15603"/>
    <cellStyle name="1_KH 2007 (theo doi)_DK bo tri lai (chinh thuc)_Hoan chinh KH 2012 Von ho tro co MT (chi tiet) 3 2 2" xfId="32017"/>
    <cellStyle name="1_KH 2007 (theo doi)_DK bo tri lai (chinh thuc)_Hoan chinh KH 2012 Von ho tro co MT (chi tiet) 3 3" xfId="15604"/>
    <cellStyle name="1_KH 2007 (theo doi)_DK bo tri lai (chinh thuc)_Hoan chinh KH 2012 Von ho tro co MT (chi tiet) 3 3 2" xfId="32018"/>
    <cellStyle name="1_KH 2007 (theo doi)_DK bo tri lai (chinh thuc)_Hoan chinh KH 2012 Von ho tro co MT (chi tiet) 3 4" xfId="15605"/>
    <cellStyle name="1_KH 2007 (theo doi)_DK bo tri lai (chinh thuc)_Hoan chinh KH 2012 Von ho tro co MT (chi tiet) 3 4 2" xfId="32019"/>
    <cellStyle name="1_KH 2007 (theo doi)_DK bo tri lai (chinh thuc)_Hoan chinh KH 2012 Von ho tro co MT (chi tiet) 3 5" xfId="32016"/>
    <cellStyle name="1_KH 2007 (theo doi)_DK bo tri lai (chinh thuc)_Hoan chinh KH 2012 Von ho tro co MT (chi tiet) 4" xfId="15606"/>
    <cellStyle name="1_KH 2007 (theo doi)_DK bo tri lai (chinh thuc)_Hoan chinh KH 2012 Von ho tro co MT (chi tiet) 4 2" xfId="32020"/>
    <cellStyle name="1_KH 2007 (theo doi)_DK bo tri lai (chinh thuc)_Hoan chinh KH 2012 Von ho tro co MT (chi tiet) 5" xfId="15607"/>
    <cellStyle name="1_KH 2007 (theo doi)_DK bo tri lai (chinh thuc)_Hoan chinh KH 2012 Von ho tro co MT (chi tiet) 5 2" xfId="32021"/>
    <cellStyle name="1_KH 2007 (theo doi)_DK bo tri lai (chinh thuc)_Hoan chinh KH 2012 Von ho tro co MT (chi tiet) 6" xfId="15608"/>
    <cellStyle name="1_KH 2007 (theo doi)_DK bo tri lai (chinh thuc)_Hoan chinh KH 2012 Von ho tro co MT (chi tiet) 6 2" xfId="32022"/>
    <cellStyle name="1_KH 2007 (theo doi)_DK bo tri lai (chinh thuc)_Hoan chinh KH 2012 Von ho tro co MT (chi tiet) 7" xfId="32011"/>
    <cellStyle name="1_KH 2007 (theo doi)_DK bo tri lai (chinh thuc)_Hoan chinh KH 2012 Von ho tro co MT 10" xfId="15609"/>
    <cellStyle name="1_KH 2007 (theo doi)_DK bo tri lai (chinh thuc)_Hoan chinh KH 2012 Von ho tro co MT 10 2" xfId="15610"/>
    <cellStyle name="1_KH 2007 (theo doi)_DK bo tri lai (chinh thuc)_Hoan chinh KH 2012 Von ho tro co MT 10 2 2" xfId="32024"/>
    <cellStyle name="1_KH 2007 (theo doi)_DK bo tri lai (chinh thuc)_Hoan chinh KH 2012 Von ho tro co MT 10 3" xfId="15611"/>
    <cellStyle name="1_KH 2007 (theo doi)_DK bo tri lai (chinh thuc)_Hoan chinh KH 2012 Von ho tro co MT 10 3 2" xfId="32025"/>
    <cellStyle name="1_KH 2007 (theo doi)_DK bo tri lai (chinh thuc)_Hoan chinh KH 2012 Von ho tro co MT 10 4" xfId="15612"/>
    <cellStyle name="1_KH 2007 (theo doi)_DK bo tri lai (chinh thuc)_Hoan chinh KH 2012 Von ho tro co MT 10 4 2" xfId="32026"/>
    <cellStyle name="1_KH 2007 (theo doi)_DK bo tri lai (chinh thuc)_Hoan chinh KH 2012 Von ho tro co MT 10 5" xfId="32023"/>
    <cellStyle name="1_KH 2007 (theo doi)_DK bo tri lai (chinh thuc)_Hoan chinh KH 2012 Von ho tro co MT 11" xfId="15613"/>
    <cellStyle name="1_KH 2007 (theo doi)_DK bo tri lai (chinh thuc)_Hoan chinh KH 2012 Von ho tro co MT 11 2" xfId="15614"/>
    <cellStyle name="1_KH 2007 (theo doi)_DK bo tri lai (chinh thuc)_Hoan chinh KH 2012 Von ho tro co MT 11 2 2" xfId="32028"/>
    <cellStyle name="1_KH 2007 (theo doi)_DK bo tri lai (chinh thuc)_Hoan chinh KH 2012 Von ho tro co MT 11 3" xfId="15615"/>
    <cellStyle name="1_KH 2007 (theo doi)_DK bo tri lai (chinh thuc)_Hoan chinh KH 2012 Von ho tro co MT 11 3 2" xfId="32029"/>
    <cellStyle name="1_KH 2007 (theo doi)_DK bo tri lai (chinh thuc)_Hoan chinh KH 2012 Von ho tro co MT 11 4" xfId="15616"/>
    <cellStyle name="1_KH 2007 (theo doi)_DK bo tri lai (chinh thuc)_Hoan chinh KH 2012 Von ho tro co MT 11 4 2" xfId="32030"/>
    <cellStyle name="1_KH 2007 (theo doi)_DK bo tri lai (chinh thuc)_Hoan chinh KH 2012 Von ho tro co MT 11 5" xfId="32027"/>
    <cellStyle name="1_KH 2007 (theo doi)_DK bo tri lai (chinh thuc)_Hoan chinh KH 2012 Von ho tro co MT 12" xfId="15617"/>
    <cellStyle name="1_KH 2007 (theo doi)_DK bo tri lai (chinh thuc)_Hoan chinh KH 2012 Von ho tro co MT 12 2" xfId="15618"/>
    <cellStyle name="1_KH 2007 (theo doi)_DK bo tri lai (chinh thuc)_Hoan chinh KH 2012 Von ho tro co MT 12 2 2" xfId="32032"/>
    <cellStyle name="1_KH 2007 (theo doi)_DK bo tri lai (chinh thuc)_Hoan chinh KH 2012 Von ho tro co MT 12 3" xfId="15619"/>
    <cellStyle name="1_KH 2007 (theo doi)_DK bo tri lai (chinh thuc)_Hoan chinh KH 2012 Von ho tro co MT 12 3 2" xfId="32033"/>
    <cellStyle name="1_KH 2007 (theo doi)_DK bo tri lai (chinh thuc)_Hoan chinh KH 2012 Von ho tro co MT 12 4" xfId="15620"/>
    <cellStyle name="1_KH 2007 (theo doi)_DK bo tri lai (chinh thuc)_Hoan chinh KH 2012 Von ho tro co MT 12 4 2" xfId="32034"/>
    <cellStyle name="1_KH 2007 (theo doi)_DK bo tri lai (chinh thuc)_Hoan chinh KH 2012 Von ho tro co MT 12 5" xfId="32031"/>
    <cellStyle name="1_KH 2007 (theo doi)_DK bo tri lai (chinh thuc)_Hoan chinh KH 2012 Von ho tro co MT 13" xfId="15621"/>
    <cellStyle name="1_KH 2007 (theo doi)_DK bo tri lai (chinh thuc)_Hoan chinh KH 2012 Von ho tro co MT 13 2" xfId="15622"/>
    <cellStyle name="1_KH 2007 (theo doi)_DK bo tri lai (chinh thuc)_Hoan chinh KH 2012 Von ho tro co MT 13 2 2" xfId="32036"/>
    <cellStyle name="1_KH 2007 (theo doi)_DK bo tri lai (chinh thuc)_Hoan chinh KH 2012 Von ho tro co MT 13 3" xfId="15623"/>
    <cellStyle name="1_KH 2007 (theo doi)_DK bo tri lai (chinh thuc)_Hoan chinh KH 2012 Von ho tro co MT 13 3 2" xfId="32037"/>
    <cellStyle name="1_KH 2007 (theo doi)_DK bo tri lai (chinh thuc)_Hoan chinh KH 2012 Von ho tro co MT 13 4" xfId="15624"/>
    <cellStyle name="1_KH 2007 (theo doi)_DK bo tri lai (chinh thuc)_Hoan chinh KH 2012 Von ho tro co MT 13 4 2" xfId="32038"/>
    <cellStyle name="1_KH 2007 (theo doi)_DK bo tri lai (chinh thuc)_Hoan chinh KH 2012 Von ho tro co MT 13 5" xfId="32035"/>
    <cellStyle name="1_KH 2007 (theo doi)_DK bo tri lai (chinh thuc)_Hoan chinh KH 2012 Von ho tro co MT 14" xfId="15625"/>
    <cellStyle name="1_KH 2007 (theo doi)_DK bo tri lai (chinh thuc)_Hoan chinh KH 2012 Von ho tro co MT 14 2" xfId="15626"/>
    <cellStyle name="1_KH 2007 (theo doi)_DK bo tri lai (chinh thuc)_Hoan chinh KH 2012 Von ho tro co MT 14 2 2" xfId="32040"/>
    <cellStyle name="1_KH 2007 (theo doi)_DK bo tri lai (chinh thuc)_Hoan chinh KH 2012 Von ho tro co MT 14 3" xfId="15627"/>
    <cellStyle name="1_KH 2007 (theo doi)_DK bo tri lai (chinh thuc)_Hoan chinh KH 2012 Von ho tro co MT 14 3 2" xfId="32041"/>
    <cellStyle name="1_KH 2007 (theo doi)_DK bo tri lai (chinh thuc)_Hoan chinh KH 2012 Von ho tro co MT 14 4" xfId="15628"/>
    <cellStyle name="1_KH 2007 (theo doi)_DK bo tri lai (chinh thuc)_Hoan chinh KH 2012 Von ho tro co MT 14 4 2" xfId="32042"/>
    <cellStyle name="1_KH 2007 (theo doi)_DK bo tri lai (chinh thuc)_Hoan chinh KH 2012 Von ho tro co MT 14 5" xfId="32039"/>
    <cellStyle name="1_KH 2007 (theo doi)_DK bo tri lai (chinh thuc)_Hoan chinh KH 2012 Von ho tro co MT 15" xfId="15629"/>
    <cellStyle name="1_KH 2007 (theo doi)_DK bo tri lai (chinh thuc)_Hoan chinh KH 2012 Von ho tro co MT 15 2" xfId="15630"/>
    <cellStyle name="1_KH 2007 (theo doi)_DK bo tri lai (chinh thuc)_Hoan chinh KH 2012 Von ho tro co MT 15 2 2" xfId="32044"/>
    <cellStyle name="1_KH 2007 (theo doi)_DK bo tri lai (chinh thuc)_Hoan chinh KH 2012 Von ho tro co MT 15 3" xfId="15631"/>
    <cellStyle name="1_KH 2007 (theo doi)_DK bo tri lai (chinh thuc)_Hoan chinh KH 2012 Von ho tro co MT 15 3 2" xfId="32045"/>
    <cellStyle name="1_KH 2007 (theo doi)_DK bo tri lai (chinh thuc)_Hoan chinh KH 2012 Von ho tro co MT 15 4" xfId="15632"/>
    <cellStyle name="1_KH 2007 (theo doi)_DK bo tri lai (chinh thuc)_Hoan chinh KH 2012 Von ho tro co MT 15 4 2" xfId="32046"/>
    <cellStyle name="1_KH 2007 (theo doi)_DK bo tri lai (chinh thuc)_Hoan chinh KH 2012 Von ho tro co MT 15 5" xfId="32043"/>
    <cellStyle name="1_KH 2007 (theo doi)_DK bo tri lai (chinh thuc)_Hoan chinh KH 2012 Von ho tro co MT 16" xfId="15633"/>
    <cellStyle name="1_KH 2007 (theo doi)_DK bo tri lai (chinh thuc)_Hoan chinh KH 2012 Von ho tro co MT 16 2" xfId="15634"/>
    <cellStyle name="1_KH 2007 (theo doi)_DK bo tri lai (chinh thuc)_Hoan chinh KH 2012 Von ho tro co MT 16 2 2" xfId="32048"/>
    <cellStyle name="1_KH 2007 (theo doi)_DK bo tri lai (chinh thuc)_Hoan chinh KH 2012 Von ho tro co MT 16 3" xfId="15635"/>
    <cellStyle name="1_KH 2007 (theo doi)_DK bo tri lai (chinh thuc)_Hoan chinh KH 2012 Von ho tro co MT 16 3 2" xfId="32049"/>
    <cellStyle name="1_KH 2007 (theo doi)_DK bo tri lai (chinh thuc)_Hoan chinh KH 2012 Von ho tro co MT 16 4" xfId="15636"/>
    <cellStyle name="1_KH 2007 (theo doi)_DK bo tri lai (chinh thuc)_Hoan chinh KH 2012 Von ho tro co MT 16 4 2" xfId="32050"/>
    <cellStyle name="1_KH 2007 (theo doi)_DK bo tri lai (chinh thuc)_Hoan chinh KH 2012 Von ho tro co MT 16 5" xfId="32047"/>
    <cellStyle name="1_KH 2007 (theo doi)_DK bo tri lai (chinh thuc)_Hoan chinh KH 2012 Von ho tro co MT 17" xfId="15637"/>
    <cellStyle name="1_KH 2007 (theo doi)_DK bo tri lai (chinh thuc)_Hoan chinh KH 2012 Von ho tro co MT 17 2" xfId="15638"/>
    <cellStyle name="1_KH 2007 (theo doi)_DK bo tri lai (chinh thuc)_Hoan chinh KH 2012 Von ho tro co MT 17 2 2" xfId="32052"/>
    <cellStyle name="1_KH 2007 (theo doi)_DK bo tri lai (chinh thuc)_Hoan chinh KH 2012 Von ho tro co MT 17 3" xfId="15639"/>
    <cellStyle name="1_KH 2007 (theo doi)_DK bo tri lai (chinh thuc)_Hoan chinh KH 2012 Von ho tro co MT 17 3 2" xfId="32053"/>
    <cellStyle name="1_KH 2007 (theo doi)_DK bo tri lai (chinh thuc)_Hoan chinh KH 2012 Von ho tro co MT 17 4" xfId="15640"/>
    <cellStyle name="1_KH 2007 (theo doi)_DK bo tri lai (chinh thuc)_Hoan chinh KH 2012 Von ho tro co MT 17 4 2" xfId="32054"/>
    <cellStyle name="1_KH 2007 (theo doi)_DK bo tri lai (chinh thuc)_Hoan chinh KH 2012 Von ho tro co MT 17 5" xfId="32051"/>
    <cellStyle name="1_KH 2007 (theo doi)_DK bo tri lai (chinh thuc)_Hoan chinh KH 2012 Von ho tro co MT 18" xfId="15641"/>
    <cellStyle name="1_KH 2007 (theo doi)_DK bo tri lai (chinh thuc)_Hoan chinh KH 2012 Von ho tro co MT 18 2" xfId="32055"/>
    <cellStyle name="1_KH 2007 (theo doi)_DK bo tri lai (chinh thuc)_Hoan chinh KH 2012 Von ho tro co MT 19" xfId="15642"/>
    <cellStyle name="1_KH 2007 (theo doi)_DK bo tri lai (chinh thuc)_Hoan chinh KH 2012 Von ho tro co MT 19 2" xfId="32056"/>
    <cellStyle name="1_KH 2007 (theo doi)_DK bo tri lai (chinh thuc)_Hoan chinh KH 2012 Von ho tro co MT 2" xfId="15643"/>
    <cellStyle name="1_KH 2007 (theo doi)_DK bo tri lai (chinh thuc)_Hoan chinh KH 2012 Von ho tro co MT 2 2" xfId="15644"/>
    <cellStyle name="1_KH 2007 (theo doi)_DK bo tri lai (chinh thuc)_Hoan chinh KH 2012 Von ho tro co MT 2 2 2" xfId="32058"/>
    <cellStyle name="1_KH 2007 (theo doi)_DK bo tri lai (chinh thuc)_Hoan chinh KH 2012 Von ho tro co MT 2 3" xfId="15645"/>
    <cellStyle name="1_KH 2007 (theo doi)_DK bo tri lai (chinh thuc)_Hoan chinh KH 2012 Von ho tro co MT 2 3 2" xfId="32059"/>
    <cellStyle name="1_KH 2007 (theo doi)_DK bo tri lai (chinh thuc)_Hoan chinh KH 2012 Von ho tro co MT 2 4" xfId="15646"/>
    <cellStyle name="1_KH 2007 (theo doi)_DK bo tri lai (chinh thuc)_Hoan chinh KH 2012 Von ho tro co MT 2 4 2" xfId="32060"/>
    <cellStyle name="1_KH 2007 (theo doi)_DK bo tri lai (chinh thuc)_Hoan chinh KH 2012 Von ho tro co MT 2 5" xfId="32057"/>
    <cellStyle name="1_KH 2007 (theo doi)_DK bo tri lai (chinh thuc)_Hoan chinh KH 2012 Von ho tro co MT 20" xfId="15647"/>
    <cellStyle name="1_KH 2007 (theo doi)_DK bo tri lai (chinh thuc)_Hoan chinh KH 2012 Von ho tro co MT 20 2" xfId="32061"/>
    <cellStyle name="1_KH 2007 (theo doi)_DK bo tri lai (chinh thuc)_Hoan chinh KH 2012 Von ho tro co MT 21" xfId="32010"/>
    <cellStyle name="1_KH 2007 (theo doi)_DK bo tri lai (chinh thuc)_Hoan chinh KH 2012 Von ho tro co MT 3" xfId="15648"/>
    <cellStyle name="1_KH 2007 (theo doi)_DK bo tri lai (chinh thuc)_Hoan chinh KH 2012 Von ho tro co MT 3 2" xfId="15649"/>
    <cellStyle name="1_KH 2007 (theo doi)_DK bo tri lai (chinh thuc)_Hoan chinh KH 2012 Von ho tro co MT 3 2 2" xfId="32063"/>
    <cellStyle name="1_KH 2007 (theo doi)_DK bo tri lai (chinh thuc)_Hoan chinh KH 2012 Von ho tro co MT 3 3" xfId="15650"/>
    <cellStyle name="1_KH 2007 (theo doi)_DK bo tri lai (chinh thuc)_Hoan chinh KH 2012 Von ho tro co MT 3 3 2" xfId="32064"/>
    <cellStyle name="1_KH 2007 (theo doi)_DK bo tri lai (chinh thuc)_Hoan chinh KH 2012 Von ho tro co MT 3 4" xfId="15651"/>
    <cellStyle name="1_KH 2007 (theo doi)_DK bo tri lai (chinh thuc)_Hoan chinh KH 2012 Von ho tro co MT 3 4 2" xfId="32065"/>
    <cellStyle name="1_KH 2007 (theo doi)_DK bo tri lai (chinh thuc)_Hoan chinh KH 2012 Von ho tro co MT 3 5" xfId="32062"/>
    <cellStyle name="1_KH 2007 (theo doi)_DK bo tri lai (chinh thuc)_Hoan chinh KH 2012 Von ho tro co MT 4" xfId="15652"/>
    <cellStyle name="1_KH 2007 (theo doi)_DK bo tri lai (chinh thuc)_Hoan chinh KH 2012 Von ho tro co MT 4 2" xfId="15653"/>
    <cellStyle name="1_KH 2007 (theo doi)_DK bo tri lai (chinh thuc)_Hoan chinh KH 2012 Von ho tro co MT 4 2 2" xfId="32067"/>
    <cellStyle name="1_KH 2007 (theo doi)_DK bo tri lai (chinh thuc)_Hoan chinh KH 2012 Von ho tro co MT 4 3" xfId="15654"/>
    <cellStyle name="1_KH 2007 (theo doi)_DK bo tri lai (chinh thuc)_Hoan chinh KH 2012 Von ho tro co MT 4 3 2" xfId="32068"/>
    <cellStyle name="1_KH 2007 (theo doi)_DK bo tri lai (chinh thuc)_Hoan chinh KH 2012 Von ho tro co MT 4 4" xfId="15655"/>
    <cellStyle name="1_KH 2007 (theo doi)_DK bo tri lai (chinh thuc)_Hoan chinh KH 2012 Von ho tro co MT 4 4 2" xfId="32069"/>
    <cellStyle name="1_KH 2007 (theo doi)_DK bo tri lai (chinh thuc)_Hoan chinh KH 2012 Von ho tro co MT 4 5" xfId="32066"/>
    <cellStyle name="1_KH 2007 (theo doi)_DK bo tri lai (chinh thuc)_Hoan chinh KH 2012 Von ho tro co MT 5" xfId="15656"/>
    <cellStyle name="1_KH 2007 (theo doi)_DK bo tri lai (chinh thuc)_Hoan chinh KH 2012 Von ho tro co MT 5 2" xfId="15657"/>
    <cellStyle name="1_KH 2007 (theo doi)_DK bo tri lai (chinh thuc)_Hoan chinh KH 2012 Von ho tro co MT 5 2 2" xfId="32071"/>
    <cellStyle name="1_KH 2007 (theo doi)_DK bo tri lai (chinh thuc)_Hoan chinh KH 2012 Von ho tro co MT 5 3" xfId="15658"/>
    <cellStyle name="1_KH 2007 (theo doi)_DK bo tri lai (chinh thuc)_Hoan chinh KH 2012 Von ho tro co MT 5 3 2" xfId="32072"/>
    <cellStyle name="1_KH 2007 (theo doi)_DK bo tri lai (chinh thuc)_Hoan chinh KH 2012 Von ho tro co MT 5 4" xfId="15659"/>
    <cellStyle name="1_KH 2007 (theo doi)_DK bo tri lai (chinh thuc)_Hoan chinh KH 2012 Von ho tro co MT 5 4 2" xfId="32073"/>
    <cellStyle name="1_KH 2007 (theo doi)_DK bo tri lai (chinh thuc)_Hoan chinh KH 2012 Von ho tro co MT 5 5" xfId="32070"/>
    <cellStyle name="1_KH 2007 (theo doi)_DK bo tri lai (chinh thuc)_Hoan chinh KH 2012 Von ho tro co MT 6" xfId="15660"/>
    <cellStyle name="1_KH 2007 (theo doi)_DK bo tri lai (chinh thuc)_Hoan chinh KH 2012 Von ho tro co MT 6 2" xfId="15661"/>
    <cellStyle name="1_KH 2007 (theo doi)_DK bo tri lai (chinh thuc)_Hoan chinh KH 2012 Von ho tro co MT 6 2 2" xfId="32075"/>
    <cellStyle name="1_KH 2007 (theo doi)_DK bo tri lai (chinh thuc)_Hoan chinh KH 2012 Von ho tro co MT 6 3" xfId="15662"/>
    <cellStyle name="1_KH 2007 (theo doi)_DK bo tri lai (chinh thuc)_Hoan chinh KH 2012 Von ho tro co MT 6 3 2" xfId="32076"/>
    <cellStyle name="1_KH 2007 (theo doi)_DK bo tri lai (chinh thuc)_Hoan chinh KH 2012 Von ho tro co MT 6 4" xfId="15663"/>
    <cellStyle name="1_KH 2007 (theo doi)_DK bo tri lai (chinh thuc)_Hoan chinh KH 2012 Von ho tro co MT 6 4 2" xfId="32077"/>
    <cellStyle name="1_KH 2007 (theo doi)_DK bo tri lai (chinh thuc)_Hoan chinh KH 2012 Von ho tro co MT 6 5" xfId="32074"/>
    <cellStyle name="1_KH 2007 (theo doi)_DK bo tri lai (chinh thuc)_Hoan chinh KH 2012 Von ho tro co MT 7" xfId="15664"/>
    <cellStyle name="1_KH 2007 (theo doi)_DK bo tri lai (chinh thuc)_Hoan chinh KH 2012 Von ho tro co MT 7 2" xfId="15665"/>
    <cellStyle name="1_KH 2007 (theo doi)_DK bo tri lai (chinh thuc)_Hoan chinh KH 2012 Von ho tro co MT 7 2 2" xfId="32079"/>
    <cellStyle name="1_KH 2007 (theo doi)_DK bo tri lai (chinh thuc)_Hoan chinh KH 2012 Von ho tro co MT 7 3" xfId="15666"/>
    <cellStyle name="1_KH 2007 (theo doi)_DK bo tri lai (chinh thuc)_Hoan chinh KH 2012 Von ho tro co MT 7 3 2" xfId="32080"/>
    <cellStyle name="1_KH 2007 (theo doi)_DK bo tri lai (chinh thuc)_Hoan chinh KH 2012 Von ho tro co MT 7 4" xfId="15667"/>
    <cellStyle name="1_KH 2007 (theo doi)_DK bo tri lai (chinh thuc)_Hoan chinh KH 2012 Von ho tro co MT 7 4 2" xfId="32081"/>
    <cellStyle name="1_KH 2007 (theo doi)_DK bo tri lai (chinh thuc)_Hoan chinh KH 2012 Von ho tro co MT 7 5" xfId="32078"/>
    <cellStyle name="1_KH 2007 (theo doi)_DK bo tri lai (chinh thuc)_Hoan chinh KH 2012 Von ho tro co MT 8" xfId="15668"/>
    <cellStyle name="1_KH 2007 (theo doi)_DK bo tri lai (chinh thuc)_Hoan chinh KH 2012 Von ho tro co MT 8 2" xfId="15669"/>
    <cellStyle name="1_KH 2007 (theo doi)_DK bo tri lai (chinh thuc)_Hoan chinh KH 2012 Von ho tro co MT 8 2 2" xfId="32083"/>
    <cellStyle name="1_KH 2007 (theo doi)_DK bo tri lai (chinh thuc)_Hoan chinh KH 2012 Von ho tro co MT 8 3" xfId="15670"/>
    <cellStyle name="1_KH 2007 (theo doi)_DK bo tri lai (chinh thuc)_Hoan chinh KH 2012 Von ho tro co MT 8 3 2" xfId="32084"/>
    <cellStyle name="1_KH 2007 (theo doi)_DK bo tri lai (chinh thuc)_Hoan chinh KH 2012 Von ho tro co MT 8 4" xfId="15671"/>
    <cellStyle name="1_KH 2007 (theo doi)_DK bo tri lai (chinh thuc)_Hoan chinh KH 2012 Von ho tro co MT 8 4 2" xfId="32085"/>
    <cellStyle name="1_KH 2007 (theo doi)_DK bo tri lai (chinh thuc)_Hoan chinh KH 2012 Von ho tro co MT 8 5" xfId="32082"/>
    <cellStyle name="1_KH 2007 (theo doi)_DK bo tri lai (chinh thuc)_Hoan chinh KH 2012 Von ho tro co MT 9" xfId="15672"/>
    <cellStyle name="1_KH 2007 (theo doi)_DK bo tri lai (chinh thuc)_Hoan chinh KH 2012 Von ho tro co MT 9 2" xfId="15673"/>
    <cellStyle name="1_KH 2007 (theo doi)_DK bo tri lai (chinh thuc)_Hoan chinh KH 2012 Von ho tro co MT 9 2 2" xfId="32087"/>
    <cellStyle name="1_KH 2007 (theo doi)_DK bo tri lai (chinh thuc)_Hoan chinh KH 2012 Von ho tro co MT 9 3" xfId="15674"/>
    <cellStyle name="1_KH 2007 (theo doi)_DK bo tri lai (chinh thuc)_Hoan chinh KH 2012 Von ho tro co MT 9 3 2" xfId="32088"/>
    <cellStyle name="1_KH 2007 (theo doi)_DK bo tri lai (chinh thuc)_Hoan chinh KH 2012 Von ho tro co MT 9 4" xfId="15675"/>
    <cellStyle name="1_KH 2007 (theo doi)_DK bo tri lai (chinh thuc)_Hoan chinh KH 2012 Von ho tro co MT 9 4 2" xfId="32089"/>
    <cellStyle name="1_KH 2007 (theo doi)_DK bo tri lai (chinh thuc)_Hoan chinh KH 2012 Von ho tro co MT 9 5" xfId="32086"/>
    <cellStyle name="1_KH 2007 (theo doi)_DK bo tri lai (chinh thuc)_Hoan chinh KH 2012 Von ho tro co MT_Bao cao giai ngan quy I" xfId="15676"/>
    <cellStyle name="1_KH 2007 (theo doi)_DK bo tri lai (chinh thuc)_Hoan chinh KH 2012 Von ho tro co MT_Bao cao giai ngan quy I 2" xfId="15677"/>
    <cellStyle name="1_KH 2007 (theo doi)_DK bo tri lai (chinh thuc)_Hoan chinh KH 2012 Von ho tro co MT_Bao cao giai ngan quy I 2 2" xfId="15678"/>
    <cellStyle name="1_KH 2007 (theo doi)_DK bo tri lai (chinh thuc)_Hoan chinh KH 2012 Von ho tro co MT_Bao cao giai ngan quy I 2 2 2" xfId="32092"/>
    <cellStyle name="1_KH 2007 (theo doi)_DK bo tri lai (chinh thuc)_Hoan chinh KH 2012 Von ho tro co MT_Bao cao giai ngan quy I 2 3" xfId="15679"/>
    <cellStyle name="1_KH 2007 (theo doi)_DK bo tri lai (chinh thuc)_Hoan chinh KH 2012 Von ho tro co MT_Bao cao giai ngan quy I 2 3 2" xfId="32093"/>
    <cellStyle name="1_KH 2007 (theo doi)_DK bo tri lai (chinh thuc)_Hoan chinh KH 2012 Von ho tro co MT_Bao cao giai ngan quy I 2 4" xfId="15680"/>
    <cellStyle name="1_KH 2007 (theo doi)_DK bo tri lai (chinh thuc)_Hoan chinh KH 2012 Von ho tro co MT_Bao cao giai ngan quy I 2 4 2" xfId="32094"/>
    <cellStyle name="1_KH 2007 (theo doi)_DK bo tri lai (chinh thuc)_Hoan chinh KH 2012 Von ho tro co MT_Bao cao giai ngan quy I 2 5" xfId="32091"/>
    <cellStyle name="1_KH 2007 (theo doi)_DK bo tri lai (chinh thuc)_Hoan chinh KH 2012 Von ho tro co MT_Bao cao giai ngan quy I 3" xfId="15681"/>
    <cellStyle name="1_KH 2007 (theo doi)_DK bo tri lai (chinh thuc)_Hoan chinh KH 2012 Von ho tro co MT_Bao cao giai ngan quy I 3 2" xfId="15682"/>
    <cellStyle name="1_KH 2007 (theo doi)_DK bo tri lai (chinh thuc)_Hoan chinh KH 2012 Von ho tro co MT_Bao cao giai ngan quy I 3 2 2" xfId="32096"/>
    <cellStyle name="1_KH 2007 (theo doi)_DK bo tri lai (chinh thuc)_Hoan chinh KH 2012 Von ho tro co MT_Bao cao giai ngan quy I 3 3" xfId="15683"/>
    <cellStyle name="1_KH 2007 (theo doi)_DK bo tri lai (chinh thuc)_Hoan chinh KH 2012 Von ho tro co MT_Bao cao giai ngan quy I 3 3 2" xfId="32097"/>
    <cellStyle name="1_KH 2007 (theo doi)_DK bo tri lai (chinh thuc)_Hoan chinh KH 2012 Von ho tro co MT_Bao cao giai ngan quy I 3 4" xfId="15684"/>
    <cellStyle name="1_KH 2007 (theo doi)_DK bo tri lai (chinh thuc)_Hoan chinh KH 2012 Von ho tro co MT_Bao cao giai ngan quy I 3 4 2" xfId="32098"/>
    <cellStyle name="1_KH 2007 (theo doi)_DK bo tri lai (chinh thuc)_Hoan chinh KH 2012 Von ho tro co MT_Bao cao giai ngan quy I 3 5" xfId="32095"/>
    <cellStyle name="1_KH 2007 (theo doi)_DK bo tri lai (chinh thuc)_Hoan chinh KH 2012 Von ho tro co MT_Bao cao giai ngan quy I 4" xfId="15685"/>
    <cellStyle name="1_KH 2007 (theo doi)_DK bo tri lai (chinh thuc)_Hoan chinh KH 2012 Von ho tro co MT_Bao cao giai ngan quy I 4 2" xfId="32099"/>
    <cellStyle name="1_KH 2007 (theo doi)_DK bo tri lai (chinh thuc)_Hoan chinh KH 2012 Von ho tro co MT_Bao cao giai ngan quy I 5" xfId="15686"/>
    <cellStyle name="1_KH 2007 (theo doi)_DK bo tri lai (chinh thuc)_Hoan chinh KH 2012 Von ho tro co MT_Bao cao giai ngan quy I 5 2" xfId="32100"/>
    <cellStyle name="1_KH 2007 (theo doi)_DK bo tri lai (chinh thuc)_Hoan chinh KH 2012 Von ho tro co MT_Bao cao giai ngan quy I 6" xfId="15687"/>
    <cellStyle name="1_KH 2007 (theo doi)_DK bo tri lai (chinh thuc)_Hoan chinh KH 2012 Von ho tro co MT_Bao cao giai ngan quy I 6 2" xfId="32101"/>
    <cellStyle name="1_KH 2007 (theo doi)_DK bo tri lai (chinh thuc)_Hoan chinh KH 2012 Von ho tro co MT_Bao cao giai ngan quy I 7" xfId="32090"/>
    <cellStyle name="1_KH 2007 (theo doi)_DK bo tri lai (chinh thuc)_Hoan chinh KH 2012 Von ho tro co MT_BC von DTPT 6 thang 2012" xfId="15688"/>
    <cellStyle name="1_KH 2007 (theo doi)_DK bo tri lai (chinh thuc)_Hoan chinh KH 2012 Von ho tro co MT_BC von DTPT 6 thang 2012 2" xfId="15689"/>
    <cellStyle name="1_KH 2007 (theo doi)_DK bo tri lai (chinh thuc)_Hoan chinh KH 2012 Von ho tro co MT_BC von DTPT 6 thang 2012 2 2" xfId="15690"/>
    <cellStyle name="1_KH 2007 (theo doi)_DK bo tri lai (chinh thuc)_Hoan chinh KH 2012 Von ho tro co MT_BC von DTPT 6 thang 2012 2 2 2" xfId="32104"/>
    <cellStyle name="1_KH 2007 (theo doi)_DK bo tri lai (chinh thuc)_Hoan chinh KH 2012 Von ho tro co MT_BC von DTPT 6 thang 2012 2 3" xfId="15691"/>
    <cellStyle name="1_KH 2007 (theo doi)_DK bo tri lai (chinh thuc)_Hoan chinh KH 2012 Von ho tro co MT_BC von DTPT 6 thang 2012 2 3 2" xfId="32105"/>
    <cellStyle name="1_KH 2007 (theo doi)_DK bo tri lai (chinh thuc)_Hoan chinh KH 2012 Von ho tro co MT_BC von DTPT 6 thang 2012 2 4" xfId="15692"/>
    <cellStyle name="1_KH 2007 (theo doi)_DK bo tri lai (chinh thuc)_Hoan chinh KH 2012 Von ho tro co MT_BC von DTPT 6 thang 2012 2 4 2" xfId="32106"/>
    <cellStyle name="1_KH 2007 (theo doi)_DK bo tri lai (chinh thuc)_Hoan chinh KH 2012 Von ho tro co MT_BC von DTPT 6 thang 2012 2 5" xfId="32103"/>
    <cellStyle name="1_KH 2007 (theo doi)_DK bo tri lai (chinh thuc)_Hoan chinh KH 2012 Von ho tro co MT_BC von DTPT 6 thang 2012 3" xfId="15693"/>
    <cellStyle name="1_KH 2007 (theo doi)_DK bo tri lai (chinh thuc)_Hoan chinh KH 2012 Von ho tro co MT_BC von DTPT 6 thang 2012 3 2" xfId="15694"/>
    <cellStyle name="1_KH 2007 (theo doi)_DK bo tri lai (chinh thuc)_Hoan chinh KH 2012 Von ho tro co MT_BC von DTPT 6 thang 2012 3 2 2" xfId="32108"/>
    <cellStyle name="1_KH 2007 (theo doi)_DK bo tri lai (chinh thuc)_Hoan chinh KH 2012 Von ho tro co MT_BC von DTPT 6 thang 2012 3 3" xfId="15695"/>
    <cellStyle name="1_KH 2007 (theo doi)_DK bo tri lai (chinh thuc)_Hoan chinh KH 2012 Von ho tro co MT_BC von DTPT 6 thang 2012 3 3 2" xfId="32109"/>
    <cellStyle name="1_KH 2007 (theo doi)_DK bo tri lai (chinh thuc)_Hoan chinh KH 2012 Von ho tro co MT_BC von DTPT 6 thang 2012 3 4" xfId="15696"/>
    <cellStyle name="1_KH 2007 (theo doi)_DK bo tri lai (chinh thuc)_Hoan chinh KH 2012 Von ho tro co MT_BC von DTPT 6 thang 2012 3 4 2" xfId="32110"/>
    <cellStyle name="1_KH 2007 (theo doi)_DK bo tri lai (chinh thuc)_Hoan chinh KH 2012 Von ho tro co MT_BC von DTPT 6 thang 2012 3 5" xfId="32107"/>
    <cellStyle name="1_KH 2007 (theo doi)_DK bo tri lai (chinh thuc)_Hoan chinh KH 2012 Von ho tro co MT_BC von DTPT 6 thang 2012 4" xfId="15697"/>
    <cellStyle name="1_KH 2007 (theo doi)_DK bo tri lai (chinh thuc)_Hoan chinh KH 2012 Von ho tro co MT_BC von DTPT 6 thang 2012 4 2" xfId="32111"/>
    <cellStyle name="1_KH 2007 (theo doi)_DK bo tri lai (chinh thuc)_Hoan chinh KH 2012 Von ho tro co MT_BC von DTPT 6 thang 2012 5" xfId="15698"/>
    <cellStyle name="1_KH 2007 (theo doi)_DK bo tri lai (chinh thuc)_Hoan chinh KH 2012 Von ho tro co MT_BC von DTPT 6 thang 2012 5 2" xfId="32112"/>
    <cellStyle name="1_KH 2007 (theo doi)_DK bo tri lai (chinh thuc)_Hoan chinh KH 2012 Von ho tro co MT_BC von DTPT 6 thang 2012 6" xfId="15699"/>
    <cellStyle name="1_KH 2007 (theo doi)_DK bo tri lai (chinh thuc)_Hoan chinh KH 2012 Von ho tro co MT_BC von DTPT 6 thang 2012 6 2" xfId="32113"/>
    <cellStyle name="1_KH 2007 (theo doi)_DK bo tri lai (chinh thuc)_Hoan chinh KH 2012 Von ho tro co MT_BC von DTPT 6 thang 2012 7" xfId="32102"/>
    <cellStyle name="1_KH 2007 (theo doi)_DK bo tri lai (chinh thuc)_Hoan chinh KH 2012 Von ho tro co MT_Bieu du thao QD von ho tro co MT" xfId="15700"/>
    <cellStyle name="1_KH 2007 (theo doi)_DK bo tri lai (chinh thuc)_Hoan chinh KH 2012 Von ho tro co MT_Bieu du thao QD von ho tro co MT 2" xfId="15701"/>
    <cellStyle name="1_KH 2007 (theo doi)_DK bo tri lai (chinh thuc)_Hoan chinh KH 2012 Von ho tro co MT_Bieu du thao QD von ho tro co MT 2 2" xfId="15702"/>
    <cellStyle name="1_KH 2007 (theo doi)_DK bo tri lai (chinh thuc)_Hoan chinh KH 2012 Von ho tro co MT_Bieu du thao QD von ho tro co MT 2 2 2" xfId="32116"/>
    <cellStyle name="1_KH 2007 (theo doi)_DK bo tri lai (chinh thuc)_Hoan chinh KH 2012 Von ho tro co MT_Bieu du thao QD von ho tro co MT 2 3" xfId="15703"/>
    <cellStyle name="1_KH 2007 (theo doi)_DK bo tri lai (chinh thuc)_Hoan chinh KH 2012 Von ho tro co MT_Bieu du thao QD von ho tro co MT 2 3 2" xfId="32117"/>
    <cellStyle name="1_KH 2007 (theo doi)_DK bo tri lai (chinh thuc)_Hoan chinh KH 2012 Von ho tro co MT_Bieu du thao QD von ho tro co MT 2 4" xfId="15704"/>
    <cellStyle name="1_KH 2007 (theo doi)_DK bo tri lai (chinh thuc)_Hoan chinh KH 2012 Von ho tro co MT_Bieu du thao QD von ho tro co MT 2 4 2" xfId="32118"/>
    <cellStyle name="1_KH 2007 (theo doi)_DK bo tri lai (chinh thuc)_Hoan chinh KH 2012 Von ho tro co MT_Bieu du thao QD von ho tro co MT 2 5" xfId="32115"/>
    <cellStyle name="1_KH 2007 (theo doi)_DK bo tri lai (chinh thuc)_Hoan chinh KH 2012 Von ho tro co MT_Bieu du thao QD von ho tro co MT 3" xfId="15705"/>
    <cellStyle name="1_KH 2007 (theo doi)_DK bo tri lai (chinh thuc)_Hoan chinh KH 2012 Von ho tro co MT_Bieu du thao QD von ho tro co MT 3 2" xfId="15706"/>
    <cellStyle name="1_KH 2007 (theo doi)_DK bo tri lai (chinh thuc)_Hoan chinh KH 2012 Von ho tro co MT_Bieu du thao QD von ho tro co MT 3 2 2" xfId="32120"/>
    <cellStyle name="1_KH 2007 (theo doi)_DK bo tri lai (chinh thuc)_Hoan chinh KH 2012 Von ho tro co MT_Bieu du thao QD von ho tro co MT 3 3" xfId="15707"/>
    <cellStyle name="1_KH 2007 (theo doi)_DK bo tri lai (chinh thuc)_Hoan chinh KH 2012 Von ho tro co MT_Bieu du thao QD von ho tro co MT 3 3 2" xfId="32121"/>
    <cellStyle name="1_KH 2007 (theo doi)_DK bo tri lai (chinh thuc)_Hoan chinh KH 2012 Von ho tro co MT_Bieu du thao QD von ho tro co MT 3 4" xfId="15708"/>
    <cellStyle name="1_KH 2007 (theo doi)_DK bo tri lai (chinh thuc)_Hoan chinh KH 2012 Von ho tro co MT_Bieu du thao QD von ho tro co MT 3 4 2" xfId="32122"/>
    <cellStyle name="1_KH 2007 (theo doi)_DK bo tri lai (chinh thuc)_Hoan chinh KH 2012 Von ho tro co MT_Bieu du thao QD von ho tro co MT 3 5" xfId="32119"/>
    <cellStyle name="1_KH 2007 (theo doi)_DK bo tri lai (chinh thuc)_Hoan chinh KH 2012 Von ho tro co MT_Bieu du thao QD von ho tro co MT 4" xfId="15709"/>
    <cellStyle name="1_KH 2007 (theo doi)_DK bo tri lai (chinh thuc)_Hoan chinh KH 2012 Von ho tro co MT_Bieu du thao QD von ho tro co MT 4 2" xfId="32123"/>
    <cellStyle name="1_KH 2007 (theo doi)_DK bo tri lai (chinh thuc)_Hoan chinh KH 2012 Von ho tro co MT_Bieu du thao QD von ho tro co MT 5" xfId="15710"/>
    <cellStyle name="1_KH 2007 (theo doi)_DK bo tri lai (chinh thuc)_Hoan chinh KH 2012 Von ho tro co MT_Bieu du thao QD von ho tro co MT 5 2" xfId="32124"/>
    <cellStyle name="1_KH 2007 (theo doi)_DK bo tri lai (chinh thuc)_Hoan chinh KH 2012 Von ho tro co MT_Bieu du thao QD von ho tro co MT 6" xfId="15711"/>
    <cellStyle name="1_KH 2007 (theo doi)_DK bo tri lai (chinh thuc)_Hoan chinh KH 2012 Von ho tro co MT_Bieu du thao QD von ho tro co MT 6 2" xfId="32125"/>
    <cellStyle name="1_KH 2007 (theo doi)_DK bo tri lai (chinh thuc)_Hoan chinh KH 2012 Von ho tro co MT_Bieu du thao QD von ho tro co MT 7" xfId="32114"/>
    <cellStyle name="1_KH 2007 (theo doi)_DK bo tri lai (chinh thuc)_Hoan chinh KH 2012 Von ho tro co MT_Ke hoach 2012 theo doi (giai ngan 30.6.12)" xfId="15712"/>
    <cellStyle name="1_KH 2007 (theo doi)_DK bo tri lai (chinh thuc)_Hoan chinh KH 2012 Von ho tro co MT_Ke hoach 2012 theo doi (giai ngan 30.6.12) 2" xfId="15713"/>
    <cellStyle name="1_KH 2007 (theo doi)_DK bo tri lai (chinh thuc)_Hoan chinh KH 2012 Von ho tro co MT_Ke hoach 2012 theo doi (giai ngan 30.6.12) 2 2" xfId="15714"/>
    <cellStyle name="1_KH 2007 (theo doi)_DK bo tri lai (chinh thuc)_Hoan chinh KH 2012 Von ho tro co MT_Ke hoach 2012 theo doi (giai ngan 30.6.12) 2 2 2" xfId="32128"/>
    <cellStyle name="1_KH 2007 (theo doi)_DK bo tri lai (chinh thuc)_Hoan chinh KH 2012 Von ho tro co MT_Ke hoach 2012 theo doi (giai ngan 30.6.12) 2 3" xfId="15715"/>
    <cellStyle name="1_KH 2007 (theo doi)_DK bo tri lai (chinh thuc)_Hoan chinh KH 2012 Von ho tro co MT_Ke hoach 2012 theo doi (giai ngan 30.6.12) 2 3 2" xfId="32129"/>
    <cellStyle name="1_KH 2007 (theo doi)_DK bo tri lai (chinh thuc)_Hoan chinh KH 2012 Von ho tro co MT_Ke hoach 2012 theo doi (giai ngan 30.6.12) 2 4" xfId="15716"/>
    <cellStyle name="1_KH 2007 (theo doi)_DK bo tri lai (chinh thuc)_Hoan chinh KH 2012 Von ho tro co MT_Ke hoach 2012 theo doi (giai ngan 30.6.12) 2 4 2" xfId="32130"/>
    <cellStyle name="1_KH 2007 (theo doi)_DK bo tri lai (chinh thuc)_Hoan chinh KH 2012 Von ho tro co MT_Ke hoach 2012 theo doi (giai ngan 30.6.12) 2 5" xfId="32127"/>
    <cellStyle name="1_KH 2007 (theo doi)_DK bo tri lai (chinh thuc)_Hoan chinh KH 2012 Von ho tro co MT_Ke hoach 2012 theo doi (giai ngan 30.6.12) 3" xfId="15717"/>
    <cellStyle name="1_KH 2007 (theo doi)_DK bo tri lai (chinh thuc)_Hoan chinh KH 2012 Von ho tro co MT_Ke hoach 2012 theo doi (giai ngan 30.6.12) 3 2" xfId="15718"/>
    <cellStyle name="1_KH 2007 (theo doi)_DK bo tri lai (chinh thuc)_Hoan chinh KH 2012 Von ho tro co MT_Ke hoach 2012 theo doi (giai ngan 30.6.12) 3 2 2" xfId="32132"/>
    <cellStyle name="1_KH 2007 (theo doi)_DK bo tri lai (chinh thuc)_Hoan chinh KH 2012 Von ho tro co MT_Ke hoach 2012 theo doi (giai ngan 30.6.12) 3 3" xfId="15719"/>
    <cellStyle name="1_KH 2007 (theo doi)_DK bo tri lai (chinh thuc)_Hoan chinh KH 2012 Von ho tro co MT_Ke hoach 2012 theo doi (giai ngan 30.6.12) 3 3 2" xfId="32133"/>
    <cellStyle name="1_KH 2007 (theo doi)_DK bo tri lai (chinh thuc)_Hoan chinh KH 2012 Von ho tro co MT_Ke hoach 2012 theo doi (giai ngan 30.6.12) 3 4" xfId="15720"/>
    <cellStyle name="1_KH 2007 (theo doi)_DK bo tri lai (chinh thuc)_Hoan chinh KH 2012 Von ho tro co MT_Ke hoach 2012 theo doi (giai ngan 30.6.12) 3 4 2" xfId="32134"/>
    <cellStyle name="1_KH 2007 (theo doi)_DK bo tri lai (chinh thuc)_Hoan chinh KH 2012 Von ho tro co MT_Ke hoach 2012 theo doi (giai ngan 30.6.12) 3 5" xfId="32131"/>
    <cellStyle name="1_KH 2007 (theo doi)_DK bo tri lai (chinh thuc)_Hoan chinh KH 2012 Von ho tro co MT_Ke hoach 2012 theo doi (giai ngan 30.6.12) 4" xfId="15721"/>
    <cellStyle name="1_KH 2007 (theo doi)_DK bo tri lai (chinh thuc)_Hoan chinh KH 2012 Von ho tro co MT_Ke hoach 2012 theo doi (giai ngan 30.6.12) 4 2" xfId="32135"/>
    <cellStyle name="1_KH 2007 (theo doi)_DK bo tri lai (chinh thuc)_Hoan chinh KH 2012 Von ho tro co MT_Ke hoach 2012 theo doi (giai ngan 30.6.12) 5" xfId="15722"/>
    <cellStyle name="1_KH 2007 (theo doi)_DK bo tri lai (chinh thuc)_Hoan chinh KH 2012 Von ho tro co MT_Ke hoach 2012 theo doi (giai ngan 30.6.12) 5 2" xfId="32136"/>
    <cellStyle name="1_KH 2007 (theo doi)_DK bo tri lai (chinh thuc)_Hoan chinh KH 2012 Von ho tro co MT_Ke hoach 2012 theo doi (giai ngan 30.6.12) 6" xfId="15723"/>
    <cellStyle name="1_KH 2007 (theo doi)_DK bo tri lai (chinh thuc)_Hoan chinh KH 2012 Von ho tro co MT_Ke hoach 2012 theo doi (giai ngan 30.6.12) 6 2" xfId="32137"/>
    <cellStyle name="1_KH 2007 (theo doi)_DK bo tri lai (chinh thuc)_Hoan chinh KH 2012 Von ho tro co MT_Ke hoach 2012 theo doi (giai ngan 30.6.12) 7" xfId="32126"/>
    <cellStyle name="1_KH 2007 (theo doi)_DK bo tri lai (chinh thuc)_Ke hoach 2012 (theo doi)" xfId="15724"/>
    <cellStyle name="1_KH 2007 (theo doi)_DK bo tri lai (chinh thuc)_Ke hoach 2012 (theo doi) 2" xfId="15725"/>
    <cellStyle name="1_KH 2007 (theo doi)_DK bo tri lai (chinh thuc)_Ke hoach 2012 (theo doi) 2 2" xfId="15726"/>
    <cellStyle name="1_KH 2007 (theo doi)_DK bo tri lai (chinh thuc)_Ke hoach 2012 (theo doi) 2 2 2" xfId="32140"/>
    <cellStyle name="1_KH 2007 (theo doi)_DK bo tri lai (chinh thuc)_Ke hoach 2012 (theo doi) 2 3" xfId="15727"/>
    <cellStyle name="1_KH 2007 (theo doi)_DK bo tri lai (chinh thuc)_Ke hoach 2012 (theo doi) 2 3 2" xfId="32141"/>
    <cellStyle name="1_KH 2007 (theo doi)_DK bo tri lai (chinh thuc)_Ke hoach 2012 (theo doi) 2 4" xfId="15728"/>
    <cellStyle name="1_KH 2007 (theo doi)_DK bo tri lai (chinh thuc)_Ke hoach 2012 (theo doi) 2 4 2" xfId="32142"/>
    <cellStyle name="1_KH 2007 (theo doi)_DK bo tri lai (chinh thuc)_Ke hoach 2012 (theo doi) 2 5" xfId="32139"/>
    <cellStyle name="1_KH 2007 (theo doi)_DK bo tri lai (chinh thuc)_Ke hoach 2012 (theo doi) 3" xfId="15729"/>
    <cellStyle name="1_KH 2007 (theo doi)_DK bo tri lai (chinh thuc)_Ke hoach 2012 (theo doi) 3 2" xfId="15730"/>
    <cellStyle name="1_KH 2007 (theo doi)_DK bo tri lai (chinh thuc)_Ke hoach 2012 (theo doi) 3 2 2" xfId="32144"/>
    <cellStyle name="1_KH 2007 (theo doi)_DK bo tri lai (chinh thuc)_Ke hoach 2012 (theo doi) 3 3" xfId="15731"/>
    <cellStyle name="1_KH 2007 (theo doi)_DK bo tri lai (chinh thuc)_Ke hoach 2012 (theo doi) 3 3 2" xfId="32145"/>
    <cellStyle name="1_KH 2007 (theo doi)_DK bo tri lai (chinh thuc)_Ke hoach 2012 (theo doi) 3 4" xfId="15732"/>
    <cellStyle name="1_KH 2007 (theo doi)_DK bo tri lai (chinh thuc)_Ke hoach 2012 (theo doi) 3 4 2" xfId="32146"/>
    <cellStyle name="1_KH 2007 (theo doi)_DK bo tri lai (chinh thuc)_Ke hoach 2012 (theo doi) 3 5" xfId="32143"/>
    <cellStyle name="1_KH 2007 (theo doi)_DK bo tri lai (chinh thuc)_Ke hoach 2012 (theo doi) 4" xfId="15733"/>
    <cellStyle name="1_KH 2007 (theo doi)_DK bo tri lai (chinh thuc)_Ke hoach 2012 (theo doi) 4 2" xfId="32147"/>
    <cellStyle name="1_KH 2007 (theo doi)_DK bo tri lai (chinh thuc)_Ke hoach 2012 (theo doi) 5" xfId="15734"/>
    <cellStyle name="1_KH 2007 (theo doi)_DK bo tri lai (chinh thuc)_Ke hoach 2012 (theo doi) 5 2" xfId="32148"/>
    <cellStyle name="1_KH 2007 (theo doi)_DK bo tri lai (chinh thuc)_Ke hoach 2012 (theo doi) 6" xfId="15735"/>
    <cellStyle name="1_KH 2007 (theo doi)_DK bo tri lai (chinh thuc)_Ke hoach 2012 (theo doi) 6 2" xfId="32149"/>
    <cellStyle name="1_KH 2007 (theo doi)_DK bo tri lai (chinh thuc)_Ke hoach 2012 (theo doi) 7" xfId="32138"/>
    <cellStyle name="1_KH 2007 (theo doi)_DK bo tri lai (chinh thuc)_Ke hoach 2012 theo doi (giai ngan 30.6.12)" xfId="15736"/>
    <cellStyle name="1_KH 2007 (theo doi)_DK bo tri lai (chinh thuc)_Ke hoach 2012 theo doi (giai ngan 30.6.12) 2" xfId="15737"/>
    <cellStyle name="1_KH 2007 (theo doi)_DK bo tri lai (chinh thuc)_Ke hoach 2012 theo doi (giai ngan 30.6.12) 2 2" xfId="15738"/>
    <cellStyle name="1_KH 2007 (theo doi)_DK bo tri lai (chinh thuc)_Ke hoach 2012 theo doi (giai ngan 30.6.12) 2 2 2" xfId="32152"/>
    <cellStyle name="1_KH 2007 (theo doi)_DK bo tri lai (chinh thuc)_Ke hoach 2012 theo doi (giai ngan 30.6.12) 2 3" xfId="15739"/>
    <cellStyle name="1_KH 2007 (theo doi)_DK bo tri lai (chinh thuc)_Ke hoach 2012 theo doi (giai ngan 30.6.12) 2 3 2" xfId="32153"/>
    <cellStyle name="1_KH 2007 (theo doi)_DK bo tri lai (chinh thuc)_Ke hoach 2012 theo doi (giai ngan 30.6.12) 2 4" xfId="15740"/>
    <cellStyle name="1_KH 2007 (theo doi)_DK bo tri lai (chinh thuc)_Ke hoach 2012 theo doi (giai ngan 30.6.12) 2 4 2" xfId="32154"/>
    <cellStyle name="1_KH 2007 (theo doi)_DK bo tri lai (chinh thuc)_Ke hoach 2012 theo doi (giai ngan 30.6.12) 2 5" xfId="32151"/>
    <cellStyle name="1_KH 2007 (theo doi)_DK bo tri lai (chinh thuc)_Ke hoach 2012 theo doi (giai ngan 30.6.12) 3" xfId="15741"/>
    <cellStyle name="1_KH 2007 (theo doi)_DK bo tri lai (chinh thuc)_Ke hoach 2012 theo doi (giai ngan 30.6.12) 3 2" xfId="15742"/>
    <cellStyle name="1_KH 2007 (theo doi)_DK bo tri lai (chinh thuc)_Ke hoach 2012 theo doi (giai ngan 30.6.12) 3 2 2" xfId="32156"/>
    <cellStyle name="1_KH 2007 (theo doi)_DK bo tri lai (chinh thuc)_Ke hoach 2012 theo doi (giai ngan 30.6.12) 3 3" xfId="15743"/>
    <cellStyle name="1_KH 2007 (theo doi)_DK bo tri lai (chinh thuc)_Ke hoach 2012 theo doi (giai ngan 30.6.12) 3 3 2" xfId="32157"/>
    <cellStyle name="1_KH 2007 (theo doi)_DK bo tri lai (chinh thuc)_Ke hoach 2012 theo doi (giai ngan 30.6.12) 3 4" xfId="15744"/>
    <cellStyle name="1_KH 2007 (theo doi)_DK bo tri lai (chinh thuc)_Ke hoach 2012 theo doi (giai ngan 30.6.12) 3 4 2" xfId="32158"/>
    <cellStyle name="1_KH 2007 (theo doi)_DK bo tri lai (chinh thuc)_Ke hoach 2012 theo doi (giai ngan 30.6.12) 3 5" xfId="32155"/>
    <cellStyle name="1_KH 2007 (theo doi)_DK bo tri lai (chinh thuc)_Ke hoach 2012 theo doi (giai ngan 30.6.12) 4" xfId="15745"/>
    <cellStyle name="1_KH 2007 (theo doi)_DK bo tri lai (chinh thuc)_Ke hoach 2012 theo doi (giai ngan 30.6.12) 4 2" xfId="32159"/>
    <cellStyle name="1_KH 2007 (theo doi)_DK bo tri lai (chinh thuc)_Ke hoach 2012 theo doi (giai ngan 30.6.12) 5" xfId="15746"/>
    <cellStyle name="1_KH 2007 (theo doi)_DK bo tri lai (chinh thuc)_Ke hoach 2012 theo doi (giai ngan 30.6.12) 5 2" xfId="32160"/>
    <cellStyle name="1_KH 2007 (theo doi)_DK bo tri lai (chinh thuc)_Ke hoach 2012 theo doi (giai ngan 30.6.12) 6" xfId="15747"/>
    <cellStyle name="1_KH 2007 (theo doi)_DK bo tri lai (chinh thuc)_Ke hoach 2012 theo doi (giai ngan 30.6.12) 6 2" xfId="32161"/>
    <cellStyle name="1_KH 2007 (theo doi)_DK bo tri lai (chinh thuc)_Ke hoach 2012 theo doi (giai ngan 30.6.12) 7" xfId="32150"/>
    <cellStyle name="1_KH 2007 (theo doi)_Ke hoach 2010 (theo doi)" xfId="15748"/>
    <cellStyle name="1_KH 2007 (theo doi)_Ke hoach 2010 (theo doi) 2" xfId="15749"/>
    <cellStyle name="1_KH 2007 (theo doi)_Ke hoach 2010 (theo doi) 2 2" xfId="15750"/>
    <cellStyle name="1_KH 2007 (theo doi)_Ke hoach 2010 (theo doi) 2 2 2" xfId="32164"/>
    <cellStyle name="1_KH 2007 (theo doi)_Ke hoach 2010 (theo doi) 2 3" xfId="15751"/>
    <cellStyle name="1_KH 2007 (theo doi)_Ke hoach 2010 (theo doi) 2 3 2" xfId="32165"/>
    <cellStyle name="1_KH 2007 (theo doi)_Ke hoach 2010 (theo doi) 2 4" xfId="15752"/>
    <cellStyle name="1_KH 2007 (theo doi)_Ke hoach 2010 (theo doi) 2 4 2" xfId="32166"/>
    <cellStyle name="1_KH 2007 (theo doi)_Ke hoach 2010 (theo doi) 2 5" xfId="32163"/>
    <cellStyle name="1_KH 2007 (theo doi)_Ke hoach 2010 (theo doi) 3" xfId="15753"/>
    <cellStyle name="1_KH 2007 (theo doi)_Ke hoach 2010 (theo doi) 3 2" xfId="32167"/>
    <cellStyle name="1_KH 2007 (theo doi)_Ke hoach 2010 (theo doi) 4" xfId="15754"/>
    <cellStyle name="1_KH 2007 (theo doi)_Ke hoach 2010 (theo doi) 4 2" xfId="32168"/>
    <cellStyle name="1_KH 2007 (theo doi)_Ke hoach 2010 (theo doi) 5" xfId="15755"/>
    <cellStyle name="1_KH 2007 (theo doi)_Ke hoach 2010 (theo doi) 5 2" xfId="32169"/>
    <cellStyle name="1_KH 2007 (theo doi)_Ke hoach 2010 (theo doi) 6" xfId="32162"/>
    <cellStyle name="1_KH 2007 (theo doi)_Ke hoach 2010 (theo doi)_BC von DTPT 6 thang 2012" xfId="15756"/>
    <cellStyle name="1_KH 2007 (theo doi)_Ke hoach 2010 (theo doi)_BC von DTPT 6 thang 2012 2" xfId="15757"/>
    <cellStyle name="1_KH 2007 (theo doi)_Ke hoach 2010 (theo doi)_BC von DTPT 6 thang 2012 2 2" xfId="15758"/>
    <cellStyle name="1_KH 2007 (theo doi)_Ke hoach 2010 (theo doi)_BC von DTPT 6 thang 2012 2 2 2" xfId="32172"/>
    <cellStyle name="1_KH 2007 (theo doi)_Ke hoach 2010 (theo doi)_BC von DTPT 6 thang 2012 2 3" xfId="15759"/>
    <cellStyle name="1_KH 2007 (theo doi)_Ke hoach 2010 (theo doi)_BC von DTPT 6 thang 2012 2 3 2" xfId="32173"/>
    <cellStyle name="1_KH 2007 (theo doi)_Ke hoach 2010 (theo doi)_BC von DTPT 6 thang 2012 2 4" xfId="15760"/>
    <cellStyle name="1_KH 2007 (theo doi)_Ke hoach 2010 (theo doi)_BC von DTPT 6 thang 2012 2 4 2" xfId="32174"/>
    <cellStyle name="1_KH 2007 (theo doi)_Ke hoach 2010 (theo doi)_BC von DTPT 6 thang 2012 2 5" xfId="32171"/>
    <cellStyle name="1_KH 2007 (theo doi)_Ke hoach 2010 (theo doi)_BC von DTPT 6 thang 2012 3" xfId="15761"/>
    <cellStyle name="1_KH 2007 (theo doi)_Ke hoach 2010 (theo doi)_BC von DTPT 6 thang 2012 3 2" xfId="32175"/>
    <cellStyle name="1_KH 2007 (theo doi)_Ke hoach 2010 (theo doi)_BC von DTPT 6 thang 2012 4" xfId="15762"/>
    <cellStyle name="1_KH 2007 (theo doi)_Ke hoach 2010 (theo doi)_BC von DTPT 6 thang 2012 4 2" xfId="32176"/>
    <cellStyle name="1_KH 2007 (theo doi)_Ke hoach 2010 (theo doi)_BC von DTPT 6 thang 2012 5" xfId="15763"/>
    <cellStyle name="1_KH 2007 (theo doi)_Ke hoach 2010 (theo doi)_BC von DTPT 6 thang 2012 5 2" xfId="32177"/>
    <cellStyle name="1_KH 2007 (theo doi)_Ke hoach 2010 (theo doi)_BC von DTPT 6 thang 2012 6" xfId="32170"/>
    <cellStyle name="1_KH 2007 (theo doi)_Ke hoach 2010 (theo doi)_Bieu du thao QD von ho tro co MT" xfId="15764"/>
    <cellStyle name="1_KH 2007 (theo doi)_Ke hoach 2010 (theo doi)_Bieu du thao QD von ho tro co MT 2" xfId="15765"/>
    <cellStyle name="1_KH 2007 (theo doi)_Ke hoach 2010 (theo doi)_Bieu du thao QD von ho tro co MT 2 2" xfId="15766"/>
    <cellStyle name="1_KH 2007 (theo doi)_Ke hoach 2010 (theo doi)_Bieu du thao QD von ho tro co MT 2 2 2" xfId="32180"/>
    <cellStyle name="1_KH 2007 (theo doi)_Ke hoach 2010 (theo doi)_Bieu du thao QD von ho tro co MT 2 3" xfId="15767"/>
    <cellStyle name="1_KH 2007 (theo doi)_Ke hoach 2010 (theo doi)_Bieu du thao QD von ho tro co MT 2 3 2" xfId="32181"/>
    <cellStyle name="1_KH 2007 (theo doi)_Ke hoach 2010 (theo doi)_Bieu du thao QD von ho tro co MT 2 4" xfId="15768"/>
    <cellStyle name="1_KH 2007 (theo doi)_Ke hoach 2010 (theo doi)_Bieu du thao QD von ho tro co MT 2 4 2" xfId="32182"/>
    <cellStyle name="1_KH 2007 (theo doi)_Ke hoach 2010 (theo doi)_Bieu du thao QD von ho tro co MT 2 5" xfId="32179"/>
    <cellStyle name="1_KH 2007 (theo doi)_Ke hoach 2010 (theo doi)_Bieu du thao QD von ho tro co MT 3" xfId="15769"/>
    <cellStyle name="1_KH 2007 (theo doi)_Ke hoach 2010 (theo doi)_Bieu du thao QD von ho tro co MT 3 2" xfId="32183"/>
    <cellStyle name="1_KH 2007 (theo doi)_Ke hoach 2010 (theo doi)_Bieu du thao QD von ho tro co MT 4" xfId="15770"/>
    <cellStyle name="1_KH 2007 (theo doi)_Ke hoach 2010 (theo doi)_Bieu du thao QD von ho tro co MT 4 2" xfId="32184"/>
    <cellStyle name="1_KH 2007 (theo doi)_Ke hoach 2010 (theo doi)_Bieu du thao QD von ho tro co MT 5" xfId="15771"/>
    <cellStyle name="1_KH 2007 (theo doi)_Ke hoach 2010 (theo doi)_Bieu du thao QD von ho tro co MT 5 2" xfId="32185"/>
    <cellStyle name="1_KH 2007 (theo doi)_Ke hoach 2010 (theo doi)_Bieu du thao QD von ho tro co MT 6" xfId="32178"/>
    <cellStyle name="1_KH 2007 (theo doi)_Ke hoach 2010 (theo doi)_Ke hoach 2012 (theo doi)" xfId="15772"/>
    <cellStyle name="1_KH 2007 (theo doi)_Ke hoach 2010 (theo doi)_Ke hoach 2012 (theo doi) 2" xfId="15773"/>
    <cellStyle name="1_KH 2007 (theo doi)_Ke hoach 2010 (theo doi)_Ke hoach 2012 (theo doi) 2 2" xfId="15774"/>
    <cellStyle name="1_KH 2007 (theo doi)_Ke hoach 2010 (theo doi)_Ke hoach 2012 (theo doi) 2 2 2" xfId="32188"/>
    <cellStyle name="1_KH 2007 (theo doi)_Ke hoach 2010 (theo doi)_Ke hoach 2012 (theo doi) 2 3" xfId="15775"/>
    <cellStyle name="1_KH 2007 (theo doi)_Ke hoach 2010 (theo doi)_Ke hoach 2012 (theo doi) 2 3 2" xfId="32189"/>
    <cellStyle name="1_KH 2007 (theo doi)_Ke hoach 2010 (theo doi)_Ke hoach 2012 (theo doi) 2 4" xfId="15776"/>
    <cellStyle name="1_KH 2007 (theo doi)_Ke hoach 2010 (theo doi)_Ke hoach 2012 (theo doi) 2 4 2" xfId="32190"/>
    <cellStyle name="1_KH 2007 (theo doi)_Ke hoach 2010 (theo doi)_Ke hoach 2012 (theo doi) 2 5" xfId="32187"/>
    <cellStyle name="1_KH 2007 (theo doi)_Ke hoach 2010 (theo doi)_Ke hoach 2012 (theo doi) 3" xfId="15777"/>
    <cellStyle name="1_KH 2007 (theo doi)_Ke hoach 2010 (theo doi)_Ke hoach 2012 (theo doi) 3 2" xfId="32191"/>
    <cellStyle name="1_KH 2007 (theo doi)_Ke hoach 2010 (theo doi)_Ke hoach 2012 (theo doi) 4" xfId="15778"/>
    <cellStyle name="1_KH 2007 (theo doi)_Ke hoach 2010 (theo doi)_Ke hoach 2012 (theo doi) 4 2" xfId="32192"/>
    <cellStyle name="1_KH 2007 (theo doi)_Ke hoach 2010 (theo doi)_Ke hoach 2012 (theo doi) 5" xfId="15779"/>
    <cellStyle name="1_KH 2007 (theo doi)_Ke hoach 2010 (theo doi)_Ke hoach 2012 (theo doi) 5 2" xfId="32193"/>
    <cellStyle name="1_KH 2007 (theo doi)_Ke hoach 2010 (theo doi)_Ke hoach 2012 (theo doi) 6" xfId="32186"/>
    <cellStyle name="1_KH 2007 (theo doi)_Ke hoach 2010 (theo doi)_Ke hoach 2012 theo doi (giai ngan 30.6.12)" xfId="15780"/>
    <cellStyle name="1_KH 2007 (theo doi)_Ke hoach 2010 (theo doi)_Ke hoach 2012 theo doi (giai ngan 30.6.12) 2" xfId="15781"/>
    <cellStyle name="1_KH 2007 (theo doi)_Ke hoach 2010 (theo doi)_Ke hoach 2012 theo doi (giai ngan 30.6.12) 2 2" xfId="15782"/>
    <cellStyle name="1_KH 2007 (theo doi)_Ke hoach 2010 (theo doi)_Ke hoach 2012 theo doi (giai ngan 30.6.12) 2 2 2" xfId="32196"/>
    <cellStyle name="1_KH 2007 (theo doi)_Ke hoach 2010 (theo doi)_Ke hoach 2012 theo doi (giai ngan 30.6.12) 2 3" xfId="15783"/>
    <cellStyle name="1_KH 2007 (theo doi)_Ke hoach 2010 (theo doi)_Ke hoach 2012 theo doi (giai ngan 30.6.12) 2 3 2" xfId="32197"/>
    <cellStyle name="1_KH 2007 (theo doi)_Ke hoach 2010 (theo doi)_Ke hoach 2012 theo doi (giai ngan 30.6.12) 2 4" xfId="15784"/>
    <cellStyle name="1_KH 2007 (theo doi)_Ke hoach 2010 (theo doi)_Ke hoach 2012 theo doi (giai ngan 30.6.12) 2 4 2" xfId="32198"/>
    <cellStyle name="1_KH 2007 (theo doi)_Ke hoach 2010 (theo doi)_Ke hoach 2012 theo doi (giai ngan 30.6.12) 2 5" xfId="32195"/>
    <cellStyle name="1_KH 2007 (theo doi)_Ke hoach 2010 (theo doi)_Ke hoach 2012 theo doi (giai ngan 30.6.12) 3" xfId="15785"/>
    <cellStyle name="1_KH 2007 (theo doi)_Ke hoach 2010 (theo doi)_Ke hoach 2012 theo doi (giai ngan 30.6.12) 3 2" xfId="32199"/>
    <cellStyle name="1_KH 2007 (theo doi)_Ke hoach 2010 (theo doi)_Ke hoach 2012 theo doi (giai ngan 30.6.12) 4" xfId="15786"/>
    <cellStyle name="1_KH 2007 (theo doi)_Ke hoach 2010 (theo doi)_Ke hoach 2012 theo doi (giai ngan 30.6.12) 4 2" xfId="32200"/>
    <cellStyle name="1_KH 2007 (theo doi)_Ke hoach 2010 (theo doi)_Ke hoach 2012 theo doi (giai ngan 30.6.12) 5" xfId="15787"/>
    <cellStyle name="1_KH 2007 (theo doi)_Ke hoach 2010 (theo doi)_Ke hoach 2012 theo doi (giai ngan 30.6.12) 5 2" xfId="32201"/>
    <cellStyle name="1_KH 2007 (theo doi)_Ke hoach 2010 (theo doi)_Ke hoach 2012 theo doi (giai ngan 30.6.12) 6" xfId="32194"/>
    <cellStyle name="1_KH 2007 (theo doi)_Ke hoach 2012 (theo doi)" xfId="15788"/>
    <cellStyle name="1_KH 2007 (theo doi)_Ke hoach 2012 (theo doi) 2" xfId="15789"/>
    <cellStyle name="1_KH 2007 (theo doi)_Ke hoach 2012 (theo doi) 2 2" xfId="15790"/>
    <cellStyle name="1_KH 2007 (theo doi)_Ke hoach 2012 (theo doi) 2 2 2" xfId="32204"/>
    <cellStyle name="1_KH 2007 (theo doi)_Ke hoach 2012 (theo doi) 2 3" xfId="15791"/>
    <cellStyle name="1_KH 2007 (theo doi)_Ke hoach 2012 (theo doi) 2 3 2" xfId="32205"/>
    <cellStyle name="1_KH 2007 (theo doi)_Ke hoach 2012 (theo doi) 2 4" xfId="15792"/>
    <cellStyle name="1_KH 2007 (theo doi)_Ke hoach 2012 (theo doi) 2 4 2" xfId="32206"/>
    <cellStyle name="1_KH 2007 (theo doi)_Ke hoach 2012 (theo doi) 2 5" xfId="32203"/>
    <cellStyle name="1_KH 2007 (theo doi)_Ke hoach 2012 (theo doi) 3" xfId="15793"/>
    <cellStyle name="1_KH 2007 (theo doi)_Ke hoach 2012 (theo doi) 3 2" xfId="32207"/>
    <cellStyle name="1_KH 2007 (theo doi)_Ke hoach 2012 (theo doi) 4" xfId="15794"/>
    <cellStyle name="1_KH 2007 (theo doi)_Ke hoach 2012 (theo doi) 4 2" xfId="32208"/>
    <cellStyle name="1_KH 2007 (theo doi)_Ke hoach 2012 (theo doi) 5" xfId="15795"/>
    <cellStyle name="1_KH 2007 (theo doi)_Ke hoach 2012 (theo doi) 5 2" xfId="32209"/>
    <cellStyle name="1_KH 2007 (theo doi)_Ke hoach 2012 (theo doi) 6" xfId="32202"/>
    <cellStyle name="1_KH 2007 (theo doi)_Ke hoach 2012 theo doi (giai ngan 30.6.12)" xfId="15796"/>
    <cellStyle name="1_KH 2007 (theo doi)_Ke hoach 2012 theo doi (giai ngan 30.6.12) 2" xfId="15797"/>
    <cellStyle name="1_KH 2007 (theo doi)_Ke hoach 2012 theo doi (giai ngan 30.6.12) 2 2" xfId="15798"/>
    <cellStyle name="1_KH 2007 (theo doi)_Ke hoach 2012 theo doi (giai ngan 30.6.12) 2 2 2" xfId="32212"/>
    <cellStyle name="1_KH 2007 (theo doi)_Ke hoach 2012 theo doi (giai ngan 30.6.12) 2 3" xfId="15799"/>
    <cellStyle name="1_KH 2007 (theo doi)_Ke hoach 2012 theo doi (giai ngan 30.6.12) 2 3 2" xfId="32213"/>
    <cellStyle name="1_KH 2007 (theo doi)_Ke hoach 2012 theo doi (giai ngan 30.6.12) 2 4" xfId="15800"/>
    <cellStyle name="1_KH 2007 (theo doi)_Ke hoach 2012 theo doi (giai ngan 30.6.12) 2 4 2" xfId="32214"/>
    <cellStyle name="1_KH 2007 (theo doi)_Ke hoach 2012 theo doi (giai ngan 30.6.12) 2 5" xfId="32211"/>
    <cellStyle name="1_KH 2007 (theo doi)_Ke hoach 2012 theo doi (giai ngan 30.6.12) 3" xfId="15801"/>
    <cellStyle name="1_KH 2007 (theo doi)_Ke hoach 2012 theo doi (giai ngan 30.6.12) 3 2" xfId="32215"/>
    <cellStyle name="1_KH 2007 (theo doi)_Ke hoach 2012 theo doi (giai ngan 30.6.12) 4" xfId="15802"/>
    <cellStyle name="1_KH 2007 (theo doi)_Ke hoach 2012 theo doi (giai ngan 30.6.12) 4 2" xfId="32216"/>
    <cellStyle name="1_KH 2007 (theo doi)_Ke hoach 2012 theo doi (giai ngan 30.6.12) 5" xfId="15803"/>
    <cellStyle name="1_KH 2007 (theo doi)_Ke hoach 2012 theo doi (giai ngan 30.6.12) 5 2" xfId="32217"/>
    <cellStyle name="1_KH 2007 (theo doi)_Ke hoach 2012 theo doi (giai ngan 30.6.12) 6" xfId="32210"/>
    <cellStyle name="1_KH 2007 (theo doi)_Ke hoach nam 2013 nguon MT(theo doi) den 31-5-13" xfId="15804"/>
    <cellStyle name="1_KH 2007 (theo doi)_Ke hoach nam 2013 nguon MT(theo doi) den 31-5-13 2" xfId="15805"/>
    <cellStyle name="1_KH 2007 (theo doi)_Ke hoach nam 2013 nguon MT(theo doi) den 31-5-13 2 2" xfId="15806"/>
    <cellStyle name="1_KH 2007 (theo doi)_Ke hoach nam 2013 nguon MT(theo doi) den 31-5-13 2 2 2" xfId="32220"/>
    <cellStyle name="1_KH 2007 (theo doi)_Ke hoach nam 2013 nguon MT(theo doi) den 31-5-13 2 3" xfId="15807"/>
    <cellStyle name="1_KH 2007 (theo doi)_Ke hoach nam 2013 nguon MT(theo doi) den 31-5-13 2 3 2" xfId="32221"/>
    <cellStyle name="1_KH 2007 (theo doi)_Ke hoach nam 2013 nguon MT(theo doi) den 31-5-13 2 4" xfId="15808"/>
    <cellStyle name="1_KH 2007 (theo doi)_Ke hoach nam 2013 nguon MT(theo doi) den 31-5-13 2 4 2" xfId="32222"/>
    <cellStyle name="1_KH 2007 (theo doi)_Ke hoach nam 2013 nguon MT(theo doi) den 31-5-13 2 5" xfId="32219"/>
    <cellStyle name="1_KH 2007 (theo doi)_Ke hoach nam 2013 nguon MT(theo doi) den 31-5-13 3" xfId="15809"/>
    <cellStyle name="1_KH 2007 (theo doi)_Ke hoach nam 2013 nguon MT(theo doi) den 31-5-13 3 2" xfId="32223"/>
    <cellStyle name="1_KH 2007 (theo doi)_Ke hoach nam 2013 nguon MT(theo doi) den 31-5-13 4" xfId="15810"/>
    <cellStyle name="1_KH 2007 (theo doi)_Ke hoach nam 2013 nguon MT(theo doi) den 31-5-13 4 2" xfId="32224"/>
    <cellStyle name="1_KH 2007 (theo doi)_Ke hoach nam 2013 nguon MT(theo doi) den 31-5-13 5" xfId="15811"/>
    <cellStyle name="1_KH 2007 (theo doi)_Ke hoach nam 2013 nguon MT(theo doi) den 31-5-13 5 2" xfId="32225"/>
    <cellStyle name="1_KH 2007 (theo doi)_Ke hoach nam 2013 nguon MT(theo doi) den 31-5-13 6" xfId="32218"/>
    <cellStyle name="1_KH 2007 (theo doi)_pvhung.skhdt 20117113152041 Danh muc cong trinh trong diem" xfId="15812"/>
    <cellStyle name="1_KH 2007 (theo doi)_pvhung.skhdt 20117113152041 Danh muc cong trinh trong diem 2" xfId="15813"/>
    <cellStyle name="1_KH 2007 (theo doi)_pvhung.skhdt 20117113152041 Danh muc cong trinh trong diem 2 2" xfId="15814"/>
    <cellStyle name="1_KH 2007 (theo doi)_pvhung.skhdt 20117113152041 Danh muc cong trinh trong diem 2 2 2" xfId="15815"/>
    <cellStyle name="1_KH 2007 (theo doi)_pvhung.skhdt 20117113152041 Danh muc cong trinh trong diem 2 2 2 2" xfId="32229"/>
    <cellStyle name="1_KH 2007 (theo doi)_pvhung.skhdt 20117113152041 Danh muc cong trinh trong diem 2 2 3" xfId="15816"/>
    <cellStyle name="1_KH 2007 (theo doi)_pvhung.skhdt 20117113152041 Danh muc cong trinh trong diem 2 2 3 2" xfId="32230"/>
    <cellStyle name="1_KH 2007 (theo doi)_pvhung.skhdt 20117113152041 Danh muc cong trinh trong diem 2 2 4" xfId="15817"/>
    <cellStyle name="1_KH 2007 (theo doi)_pvhung.skhdt 20117113152041 Danh muc cong trinh trong diem 2 2 4 2" xfId="32231"/>
    <cellStyle name="1_KH 2007 (theo doi)_pvhung.skhdt 20117113152041 Danh muc cong trinh trong diem 2 2 5" xfId="32228"/>
    <cellStyle name="1_KH 2007 (theo doi)_pvhung.skhdt 20117113152041 Danh muc cong trinh trong diem 2 3" xfId="15818"/>
    <cellStyle name="1_KH 2007 (theo doi)_pvhung.skhdt 20117113152041 Danh muc cong trinh trong diem 2 3 2" xfId="32232"/>
    <cellStyle name="1_KH 2007 (theo doi)_pvhung.skhdt 20117113152041 Danh muc cong trinh trong diem 2 4" xfId="15819"/>
    <cellStyle name="1_KH 2007 (theo doi)_pvhung.skhdt 20117113152041 Danh muc cong trinh trong diem 2 4 2" xfId="32233"/>
    <cellStyle name="1_KH 2007 (theo doi)_pvhung.skhdt 20117113152041 Danh muc cong trinh trong diem 2 5" xfId="15820"/>
    <cellStyle name="1_KH 2007 (theo doi)_pvhung.skhdt 20117113152041 Danh muc cong trinh trong diem 2 5 2" xfId="32234"/>
    <cellStyle name="1_KH 2007 (theo doi)_pvhung.skhdt 20117113152041 Danh muc cong trinh trong diem 2 6" xfId="32227"/>
    <cellStyle name="1_KH 2007 (theo doi)_pvhung.skhdt 20117113152041 Danh muc cong trinh trong diem 3" xfId="15821"/>
    <cellStyle name="1_KH 2007 (theo doi)_pvhung.skhdt 20117113152041 Danh muc cong trinh trong diem 3 2" xfId="15822"/>
    <cellStyle name="1_KH 2007 (theo doi)_pvhung.skhdt 20117113152041 Danh muc cong trinh trong diem 3 2 2" xfId="32236"/>
    <cellStyle name="1_KH 2007 (theo doi)_pvhung.skhdt 20117113152041 Danh muc cong trinh trong diem 3 3" xfId="15823"/>
    <cellStyle name="1_KH 2007 (theo doi)_pvhung.skhdt 20117113152041 Danh muc cong trinh trong diem 3 3 2" xfId="32237"/>
    <cellStyle name="1_KH 2007 (theo doi)_pvhung.skhdt 20117113152041 Danh muc cong trinh trong diem 3 4" xfId="15824"/>
    <cellStyle name="1_KH 2007 (theo doi)_pvhung.skhdt 20117113152041 Danh muc cong trinh trong diem 3 4 2" xfId="32238"/>
    <cellStyle name="1_KH 2007 (theo doi)_pvhung.skhdt 20117113152041 Danh muc cong trinh trong diem 3 5" xfId="32235"/>
    <cellStyle name="1_KH 2007 (theo doi)_pvhung.skhdt 20117113152041 Danh muc cong trinh trong diem 4" xfId="15825"/>
    <cellStyle name="1_KH 2007 (theo doi)_pvhung.skhdt 20117113152041 Danh muc cong trinh trong diem 4 2" xfId="32239"/>
    <cellStyle name="1_KH 2007 (theo doi)_pvhung.skhdt 20117113152041 Danh muc cong trinh trong diem 5" xfId="15826"/>
    <cellStyle name="1_KH 2007 (theo doi)_pvhung.skhdt 20117113152041 Danh muc cong trinh trong diem 5 2" xfId="32240"/>
    <cellStyle name="1_KH 2007 (theo doi)_pvhung.skhdt 20117113152041 Danh muc cong trinh trong diem 6" xfId="15827"/>
    <cellStyle name="1_KH 2007 (theo doi)_pvhung.skhdt 20117113152041 Danh muc cong trinh trong diem 6 2" xfId="32241"/>
    <cellStyle name="1_KH 2007 (theo doi)_pvhung.skhdt 20117113152041 Danh muc cong trinh trong diem 7" xfId="32226"/>
    <cellStyle name="1_KH 2007 (theo doi)_pvhung.skhdt 20117113152041 Danh muc cong trinh trong diem_BC von DTPT 6 thang 2012" xfId="15828"/>
    <cellStyle name="1_KH 2007 (theo doi)_pvhung.skhdt 20117113152041 Danh muc cong trinh trong diem_BC von DTPT 6 thang 2012 2" xfId="15829"/>
    <cellStyle name="1_KH 2007 (theo doi)_pvhung.skhdt 20117113152041 Danh muc cong trinh trong diem_BC von DTPT 6 thang 2012 2 2" xfId="15830"/>
    <cellStyle name="1_KH 2007 (theo doi)_pvhung.skhdt 20117113152041 Danh muc cong trinh trong diem_BC von DTPT 6 thang 2012 2 2 2" xfId="15831"/>
    <cellStyle name="1_KH 2007 (theo doi)_pvhung.skhdt 20117113152041 Danh muc cong trinh trong diem_BC von DTPT 6 thang 2012 2 2 2 2" xfId="32245"/>
    <cellStyle name="1_KH 2007 (theo doi)_pvhung.skhdt 20117113152041 Danh muc cong trinh trong diem_BC von DTPT 6 thang 2012 2 2 3" xfId="15832"/>
    <cellStyle name="1_KH 2007 (theo doi)_pvhung.skhdt 20117113152041 Danh muc cong trinh trong diem_BC von DTPT 6 thang 2012 2 2 3 2" xfId="32246"/>
    <cellStyle name="1_KH 2007 (theo doi)_pvhung.skhdt 20117113152041 Danh muc cong trinh trong diem_BC von DTPT 6 thang 2012 2 2 4" xfId="15833"/>
    <cellStyle name="1_KH 2007 (theo doi)_pvhung.skhdt 20117113152041 Danh muc cong trinh trong diem_BC von DTPT 6 thang 2012 2 2 4 2" xfId="32247"/>
    <cellStyle name="1_KH 2007 (theo doi)_pvhung.skhdt 20117113152041 Danh muc cong trinh trong diem_BC von DTPT 6 thang 2012 2 2 5" xfId="32244"/>
    <cellStyle name="1_KH 2007 (theo doi)_pvhung.skhdt 20117113152041 Danh muc cong trinh trong diem_BC von DTPT 6 thang 2012 2 3" xfId="15834"/>
    <cellStyle name="1_KH 2007 (theo doi)_pvhung.skhdt 20117113152041 Danh muc cong trinh trong diem_BC von DTPT 6 thang 2012 2 3 2" xfId="32248"/>
    <cellStyle name="1_KH 2007 (theo doi)_pvhung.skhdt 20117113152041 Danh muc cong trinh trong diem_BC von DTPT 6 thang 2012 2 4" xfId="15835"/>
    <cellStyle name="1_KH 2007 (theo doi)_pvhung.skhdt 20117113152041 Danh muc cong trinh trong diem_BC von DTPT 6 thang 2012 2 4 2" xfId="32249"/>
    <cellStyle name="1_KH 2007 (theo doi)_pvhung.skhdt 20117113152041 Danh muc cong trinh trong diem_BC von DTPT 6 thang 2012 2 5" xfId="15836"/>
    <cellStyle name="1_KH 2007 (theo doi)_pvhung.skhdt 20117113152041 Danh muc cong trinh trong diem_BC von DTPT 6 thang 2012 2 5 2" xfId="32250"/>
    <cellStyle name="1_KH 2007 (theo doi)_pvhung.skhdt 20117113152041 Danh muc cong trinh trong diem_BC von DTPT 6 thang 2012 2 6" xfId="32243"/>
    <cellStyle name="1_KH 2007 (theo doi)_pvhung.skhdt 20117113152041 Danh muc cong trinh trong diem_BC von DTPT 6 thang 2012 3" xfId="15837"/>
    <cellStyle name="1_KH 2007 (theo doi)_pvhung.skhdt 20117113152041 Danh muc cong trinh trong diem_BC von DTPT 6 thang 2012 3 2" xfId="15838"/>
    <cellStyle name="1_KH 2007 (theo doi)_pvhung.skhdt 20117113152041 Danh muc cong trinh trong diem_BC von DTPT 6 thang 2012 3 2 2" xfId="32252"/>
    <cellStyle name="1_KH 2007 (theo doi)_pvhung.skhdt 20117113152041 Danh muc cong trinh trong diem_BC von DTPT 6 thang 2012 3 3" xfId="15839"/>
    <cellStyle name="1_KH 2007 (theo doi)_pvhung.skhdt 20117113152041 Danh muc cong trinh trong diem_BC von DTPT 6 thang 2012 3 3 2" xfId="32253"/>
    <cellStyle name="1_KH 2007 (theo doi)_pvhung.skhdt 20117113152041 Danh muc cong trinh trong diem_BC von DTPT 6 thang 2012 3 4" xfId="15840"/>
    <cellStyle name="1_KH 2007 (theo doi)_pvhung.skhdt 20117113152041 Danh muc cong trinh trong diem_BC von DTPT 6 thang 2012 3 4 2" xfId="32254"/>
    <cellStyle name="1_KH 2007 (theo doi)_pvhung.skhdt 20117113152041 Danh muc cong trinh trong diem_BC von DTPT 6 thang 2012 3 5" xfId="32251"/>
    <cellStyle name="1_KH 2007 (theo doi)_pvhung.skhdt 20117113152041 Danh muc cong trinh trong diem_BC von DTPT 6 thang 2012 4" xfId="15841"/>
    <cellStyle name="1_KH 2007 (theo doi)_pvhung.skhdt 20117113152041 Danh muc cong trinh trong diem_BC von DTPT 6 thang 2012 4 2" xfId="32255"/>
    <cellStyle name="1_KH 2007 (theo doi)_pvhung.skhdt 20117113152041 Danh muc cong trinh trong diem_BC von DTPT 6 thang 2012 5" xfId="15842"/>
    <cellStyle name="1_KH 2007 (theo doi)_pvhung.skhdt 20117113152041 Danh muc cong trinh trong diem_BC von DTPT 6 thang 2012 5 2" xfId="32256"/>
    <cellStyle name="1_KH 2007 (theo doi)_pvhung.skhdt 20117113152041 Danh muc cong trinh trong diem_BC von DTPT 6 thang 2012 6" xfId="15843"/>
    <cellStyle name="1_KH 2007 (theo doi)_pvhung.skhdt 20117113152041 Danh muc cong trinh trong diem_BC von DTPT 6 thang 2012 6 2" xfId="32257"/>
    <cellStyle name="1_KH 2007 (theo doi)_pvhung.skhdt 20117113152041 Danh muc cong trinh trong diem_BC von DTPT 6 thang 2012 7" xfId="32242"/>
    <cellStyle name="1_KH 2007 (theo doi)_pvhung.skhdt 20117113152041 Danh muc cong trinh trong diem_Bieu du thao QD von ho tro co MT" xfId="15844"/>
    <cellStyle name="1_KH 2007 (theo doi)_pvhung.skhdt 20117113152041 Danh muc cong trinh trong diem_Bieu du thao QD von ho tro co MT 2" xfId="15845"/>
    <cellStyle name="1_KH 2007 (theo doi)_pvhung.skhdt 20117113152041 Danh muc cong trinh trong diem_Bieu du thao QD von ho tro co MT 2 2" xfId="15846"/>
    <cellStyle name="1_KH 2007 (theo doi)_pvhung.skhdt 20117113152041 Danh muc cong trinh trong diem_Bieu du thao QD von ho tro co MT 2 2 2" xfId="15847"/>
    <cellStyle name="1_KH 2007 (theo doi)_pvhung.skhdt 20117113152041 Danh muc cong trinh trong diem_Bieu du thao QD von ho tro co MT 2 2 2 2" xfId="32261"/>
    <cellStyle name="1_KH 2007 (theo doi)_pvhung.skhdt 20117113152041 Danh muc cong trinh trong diem_Bieu du thao QD von ho tro co MT 2 2 3" xfId="15848"/>
    <cellStyle name="1_KH 2007 (theo doi)_pvhung.skhdt 20117113152041 Danh muc cong trinh trong diem_Bieu du thao QD von ho tro co MT 2 2 3 2" xfId="32262"/>
    <cellStyle name="1_KH 2007 (theo doi)_pvhung.skhdt 20117113152041 Danh muc cong trinh trong diem_Bieu du thao QD von ho tro co MT 2 2 4" xfId="15849"/>
    <cellStyle name="1_KH 2007 (theo doi)_pvhung.skhdt 20117113152041 Danh muc cong trinh trong diem_Bieu du thao QD von ho tro co MT 2 2 4 2" xfId="32263"/>
    <cellStyle name="1_KH 2007 (theo doi)_pvhung.skhdt 20117113152041 Danh muc cong trinh trong diem_Bieu du thao QD von ho tro co MT 2 2 5" xfId="32260"/>
    <cellStyle name="1_KH 2007 (theo doi)_pvhung.skhdt 20117113152041 Danh muc cong trinh trong diem_Bieu du thao QD von ho tro co MT 2 3" xfId="15850"/>
    <cellStyle name="1_KH 2007 (theo doi)_pvhung.skhdt 20117113152041 Danh muc cong trinh trong diem_Bieu du thao QD von ho tro co MT 2 3 2" xfId="32264"/>
    <cellStyle name="1_KH 2007 (theo doi)_pvhung.skhdt 20117113152041 Danh muc cong trinh trong diem_Bieu du thao QD von ho tro co MT 2 4" xfId="15851"/>
    <cellStyle name="1_KH 2007 (theo doi)_pvhung.skhdt 20117113152041 Danh muc cong trinh trong diem_Bieu du thao QD von ho tro co MT 2 4 2" xfId="32265"/>
    <cellStyle name="1_KH 2007 (theo doi)_pvhung.skhdt 20117113152041 Danh muc cong trinh trong diem_Bieu du thao QD von ho tro co MT 2 5" xfId="15852"/>
    <cellStyle name="1_KH 2007 (theo doi)_pvhung.skhdt 20117113152041 Danh muc cong trinh trong diem_Bieu du thao QD von ho tro co MT 2 5 2" xfId="32266"/>
    <cellStyle name="1_KH 2007 (theo doi)_pvhung.skhdt 20117113152041 Danh muc cong trinh trong diem_Bieu du thao QD von ho tro co MT 2 6" xfId="32259"/>
    <cellStyle name="1_KH 2007 (theo doi)_pvhung.skhdt 20117113152041 Danh muc cong trinh trong diem_Bieu du thao QD von ho tro co MT 3" xfId="15853"/>
    <cellStyle name="1_KH 2007 (theo doi)_pvhung.skhdt 20117113152041 Danh muc cong trinh trong diem_Bieu du thao QD von ho tro co MT 3 2" xfId="15854"/>
    <cellStyle name="1_KH 2007 (theo doi)_pvhung.skhdt 20117113152041 Danh muc cong trinh trong diem_Bieu du thao QD von ho tro co MT 3 2 2" xfId="32268"/>
    <cellStyle name="1_KH 2007 (theo doi)_pvhung.skhdt 20117113152041 Danh muc cong trinh trong diem_Bieu du thao QD von ho tro co MT 3 3" xfId="15855"/>
    <cellStyle name="1_KH 2007 (theo doi)_pvhung.skhdt 20117113152041 Danh muc cong trinh trong diem_Bieu du thao QD von ho tro co MT 3 3 2" xfId="32269"/>
    <cellStyle name="1_KH 2007 (theo doi)_pvhung.skhdt 20117113152041 Danh muc cong trinh trong diem_Bieu du thao QD von ho tro co MT 3 4" xfId="15856"/>
    <cellStyle name="1_KH 2007 (theo doi)_pvhung.skhdt 20117113152041 Danh muc cong trinh trong diem_Bieu du thao QD von ho tro co MT 3 4 2" xfId="32270"/>
    <cellStyle name="1_KH 2007 (theo doi)_pvhung.skhdt 20117113152041 Danh muc cong trinh trong diem_Bieu du thao QD von ho tro co MT 3 5" xfId="32267"/>
    <cellStyle name="1_KH 2007 (theo doi)_pvhung.skhdt 20117113152041 Danh muc cong trinh trong diem_Bieu du thao QD von ho tro co MT 4" xfId="15857"/>
    <cellStyle name="1_KH 2007 (theo doi)_pvhung.skhdt 20117113152041 Danh muc cong trinh trong diem_Bieu du thao QD von ho tro co MT 4 2" xfId="32271"/>
    <cellStyle name="1_KH 2007 (theo doi)_pvhung.skhdt 20117113152041 Danh muc cong trinh trong diem_Bieu du thao QD von ho tro co MT 5" xfId="15858"/>
    <cellStyle name="1_KH 2007 (theo doi)_pvhung.skhdt 20117113152041 Danh muc cong trinh trong diem_Bieu du thao QD von ho tro co MT 5 2" xfId="32272"/>
    <cellStyle name="1_KH 2007 (theo doi)_pvhung.skhdt 20117113152041 Danh muc cong trinh trong diem_Bieu du thao QD von ho tro co MT 6" xfId="15859"/>
    <cellStyle name="1_KH 2007 (theo doi)_pvhung.skhdt 20117113152041 Danh muc cong trinh trong diem_Bieu du thao QD von ho tro co MT 6 2" xfId="32273"/>
    <cellStyle name="1_KH 2007 (theo doi)_pvhung.skhdt 20117113152041 Danh muc cong trinh trong diem_Bieu du thao QD von ho tro co MT 7" xfId="32258"/>
    <cellStyle name="1_KH 2007 (theo doi)_pvhung.skhdt 20117113152041 Danh muc cong trinh trong diem_Ke hoach 2012 (theo doi)" xfId="15860"/>
    <cellStyle name="1_KH 2007 (theo doi)_pvhung.skhdt 20117113152041 Danh muc cong trinh trong diem_Ke hoach 2012 (theo doi) 2" xfId="15861"/>
    <cellStyle name="1_KH 2007 (theo doi)_pvhung.skhdt 20117113152041 Danh muc cong trinh trong diem_Ke hoach 2012 (theo doi) 2 2" xfId="15862"/>
    <cellStyle name="1_KH 2007 (theo doi)_pvhung.skhdt 20117113152041 Danh muc cong trinh trong diem_Ke hoach 2012 (theo doi) 2 2 2" xfId="15863"/>
    <cellStyle name="1_KH 2007 (theo doi)_pvhung.skhdt 20117113152041 Danh muc cong trinh trong diem_Ke hoach 2012 (theo doi) 2 2 2 2" xfId="32277"/>
    <cellStyle name="1_KH 2007 (theo doi)_pvhung.skhdt 20117113152041 Danh muc cong trinh trong diem_Ke hoach 2012 (theo doi) 2 2 3" xfId="15864"/>
    <cellStyle name="1_KH 2007 (theo doi)_pvhung.skhdt 20117113152041 Danh muc cong trinh trong diem_Ke hoach 2012 (theo doi) 2 2 3 2" xfId="32278"/>
    <cellStyle name="1_KH 2007 (theo doi)_pvhung.skhdt 20117113152041 Danh muc cong trinh trong diem_Ke hoach 2012 (theo doi) 2 2 4" xfId="15865"/>
    <cellStyle name="1_KH 2007 (theo doi)_pvhung.skhdt 20117113152041 Danh muc cong trinh trong diem_Ke hoach 2012 (theo doi) 2 2 4 2" xfId="32279"/>
    <cellStyle name="1_KH 2007 (theo doi)_pvhung.skhdt 20117113152041 Danh muc cong trinh trong diem_Ke hoach 2012 (theo doi) 2 2 5" xfId="32276"/>
    <cellStyle name="1_KH 2007 (theo doi)_pvhung.skhdt 20117113152041 Danh muc cong trinh trong diem_Ke hoach 2012 (theo doi) 2 3" xfId="15866"/>
    <cellStyle name="1_KH 2007 (theo doi)_pvhung.skhdt 20117113152041 Danh muc cong trinh trong diem_Ke hoach 2012 (theo doi) 2 3 2" xfId="32280"/>
    <cellStyle name="1_KH 2007 (theo doi)_pvhung.skhdt 20117113152041 Danh muc cong trinh trong diem_Ke hoach 2012 (theo doi) 2 4" xfId="15867"/>
    <cellStyle name="1_KH 2007 (theo doi)_pvhung.skhdt 20117113152041 Danh muc cong trinh trong diem_Ke hoach 2012 (theo doi) 2 4 2" xfId="32281"/>
    <cellStyle name="1_KH 2007 (theo doi)_pvhung.skhdt 20117113152041 Danh muc cong trinh trong diem_Ke hoach 2012 (theo doi) 2 5" xfId="15868"/>
    <cellStyle name="1_KH 2007 (theo doi)_pvhung.skhdt 20117113152041 Danh muc cong trinh trong diem_Ke hoach 2012 (theo doi) 2 5 2" xfId="32282"/>
    <cellStyle name="1_KH 2007 (theo doi)_pvhung.skhdt 20117113152041 Danh muc cong trinh trong diem_Ke hoach 2012 (theo doi) 2 6" xfId="32275"/>
    <cellStyle name="1_KH 2007 (theo doi)_pvhung.skhdt 20117113152041 Danh muc cong trinh trong diem_Ke hoach 2012 (theo doi) 3" xfId="15869"/>
    <cellStyle name="1_KH 2007 (theo doi)_pvhung.skhdt 20117113152041 Danh muc cong trinh trong diem_Ke hoach 2012 (theo doi) 3 2" xfId="15870"/>
    <cellStyle name="1_KH 2007 (theo doi)_pvhung.skhdt 20117113152041 Danh muc cong trinh trong diem_Ke hoach 2012 (theo doi) 3 2 2" xfId="32284"/>
    <cellStyle name="1_KH 2007 (theo doi)_pvhung.skhdt 20117113152041 Danh muc cong trinh trong diem_Ke hoach 2012 (theo doi) 3 3" xfId="15871"/>
    <cellStyle name="1_KH 2007 (theo doi)_pvhung.skhdt 20117113152041 Danh muc cong trinh trong diem_Ke hoach 2012 (theo doi) 3 3 2" xfId="32285"/>
    <cellStyle name="1_KH 2007 (theo doi)_pvhung.skhdt 20117113152041 Danh muc cong trinh trong diem_Ke hoach 2012 (theo doi) 3 4" xfId="15872"/>
    <cellStyle name="1_KH 2007 (theo doi)_pvhung.skhdt 20117113152041 Danh muc cong trinh trong diem_Ke hoach 2012 (theo doi) 3 4 2" xfId="32286"/>
    <cellStyle name="1_KH 2007 (theo doi)_pvhung.skhdt 20117113152041 Danh muc cong trinh trong diem_Ke hoach 2012 (theo doi) 3 5" xfId="32283"/>
    <cellStyle name="1_KH 2007 (theo doi)_pvhung.skhdt 20117113152041 Danh muc cong trinh trong diem_Ke hoach 2012 (theo doi) 4" xfId="15873"/>
    <cellStyle name="1_KH 2007 (theo doi)_pvhung.skhdt 20117113152041 Danh muc cong trinh trong diem_Ke hoach 2012 (theo doi) 4 2" xfId="32287"/>
    <cellStyle name="1_KH 2007 (theo doi)_pvhung.skhdt 20117113152041 Danh muc cong trinh trong diem_Ke hoach 2012 (theo doi) 5" xfId="15874"/>
    <cellStyle name="1_KH 2007 (theo doi)_pvhung.skhdt 20117113152041 Danh muc cong trinh trong diem_Ke hoach 2012 (theo doi) 5 2" xfId="32288"/>
    <cellStyle name="1_KH 2007 (theo doi)_pvhung.skhdt 20117113152041 Danh muc cong trinh trong diem_Ke hoach 2012 (theo doi) 6" xfId="15875"/>
    <cellStyle name="1_KH 2007 (theo doi)_pvhung.skhdt 20117113152041 Danh muc cong trinh trong diem_Ke hoach 2012 (theo doi) 6 2" xfId="32289"/>
    <cellStyle name="1_KH 2007 (theo doi)_pvhung.skhdt 20117113152041 Danh muc cong trinh trong diem_Ke hoach 2012 (theo doi) 7" xfId="32274"/>
    <cellStyle name="1_KH 2007 (theo doi)_pvhung.skhdt 20117113152041 Danh muc cong trinh trong diem_Ke hoach 2012 theo doi (giai ngan 30.6.12)" xfId="15876"/>
    <cellStyle name="1_KH 2007 (theo doi)_pvhung.skhdt 20117113152041 Danh muc cong trinh trong diem_Ke hoach 2012 theo doi (giai ngan 30.6.12) 2" xfId="15877"/>
    <cellStyle name="1_KH 2007 (theo doi)_pvhung.skhdt 20117113152041 Danh muc cong trinh trong diem_Ke hoach 2012 theo doi (giai ngan 30.6.12) 2 2" xfId="15878"/>
    <cellStyle name="1_KH 2007 (theo doi)_pvhung.skhdt 20117113152041 Danh muc cong trinh trong diem_Ke hoach 2012 theo doi (giai ngan 30.6.12) 2 2 2" xfId="15879"/>
    <cellStyle name="1_KH 2007 (theo doi)_pvhung.skhdt 20117113152041 Danh muc cong trinh trong diem_Ke hoach 2012 theo doi (giai ngan 30.6.12) 2 2 2 2" xfId="32293"/>
    <cellStyle name="1_KH 2007 (theo doi)_pvhung.skhdt 20117113152041 Danh muc cong trinh trong diem_Ke hoach 2012 theo doi (giai ngan 30.6.12) 2 2 3" xfId="15880"/>
    <cellStyle name="1_KH 2007 (theo doi)_pvhung.skhdt 20117113152041 Danh muc cong trinh trong diem_Ke hoach 2012 theo doi (giai ngan 30.6.12) 2 2 3 2" xfId="32294"/>
    <cellStyle name="1_KH 2007 (theo doi)_pvhung.skhdt 20117113152041 Danh muc cong trinh trong diem_Ke hoach 2012 theo doi (giai ngan 30.6.12) 2 2 4" xfId="15881"/>
    <cellStyle name="1_KH 2007 (theo doi)_pvhung.skhdt 20117113152041 Danh muc cong trinh trong diem_Ke hoach 2012 theo doi (giai ngan 30.6.12) 2 2 4 2" xfId="32295"/>
    <cellStyle name="1_KH 2007 (theo doi)_pvhung.skhdt 20117113152041 Danh muc cong trinh trong diem_Ke hoach 2012 theo doi (giai ngan 30.6.12) 2 2 5" xfId="32292"/>
    <cellStyle name="1_KH 2007 (theo doi)_pvhung.skhdt 20117113152041 Danh muc cong trinh trong diem_Ke hoach 2012 theo doi (giai ngan 30.6.12) 2 3" xfId="15882"/>
    <cellStyle name="1_KH 2007 (theo doi)_pvhung.skhdt 20117113152041 Danh muc cong trinh trong diem_Ke hoach 2012 theo doi (giai ngan 30.6.12) 2 3 2" xfId="32296"/>
    <cellStyle name="1_KH 2007 (theo doi)_pvhung.skhdt 20117113152041 Danh muc cong trinh trong diem_Ke hoach 2012 theo doi (giai ngan 30.6.12) 2 4" xfId="15883"/>
    <cellStyle name="1_KH 2007 (theo doi)_pvhung.skhdt 20117113152041 Danh muc cong trinh trong diem_Ke hoach 2012 theo doi (giai ngan 30.6.12) 2 4 2" xfId="32297"/>
    <cellStyle name="1_KH 2007 (theo doi)_pvhung.skhdt 20117113152041 Danh muc cong trinh trong diem_Ke hoach 2012 theo doi (giai ngan 30.6.12) 2 5" xfId="15884"/>
    <cellStyle name="1_KH 2007 (theo doi)_pvhung.skhdt 20117113152041 Danh muc cong trinh trong diem_Ke hoach 2012 theo doi (giai ngan 30.6.12) 2 5 2" xfId="32298"/>
    <cellStyle name="1_KH 2007 (theo doi)_pvhung.skhdt 20117113152041 Danh muc cong trinh trong diem_Ke hoach 2012 theo doi (giai ngan 30.6.12) 2 6" xfId="32291"/>
    <cellStyle name="1_KH 2007 (theo doi)_pvhung.skhdt 20117113152041 Danh muc cong trinh trong diem_Ke hoach 2012 theo doi (giai ngan 30.6.12) 3" xfId="15885"/>
    <cellStyle name="1_KH 2007 (theo doi)_pvhung.skhdt 20117113152041 Danh muc cong trinh trong diem_Ke hoach 2012 theo doi (giai ngan 30.6.12) 3 2" xfId="15886"/>
    <cellStyle name="1_KH 2007 (theo doi)_pvhung.skhdt 20117113152041 Danh muc cong trinh trong diem_Ke hoach 2012 theo doi (giai ngan 30.6.12) 3 2 2" xfId="32300"/>
    <cellStyle name="1_KH 2007 (theo doi)_pvhung.skhdt 20117113152041 Danh muc cong trinh trong diem_Ke hoach 2012 theo doi (giai ngan 30.6.12) 3 3" xfId="15887"/>
    <cellStyle name="1_KH 2007 (theo doi)_pvhung.skhdt 20117113152041 Danh muc cong trinh trong diem_Ke hoach 2012 theo doi (giai ngan 30.6.12) 3 3 2" xfId="32301"/>
    <cellStyle name="1_KH 2007 (theo doi)_pvhung.skhdt 20117113152041 Danh muc cong trinh trong diem_Ke hoach 2012 theo doi (giai ngan 30.6.12) 3 4" xfId="15888"/>
    <cellStyle name="1_KH 2007 (theo doi)_pvhung.skhdt 20117113152041 Danh muc cong trinh trong diem_Ke hoach 2012 theo doi (giai ngan 30.6.12) 3 4 2" xfId="32302"/>
    <cellStyle name="1_KH 2007 (theo doi)_pvhung.skhdt 20117113152041 Danh muc cong trinh trong diem_Ke hoach 2012 theo doi (giai ngan 30.6.12) 3 5" xfId="32299"/>
    <cellStyle name="1_KH 2007 (theo doi)_pvhung.skhdt 20117113152041 Danh muc cong trinh trong diem_Ke hoach 2012 theo doi (giai ngan 30.6.12) 4" xfId="15889"/>
    <cellStyle name="1_KH 2007 (theo doi)_pvhung.skhdt 20117113152041 Danh muc cong trinh trong diem_Ke hoach 2012 theo doi (giai ngan 30.6.12) 4 2" xfId="32303"/>
    <cellStyle name="1_KH 2007 (theo doi)_pvhung.skhdt 20117113152041 Danh muc cong trinh trong diem_Ke hoach 2012 theo doi (giai ngan 30.6.12) 5" xfId="15890"/>
    <cellStyle name="1_KH 2007 (theo doi)_pvhung.skhdt 20117113152041 Danh muc cong trinh trong diem_Ke hoach 2012 theo doi (giai ngan 30.6.12) 5 2" xfId="32304"/>
    <cellStyle name="1_KH 2007 (theo doi)_pvhung.skhdt 20117113152041 Danh muc cong trinh trong diem_Ke hoach 2012 theo doi (giai ngan 30.6.12) 6" xfId="15891"/>
    <cellStyle name="1_KH 2007 (theo doi)_pvhung.skhdt 20117113152041 Danh muc cong trinh trong diem_Ke hoach 2012 theo doi (giai ngan 30.6.12) 6 2" xfId="32305"/>
    <cellStyle name="1_KH 2007 (theo doi)_pvhung.skhdt 20117113152041 Danh muc cong trinh trong diem_Ke hoach 2012 theo doi (giai ngan 30.6.12) 7" xfId="32290"/>
    <cellStyle name="1_KH 2007 (theo doi)_Tong hop so lieu" xfId="15892"/>
    <cellStyle name="1_KH 2007 (theo doi)_Tong hop so lieu 2" xfId="15893"/>
    <cellStyle name="1_KH 2007 (theo doi)_Tong hop so lieu 2 2" xfId="15894"/>
    <cellStyle name="1_KH 2007 (theo doi)_Tong hop so lieu 2 2 2" xfId="32308"/>
    <cellStyle name="1_KH 2007 (theo doi)_Tong hop so lieu 2 3" xfId="15895"/>
    <cellStyle name="1_KH 2007 (theo doi)_Tong hop so lieu 2 3 2" xfId="32309"/>
    <cellStyle name="1_KH 2007 (theo doi)_Tong hop so lieu 2 4" xfId="15896"/>
    <cellStyle name="1_KH 2007 (theo doi)_Tong hop so lieu 2 4 2" xfId="32310"/>
    <cellStyle name="1_KH 2007 (theo doi)_Tong hop so lieu 2 5" xfId="32307"/>
    <cellStyle name="1_KH 2007 (theo doi)_Tong hop so lieu 3" xfId="15897"/>
    <cellStyle name="1_KH 2007 (theo doi)_Tong hop so lieu 3 2" xfId="32311"/>
    <cellStyle name="1_KH 2007 (theo doi)_Tong hop so lieu 4" xfId="15898"/>
    <cellStyle name="1_KH 2007 (theo doi)_Tong hop so lieu 4 2" xfId="32312"/>
    <cellStyle name="1_KH 2007 (theo doi)_Tong hop so lieu 5" xfId="15899"/>
    <cellStyle name="1_KH 2007 (theo doi)_Tong hop so lieu 5 2" xfId="32313"/>
    <cellStyle name="1_KH 2007 (theo doi)_Tong hop so lieu 6" xfId="32306"/>
    <cellStyle name="1_KH 2007 (theo doi)_Tong hop so lieu_BC cong trinh trong diem" xfId="15900"/>
    <cellStyle name="1_KH 2007 (theo doi)_Tong hop so lieu_BC cong trinh trong diem 2" xfId="15901"/>
    <cellStyle name="1_KH 2007 (theo doi)_Tong hop so lieu_BC cong trinh trong diem 2 2" xfId="15902"/>
    <cellStyle name="1_KH 2007 (theo doi)_Tong hop so lieu_BC cong trinh trong diem 2 2 2" xfId="32316"/>
    <cellStyle name="1_KH 2007 (theo doi)_Tong hop so lieu_BC cong trinh trong diem 2 3" xfId="15903"/>
    <cellStyle name="1_KH 2007 (theo doi)_Tong hop so lieu_BC cong trinh trong diem 2 3 2" xfId="32317"/>
    <cellStyle name="1_KH 2007 (theo doi)_Tong hop so lieu_BC cong trinh trong diem 2 4" xfId="15904"/>
    <cellStyle name="1_KH 2007 (theo doi)_Tong hop so lieu_BC cong trinh trong diem 2 4 2" xfId="32318"/>
    <cellStyle name="1_KH 2007 (theo doi)_Tong hop so lieu_BC cong trinh trong diem 2 5" xfId="32315"/>
    <cellStyle name="1_KH 2007 (theo doi)_Tong hop so lieu_BC cong trinh trong diem 3" xfId="15905"/>
    <cellStyle name="1_KH 2007 (theo doi)_Tong hop so lieu_BC cong trinh trong diem 3 2" xfId="32319"/>
    <cellStyle name="1_KH 2007 (theo doi)_Tong hop so lieu_BC cong trinh trong diem 4" xfId="15906"/>
    <cellStyle name="1_KH 2007 (theo doi)_Tong hop so lieu_BC cong trinh trong diem 4 2" xfId="32320"/>
    <cellStyle name="1_KH 2007 (theo doi)_Tong hop so lieu_BC cong trinh trong diem 5" xfId="15907"/>
    <cellStyle name="1_KH 2007 (theo doi)_Tong hop so lieu_BC cong trinh trong diem 5 2" xfId="32321"/>
    <cellStyle name="1_KH 2007 (theo doi)_Tong hop so lieu_BC cong trinh trong diem 6" xfId="32314"/>
    <cellStyle name="1_KH 2007 (theo doi)_Tong hop so lieu_BC cong trinh trong diem_BC von DTPT 6 thang 2012" xfId="15908"/>
    <cellStyle name="1_KH 2007 (theo doi)_Tong hop so lieu_BC cong trinh trong diem_BC von DTPT 6 thang 2012 2" xfId="15909"/>
    <cellStyle name="1_KH 2007 (theo doi)_Tong hop so lieu_BC cong trinh trong diem_BC von DTPT 6 thang 2012 2 2" xfId="15910"/>
    <cellStyle name="1_KH 2007 (theo doi)_Tong hop so lieu_BC cong trinh trong diem_BC von DTPT 6 thang 2012 2 2 2" xfId="32324"/>
    <cellStyle name="1_KH 2007 (theo doi)_Tong hop so lieu_BC cong trinh trong diem_BC von DTPT 6 thang 2012 2 3" xfId="15911"/>
    <cellStyle name="1_KH 2007 (theo doi)_Tong hop so lieu_BC cong trinh trong diem_BC von DTPT 6 thang 2012 2 3 2" xfId="32325"/>
    <cellStyle name="1_KH 2007 (theo doi)_Tong hop so lieu_BC cong trinh trong diem_BC von DTPT 6 thang 2012 2 4" xfId="15912"/>
    <cellStyle name="1_KH 2007 (theo doi)_Tong hop so lieu_BC cong trinh trong diem_BC von DTPT 6 thang 2012 2 4 2" xfId="32326"/>
    <cellStyle name="1_KH 2007 (theo doi)_Tong hop so lieu_BC cong trinh trong diem_BC von DTPT 6 thang 2012 2 5" xfId="32323"/>
    <cellStyle name="1_KH 2007 (theo doi)_Tong hop so lieu_BC cong trinh trong diem_BC von DTPT 6 thang 2012 3" xfId="15913"/>
    <cellStyle name="1_KH 2007 (theo doi)_Tong hop so lieu_BC cong trinh trong diem_BC von DTPT 6 thang 2012 3 2" xfId="32327"/>
    <cellStyle name="1_KH 2007 (theo doi)_Tong hop so lieu_BC cong trinh trong diem_BC von DTPT 6 thang 2012 4" xfId="15914"/>
    <cellStyle name="1_KH 2007 (theo doi)_Tong hop so lieu_BC cong trinh trong diem_BC von DTPT 6 thang 2012 4 2" xfId="32328"/>
    <cellStyle name="1_KH 2007 (theo doi)_Tong hop so lieu_BC cong trinh trong diem_BC von DTPT 6 thang 2012 5" xfId="15915"/>
    <cellStyle name="1_KH 2007 (theo doi)_Tong hop so lieu_BC cong trinh trong diem_BC von DTPT 6 thang 2012 5 2" xfId="32329"/>
    <cellStyle name="1_KH 2007 (theo doi)_Tong hop so lieu_BC cong trinh trong diem_BC von DTPT 6 thang 2012 6" xfId="32322"/>
    <cellStyle name="1_KH 2007 (theo doi)_Tong hop so lieu_BC cong trinh trong diem_Bieu du thao QD von ho tro co MT" xfId="15916"/>
    <cellStyle name="1_KH 2007 (theo doi)_Tong hop so lieu_BC cong trinh trong diem_Bieu du thao QD von ho tro co MT 2" xfId="15917"/>
    <cellStyle name="1_KH 2007 (theo doi)_Tong hop so lieu_BC cong trinh trong diem_Bieu du thao QD von ho tro co MT 2 2" xfId="15918"/>
    <cellStyle name="1_KH 2007 (theo doi)_Tong hop so lieu_BC cong trinh trong diem_Bieu du thao QD von ho tro co MT 2 2 2" xfId="32332"/>
    <cellStyle name="1_KH 2007 (theo doi)_Tong hop so lieu_BC cong trinh trong diem_Bieu du thao QD von ho tro co MT 2 3" xfId="15919"/>
    <cellStyle name="1_KH 2007 (theo doi)_Tong hop so lieu_BC cong trinh trong diem_Bieu du thao QD von ho tro co MT 2 3 2" xfId="32333"/>
    <cellStyle name="1_KH 2007 (theo doi)_Tong hop so lieu_BC cong trinh trong diem_Bieu du thao QD von ho tro co MT 2 4" xfId="15920"/>
    <cellStyle name="1_KH 2007 (theo doi)_Tong hop so lieu_BC cong trinh trong diem_Bieu du thao QD von ho tro co MT 2 4 2" xfId="32334"/>
    <cellStyle name="1_KH 2007 (theo doi)_Tong hop so lieu_BC cong trinh trong diem_Bieu du thao QD von ho tro co MT 2 5" xfId="32331"/>
    <cellStyle name="1_KH 2007 (theo doi)_Tong hop so lieu_BC cong trinh trong diem_Bieu du thao QD von ho tro co MT 3" xfId="15921"/>
    <cellStyle name="1_KH 2007 (theo doi)_Tong hop so lieu_BC cong trinh trong diem_Bieu du thao QD von ho tro co MT 3 2" xfId="32335"/>
    <cellStyle name="1_KH 2007 (theo doi)_Tong hop so lieu_BC cong trinh trong diem_Bieu du thao QD von ho tro co MT 4" xfId="15922"/>
    <cellStyle name="1_KH 2007 (theo doi)_Tong hop so lieu_BC cong trinh trong diem_Bieu du thao QD von ho tro co MT 4 2" xfId="32336"/>
    <cellStyle name="1_KH 2007 (theo doi)_Tong hop so lieu_BC cong trinh trong diem_Bieu du thao QD von ho tro co MT 5" xfId="15923"/>
    <cellStyle name="1_KH 2007 (theo doi)_Tong hop so lieu_BC cong trinh trong diem_Bieu du thao QD von ho tro co MT 5 2" xfId="32337"/>
    <cellStyle name="1_KH 2007 (theo doi)_Tong hop so lieu_BC cong trinh trong diem_Bieu du thao QD von ho tro co MT 6" xfId="32330"/>
    <cellStyle name="1_KH 2007 (theo doi)_Tong hop so lieu_BC cong trinh trong diem_Ke hoach 2012 (theo doi)" xfId="15924"/>
    <cellStyle name="1_KH 2007 (theo doi)_Tong hop so lieu_BC cong trinh trong diem_Ke hoach 2012 (theo doi) 2" xfId="15925"/>
    <cellStyle name="1_KH 2007 (theo doi)_Tong hop so lieu_BC cong trinh trong diem_Ke hoach 2012 (theo doi) 2 2" xfId="15926"/>
    <cellStyle name="1_KH 2007 (theo doi)_Tong hop so lieu_BC cong trinh trong diem_Ke hoach 2012 (theo doi) 2 2 2" xfId="32340"/>
    <cellStyle name="1_KH 2007 (theo doi)_Tong hop so lieu_BC cong trinh trong diem_Ke hoach 2012 (theo doi) 2 3" xfId="15927"/>
    <cellStyle name="1_KH 2007 (theo doi)_Tong hop so lieu_BC cong trinh trong diem_Ke hoach 2012 (theo doi) 2 3 2" xfId="32341"/>
    <cellStyle name="1_KH 2007 (theo doi)_Tong hop so lieu_BC cong trinh trong diem_Ke hoach 2012 (theo doi) 2 4" xfId="15928"/>
    <cellStyle name="1_KH 2007 (theo doi)_Tong hop so lieu_BC cong trinh trong diem_Ke hoach 2012 (theo doi) 2 4 2" xfId="32342"/>
    <cellStyle name="1_KH 2007 (theo doi)_Tong hop so lieu_BC cong trinh trong diem_Ke hoach 2012 (theo doi) 2 5" xfId="32339"/>
    <cellStyle name="1_KH 2007 (theo doi)_Tong hop so lieu_BC cong trinh trong diem_Ke hoach 2012 (theo doi) 3" xfId="15929"/>
    <cellStyle name="1_KH 2007 (theo doi)_Tong hop so lieu_BC cong trinh trong diem_Ke hoach 2012 (theo doi) 3 2" xfId="32343"/>
    <cellStyle name="1_KH 2007 (theo doi)_Tong hop so lieu_BC cong trinh trong diem_Ke hoach 2012 (theo doi) 4" xfId="15930"/>
    <cellStyle name="1_KH 2007 (theo doi)_Tong hop so lieu_BC cong trinh trong diem_Ke hoach 2012 (theo doi) 4 2" xfId="32344"/>
    <cellStyle name="1_KH 2007 (theo doi)_Tong hop so lieu_BC cong trinh trong diem_Ke hoach 2012 (theo doi) 5" xfId="15931"/>
    <cellStyle name="1_KH 2007 (theo doi)_Tong hop so lieu_BC cong trinh trong diem_Ke hoach 2012 (theo doi) 5 2" xfId="32345"/>
    <cellStyle name="1_KH 2007 (theo doi)_Tong hop so lieu_BC cong trinh trong diem_Ke hoach 2012 (theo doi) 6" xfId="32338"/>
    <cellStyle name="1_KH 2007 (theo doi)_Tong hop so lieu_BC cong trinh trong diem_Ke hoach 2012 theo doi (giai ngan 30.6.12)" xfId="15932"/>
    <cellStyle name="1_KH 2007 (theo doi)_Tong hop so lieu_BC cong trinh trong diem_Ke hoach 2012 theo doi (giai ngan 30.6.12) 2" xfId="15933"/>
    <cellStyle name="1_KH 2007 (theo doi)_Tong hop so lieu_BC cong trinh trong diem_Ke hoach 2012 theo doi (giai ngan 30.6.12) 2 2" xfId="15934"/>
    <cellStyle name="1_KH 2007 (theo doi)_Tong hop so lieu_BC cong trinh trong diem_Ke hoach 2012 theo doi (giai ngan 30.6.12) 2 2 2" xfId="32348"/>
    <cellStyle name="1_KH 2007 (theo doi)_Tong hop so lieu_BC cong trinh trong diem_Ke hoach 2012 theo doi (giai ngan 30.6.12) 2 3" xfId="15935"/>
    <cellStyle name="1_KH 2007 (theo doi)_Tong hop so lieu_BC cong trinh trong diem_Ke hoach 2012 theo doi (giai ngan 30.6.12) 2 3 2" xfId="32349"/>
    <cellStyle name="1_KH 2007 (theo doi)_Tong hop so lieu_BC cong trinh trong diem_Ke hoach 2012 theo doi (giai ngan 30.6.12) 2 4" xfId="15936"/>
    <cellStyle name="1_KH 2007 (theo doi)_Tong hop so lieu_BC cong trinh trong diem_Ke hoach 2012 theo doi (giai ngan 30.6.12) 2 4 2" xfId="32350"/>
    <cellStyle name="1_KH 2007 (theo doi)_Tong hop so lieu_BC cong trinh trong diem_Ke hoach 2012 theo doi (giai ngan 30.6.12) 2 5" xfId="32347"/>
    <cellStyle name="1_KH 2007 (theo doi)_Tong hop so lieu_BC cong trinh trong diem_Ke hoach 2012 theo doi (giai ngan 30.6.12) 3" xfId="15937"/>
    <cellStyle name="1_KH 2007 (theo doi)_Tong hop so lieu_BC cong trinh trong diem_Ke hoach 2012 theo doi (giai ngan 30.6.12) 3 2" xfId="32351"/>
    <cellStyle name="1_KH 2007 (theo doi)_Tong hop so lieu_BC cong trinh trong diem_Ke hoach 2012 theo doi (giai ngan 30.6.12) 4" xfId="15938"/>
    <cellStyle name="1_KH 2007 (theo doi)_Tong hop so lieu_BC cong trinh trong diem_Ke hoach 2012 theo doi (giai ngan 30.6.12) 4 2" xfId="32352"/>
    <cellStyle name="1_KH 2007 (theo doi)_Tong hop so lieu_BC cong trinh trong diem_Ke hoach 2012 theo doi (giai ngan 30.6.12) 5" xfId="15939"/>
    <cellStyle name="1_KH 2007 (theo doi)_Tong hop so lieu_BC cong trinh trong diem_Ke hoach 2012 theo doi (giai ngan 30.6.12) 5 2" xfId="32353"/>
    <cellStyle name="1_KH 2007 (theo doi)_Tong hop so lieu_BC cong trinh trong diem_Ke hoach 2012 theo doi (giai ngan 30.6.12) 6" xfId="32346"/>
    <cellStyle name="1_KH 2007 (theo doi)_Tong hop so lieu_BC von DTPT 6 thang 2012" xfId="15940"/>
    <cellStyle name="1_KH 2007 (theo doi)_Tong hop so lieu_BC von DTPT 6 thang 2012 2" xfId="15941"/>
    <cellStyle name="1_KH 2007 (theo doi)_Tong hop so lieu_BC von DTPT 6 thang 2012 2 2" xfId="15942"/>
    <cellStyle name="1_KH 2007 (theo doi)_Tong hop so lieu_BC von DTPT 6 thang 2012 2 2 2" xfId="32356"/>
    <cellStyle name="1_KH 2007 (theo doi)_Tong hop so lieu_BC von DTPT 6 thang 2012 2 3" xfId="15943"/>
    <cellStyle name="1_KH 2007 (theo doi)_Tong hop so lieu_BC von DTPT 6 thang 2012 2 3 2" xfId="32357"/>
    <cellStyle name="1_KH 2007 (theo doi)_Tong hop so lieu_BC von DTPT 6 thang 2012 2 4" xfId="15944"/>
    <cellStyle name="1_KH 2007 (theo doi)_Tong hop so lieu_BC von DTPT 6 thang 2012 2 4 2" xfId="32358"/>
    <cellStyle name="1_KH 2007 (theo doi)_Tong hop so lieu_BC von DTPT 6 thang 2012 2 5" xfId="32355"/>
    <cellStyle name="1_KH 2007 (theo doi)_Tong hop so lieu_BC von DTPT 6 thang 2012 3" xfId="15945"/>
    <cellStyle name="1_KH 2007 (theo doi)_Tong hop so lieu_BC von DTPT 6 thang 2012 3 2" xfId="32359"/>
    <cellStyle name="1_KH 2007 (theo doi)_Tong hop so lieu_BC von DTPT 6 thang 2012 4" xfId="15946"/>
    <cellStyle name="1_KH 2007 (theo doi)_Tong hop so lieu_BC von DTPT 6 thang 2012 4 2" xfId="32360"/>
    <cellStyle name="1_KH 2007 (theo doi)_Tong hop so lieu_BC von DTPT 6 thang 2012 5" xfId="15947"/>
    <cellStyle name="1_KH 2007 (theo doi)_Tong hop so lieu_BC von DTPT 6 thang 2012 5 2" xfId="32361"/>
    <cellStyle name="1_KH 2007 (theo doi)_Tong hop so lieu_BC von DTPT 6 thang 2012 6" xfId="32354"/>
    <cellStyle name="1_KH 2007 (theo doi)_Tong hop so lieu_Bieu du thao QD von ho tro co MT" xfId="15948"/>
    <cellStyle name="1_KH 2007 (theo doi)_Tong hop so lieu_Bieu du thao QD von ho tro co MT 2" xfId="15949"/>
    <cellStyle name="1_KH 2007 (theo doi)_Tong hop so lieu_Bieu du thao QD von ho tro co MT 2 2" xfId="15950"/>
    <cellStyle name="1_KH 2007 (theo doi)_Tong hop so lieu_Bieu du thao QD von ho tro co MT 2 2 2" xfId="32364"/>
    <cellStyle name="1_KH 2007 (theo doi)_Tong hop so lieu_Bieu du thao QD von ho tro co MT 2 3" xfId="15951"/>
    <cellStyle name="1_KH 2007 (theo doi)_Tong hop so lieu_Bieu du thao QD von ho tro co MT 2 3 2" xfId="32365"/>
    <cellStyle name="1_KH 2007 (theo doi)_Tong hop so lieu_Bieu du thao QD von ho tro co MT 2 4" xfId="15952"/>
    <cellStyle name="1_KH 2007 (theo doi)_Tong hop so lieu_Bieu du thao QD von ho tro co MT 2 4 2" xfId="32366"/>
    <cellStyle name="1_KH 2007 (theo doi)_Tong hop so lieu_Bieu du thao QD von ho tro co MT 2 5" xfId="32363"/>
    <cellStyle name="1_KH 2007 (theo doi)_Tong hop so lieu_Bieu du thao QD von ho tro co MT 3" xfId="15953"/>
    <cellStyle name="1_KH 2007 (theo doi)_Tong hop so lieu_Bieu du thao QD von ho tro co MT 3 2" xfId="32367"/>
    <cellStyle name="1_KH 2007 (theo doi)_Tong hop so lieu_Bieu du thao QD von ho tro co MT 4" xfId="15954"/>
    <cellStyle name="1_KH 2007 (theo doi)_Tong hop so lieu_Bieu du thao QD von ho tro co MT 4 2" xfId="32368"/>
    <cellStyle name="1_KH 2007 (theo doi)_Tong hop so lieu_Bieu du thao QD von ho tro co MT 5" xfId="15955"/>
    <cellStyle name="1_KH 2007 (theo doi)_Tong hop so lieu_Bieu du thao QD von ho tro co MT 5 2" xfId="32369"/>
    <cellStyle name="1_KH 2007 (theo doi)_Tong hop so lieu_Bieu du thao QD von ho tro co MT 6" xfId="32362"/>
    <cellStyle name="1_KH 2007 (theo doi)_Tong hop so lieu_Ke hoach 2012 (theo doi)" xfId="15956"/>
    <cellStyle name="1_KH 2007 (theo doi)_Tong hop so lieu_Ke hoach 2012 (theo doi) 2" xfId="15957"/>
    <cellStyle name="1_KH 2007 (theo doi)_Tong hop so lieu_Ke hoach 2012 (theo doi) 2 2" xfId="15958"/>
    <cellStyle name="1_KH 2007 (theo doi)_Tong hop so lieu_Ke hoach 2012 (theo doi) 2 2 2" xfId="32372"/>
    <cellStyle name="1_KH 2007 (theo doi)_Tong hop so lieu_Ke hoach 2012 (theo doi) 2 3" xfId="15959"/>
    <cellStyle name="1_KH 2007 (theo doi)_Tong hop so lieu_Ke hoach 2012 (theo doi) 2 3 2" xfId="32373"/>
    <cellStyle name="1_KH 2007 (theo doi)_Tong hop so lieu_Ke hoach 2012 (theo doi) 2 4" xfId="15960"/>
    <cellStyle name="1_KH 2007 (theo doi)_Tong hop so lieu_Ke hoach 2012 (theo doi) 2 4 2" xfId="32374"/>
    <cellStyle name="1_KH 2007 (theo doi)_Tong hop so lieu_Ke hoach 2012 (theo doi) 2 5" xfId="32371"/>
    <cellStyle name="1_KH 2007 (theo doi)_Tong hop so lieu_Ke hoach 2012 (theo doi) 3" xfId="15961"/>
    <cellStyle name="1_KH 2007 (theo doi)_Tong hop so lieu_Ke hoach 2012 (theo doi) 3 2" xfId="32375"/>
    <cellStyle name="1_KH 2007 (theo doi)_Tong hop so lieu_Ke hoach 2012 (theo doi) 4" xfId="15962"/>
    <cellStyle name="1_KH 2007 (theo doi)_Tong hop so lieu_Ke hoach 2012 (theo doi) 4 2" xfId="32376"/>
    <cellStyle name="1_KH 2007 (theo doi)_Tong hop so lieu_Ke hoach 2012 (theo doi) 5" xfId="15963"/>
    <cellStyle name="1_KH 2007 (theo doi)_Tong hop so lieu_Ke hoach 2012 (theo doi) 5 2" xfId="32377"/>
    <cellStyle name="1_KH 2007 (theo doi)_Tong hop so lieu_Ke hoach 2012 (theo doi) 6" xfId="32370"/>
    <cellStyle name="1_KH 2007 (theo doi)_Tong hop so lieu_Ke hoach 2012 theo doi (giai ngan 30.6.12)" xfId="15964"/>
    <cellStyle name="1_KH 2007 (theo doi)_Tong hop so lieu_Ke hoach 2012 theo doi (giai ngan 30.6.12) 2" xfId="15965"/>
    <cellStyle name="1_KH 2007 (theo doi)_Tong hop so lieu_Ke hoach 2012 theo doi (giai ngan 30.6.12) 2 2" xfId="15966"/>
    <cellStyle name="1_KH 2007 (theo doi)_Tong hop so lieu_Ke hoach 2012 theo doi (giai ngan 30.6.12) 2 2 2" xfId="32380"/>
    <cellStyle name="1_KH 2007 (theo doi)_Tong hop so lieu_Ke hoach 2012 theo doi (giai ngan 30.6.12) 2 3" xfId="15967"/>
    <cellStyle name="1_KH 2007 (theo doi)_Tong hop so lieu_Ke hoach 2012 theo doi (giai ngan 30.6.12) 2 3 2" xfId="32381"/>
    <cellStyle name="1_KH 2007 (theo doi)_Tong hop so lieu_Ke hoach 2012 theo doi (giai ngan 30.6.12) 2 4" xfId="15968"/>
    <cellStyle name="1_KH 2007 (theo doi)_Tong hop so lieu_Ke hoach 2012 theo doi (giai ngan 30.6.12) 2 4 2" xfId="32382"/>
    <cellStyle name="1_KH 2007 (theo doi)_Tong hop so lieu_Ke hoach 2012 theo doi (giai ngan 30.6.12) 2 5" xfId="32379"/>
    <cellStyle name="1_KH 2007 (theo doi)_Tong hop so lieu_Ke hoach 2012 theo doi (giai ngan 30.6.12) 3" xfId="15969"/>
    <cellStyle name="1_KH 2007 (theo doi)_Tong hop so lieu_Ke hoach 2012 theo doi (giai ngan 30.6.12) 3 2" xfId="32383"/>
    <cellStyle name="1_KH 2007 (theo doi)_Tong hop so lieu_Ke hoach 2012 theo doi (giai ngan 30.6.12) 4" xfId="15970"/>
    <cellStyle name="1_KH 2007 (theo doi)_Tong hop so lieu_Ke hoach 2012 theo doi (giai ngan 30.6.12) 4 2" xfId="32384"/>
    <cellStyle name="1_KH 2007 (theo doi)_Tong hop so lieu_Ke hoach 2012 theo doi (giai ngan 30.6.12) 5" xfId="15971"/>
    <cellStyle name="1_KH 2007 (theo doi)_Tong hop so lieu_Ke hoach 2012 theo doi (giai ngan 30.6.12) 5 2" xfId="32385"/>
    <cellStyle name="1_KH 2007 (theo doi)_Tong hop so lieu_Ke hoach 2012 theo doi (giai ngan 30.6.12) 6" xfId="32378"/>
    <cellStyle name="1_KH 2007 (theo doi)_Tong hop so lieu_pvhung.skhdt 20117113152041 Danh muc cong trinh trong diem" xfId="15972"/>
    <cellStyle name="1_KH 2007 (theo doi)_Tong hop so lieu_pvhung.skhdt 20117113152041 Danh muc cong trinh trong diem 2" xfId="15973"/>
    <cellStyle name="1_KH 2007 (theo doi)_Tong hop so lieu_pvhung.skhdt 20117113152041 Danh muc cong trinh trong diem 2 2" xfId="15974"/>
    <cellStyle name="1_KH 2007 (theo doi)_Tong hop so lieu_pvhung.skhdt 20117113152041 Danh muc cong trinh trong diem 2 2 2" xfId="32388"/>
    <cellStyle name="1_KH 2007 (theo doi)_Tong hop so lieu_pvhung.skhdt 20117113152041 Danh muc cong trinh trong diem 2 3" xfId="15975"/>
    <cellStyle name="1_KH 2007 (theo doi)_Tong hop so lieu_pvhung.skhdt 20117113152041 Danh muc cong trinh trong diem 2 3 2" xfId="32389"/>
    <cellStyle name="1_KH 2007 (theo doi)_Tong hop so lieu_pvhung.skhdt 20117113152041 Danh muc cong trinh trong diem 2 4" xfId="15976"/>
    <cellStyle name="1_KH 2007 (theo doi)_Tong hop so lieu_pvhung.skhdt 20117113152041 Danh muc cong trinh trong diem 2 4 2" xfId="32390"/>
    <cellStyle name="1_KH 2007 (theo doi)_Tong hop so lieu_pvhung.skhdt 20117113152041 Danh muc cong trinh trong diem 2 5" xfId="32387"/>
    <cellStyle name="1_KH 2007 (theo doi)_Tong hop so lieu_pvhung.skhdt 20117113152041 Danh muc cong trinh trong diem 3" xfId="15977"/>
    <cellStyle name="1_KH 2007 (theo doi)_Tong hop so lieu_pvhung.skhdt 20117113152041 Danh muc cong trinh trong diem 3 2" xfId="32391"/>
    <cellStyle name="1_KH 2007 (theo doi)_Tong hop so lieu_pvhung.skhdt 20117113152041 Danh muc cong trinh trong diem 4" xfId="15978"/>
    <cellStyle name="1_KH 2007 (theo doi)_Tong hop so lieu_pvhung.skhdt 20117113152041 Danh muc cong trinh trong diem 4 2" xfId="32392"/>
    <cellStyle name="1_KH 2007 (theo doi)_Tong hop so lieu_pvhung.skhdt 20117113152041 Danh muc cong trinh trong diem 5" xfId="15979"/>
    <cellStyle name="1_KH 2007 (theo doi)_Tong hop so lieu_pvhung.skhdt 20117113152041 Danh muc cong trinh trong diem 5 2" xfId="32393"/>
    <cellStyle name="1_KH 2007 (theo doi)_Tong hop so lieu_pvhung.skhdt 20117113152041 Danh muc cong trinh trong diem 6" xfId="32386"/>
    <cellStyle name="1_KH 2007 (theo doi)_Tong hop so lieu_pvhung.skhdt 20117113152041 Danh muc cong trinh trong diem_BC von DTPT 6 thang 2012" xfId="15980"/>
    <cellStyle name="1_KH 2007 (theo doi)_Tong hop so lieu_pvhung.skhdt 20117113152041 Danh muc cong trinh trong diem_BC von DTPT 6 thang 2012 2" xfId="15981"/>
    <cellStyle name="1_KH 2007 (theo doi)_Tong hop so lieu_pvhung.skhdt 20117113152041 Danh muc cong trinh trong diem_BC von DTPT 6 thang 2012 2 2" xfId="15982"/>
    <cellStyle name="1_KH 2007 (theo doi)_Tong hop so lieu_pvhung.skhdt 20117113152041 Danh muc cong trinh trong diem_BC von DTPT 6 thang 2012 2 2 2" xfId="32396"/>
    <cellStyle name="1_KH 2007 (theo doi)_Tong hop so lieu_pvhung.skhdt 20117113152041 Danh muc cong trinh trong diem_BC von DTPT 6 thang 2012 2 3" xfId="15983"/>
    <cellStyle name="1_KH 2007 (theo doi)_Tong hop so lieu_pvhung.skhdt 20117113152041 Danh muc cong trinh trong diem_BC von DTPT 6 thang 2012 2 3 2" xfId="32397"/>
    <cellStyle name="1_KH 2007 (theo doi)_Tong hop so lieu_pvhung.skhdt 20117113152041 Danh muc cong trinh trong diem_BC von DTPT 6 thang 2012 2 4" xfId="15984"/>
    <cellStyle name="1_KH 2007 (theo doi)_Tong hop so lieu_pvhung.skhdt 20117113152041 Danh muc cong trinh trong diem_BC von DTPT 6 thang 2012 2 4 2" xfId="32398"/>
    <cellStyle name="1_KH 2007 (theo doi)_Tong hop so lieu_pvhung.skhdt 20117113152041 Danh muc cong trinh trong diem_BC von DTPT 6 thang 2012 2 5" xfId="32395"/>
    <cellStyle name="1_KH 2007 (theo doi)_Tong hop so lieu_pvhung.skhdt 20117113152041 Danh muc cong trinh trong diem_BC von DTPT 6 thang 2012 3" xfId="15985"/>
    <cellStyle name="1_KH 2007 (theo doi)_Tong hop so lieu_pvhung.skhdt 20117113152041 Danh muc cong trinh trong diem_BC von DTPT 6 thang 2012 3 2" xfId="32399"/>
    <cellStyle name="1_KH 2007 (theo doi)_Tong hop so lieu_pvhung.skhdt 20117113152041 Danh muc cong trinh trong diem_BC von DTPT 6 thang 2012 4" xfId="15986"/>
    <cellStyle name="1_KH 2007 (theo doi)_Tong hop so lieu_pvhung.skhdt 20117113152041 Danh muc cong trinh trong diem_BC von DTPT 6 thang 2012 4 2" xfId="32400"/>
    <cellStyle name="1_KH 2007 (theo doi)_Tong hop so lieu_pvhung.skhdt 20117113152041 Danh muc cong trinh trong diem_BC von DTPT 6 thang 2012 5" xfId="15987"/>
    <cellStyle name="1_KH 2007 (theo doi)_Tong hop so lieu_pvhung.skhdt 20117113152041 Danh muc cong trinh trong diem_BC von DTPT 6 thang 2012 5 2" xfId="32401"/>
    <cellStyle name="1_KH 2007 (theo doi)_Tong hop so lieu_pvhung.skhdt 20117113152041 Danh muc cong trinh trong diem_BC von DTPT 6 thang 2012 6" xfId="32394"/>
    <cellStyle name="1_KH 2007 (theo doi)_Tong hop so lieu_pvhung.skhdt 20117113152041 Danh muc cong trinh trong diem_Bieu du thao QD von ho tro co MT" xfId="15988"/>
    <cellStyle name="1_KH 2007 (theo doi)_Tong hop so lieu_pvhung.skhdt 20117113152041 Danh muc cong trinh trong diem_Bieu du thao QD von ho tro co MT 2" xfId="15989"/>
    <cellStyle name="1_KH 2007 (theo doi)_Tong hop so lieu_pvhung.skhdt 20117113152041 Danh muc cong trinh trong diem_Bieu du thao QD von ho tro co MT 2 2" xfId="15990"/>
    <cellStyle name="1_KH 2007 (theo doi)_Tong hop so lieu_pvhung.skhdt 20117113152041 Danh muc cong trinh trong diem_Bieu du thao QD von ho tro co MT 2 2 2" xfId="32404"/>
    <cellStyle name="1_KH 2007 (theo doi)_Tong hop so lieu_pvhung.skhdt 20117113152041 Danh muc cong trinh trong diem_Bieu du thao QD von ho tro co MT 2 3" xfId="15991"/>
    <cellStyle name="1_KH 2007 (theo doi)_Tong hop so lieu_pvhung.skhdt 20117113152041 Danh muc cong trinh trong diem_Bieu du thao QD von ho tro co MT 2 3 2" xfId="32405"/>
    <cellStyle name="1_KH 2007 (theo doi)_Tong hop so lieu_pvhung.skhdt 20117113152041 Danh muc cong trinh trong diem_Bieu du thao QD von ho tro co MT 2 4" xfId="15992"/>
    <cellStyle name="1_KH 2007 (theo doi)_Tong hop so lieu_pvhung.skhdt 20117113152041 Danh muc cong trinh trong diem_Bieu du thao QD von ho tro co MT 2 4 2" xfId="32406"/>
    <cellStyle name="1_KH 2007 (theo doi)_Tong hop so lieu_pvhung.skhdt 20117113152041 Danh muc cong trinh trong diem_Bieu du thao QD von ho tro co MT 2 5" xfId="32403"/>
    <cellStyle name="1_KH 2007 (theo doi)_Tong hop so lieu_pvhung.skhdt 20117113152041 Danh muc cong trinh trong diem_Bieu du thao QD von ho tro co MT 3" xfId="15993"/>
    <cellStyle name="1_KH 2007 (theo doi)_Tong hop so lieu_pvhung.skhdt 20117113152041 Danh muc cong trinh trong diem_Bieu du thao QD von ho tro co MT 3 2" xfId="32407"/>
    <cellStyle name="1_KH 2007 (theo doi)_Tong hop so lieu_pvhung.skhdt 20117113152041 Danh muc cong trinh trong diem_Bieu du thao QD von ho tro co MT 4" xfId="15994"/>
    <cellStyle name="1_KH 2007 (theo doi)_Tong hop so lieu_pvhung.skhdt 20117113152041 Danh muc cong trinh trong diem_Bieu du thao QD von ho tro co MT 4 2" xfId="32408"/>
    <cellStyle name="1_KH 2007 (theo doi)_Tong hop so lieu_pvhung.skhdt 20117113152041 Danh muc cong trinh trong diem_Bieu du thao QD von ho tro co MT 5" xfId="15995"/>
    <cellStyle name="1_KH 2007 (theo doi)_Tong hop so lieu_pvhung.skhdt 20117113152041 Danh muc cong trinh trong diem_Bieu du thao QD von ho tro co MT 5 2" xfId="32409"/>
    <cellStyle name="1_KH 2007 (theo doi)_Tong hop so lieu_pvhung.skhdt 20117113152041 Danh muc cong trinh trong diem_Bieu du thao QD von ho tro co MT 6" xfId="32402"/>
    <cellStyle name="1_KH 2007 (theo doi)_Tong hop so lieu_pvhung.skhdt 20117113152041 Danh muc cong trinh trong diem_Ke hoach 2012 (theo doi)" xfId="15996"/>
    <cellStyle name="1_KH 2007 (theo doi)_Tong hop so lieu_pvhung.skhdt 20117113152041 Danh muc cong trinh trong diem_Ke hoach 2012 (theo doi) 2" xfId="15997"/>
    <cellStyle name="1_KH 2007 (theo doi)_Tong hop so lieu_pvhung.skhdt 20117113152041 Danh muc cong trinh trong diem_Ke hoach 2012 (theo doi) 2 2" xfId="15998"/>
    <cellStyle name="1_KH 2007 (theo doi)_Tong hop so lieu_pvhung.skhdt 20117113152041 Danh muc cong trinh trong diem_Ke hoach 2012 (theo doi) 2 2 2" xfId="32412"/>
    <cellStyle name="1_KH 2007 (theo doi)_Tong hop so lieu_pvhung.skhdt 20117113152041 Danh muc cong trinh trong diem_Ke hoach 2012 (theo doi) 2 3" xfId="15999"/>
    <cellStyle name="1_KH 2007 (theo doi)_Tong hop so lieu_pvhung.skhdt 20117113152041 Danh muc cong trinh trong diem_Ke hoach 2012 (theo doi) 2 3 2" xfId="32413"/>
    <cellStyle name="1_KH 2007 (theo doi)_Tong hop so lieu_pvhung.skhdt 20117113152041 Danh muc cong trinh trong diem_Ke hoach 2012 (theo doi) 2 4" xfId="16000"/>
    <cellStyle name="1_KH 2007 (theo doi)_Tong hop so lieu_pvhung.skhdt 20117113152041 Danh muc cong trinh trong diem_Ke hoach 2012 (theo doi) 2 4 2" xfId="32414"/>
    <cellStyle name="1_KH 2007 (theo doi)_Tong hop so lieu_pvhung.skhdt 20117113152041 Danh muc cong trinh trong diem_Ke hoach 2012 (theo doi) 2 5" xfId="32411"/>
    <cellStyle name="1_KH 2007 (theo doi)_Tong hop so lieu_pvhung.skhdt 20117113152041 Danh muc cong trinh trong diem_Ke hoach 2012 (theo doi) 3" xfId="16001"/>
    <cellStyle name="1_KH 2007 (theo doi)_Tong hop so lieu_pvhung.skhdt 20117113152041 Danh muc cong trinh trong diem_Ke hoach 2012 (theo doi) 3 2" xfId="32415"/>
    <cellStyle name="1_KH 2007 (theo doi)_Tong hop so lieu_pvhung.skhdt 20117113152041 Danh muc cong trinh trong diem_Ke hoach 2012 (theo doi) 4" xfId="16002"/>
    <cellStyle name="1_KH 2007 (theo doi)_Tong hop so lieu_pvhung.skhdt 20117113152041 Danh muc cong trinh trong diem_Ke hoach 2012 (theo doi) 4 2" xfId="32416"/>
    <cellStyle name="1_KH 2007 (theo doi)_Tong hop so lieu_pvhung.skhdt 20117113152041 Danh muc cong trinh trong diem_Ke hoach 2012 (theo doi) 5" xfId="16003"/>
    <cellStyle name="1_KH 2007 (theo doi)_Tong hop so lieu_pvhung.skhdt 20117113152041 Danh muc cong trinh trong diem_Ke hoach 2012 (theo doi) 5 2" xfId="32417"/>
    <cellStyle name="1_KH 2007 (theo doi)_Tong hop so lieu_pvhung.skhdt 20117113152041 Danh muc cong trinh trong diem_Ke hoach 2012 (theo doi) 6" xfId="32410"/>
    <cellStyle name="1_KH 2007 (theo doi)_Tong hop so lieu_pvhung.skhdt 20117113152041 Danh muc cong trinh trong diem_Ke hoach 2012 theo doi (giai ngan 30.6.12)" xfId="16004"/>
    <cellStyle name="1_KH 2007 (theo doi)_Tong hop so lieu_pvhung.skhdt 20117113152041 Danh muc cong trinh trong diem_Ke hoach 2012 theo doi (giai ngan 30.6.12) 2" xfId="16005"/>
    <cellStyle name="1_KH 2007 (theo doi)_Tong hop so lieu_pvhung.skhdt 20117113152041 Danh muc cong trinh trong diem_Ke hoach 2012 theo doi (giai ngan 30.6.12) 2 2" xfId="16006"/>
    <cellStyle name="1_KH 2007 (theo doi)_Tong hop so lieu_pvhung.skhdt 20117113152041 Danh muc cong trinh trong diem_Ke hoach 2012 theo doi (giai ngan 30.6.12) 2 2 2" xfId="32420"/>
    <cellStyle name="1_KH 2007 (theo doi)_Tong hop so lieu_pvhung.skhdt 20117113152041 Danh muc cong trinh trong diem_Ke hoach 2012 theo doi (giai ngan 30.6.12) 2 3" xfId="16007"/>
    <cellStyle name="1_KH 2007 (theo doi)_Tong hop so lieu_pvhung.skhdt 20117113152041 Danh muc cong trinh trong diem_Ke hoach 2012 theo doi (giai ngan 30.6.12) 2 3 2" xfId="32421"/>
    <cellStyle name="1_KH 2007 (theo doi)_Tong hop so lieu_pvhung.skhdt 20117113152041 Danh muc cong trinh trong diem_Ke hoach 2012 theo doi (giai ngan 30.6.12) 2 4" xfId="16008"/>
    <cellStyle name="1_KH 2007 (theo doi)_Tong hop so lieu_pvhung.skhdt 20117113152041 Danh muc cong trinh trong diem_Ke hoach 2012 theo doi (giai ngan 30.6.12) 2 4 2" xfId="32422"/>
    <cellStyle name="1_KH 2007 (theo doi)_Tong hop so lieu_pvhung.skhdt 20117113152041 Danh muc cong trinh trong diem_Ke hoach 2012 theo doi (giai ngan 30.6.12) 2 5" xfId="32419"/>
    <cellStyle name="1_KH 2007 (theo doi)_Tong hop so lieu_pvhung.skhdt 20117113152041 Danh muc cong trinh trong diem_Ke hoach 2012 theo doi (giai ngan 30.6.12) 3" xfId="16009"/>
    <cellStyle name="1_KH 2007 (theo doi)_Tong hop so lieu_pvhung.skhdt 20117113152041 Danh muc cong trinh trong diem_Ke hoach 2012 theo doi (giai ngan 30.6.12) 3 2" xfId="32423"/>
    <cellStyle name="1_KH 2007 (theo doi)_Tong hop so lieu_pvhung.skhdt 20117113152041 Danh muc cong trinh trong diem_Ke hoach 2012 theo doi (giai ngan 30.6.12) 4" xfId="16010"/>
    <cellStyle name="1_KH 2007 (theo doi)_Tong hop so lieu_pvhung.skhdt 20117113152041 Danh muc cong trinh trong diem_Ke hoach 2012 theo doi (giai ngan 30.6.12) 4 2" xfId="32424"/>
    <cellStyle name="1_KH 2007 (theo doi)_Tong hop so lieu_pvhung.skhdt 20117113152041 Danh muc cong trinh trong diem_Ke hoach 2012 theo doi (giai ngan 30.6.12) 5" xfId="16011"/>
    <cellStyle name="1_KH 2007 (theo doi)_Tong hop so lieu_pvhung.skhdt 20117113152041 Danh muc cong trinh trong diem_Ke hoach 2012 theo doi (giai ngan 30.6.12) 5 2" xfId="32425"/>
    <cellStyle name="1_KH 2007 (theo doi)_Tong hop so lieu_pvhung.skhdt 20117113152041 Danh muc cong trinh trong diem_Ke hoach 2012 theo doi (giai ngan 30.6.12) 6" xfId="32418"/>
    <cellStyle name="1_KH 2007 (theo doi)_Tong hop theo doi von TPCP (BC)" xfId="16012"/>
    <cellStyle name="1_KH 2007 (theo doi)_Tong hop theo doi von TPCP (BC) 2" xfId="16013"/>
    <cellStyle name="1_KH 2007 (theo doi)_Tong hop theo doi von TPCP (BC) 2 2" xfId="16014"/>
    <cellStyle name="1_KH 2007 (theo doi)_Tong hop theo doi von TPCP (BC) 2 2 2" xfId="32428"/>
    <cellStyle name="1_KH 2007 (theo doi)_Tong hop theo doi von TPCP (BC) 2 3" xfId="16015"/>
    <cellStyle name="1_KH 2007 (theo doi)_Tong hop theo doi von TPCP (BC) 2 3 2" xfId="32429"/>
    <cellStyle name="1_KH 2007 (theo doi)_Tong hop theo doi von TPCP (BC) 2 4" xfId="16016"/>
    <cellStyle name="1_KH 2007 (theo doi)_Tong hop theo doi von TPCP (BC) 2 4 2" xfId="32430"/>
    <cellStyle name="1_KH 2007 (theo doi)_Tong hop theo doi von TPCP (BC) 2 5" xfId="32427"/>
    <cellStyle name="1_KH 2007 (theo doi)_Tong hop theo doi von TPCP (BC) 3" xfId="16017"/>
    <cellStyle name="1_KH 2007 (theo doi)_Tong hop theo doi von TPCP (BC) 3 2" xfId="32431"/>
    <cellStyle name="1_KH 2007 (theo doi)_Tong hop theo doi von TPCP (BC) 4" xfId="16018"/>
    <cellStyle name="1_KH 2007 (theo doi)_Tong hop theo doi von TPCP (BC) 4 2" xfId="32432"/>
    <cellStyle name="1_KH 2007 (theo doi)_Tong hop theo doi von TPCP (BC) 5" xfId="16019"/>
    <cellStyle name="1_KH 2007 (theo doi)_Tong hop theo doi von TPCP (BC) 5 2" xfId="32433"/>
    <cellStyle name="1_KH 2007 (theo doi)_Tong hop theo doi von TPCP (BC) 6" xfId="32426"/>
    <cellStyle name="1_KH 2007 (theo doi)_Tong hop theo doi von TPCP (BC)_BC von DTPT 6 thang 2012" xfId="16020"/>
    <cellStyle name="1_KH 2007 (theo doi)_Tong hop theo doi von TPCP (BC)_BC von DTPT 6 thang 2012 2" xfId="16021"/>
    <cellStyle name="1_KH 2007 (theo doi)_Tong hop theo doi von TPCP (BC)_BC von DTPT 6 thang 2012 2 2" xfId="16022"/>
    <cellStyle name="1_KH 2007 (theo doi)_Tong hop theo doi von TPCP (BC)_BC von DTPT 6 thang 2012 2 2 2" xfId="32436"/>
    <cellStyle name="1_KH 2007 (theo doi)_Tong hop theo doi von TPCP (BC)_BC von DTPT 6 thang 2012 2 3" xfId="16023"/>
    <cellStyle name="1_KH 2007 (theo doi)_Tong hop theo doi von TPCP (BC)_BC von DTPT 6 thang 2012 2 3 2" xfId="32437"/>
    <cellStyle name="1_KH 2007 (theo doi)_Tong hop theo doi von TPCP (BC)_BC von DTPT 6 thang 2012 2 4" xfId="16024"/>
    <cellStyle name="1_KH 2007 (theo doi)_Tong hop theo doi von TPCP (BC)_BC von DTPT 6 thang 2012 2 4 2" xfId="32438"/>
    <cellStyle name="1_KH 2007 (theo doi)_Tong hop theo doi von TPCP (BC)_BC von DTPT 6 thang 2012 2 5" xfId="32435"/>
    <cellStyle name="1_KH 2007 (theo doi)_Tong hop theo doi von TPCP (BC)_BC von DTPT 6 thang 2012 3" xfId="16025"/>
    <cellStyle name="1_KH 2007 (theo doi)_Tong hop theo doi von TPCP (BC)_BC von DTPT 6 thang 2012 3 2" xfId="32439"/>
    <cellStyle name="1_KH 2007 (theo doi)_Tong hop theo doi von TPCP (BC)_BC von DTPT 6 thang 2012 4" xfId="16026"/>
    <cellStyle name="1_KH 2007 (theo doi)_Tong hop theo doi von TPCP (BC)_BC von DTPT 6 thang 2012 4 2" xfId="32440"/>
    <cellStyle name="1_KH 2007 (theo doi)_Tong hop theo doi von TPCP (BC)_BC von DTPT 6 thang 2012 5" xfId="16027"/>
    <cellStyle name="1_KH 2007 (theo doi)_Tong hop theo doi von TPCP (BC)_BC von DTPT 6 thang 2012 5 2" xfId="32441"/>
    <cellStyle name="1_KH 2007 (theo doi)_Tong hop theo doi von TPCP (BC)_BC von DTPT 6 thang 2012 6" xfId="32434"/>
    <cellStyle name="1_KH 2007 (theo doi)_Tong hop theo doi von TPCP (BC)_Bieu du thao QD von ho tro co MT" xfId="16028"/>
    <cellStyle name="1_KH 2007 (theo doi)_Tong hop theo doi von TPCP (BC)_Bieu du thao QD von ho tro co MT 2" xfId="16029"/>
    <cellStyle name="1_KH 2007 (theo doi)_Tong hop theo doi von TPCP (BC)_Bieu du thao QD von ho tro co MT 2 2" xfId="16030"/>
    <cellStyle name="1_KH 2007 (theo doi)_Tong hop theo doi von TPCP (BC)_Bieu du thao QD von ho tro co MT 2 2 2" xfId="32444"/>
    <cellStyle name="1_KH 2007 (theo doi)_Tong hop theo doi von TPCP (BC)_Bieu du thao QD von ho tro co MT 2 3" xfId="16031"/>
    <cellStyle name="1_KH 2007 (theo doi)_Tong hop theo doi von TPCP (BC)_Bieu du thao QD von ho tro co MT 2 3 2" xfId="32445"/>
    <cellStyle name="1_KH 2007 (theo doi)_Tong hop theo doi von TPCP (BC)_Bieu du thao QD von ho tro co MT 2 4" xfId="16032"/>
    <cellStyle name="1_KH 2007 (theo doi)_Tong hop theo doi von TPCP (BC)_Bieu du thao QD von ho tro co MT 2 4 2" xfId="32446"/>
    <cellStyle name="1_KH 2007 (theo doi)_Tong hop theo doi von TPCP (BC)_Bieu du thao QD von ho tro co MT 2 5" xfId="32443"/>
    <cellStyle name="1_KH 2007 (theo doi)_Tong hop theo doi von TPCP (BC)_Bieu du thao QD von ho tro co MT 3" xfId="16033"/>
    <cellStyle name="1_KH 2007 (theo doi)_Tong hop theo doi von TPCP (BC)_Bieu du thao QD von ho tro co MT 3 2" xfId="32447"/>
    <cellStyle name="1_KH 2007 (theo doi)_Tong hop theo doi von TPCP (BC)_Bieu du thao QD von ho tro co MT 4" xfId="16034"/>
    <cellStyle name="1_KH 2007 (theo doi)_Tong hop theo doi von TPCP (BC)_Bieu du thao QD von ho tro co MT 4 2" xfId="32448"/>
    <cellStyle name="1_KH 2007 (theo doi)_Tong hop theo doi von TPCP (BC)_Bieu du thao QD von ho tro co MT 5" xfId="16035"/>
    <cellStyle name="1_KH 2007 (theo doi)_Tong hop theo doi von TPCP (BC)_Bieu du thao QD von ho tro co MT 5 2" xfId="32449"/>
    <cellStyle name="1_KH 2007 (theo doi)_Tong hop theo doi von TPCP (BC)_Bieu du thao QD von ho tro co MT 6" xfId="32442"/>
    <cellStyle name="1_KH 2007 (theo doi)_Tong hop theo doi von TPCP (BC)_Ke hoach 2012 (theo doi)" xfId="16036"/>
    <cellStyle name="1_KH 2007 (theo doi)_Tong hop theo doi von TPCP (BC)_Ke hoach 2012 (theo doi) 2" xfId="16037"/>
    <cellStyle name="1_KH 2007 (theo doi)_Tong hop theo doi von TPCP (BC)_Ke hoach 2012 (theo doi) 2 2" xfId="16038"/>
    <cellStyle name="1_KH 2007 (theo doi)_Tong hop theo doi von TPCP (BC)_Ke hoach 2012 (theo doi) 2 2 2" xfId="32452"/>
    <cellStyle name="1_KH 2007 (theo doi)_Tong hop theo doi von TPCP (BC)_Ke hoach 2012 (theo doi) 2 3" xfId="16039"/>
    <cellStyle name="1_KH 2007 (theo doi)_Tong hop theo doi von TPCP (BC)_Ke hoach 2012 (theo doi) 2 3 2" xfId="32453"/>
    <cellStyle name="1_KH 2007 (theo doi)_Tong hop theo doi von TPCP (BC)_Ke hoach 2012 (theo doi) 2 4" xfId="16040"/>
    <cellStyle name="1_KH 2007 (theo doi)_Tong hop theo doi von TPCP (BC)_Ke hoach 2012 (theo doi) 2 4 2" xfId="32454"/>
    <cellStyle name="1_KH 2007 (theo doi)_Tong hop theo doi von TPCP (BC)_Ke hoach 2012 (theo doi) 2 5" xfId="32451"/>
    <cellStyle name="1_KH 2007 (theo doi)_Tong hop theo doi von TPCP (BC)_Ke hoach 2012 (theo doi) 3" xfId="16041"/>
    <cellStyle name="1_KH 2007 (theo doi)_Tong hop theo doi von TPCP (BC)_Ke hoach 2012 (theo doi) 3 2" xfId="32455"/>
    <cellStyle name="1_KH 2007 (theo doi)_Tong hop theo doi von TPCP (BC)_Ke hoach 2012 (theo doi) 4" xfId="16042"/>
    <cellStyle name="1_KH 2007 (theo doi)_Tong hop theo doi von TPCP (BC)_Ke hoach 2012 (theo doi) 4 2" xfId="32456"/>
    <cellStyle name="1_KH 2007 (theo doi)_Tong hop theo doi von TPCP (BC)_Ke hoach 2012 (theo doi) 5" xfId="16043"/>
    <cellStyle name="1_KH 2007 (theo doi)_Tong hop theo doi von TPCP (BC)_Ke hoach 2012 (theo doi) 5 2" xfId="32457"/>
    <cellStyle name="1_KH 2007 (theo doi)_Tong hop theo doi von TPCP (BC)_Ke hoach 2012 (theo doi) 6" xfId="32450"/>
    <cellStyle name="1_KH 2007 (theo doi)_Tong hop theo doi von TPCP (BC)_Ke hoach 2012 theo doi (giai ngan 30.6.12)" xfId="16044"/>
    <cellStyle name="1_KH 2007 (theo doi)_Tong hop theo doi von TPCP (BC)_Ke hoach 2012 theo doi (giai ngan 30.6.12) 2" xfId="16045"/>
    <cellStyle name="1_KH 2007 (theo doi)_Tong hop theo doi von TPCP (BC)_Ke hoach 2012 theo doi (giai ngan 30.6.12) 2 2" xfId="16046"/>
    <cellStyle name="1_KH 2007 (theo doi)_Tong hop theo doi von TPCP (BC)_Ke hoach 2012 theo doi (giai ngan 30.6.12) 2 2 2" xfId="32460"/>
    <cellStyle name="1_KH 2007 (theo doi)_Tong hop theo doi von TPCP (BC)_Ke hoach 2012 theo doi (giai ngan 30.6.12) 2 3" xfId="16047"/>
    <cellStyle name="1_KH 2007 (theo doi)_Tong hop theo doi von TPCP (BC)_Ke hoach 2012 theo doi (giai ngan 30.6.12) 2 3 2" xfId="32461"/>
    <cellStyle name="1_KH 2007 (theo doi)_Tong hop theo doi von TPCP (BC)_Ke hoach 2012 theo doi (giai ngan 30.6.12) 2 4" xfId="16048"/>
    <cellStyle name="1_KH 2007 (theo doi)_Tong hop theo doi von TPCP (BC)_Ke hoach 2012 theo doi (giai ngan 30.6.12) 2 4 2" xfId="32462"/>
    <cellStyle name="1_KH 2007 (theo doi)_Tong hop theo doi von TPCP (BC)_Ke hoach 2012 theo doi (giai ngan 30.6.12) 2 5" xfId="32459"/>
    <cellStyle name="1_KH 2007 (theo doi)_Tong hop theo doi von TPCP (BC)_Ke hoach 2012 theo doi (giai ngan 30.6.12) 3" xfId="16049"/>
    <cellStyle name="1_KH 2007 (theo doi)_Tong hop theo doi von TPCP (BC)_Ke hoach 2012 theo doi (giai ngan 30.6.12) 3 2" xfId="32463"/>
    <cellStyle name="1_KH 2007 (theo doi)_Tong hop theo doi von TPCP (BC)_Ke hoach 2012 theo doi (giai ngan 30.6.12) 4" xfId="16050"/>
    <cellStyle name="1_KH 2007 (theo doi)_Tong hop theo doi von TPCP (BC)_Ke hoach 2012 theo doi (giai ngan 30.6.12) 4 2" xfId="32464"/>
    <cellStyle name="1_KH 2007 (theo doi)_Tong hop theo doi von TPCP (BC)_Ke hoach 2012 theo doi (giai ngan 30.6.12) 5" xfId="16051"/>
    <cellStyle name="1_KH 2007 (theo doi)_Tong hop theo doi von TPCP (BC)_Ke hoach 2012 theo doi (giai ngan 30.6.12) 5 2" xfId="32465"/>
    <cellStyle name="1_KH 2007 (theo doi)_Tong hop theo doi von TPCP (BC)_Ke hoach 2012 theo doi (giai ngan 30.6.12) 6" xfId="32458"/>
    <cellStyle name="1_KH 2007 (theo doi)_Worksheet in D: My Documents Ke Hoach KH cac nam Nam 2014 Bao cao ve Ke hoach nam 2014 ( Hoan chinh sau TL voi Bo KH)" xfId="16052"/>
    <cellStyle name="1_KH 2007 (theo doi)_Worksheet in D: My Documents Ke Hoach KH cac nam Nam 2014 Bao cao ve Ke hoach nam 2014 ( Hoan chinh sau TL voi Bo KH) 2" xfId="16053"/>
    <cellStyle name="1_KH 2007 (theo doi)_Worksheet in D: My Documents Ke Hoach KH cac nam Nam 2014 Bao cao ve Ke hoach nam 2014 ( Hoan chinh sau TL voi Bo KH) 2 2" xfId="16054"/>
    <cellStyle name="1_KH 2007 (theo doi)_Worksheet in D: My Documents Ke Hoach KH cac nam Nam 2014 Bao cao ve Ke hoach nam 2014 ( Hoan chinh sau TL voi Bo KH) 2 2 2" xfId="32468"/>
    <cellStyle name="1_KH 2007 (theo doi)_Worksheet in D: My Documents Ke Hoach KH cac nam Nam 2014 Bao cao ve Ke hoach nam 2014 ( Hoan chinh sau TL voi Bo KH) 2 3" xfId="16055"/>
    <cellStyle name="1_KH 2007 (theo doi)_Worksheet in D: My Documents Ke Hoach KH cac nam Nam 2014 Bao cao ve Ke hoach nam 2014 ( Hoan chinh sau TL voi Bo KH) 2 3 2" xfId="32469"/>
    <cellStyle name="1_KH 2007 (theo doi)_Worksheet in D: My Documents Ke Hoach KH cac nam Nam 2014 Bao cao ve Ke hoach nam 2014 ( Hoan chinh sau TL voi Bo KH) 2 4" xfId="16056"/>
    <cellStyle name="1_KH 2007 (theo doi)_Worksheet in D: My Documents Ke Hoach KH cac nam Nam 2014 Bao cao ve Ke hoach nam 2014 ( Hoan chinh sau TL voi Bo KH) 2 4 2" xfId="32470"/>
    <cellStyle name="1_KH 2007 (theo doi)_Worksheet in D: My Documents Ke Hoach KH cac nam Nam 2014 Bao cao ve Ke hoach nam 2014 ( Hoan chinh sau TL voi Bo KH) 2 5" xfId="32467"/>
    <cellStyle name="1_KH 2007 (theo doi)_Worksheet in D: My Documents Ke Hoach KH cac nam Nam 2014 Bao cao ve Ke hoach nam 2014 ( Hoan chinh sau TL voi Bo KH) 3" xfId="16057"/>
    <cellStyle name="1_KH 2007 (theo doi)_Worksheet in D: My Documents Ke Hoach KH cac nam Nam 2014 Bao cao ve Ke hoach nam 2014 ( Hoan chinh sau TL voi Bo KH) 3 2" xfId="32471"/>
    <cellStyle name="1_KH 2007 (theo doi)_Worksheet in D: My Documents Ke Hoach KH cac nam Nam 2014 Bao cao ve Ke hoach nam 2014 ( Hoan chinh sau TL voi Bo KH) 4" xfId="16058"/>
    <cellStyle name="1_KH 2007 (theo doi)_Worksheet in D: My Documents Ke Hoach KH cac nam Nam 2014 Bao cao ve Ke hoach nam 2014 ( Hoan chinh sau TL voi Bo KH) 4 2" xfId="32472"/>
    <cellStyle name="1_KH 2007 (theo doi)_Worksheet in D: My Documents Ke Hoach KH cac nam Nam 2014 Bao cao ve Ke hoach nam 2014 ( Hoan chinh sau TL voi Bo KH) 5" xfId="16059"/>
    <cellStyle name="1_KH 2007 (theo doi)_Worksheet in D: My Documents Ke Hoach KH cac nam Nam 2014 Bao cao ve Ke hoach nam 2014 ( Hoan chinh sau TL voi Bo KH) 5 2" xfId="32473"/>
    <cellStyle name="1_KH 2007 (theo doi)_Worksheet in D: My Documents Ke Hoach KH cac nam Nam 2014 Bao cao ve Ke hoach nam 2014 ( Hoan chinh sau TL voi Bo KH) 6" xfId="32466"/>
    <cellStyle name="1_Kh ql62 (2010) 11-09" xfId="1178"/>
    <cellStyle name="1_KH TPCP vung TNB (03-1-2012)" xfId="1179"/>
    <cellStyle name="1_Khung 2012" xfId="1180"/>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NTHOC" xfId="16060"/>
    <cellStyle name="1_NTHOC_1 Bieu 6 thang nam 2011" xfId="16061"/>
    <cellStyle name="1_NTHOC_1 Bieu 6 thang nam 2011 2" xfId="16062"/>
    <cellStyle name="1_NTHOC_1 Bieu 6 thang nam 2011 3" xfId="32474"/>
    <cellStyle name="1_NTHOC_1 Bieu 6 thang nam 2011_BC von DTPT 6 thang 2012" xfId="16063"/>
    <cellStyle name="1_NTHOC_1 Bieu 6 thang nam 2011_BC von DTPT 6 thang 2012 2" xfId="16064"/>
    <cellStyle name="1_NTHOC_1 Bieu 6 thang nam 2011_BC von DTPT 6 thang 2012 3" xfId="32475"/>
    <cellStyle name="1_NTHOC_1 Bieu 6 thang nam 2011_Bieu du thao QD von ho tro co MT" xfId="16065"/>
    <cellStyle name="1_NTHOC_1 Bieu 6 thang nam 2011_Bieu du thao QD von ho tro co MT 2" xfId="16066"/>
    <cellStyle name="1_NTHOC_1 Bieu 6 thang nam 2011_Bieu du thao QD von ho tro co MT 3" xfId="32476"/>
    <cellStyle name="1_NTHOC_1 Bieu 6 thang nam 2011_Ke hoach 2012 (theo doi)" xfId="16067"/>
    <cellStyle name="1_NTHOC_1 Bieu 6 thang nam 2011_Ke hoach 2012 (theo doi) 2" xfId="16068"/>
    <cellStyle name="1_NTHOC_1 Bieu 6 thang nam 2011_Ke hoach 2012 (theo doi) 3" xfId="32477"/>
    <cellStyle name="1_NTHOC_1 Bieu 6 thang nam 2011_Ke hoach 2012 theo doi (giai ngan 30.6.12)" xfId="16069"/>
    <cellStyle name="1_NTHOC_1 Bieu 6 thang nam 2011_Ke hoach 2012 theo doi (giai ngan 30.6.12) 2" xfId="16070"/>
    <cellStyle name="1_NTHOC_1 Bieu 6 thang nam 2011_Ke hoach 2012 theo doi (giai ngan 30.6.12) 3" xfId="32478"/>
    <cellStyle name="1_NTHOC_Bao cao tinh hinh thuc hien KH 2009 den 31-01-10" xfId="16071"/>
    <cellStyle name="1_NTHOC_Bao cao tinh hinh thuc hien KH 2009 den 31-01-10 2" xfId="16072"/>
    <cellStyle name="1_NTHOC_Bao cao tinh hinh thuc hien KH 2009 den 31-01-10 3" xfId="32479"/>
    <cellStyle name="1_NTHOC_Bao cao tinh hinh thuc hien KH 2009 den 31-01-10_BC von DTPT 6 thang 2012" xfId="16073"/>
    <cellStyle name="1_NTHOC_Bao cao tinh hinh thuc hien KH 2009 den 31-01-10_BC von DTPT 6 thang 2012 2" xfId="16074"/>
    <cellStyle name="1_NTHOC_Bao cao tinh hinh thuc hien KH 2009 den 31-01-10_BC von DTPT 6 thang 2012 3" xfId="32480"/>
    <cellStyle name="1_NTHOC_Bao cao tinh hinh thuc hien KH 2009 den 31-01-10_Bieu du thao QD von ho tro co MT" xfId="16075"/>
    <cellStyle name="1_NTHOC_Bao cao tinh hinh thuc hien KH 2009 den 31-01-10_Bieu du thao QD von ho tro co MT 2" xfId="16076"/>
    <cellStyle name="1_NTHOC_Bao cao tinh hinh thuc hien KH 2009 den 31-01-10_Bieu du thao QD von ho tro co MT 3" xfId="32481"/>
    <cellStyle name="1_NTHOC_Bao cao tinh hinh thuc hien KH 2009 den 31-01-10_Ke hoach 2012 (theo doi)" xfId="16077"/>
    <cellStyle name="1_NTHOC_Bao cao tinh hinh thuc hien KH 2009 den 31-01-10_Ke hoach 2012 (theo doi) 2" xfId="16078"/>
    <cellStyle name="1_NTHOC_Bao cao tinh hinh thuc hien KH 2009 den 31-01-10_Ke hoach 2012 (theo doi) 3" xfId="32482"/>
    <cellStyle name="1_NTHOC_Bao cao tinh hinh thuc hien KH 2009 den 31-01-10_Ke hoach 2012 theo doi (giai ngan 30.6.12)" xfId="16079"/>
    <cellStyle name="1_NTHOC_Bao cao tinh hinh thuc hien KH 2009 den 31-01-10_Ke hoach 2012 theo doi (giai ngan 30.6.12) 2" xfId="16080"/>
    <cellStyle name="1_NTHOC_Bao cao tinh hinh thuc hien KH 2009 den 31-01-10_Ke hoach 2012 theo doi (giai ngan 30.6.12) 3" xfId="32483"/>
    <cellStyle name="1_NTHOC_BC cong trinh trong diem" xfId="16081"/>
    <cellStyle name="1_NTHOC_BC cong trinh trong diem 2" xfId="16082"/>
    <cellStyle name="1_NTHOC_BC cong trinh trong diem 3" xfId="32484"/>
    <cellStyle name="1_NTHOC_BC cong trinh trong diem_BC von DTPT 6 thang 2012" xfId="16083"/>
    <cellStyle name="1_NTHOC_BC cong trinh trong diem_BC von DTPT 6 thang 2012 2" xfId="16084"/>
    <cellStyle name="1_NTHOC_BC cong trinh trong diem_BC von DTPT 6 thang 2012 3" xfId="32485"/>
    <cellStyle name="1_NTHOC_BC cong trinh trong diem_Bieu du thao QD von ho tro co MT" xfId="16085"/>
    <cellStyle name="1_NTHOC_BC cong trinh trong diem_Bieu du thao QD von ho tro co MT 2" xfId="16086"/>
    <cellStyle name="1_NTHOC_BC cong trinh trong diem_Bieu du thao QD von ho tro co MT 3" xfId="32486"/>
    <cellStyle name="1_NTHOC_BC cong trinh trong diem_Ke hoach 2012 (theo doi)" xfId="16087"/>
    <cellStyle name="1_NTHOC_BC cong trinh trong diem_Ke hoach 2012 (theo doi) 2" xfId="16088"/>
    <cellStyle name="1_NTHOC_BC cong trinh trong diem_Ke hoach 2012 (theo doi) 3" xfId="32487"/>
    <cellStyle name="1_NTHOC_BC cong trinh trong diem_Ke hoach 2012 theo doi (giai ngan 30.6.12)" xfId="16089"/>
    <cellStyle name="1_NTHOC_BC cong trinh trong diem_Ke hoach 2012 theo doi (giai ngan 30.6.12) 2" xfId="16090"/>
    <cellStyle name="1_NTHOC_BC cong trinh trong diem_Ke hoach 2012 theo doi (giai ngan 30.6.12) 3" xfId="32488"/>
    <cellStyle name="1_NTHOC_BC von DTPT 6 thang 2012" xfId="16091"/>
    <cellStyle name="1_NTHOC_Bieu 01 UB(hung)" xfId="16092"/>
    <cellStyle name="1_NTHOC_Bieu 01 UB(hung) 2" xfId="16093"/>
    <cellStyle name="1_NTHOC_Bieu 01 UB(hung) 3" xfId="32489"/>
    <cellStyle name="1_NTHOC_Bieu du thao QD von ho tro co MT" xfId="16094"/>
    <cellStyle name="1_NTHOC_Chi tieu 5 nam" xfId="16095"/>
    <cellStyle name="1_NTHOC_Chi tieu 5 nam_BC cong trinh trong diem" xfId="16096"/>
    <cellStyle name="1_NTHOC_Chi tieu 5 nam_BC cong trinh trong diem_BC von DTPT 6 thang 2012" xfId="16097"/>
    <cellStyle name="1_NTHOC_Chi tieu 5 nam_BC cong trinh trong diem_Bieu du thao QD von ho tro co MT" xfId="16098"/>
    <cellStyle name="1_NTHOC_Chi tieu 5 nam_BC cong trinh trong diem_Ke hoach 2012 (theo doi)" xfId="16099"/>
    <cellStyle name="1_NTHOC_Chi tieu 5 nam_BC cong trinh trong diem_Ke hoach 2012 theo doi (giai ngan 30.6.12)" xfId="16100"/>
    <cellStyle name="1_NTHOC_Chi tieu 5 nam_BC von DTPT 6 thang 2012" xfId="16101"/>
    <cellStyle name="1_NTHOC_Chi tieu 5 nam_Bieu du thao QD von ho tro co MT" xfId="16102"/>
    <cellStyle name="1_NTHOC_Chi tieu 5 nam_Ke hoach 2012 (theo doi)" xfId="16103"/>
    <cellStyle name="1_NTHOC_Chi tieu 5 nam_Ke hoach 2012 theo doi (giai ngan 30.6.12)" xfId="16104"/>
    <cellStyle name="1_NTHOC_Chi tieu 5 nam_pvhung.skhdt 20117113152041 Danh muc cong trinh trong diem" xfId="16105"/>
    <cellStyle name="1_NTHOC_Chi tieu 5 nam_pvhung.skhdt 20117113152041 Danh muc cong trinh trong diem_BC von DTPT 6 thang 2012" xfId="16106"/>
    <cellStyle name="1_NTHOC_Chi tieu 5 nam_pvhung.skhdt 20117113152041 Danh muc cong trinh trong diem_Bieu du thao QD von ho tro co MT" xfId="16107"/>
    <cellStyle name="1_NTHOC_Chi tieu 5 nam_pvhung.skhdt 20117113152041 Danh muc cong trinh trong diem_Ke hoach 2012 (theo doi)" xfId="16108"/>
    <cellStyle name="1_NTHOC_Chi tieu 5 nam_pvhung.skhdt 20117113152041 Danh muc cong trinh trong diem_Ke hoach 2012 theo doi (giai ngan 30.6.12)" xfId="16109"/>
    <cellStyle name="1_NTHOC_Dang ky phan khai von ODA (gui Bo)" xfId="16110"/>
    <cellStyle name="1_NTHOC_Dang ky phan khai von ODA (gui Bo)_BC von DTPT 6 thang 2012" xfId="16111"/>
    <cellStyle name="1_NTHOC_Dang ky phan khai von ODA (gui Bo)_Bieu du thao QD von ho tro co MT" xfId="16112"/>
    <cellStyle name="1_NTHOC_Dang ky phan khai von ODA (gui Bo)_Ke hoach 2012 theo doi (giai ngan 30.6.12)" xfId="16113"/>
    <cellStyle name="1_NTHOC_DK bo tri lai (chinh thuc)" xfId="16114"/>
    <cellStyle name="1_NTHOC_DK bo tri lai (chinh thuc)_BC von DTPT 6 thang 2012" xfId="16115"/>
    <cellStyle name="1_NTHOC_DK bo tri lai (chinh thuc)_Bieu du thao QD von ho tro co MT" xfId="16116"/>
    <cellStyle name="1_NTHOC_DK bo tri lai (chinh thuc)_Ke hoach 2012 (theo doi)" xfId="16117"/>
    <cellStyle name="1_NTHOC_DK bo tri lai (chinh thuc)_Ke hoach 2012 theo doi (giai ngan 30.6.12)" xfId="16118"/>
    <cellStyle name="1_NTHOC_Ke hoach 2012 (theo doi)" xfId="16119"/>
    <cellStyle name="1_NTHOC_Ke hoach 2012 theo doi (giai ngan 30.6.12)" xfId="16120"/>
    <cellStyle name="1_NTHOC_Ke hoach nam 2013 nguon MT(theo doi) den 31-5-13" xfId="16121"/>
    <cellStyle name="1_NTHOC_pvhung.skhdt 20117113152041 Danh muc cong trinh trong diem" xfId="16122"/>
    <cellStyle name="1_NTHOC_pvhung.skhdt 20117113152041 Danh muc cong trinh trong diem 2" xfId="16123"/>
    <cellStyle name="1_NTHOC_pvhung.skhdt 20117113152041 Danh muc cong trinh trong diem 3" xfId="32490"/>
    <cellStyle name="1_NTHOC_pvhung.skhdt 20117113152041 Danh muc cong trinh trong diem_BC von DTPT 6 thang 2012" xfId="16124"/>
    <cellStyle name="1_NTHOC_pvhung.skhdt 20117113152041 Danh muc cong trinh trong diem_BC von DTPT 6 thang 2012 2" xfId="16125"/>
    <cellStyle name="1_NTHOC_pvhung.skhdt 20117113152041 Danh muc cong trinh trong diem_BC von DTPT 6 thang 2012 3" xfId="32491"/>
    <cellStyle name="1_NTHOC_pvhung.skhdt 20117113152041 Danh muc cong trinh trong diem_Bieu du thao QD von ho tro co MT" xfId="16126"/>
    <cellStyle name="1_NTHOC_pvhung.skhdt 20117113152041 Danh muc cong trinh trong diem_Bieu du thao QD von ho tro co MT 2" xfId="16127"/>
    <cellStyle name="1_NTHOC_pvhung.skhdt 20117113152041 Danh muc cong trinh trong diem_Bieu du thao QD von ho tro co MT 3" xfId="32492"/>
    <cellStyle name="1_NTHOC_pvhung.skhdt 20117113152041 Danh muc cong trinh trong diem_Ke hoach 2012 (theo doi)" xfId="16128"/>
    <cellStyle name="1_NTHOC_pvhung.skhdt 20117113152041 Danh muc cong trinh trong diem_Ke hoach 2012 (theo doi) 2" xfId="16129"/>
    <cellStyle name="1_NTHOC_pvhung.skhdt 20117113152041 Danh muc cong trinh trong diem_Ke hoach 2012 (theo doi) 3" xfId="32493"/>
    <cellStyle name="1_NTHOC_pvhung.skhdt 20117113152041 Danh muc cong trinh trong diem_Ke hoach 2012 theo doi (giai ngan 30.6.12)" xfId="16130"/>
    <cellStyle name="1_NTHOC_pvhung.skhdt 20117113152041 Danh muc cong trinh trong diem_Ke hoach 2012 theo doi (giai ngan 30.6.12) 2" xfId="16131"/>
    <cellStyle name="1_NTHOC_pvhung.skhdt 20117113152041 Danh muc cong trinh trong diem_Ke hoach 2012 theo doi (giai ngan 30.6.12) 3" xfId="32494"/>
    <cellStyle name="1_NTHOC_Ra soat KH 2009 (chinh thuc o nha)" xfId="16132"/>
    <cellStyle name="1_NTHOC_Ra soat KH 2009 (chinh thuc o nha)_BC von DTPT 6 thang 2012" xfId="16133"/>
    <cellStyle name="1_NTHOC_Ra soat KH 2009 (chinh thuc o nha)_Bieu du thao QD von ho tro co MT" xfId="16134"/>
    <cellStyle name="1_NTHOC_Ra soat KH 2009 (chinh thuc o nha)_Ke hoach 2012 (theo doi)" xfId="16135"/>
    <cellStyle name="1_NTHOC_Ra soat KH 2009 (chinh thuc o nha)_Ke hoach 2012 theo doi (giai ngan 30.6.12)" xfId="16136"/>
    <cellStyle name="1_NTHOC_Tong hop so lieu" xfId="16137"/>
    <cellStyle name="1_NTHOC_Tong hop so lieu_BC cong trinh trong diem" xfId="16138"/>
    <cellStyle name="1_NTHOC_Tong hop so lieu_BC cong trinh trong diem_BC von DTPT 6 thang 2012" xfId="16139"/>
    <cellStyle name="1_NTHOC_Tong hop so lieu_BC cong trinh trong diem_Bieu du thao QD von ho tro co MT" xfId="16140"/>
    <cellStyle name="1_NTHOC_Tong hop so lieu_BC cong trinh trong diem_Ke hoach 2012 (theo doi)" xfId="16141"/>
    <cellStyle name="1_NTHOC_Tong hop so lieu_BC cong trinh trong diem_Ke hoach 2012 theo doi (giai ngan 30.6.12)" xfId="16142"/>
    <cellStyle name="1_NTHOC_Tong hop so lieu_BC von DTPT 6 thang 2012" xfId="16143"/>
    <cellStyle name="1_NTHOC_Tong hop so lieu_Bieu du thao QD von ho tro co MT" xfId="16144"/>
    <cellStyle name="1_NTHOC_Tong hop so lieu_Ke hoach 2012 (theo doi)" xfId="16145"/>
    <cellStyle name="1_NTHOC_Tong hop so lieu_Ke hoach 2012 theo doi (giai ngan 30.6.12)" xfId="16146"/>
    <cellStyle name="1_NTHOC_Tong hop so lieu_pvhung.skhdt 20117113152041 Danh muc cong trinh trong diem" xfId="16147"/>
    <cellStyle name="1_NTHOC_Tong hop so lieu_pvhung.skhdt 20117113152041 Danh muc cong trinh trong diem_BC von DTPT 6 thang 2012" xfId="16148"/>
    <cellStyle name="1_NTHOC_Tong hop so lieu_pvhung.skhdt 20117113152041 Danh muc cong trinh trong diem_Bieu du thao QD von ho tro co MT" xfId="16149"/>
    <cellStyle name="1_NTHOC_Tong hop so lieu_pvhung.skhdt 20117113152041 Danh muc cong trinh trong diem_Ke hoach 2012 (theo doi)" xfId="16150"/>
    <cellStyle name="1_NTHOC_Tong hop so lieu_pvhung.skhdt 20117113152041 Danh muc cong trinh trong diem_Ke hoach 2012 theo doi (giai ngan 30.6.12)" xfId="16151"/>
    <cellStyle name="1_NTHOC_Tong hop theo doi von TPCP" xfId="16152"/>
    <cellStyle name="1_NTHOC_Tong hop theo doi von TPCP (BC)" xfId="16153"/>
    <cellStyle name="1_NTHOC_Tong hop theo doi von TPCP (BC)_BC von DTPT 6 thang 2012" xfId="16154"/>
    <cellStyle name="1_NTHOC_Tong hop theo doi von TPCP (BC)_Bieu du thao QD von ho tro co MT" xfId="16155"/>
    <cellStyle name="1_NTHOC_Tong hop theo doi von TPCP (BC)_Ke hoach 2012 (theo doi)" xfId="16156"/>
    <cellStyle name="1_NTHOC_Tong hop theo doi von TPCP (BC)_Ke hoach 2012 theo doi (giai ngan 30.6.12)" xfId="16157"/>
    <cellStyle name="1_NTHOC_Tong hop theo doi von TPCP_BC von DTPT 6 thang 2012" xfId="16158"/>
    <cellStyle name="1_NTHOC_Tong hop theo doi von TPCP_Bieu du thao QD von ho tro co MT" xfId="16159"/>
    <cellStyle name="1_NTHOC_Tong hop theo doi von TPCP_Dang ky phan khai von ODA (gui Bo)" xfId="16160"/>
    <cellStyle name="1_NTHOC_Tong hop theo doi von TPCP_Dang ky phan khai von ODA (gui Bo)_BC von DTPT 6 thang 2012" xfId="16161"/>
    <cellStyle name="1_NTHOC_Tong hop theo doi von TPCP_Dang ky phan khai von ODA (gui Bo)_Bieu du thao QD von ho tro co MT" xfId="16162"/>
    <cellStyle name="1_NTHOC_Tong hop theo doi von TPCP_Dang ky phan khai von ODA (gui Bo)_Ke hoach 2012 theo doi (giai ngan 30.6.12)" xfId="16163"/>
    <cellStyle name="1_NTHOC_Tong hop theo doi von TPCP_Ke hoach 2012 (theo doi)" xfId="16164"/>
    <cellStyle name="1_NTHOC_Tong hop theo doi von TPCP_Ke hoach 2012 theo doi (giai ngan 30.6.12)" xfId="16165"/>
    <cellStyle name="1_NTHOC_Worksheet in D: My Documents Ke Hoach KH cac nam Nam 2014 Bao cao ve Ke hoach nam 2014 ( Hoan chinh sau TL voi Bo KH)" xfId="16166"/>
    <cellStyle name="1_pvhung.skhdt 20117113152041 Danh muc cong trinh trong diem" xfId="16167"/>
    <cellStyle name="1_pvhung.skhdt 20117113152041 Danh muc cong trinh trong diem 2" xfId="16168"/>
    <cellStyle name="1_pvhung.skhdt 20117113152041 Danh muc cong trinh trong diem 2 2" xfId="16169"/>
    <cellStyle name="1_pvhung.skhdt 20117113152041 Danh muc cong trinh trong diem 2 2 2" xfId="16170"/>
    <cellStyle name="1_pvhung.skhdt 20117113152041 Danh muc cong trinh trong diem 2 2 2 2" xfId="32498"/>
    <cellStyle name="1_pvhung.skhdt 20117113152041 Danh muc cong trinh trong diem 2 2 3" xfId="16171"/>
    <cellStyle name="1_pvhung.skhdt 20117113152041 Danh muc cong trinh trong diem 2 2 3 2" xfId="32499"/>
    <cellStyle name="1_pvhung.skhdt 20117113152041 Danh muc cong trinh trong diem 2 2 4" xfId="16172"/>
    <cellStyle name="1_pvhung.skhdt 20117113152041 Danh muc cong trinh trong diem 2 2 4 2" xfId="32500"/>
    <cellStyle name="1_pvhung.skhdt 20117113152041 Danh muc cong trinh trong diem 2 2 5" xfId="32497"/>
    <cellStyle name="1_pvhung.skhdt 20117113152041 Danh muc cong trinh trong diem 2 3" xfId="16173"/>
    <cellStyle name="1_pvhung.skhdt 20117113152041 Danh muc cong trinh trong diem 2 3 2" xfId="32501"/>
    <cellStyle name="1_pvhung.skhdt 20117113152041 Danh muc cong trinh trong diem 2 4" xfId="16174"/>
    <cellStyle name="1_pvhung.skhdt 20117113152041 Danh muc cong trinh trong diem 2 4 2" xfId="32502"/>
    <cellStyle name="1_pvhung.skhdt 20117113152041 Danh muc cong trinh trong diem 2 5" xfId="16175"/>
    <cellStyle name="1_pvhung.skhdt 20117113152041 Danh muc cong trinh trong diem 2 5 2" xfId="32503"/>
    <cellStyle name="1_pvhung.skhdt 20117113152041 Danh muc cong trinh trong diem 2 6" xfId="32496"/>
    <cellStyle name="1_pvhung.skhdt 20117113152041 Danh muc cong trinh trong diem 3" xfId="16176"/>
    <cellStyle name="1_pvhung.skhdt 20117113152041 Danh muc cong trinh trong diem 3 2" xfId="16177"/>
    <cellStyle name="1_pvhung.skhdt 20117113152041 Danh muc cong trinh trong diem 3 2 2" xfId="32505"/>
    <cellStyle name="1_pvhung.skhdt 20117113152041 Danh muc cong trinh trong diem 3 3" xfId="16178"/>
    <cellStyle name="1_pvhung.skhdt 20117113152041 Danh muc cong trinh trong diem 3 3 2" xfId="32506"/>
    <cellStyle name="1_pvhung.skhdt 20117113152041 Danh muc cong trinh trong diem 3 4" xfId="16179"/>
    <cellStyle name="1_pvhung.skhdt 20117113152041 Danh muc cong trinh trong diem 3 4 2" xfId="32507"/>
    <cellStyle name="1_pvhung.skhdt 20117113152041 Danh muc cong trinh trong diem 3 5" xfId="32504"/>
    <cellStyle name="1_pvhung.skhdt 20117113152041 Danh muc cong trinh trong diem 4" xfId="16180"/>
    <cellStyle name="1_pvhung.skhdt 20117113152041 Danh muc cong trinh trong diem 4 2" xfId="32508"/>
    <cellStyle name="1_pvhung.skhdt 20117113152041 Danh muc cong trinh trong diem 5" xfId="16181"/>
    <cellStyle name="1_pvhung.skhdt 20117113152041 Danh muc cong trinh trong diem 5 2" xfId="32509"/>
    <cellStyle name="1_pvhung.skhdt 20117113152041 Danh muc cong trinh trong diem 6" xfId="16182"/>
    <cellStyle name="1_pvhung.skhdt 20117113152041 Danh muc cong trinh trong diem 6 2" xfId="32510"/>
    <cellStyle name="1_pvhung.skhdt 20117113152041 Danh muc cong trinh trong diem 7" xfId="32495"/>
    <cellStyle name="1_pvhung.skhdt 20117113152041 Danh muc cong trinh trong diem_BC von DTPT 6 thang 2012" xfId="16183"/>
    <cellStyle name="1_pvhung.skhdt 20117113152041 Danh muc cong trinh trong diem_BC von DTPT 6 thang 2012 2" xfId="16184"/>
    <cellStyle name="1_pvhung.skhdt 20117113152041 Danh muc cong trinh trong diem_BC von DTPT 6 thang 2012 2 2" xfId="16185"/>
    <cellStyle name="1_pvhung.skhdt 20117113152041 Danh muc cong trinh trong diem_BC von DTPT 6 thang 2012 2 2 2" xfId="16186"/>
    <cellStyle name="1_pvhung.skhdt 20117113152041 Danh muc cong trinh trong diem_BC von DTPT 6 thang 2012 2 2 2 2" xfId="32514"/>
    <cellStyle name="1_pvhung.skhdt 20117113152041 Danh muc cong trinh trong diem_BC von DTPT 6 thang 2012 2 2 3" xfId="16187"/>
    <cellStyle name="1_pvhung.skhdt 20117113152041 Danh muc cong trinh trong diem_BC von DTPT 6 thang 2012 2 2 3 2" xfId="32515"/>
    <cellStyle name="1_pvhung.skhdt 20117113152041 Danh muc cong trinh trong diem_BC von DTPT 6 thang 2012 2 2 4" xfId="16188"/>
    <cellStyle name="1_pvhung.skhdt 20117113152041 Danh muc cong trinh trong diem_BC von DTPT 6 thang 2012 2 2 4 2" xfId="32516"/>
    <cellStyle name="1_pvhung.skhdt 20117113152041 Danh muc cong trinh trong diem_BC von DTPT 6 thang 2012 2 2 5" xfId="32513"/>
    <cellStyle name="1_pvhung.skhdt 20117113152041 Danh muc cong trinh trong diem_BC von DTPT 6 thang 2012 2 3" xfId="16189"/>
    <cellStyle name="1_pvhung.skhdt 20117113152041 Danh muc cong trinh trong diem_BC von DTPT 6 thang 2012 2 3 2" xfId="32517"/>
    <cellStyle name="1_pvhung.skhdt 20117113152041 Danh muc cong trinh trong diem_BC von DTPT 6 thang 2012 2 4" xfId="16190"/>
    <cellStyle name="1_pvhung.skhdt 20117113152041 Danh muc cong trinh trong diem_BC von DTPT 6 thang 2012 2 4 2" xfId="32518"/>
    <cellStyle name="1_pvhung.skhdt 20117113152041 Danh muc cong trinh trong diem_BC von DTPT 6 thang 2012 2 5" xfId="16191"/>
    <cellStyle name="1_pvhung.skhdt 20117113152041 Danh muc cong trinh trong diem_BC von DTPT 6 thang 2012 2 5 2" xfId="32519"/>
    <cellStyle name="1_pvhung.skhdt 20117113152041 Danh muc cong trinh trong diem_BC von DTPT 6 thang 2012 2 6" xfId="32512"/>
    <cellStyle name="1_pvhung.skhdt 20117113152041 Danh muc cong trinh trong diem_BC von DTPT 6 thang 2012 3" xfId="16192"/>
    <cellStyle name="1_pvhung.skhdt 20117113152041 Danh muc cong trinh trong diem_BC von DTPT 6 thang 2012 3 2" xfId="16193"/>
    <cellStyle name="1_pvhung.skhdt 20117113152041 Danh muc cong trinh trong diem_BC von DTPT 6 thang 2012 3 2 2" xfId="32521"/>
    <cellStyle name="1_pvhung.skhdt 20117113152041 Danh muc cong trinh trong diem_BC von DTPT 6 thang 2012 3 3" xfId="16194"/>
    <cellStyle name="1_pvhung.skhdt 20117113152041 Danh muc cong trinh trong diem_BC von DTPT 6 thang 2012 3 3 2" xfId="32522"/>
    <cellStyle name="1_pvhung.skhdt 20117113152041 Danh muc cong trinh trong diem_BC von DTPT 6 thang 2012 3 4" xfId="16195"/>
    <cellStyle name="1_pvhung.skhdt 20117113152041 Danh muc cong trinh trong diem_BC von DTPT 6 thang 2012 3 4 2" xfId="32523"/>
    <cellStyle name="1_pvhung.skhdt 20117113152041 Danh muc cong trinh trong diem_BC von DTPT 6 thang 2012 3 5" xfId="32520"/>
    <cellStyle name="1_pvhung.skhdt 20117113152041 Danh muc cong trinh trong diem_BC von DTPT 6 thang 2012 4" xfId="16196"/>
    <cellStyle name="1_pvhung.skhdt 20117113152041 Danh muc cong trinh trong diem_BC von DTPT 6 thang 2012 4 2" xfId="32524"/>
    <cellStyle name="1_pvhung.skhdt 20117113152041 Danh muc cong trinh trong diem_BC von DTPT 6 thang 2012 5" xfId="16197"/>
    <cellStyle name="1_pvhung.skhdt 20117113152041 Danh muc cong trinh trong diem_BC von DTPT 6 thang 2012 5 2" xfId="32525"/>
    <cellStyle name="1_pvhung.skhdt 20117113152041 Danh muc cong trinh trong diem_BC von DTPT 6 thang 2012 6" xfId="16198"/>
    <cellStyle name="1_pvhung.skhdt 20117113152041 Danh muc cong trinh trong diem_BC von DTPT 6 thang 2012 6 2" xfId="32526"/>
    <cellStyle name="1_pvhung.skhdt 20117113152041 Danh muc cong trinh trong diem_BC von DTPT 6 thang 2012 7" xfId="32511"/>
    <cellStyle name="1_pvhung.skhdt 20117113152041 Danh muc cong trinh trong diem_Bieu du thao QD von ho tro co MT" xfId="16199"/>
    <cellStyle name="1_pvhung.skhdt 20117113152041 Danh muc cong trinh trong diem_Bieu du thao QD von ho tro co MT 2" xfId="16200"/>
    <cellStyle name="1_pvhung.skhdt 20117113152041 Danh muc cong trinh trong diem_Bieu du thao QD von ho tro co MT 2 2" xfId="16201"/>
    <cellStyle name="1_pvhung.skhdt 20117113152041 Danh muc cong trinh trong diem_Bieu du thao QD von ho tro co MT 2 2 2" xfId="16202"/>
    <cellStyle name="1_pvhung.skhdt 20117113152041 Danh muc cong trinh trong diem_Bieu du thao QD von ho tro co MT 2 2 2 2" xfId="32530"/>
    <cellStyle name="1_pvhung.skhdt 20117113152041 Danh muc cong trinh trong diem_Bieu du thao QD von ho tro co MT 2 2 3" xfId="16203"/>
    <cellStyle name="1_pvhung.skhdt 20117113152041 Danh muc cong trinh trong diem_Bieu du thao QD von ho tro co MT 2 2 3 2" xfId="32531"/>
    <cellStyle name="1_pvhung.skhdt 20117113152041 Danh muc cong trinh trong diem_Bieu du thao QD von ho tro co MT 2 2 4" xfId="16204"/>
    <cellStyle name="1_pvhung.skhdt 20117113152041 Danh muc cong trinh trong diem_Bieu du thao QD von ho tro co MT 2 2 4 2" xfId="32532"/>
    <cellStyle name="1_pvhung.skhdt 20117113152041 Danh muc cong trinh trong diem_Bieu du thao QD von ho tro co MT 2 2 5" xfId="32529"/>
    <cellStyle name="1_pvhung.skhdt 20117113152041 Danh muc cong trinh trong diem_Bieu du thao QD von ho tro co MT 2 3" xfId="16205"/>
    <cellStyle name="1_pvhung.skhdt 20117113152041 Danh muc cong trinh trong diem_Bieu du thao QD von ho tro co MT 2 3 2" xfId="32533"/>
    <cellStyle name="1_pvhung.skhdt 20117113152041 Danh muc cong trinh trong diem_Bieu du thao QD von ho tro co MT 2 4" xfId="16206"/>
    <cellStyle name="1_pvhung.skhdt 20117113152041 Danh muc cong trinh trong diem_Bieu du thao QD von ho tro co MT 2 4 2" xfId="32534"/>
    <cellStyle name="1_pvhung.skhdt 20117113152041 Danh muc cong trinh trong diem_Bieu du thao QD von ho tro co MT 2 5" xfId="16207"/>
    <cellStyle name="1_pvhung.skhdt 20117113152041 Danh muc cong trinh trong diem_Bieu du thao QD von ho tro co MT 2 5 2" xfId="32535"/>
    <cellStyle name="1_pvhung.skhdt 20117113152041 Danh muc cong trinh trong diem_Bieu du thao QD von ho tro co MT 2 6" xfId="32528"/>
    <cellStyle name="1_pvhung.skhdt 20117113152041 Danh muc cong trinh trong diem_Bieu du thao QD von ho tro co MT 3" xfId="16208"/>
    <cellStyle name="1_pvhung.skhdt 20117113152041 Danh muc cong trinh trong diem_Bieu du thao QD von ho tro co MT 3 2" xfId="16209"/>
    <cellStyle name="1_pvhung.skhdt 20117113152041 Danh muc cong trinh trong diem_Bieu du thao QD von ho tro co MT 3 2 2" xfId="32537"/>
    <cellStyle name="1_pvhung.skhdt 20117113152041 Danh muc cong trinh trong diem_Bieu du thao QD von ho tro co MT 3 3" xfId="16210"/>
    <cellStyle name="1_pvhung.skhdt 20117113152041 Danh muc cong trinh trong diem_Bieu du thao QD von ho tro co MT 3 3 2" xfId="32538"/>
    <cellStyle name="1_pvhung.skhdt 20117113152041 Danh muc cong trinh trong diem_Bieu du thao QD von ho tro co MT 3 4" xfId="16211"/>
    <cellStyle name="1_pvhung.skhdt 20117113152041 Danh muc cong trinh trong diem_Bieu du thao QD von ho tro co MT 3 4 2" xfId="32539"/>
    <cellStyle name="1_pvhung.skhdt 20117113152041 Danh muc cong trinh trong diem_Bieu du thao QD von ho tro co MT 3 5" xfId="32536"/>
    <cellStyle name="1_pvhung.skhdt 20117113152041 Danh muc cong trinh trong diem_Bieu du thao QD von ho tro co MT 4" xfId="16212"/>
    <cellStyle name="1_pvhung.skhdt 20117113152041 Danh muc cong trinh trong diem_Bieu du thao QD von ho tro co MT 4 2" xfId="32540"/>
    <cellStyle name="1_pvhung.skhdt 20117113152041 Danh muc cong trinh trong diem_Bieu du thao QD von ho tro co MT 5" xfId="16213"/>
    <cellStyle name="1_pvhung.skhdt 20117113152041 Danh muc cong trinh trong diem_Bieu du thao QD von ho tro co MT 5 2" xfId="32541"/>
    <cellStyle name="1_pvhung.skhdt 20117113152041 Danh muc cong trinh trong diem_Bieu du thao QD von ho tro co MT 6" xfId="16214"/>
    <cellStyle name="1_pvhung.skhdt 20117113152041 Danh muc cong trinh trong diem_Bieu du thao QD von ho tro co MT 6 2" xfId="32542"/>
    <cellStyle name="1_pvhung.skhdt 20117113152041 Danh muc cong trinh trong diem_Bieu du thao QD von ho tro co MT 7" xfId="32527"/>
    <cellStyle name="1_pvhung.skhdt 20117113152041 Danh muc cong trinh trong diem_Ke hoach 2012 (theo doi)" xfId="16215"/>
    <cellStyle name="1_pvhung.skhdt 20117113152041 Danh muc cong trinh trong diem_Ke hoach 2012 (theo doi) 2" xfId="16216"/>
    <cellStyle name="1_pvhung.skhdt 20117113152041 Danh muc cong trinh trong diem_Ke hoach 2012 (theo doi) 2 2" xfId="16217"/>
    <cellStyle name="1_pvhung.skhdt 20117113152041 Danh muc cong trinh trong diem_Ke hoach 2012 (theo doi) 2 2 2" xfId="16218"/>
    <cellStyle name="1_pvhung.skhdt 20117113152041 Danh muc cong trinh trong diem_Ke hoach 2012 (theo doi) 2 2 2 2" xfId="32546"/>
    <cellStyle name="1_pvhung.skhdt 20117113152041 Danh muc cong trinh trong diem_Ke hoach 2012 (theo doi) 2 2 3" xfId="16219"/>
    <cellStyle name="1_pvhung.skhdt 20117113152041 Danh muc cong trinh trong diem_Ke hoach 2012 (theo doi) 2 2 3 2" xfId="32547"/>
    <cellStyle name="1_pvhung.skhdt 20117113152041 Danh muc cong trinh trong diem_Ke hoach 2012 (theo doi) 2 2 4" xfId="16220"/>
    <cellStyle name="1_pvhung.skhdt 20117113152041 Danh muc cong trinh trong diem_Ke hoach 2012 (theo doi) 2 2 4 2" xfId="32548"/>
    <cellStyle name="1_pvhung.skhdt 20117113152041 Danh muc cong trinh trong diem_Ke hoach 2012 (theo doi) 2 2 5" xfId="32545"/>
    <cellStyle name="1_pvhung.skhdt 20117113152041 Danh muc cong trinh trong diem_Ke hoach 2012 (theo doi) 2 3" xfId="16221"/>
    <cellStyle name="1_pvhung.skhdt 20117113152041 Danh muc cong trinh trong diem_Ke hoach 2012 (theo doi) 2 3 2" xfId="32549"/>
    <cellStyle name="1_pvhung.skhdt 20117113152041 Danh muc cong trinh trong diem_Ke hoach 2012 (theo doi) 2 4" xfId="16222"/>
    <cellStyle name="1_pvhung.skhdt 20117113152041 Danh muc cong trinh trong diem_Ke hoach 2012 (theo doi) 2 4 2" xfId="32550"/>
    <cellStyle name="1_pvhung.skhdt 20117113152041 Danh muc cong trinh trong diem_Ke hoach 2012 (theo doi) 2 5" xfId="16223"/>
    <cellStyle name="1_pvhung.skhdt 20117113152041 Danh muc cong trinh trong diem_Ke hoach 2012 (theo doi) 2 5 2" xfId="32551"/>
    <cellStyle name="1_pvhung.skhdt 20117113152041 Danh muc cong trinh trong diem_Ke hoach 2012 (theo doi) 2 6" xfId="32544"/>
    <cellStyle name="1_pvhung.skhdt 20117113152041 Danh muc cong trinh trong diem_Ke hoach 2012 (theo doi) 3" xfId="16224"/>
    <cellStyle name="1_pvhung.skhdt 20117113152041 Danh muc cong trinh trong diem_Ke hoach 2012 (theo doi) 3 2" xfId="16225"/>
    <cellStyle name="1_pvhung.skhdt 20117113152041 Danh muc cong trinh trong diem_Ke hoach 2012 (theo doi) 3 2 2" xfId="32553"/>
    <cellStyle name="1_pvhung.skhdt 20117113152041 Danh muc cong trinh trong diem_Ke hoach 2012 (theo doi) 3 3" xfId="16226"/>
    <cellStyle name="1_pvhung.skhdt 20117113152041 Danh muc cong trinh trong diem_Ke hoach 2012 (theo doi) 3 3 2" xfId="32554"/>
    <cellStyle name="1_pvhung.skhdt 20117113152041 Danh muc cong trinh trong diem_Ke hoach 2012 (theo doi) 3 4" xfId="16227"/>
    <cellStyle name="1_pvhung.skhdt 20117113152041 Danh muc cong trinh trong diem_Ke hoach 2012 (theo doi) 3 4 2" xfId="32555"/>
    <cellStyle name="1_pvhung.skhdt 20117113152041 Danh muc cong trinh trong diem_Ke hoach 2012 (theo doi) 3 5" xfId="32552"/>
    <cellStyle name="1_pvhung.skhdt 20117113152041 Danh muc cong trinh trong diem_Ke hoach 2012 (theo doi) 4" xfId="16228"/>
    <cellStyle name="1_pvhung.skhdt 20117113152041 Danh muc cong trinh trong diem_Ke hoach 2012 (theo doi) 4 2" xfId="32556"/>
    <cellStyle name="1_pvhung.skhdt 20117113152041 Danh muc cong trinh trong diem_Ke hoach 2012 (theo doi) 5" xfId="16229"/>
    <cellStyle name="1_pvhung.skhdt 20117113152041 Danh muc cong trinh trong diem_Ke hoach 2012 (theo doi) 5 2" xfId="32557"/>
    <cellStyle name="1_pvhung.skhdt 20117113152041 Danh muc cong trinh trong diem_Ke hoach 2012 (theo doi) 6" xfId="16230"/>
    <cellStyle name="1_pvhung.skhdt 20117113152041 Danh muc cong trinh trong diem_Ke hoach 2012 (theo doi) 6 2" xfId="32558"/>
    <cellStyle name="1_pvhung.skhdt 20117113152041 Danh muc cong trinh trong diem_Ke hoach 2012 (theo doi) 7" xfId="32543"/>
    <cellStyle name="1_pvhung.skhdt 20117113152041 Danh muc cong trinh trong diem_Ke hoach 2012 theo doi (giai ngan 30.6.12)" xfId="16231"/>
    <cellStyle name="1_pvhung.skhdt 20117113152041 Danh muc cong trinh trong diem_Ke hoach 2012 theo doi (giai ngan 30.6.12) 2" xfId="16232"/>
    <cellStyle name="1_pvhung.skhdt 20117113152041 Danh muc cong trinh trong diem_Ke hoach 2012 theo doi (giai ngan 30.6.12) 2 2" xfId="16233"/>
    <cellStyle name="1_pvhung.skhdt 20117113152041 Danh muc cong trinh trong diem_Ke hoach 2012 theo doi (giai ngan 30.6.12) 2 2 2" xfId="16234"/>
    <cellStyle name="1_pvhung.skhdt 20117113152041 Danh muc cong trinh trong diem_Ke hoach 2012 theo doi (giai ngan 30.6.12) 2 2 2 2" xfId="32562"/>
    <cellStyle name="1_pvhung.skhdt 20117113152041 Danh muc cong trinh trong diem_Ke hoach 2012 theo doi (giai ngan 30.6.12) 2 2 3" xfId="16235"/>
    <cellStyle name="1_pvhung.skhdt 20117113152041 Danh muc cong trinh trong diem_Ke hoach 2012 theo doi (giai ngan 30.6.12) 2 2 3 2" xfId="32563"/>
    <cellStyle name="1_pvhung.skhdt 20117113152041 Danh muc cong trinh trong diem_Ke hoach 2012 theo doi (giai ngan 30.6.12) 2 2 4" xfId="16236"/>
    <cellStyle name="1_pvhung.skhdt 20117113152041 Danh muc cong trinh trong diem_Ke hoach 2012 theo doi (giai ngan 30.6.12) 2 2 4 2" xfId="32564"/>
    <cellStyle name="1_pvhung.skhdt 20117113152041 Danh muc cong trinh trong diem_Ke hoach 2012 theo doi (giai ngan 30.6.12) 2 2 5" xfId="32561"/>
    <cellStyle name="1_pvhung.skhdt 20117113152041 Danh muc cong trinh trong diem_Ke hoach 2012 theo doi (giai ngan 30.6.12) 2 3" xfId="16237"/>
    <cellStyle name="1_pvhung.skhdt 20117113152041 Danh muc cong trinh trong diem_Ke hoach 2012 theo doi (giai ngan 30.6.12) 2 3 2" xfId="32565"/>
    <cellStyle name="1_pvhung.skhdt 20117113152041 Danh muc cong trinh trong diem_Ke hoach 2012 theo doi (giai ngan 30.6.12) 2 4" xfId="16238"/>
    <cellStyle name="1_pvhung.skhdt 20117113152041 Danh muc cong trinh trong diem_Ke hoach 2012 theo doi (giai ngan 30.6.12) 2 4 2" xfId="32566"/>
    <cellStyle name="1_pvhung.skhdt 20117113152041 Danh muc cong trinh trong diem_Ke hoach 2012 theo doi (giai ngan 30.6.12) 2 5" xfId="16239"/>
    <cellStyle name="1_pvhung.skhdt 20117113152041 Danh muc cong trinh trong diem_Ke hoach 2012 theo doi (giai ngan 30.6.12) 2 5 2" xfId="32567"/>
    <cellStyle name="1_pvhung.skhdt 20117113152041 Danh muc cong trinh trong diem_Ke hoach 2012 theo doi (giai ngan 30.6.12) 2 6" xfId="32560"/>
    <cellStyle name="1_pvhung.skhdt 20117113152041 Danh muc cong trinh trong diem_Ke hoach 2012 theo doi (giai ngan 30.6.12) 3" xfId="16240"/>
    <cellStyle name="1_pvhung.skhdt 20117113152041 Danh muc cong trinh trong diem_Ke hoach 2012 theo doi (giai ngan 30.6.12) 3 2" xfId="16241"/>
    <cellStyle name="1_pvhung.skhdt 20117113152041 Danh muc cong trinh trong diem_Ke hoach 2012 theo doi (giai ngan 30.6.12) 3 2 2" xfId="32569"/>
    <cellStyle name="1_pvhung.skhdt 20117113152041 Danh muc cong trinh trong diem_Ke hoach 2012 theo doi (giai ngan 30.6.12) 3 3" xfId="16242"/>
    <cellStyle name="1_pvhung.skhdt 20117113152041 Danh muc cong trinh trong diem_Ke hoach 2012 theo doi (giai ngan 30.6.12) 3 3 2" xfId="32570"/>
    <cellStyle name="1_pvhung.skhdt 20117113152041 Danh muc cong trinh trong diem_Ke hoach 2012 theo doi (giai ngan 30.6.12) 3 4" xfId="16243"/>
    <cellStyle name="1_pvhung.skhdt 20117113152041 Danh muc cong trinh trong diem_Ke hoach 2012 theo doi (giai ngan 30.6.12) 3 4 2" xfId="32571"/>
    <cellStyle name="1_pvhung.skhdt 20117113152041 Danh muc cong trinh trong diem_Ke hoach 2012 theo doi (giai ngan 30.6.12) 3 5" xfId="32568"/>
    <cellStyle name="1_pvhung.skhdt 20117113152041 Danh muc cong trinh trong diem_Ke hoach 2012 theo doi (giai ngan 30.6.12) 4" xfId="16244"/>
    <cellStyle name="1_pvhung.skhdt 20117113152041 Danh muc cong trinh trong diem_Ke hoach 2012 theo doi (giai ngan 30.6.12) 4 2" xfId="32572"/>
    <cellStyle name="1_pvhung.skhdt 20117113152041 Danh muc cong trinh trong diem_Ke hoach 2012 theo doi (giai ngan 30.6.12) 5" xfId="16245"/>
    <cellStyle name="1_pvhung.skhdt 20117113152041 Danh muc cong trinh trong diem_Ke hoach 2012 theo doi (giai ngan 30.6.12) 5 2" xfId="32573"/>
    <cellStyle name="1_pvhung.skhdt 20117113152041 Danh muc cong trinh trong diem_Ke hoach 2012 theo doi (giai ngan 30.6.12) 6" xfId="16246"/>
    <cellStyle name="1_pvhung.skhdt 20117113152041 Danh muc cong trinh trong diem_Ke hoach 2012 theo doi (giai ngan 30.6.12) 6 2" xfId="32574"/>
    <cellStyle name="1_pvhung.skhdt 20117113152041 Danh muc cong trinh trong diem_Ke hoach 2012 theo doi (giai ngan 30.6.12) 7" xfId="32559"/>
    <cellStyle name="1_Ra soat Giai ngan 2007 (dang lam)" xfId="16247"/>
    <cellStyle name="1_Ra soat Giai ngan 2007 (dang lam) 2" xfId="16248"/>
    <cellStyle name="1_Ra soat Giai ngan 2007 (dang lam) 2 2" xfId="16249"/>
    <cellStyle name="1_Ra soat Giai ngan 2007 (dang lam) 2 2 2" xfId="32577"/>
    <cellStyle name="1_Ra soat Giai ngan 2007 (dang lam) 2 3" xfId="16250"/>
    <cellStyle name="1_Ra soat Giai ngan 2007 (dang lam) 2 3 2" xfId="32578"/>
    <cellStyle name="1_Ra soat Giai ngan 2007 (dang lam) 2 4" xfId="16251"/>
    <cellStyle name="1_Ra soat Giai ngan 2007 (dang lam) 2 4 2" xfId="32579"/>
    <cellStyle name="1_Ra soat Giai ngan 2007 (dang lam) 2 5" xfId="32576"/>
    <cellStyle name="1_Ra soat Giai ngan 2007 (dang lam) 3" xfId="16252"/>
    <cellStyle name="1_Ra soat Giai ngan 2007 (dang lam) 3 2" xfId="32580"/>
    <cellStyle name="1_Ra soat Giai ngan 2007 (dang lam) 4" xfId="16253"/>
    <cellStyle name="1_Ra soat Giai ngan 2007 (dang lam) 4 2" xfId="32581"/>
    <cellStyle name="1_Ra soat Giai ngan 2007 (dang lam) 5" xfId="16254"/>
    <cellStyle name="1_Ra soat Giai ngan 2007 (dang lam) 5 2" xfId="32582"/>
    <cellStyle name="1_Ra soat Giai ngan 2007 (dang lam) 6" xfId="32575"/>
    <cellStyle name="1_Ra soat Giai ngan 2007 (dang lam)_Bao cao tinh hinh thuc hien KH 2009 den 31-01-10" xfId="16255"/>
    <cellStyle name="1_Ra soat Giai ngan 2007 (dang lam)_Bao cao tinh hinh thuc hien KH 2009 den 31-01-10 2" xfId="16256"/>
    <cellStyle name="1_Ra soat Giai ngan 2007 (dang lam)_Bao cao tinh hinh thuc hien KH 2009 den 31-01-10 2 2" xfId="16257"/>
    <cellStyle name="1_Ra soat Giai ngan 2007 (dang lam)_Bao cao tinh hinh thuc hien KH 2009 den 31-01-10 2 2 2" xfId="16258"/>
    <cellStyle name="1_Ra soat Giai ngan 2007 (dang lam)_Bao cao tinh hinh thuc hien KH 2009 den 31-01-10 2 2 2 2" xfId="32586"/>
    <cellStyle name="1_Ra soat Giai ngan 2007 (dang lam)_Bao cao tinh hinh thuc hien KH 2009 den 31-01-10 2 2 3" xfId="16259"/>
    <cellStyle name="1_Ra soat Giai ngan 2007 (dang lam)_Bao cao tinh hinh thuc hien KH 2009 den 31-01-10 2 2 3 2" xfId="32587"/>
    <cellStyle name="1_Ra soat Giai ngan 2007 (dang lam)_Bao cao tinh hinh thuc hien KH 2009 den 31-01-10 2 2 4" xfId="16260"/>
    <cellStyle name="1_Ra soat Giai ngan 2007 (dang lam)_Bao cao tinh hinh thuc hien KH 2009 den 31-01-10 2 2 4 2" xfId="32588"/>
    <cellStyle name="1_Ra soat Giai ngan 2007 (dang lam)_Bao cao tinh hinh thuc hien KH 2009 den 31-01-10 2 2 5" xfId="32585"/>
    <cellStyle name="1_Ra soat Giai ngan 2007 (dang lam)_Bao cao tinh hinh thuc hien KH 2009 den 31-01-10 2 3" xfId="16261"/>
    <cellStyle name="1_Ra soat Giai ngan 2007 (dang lam)_Bao cao tinh hinh thuc hien KH 2009 den 31-01-10 2 3 2" xfId="32589"/>
    <cellStyle name="1_Ra soat Giai ngan 2007 (dang lam)_Bao cao tinh hinh thuc hien KH 2009 den 31-01-10 2 4" xfId="16262"/>
    <cellStyle name="1_Ra soat Giai ngan 2007 (dang lam)_Bao cao tinh hinh thuc hien KH 2009 den 31-01-10 2 4 2" xfId="32590"/>
    <cellStyle name="1_Ra soat Giai ngan 2007 (dang lam)_Bao cao tinh hinh thuc hien KH 2009 den 31-01-10 2 5" xfId="16263"/>
    <cellStyle name="1_Ra soat Giai ngan 2007 (dang lam)_Bao cao tinh hinh thuc hien KH 2009 den 31-01-10 2 5 2" xfId="32591"/>
    <cellStyle name="1_Ra soat Giai ngan 2007 (dang lam)_Bao cao tinh hinh thuc hien KH 2009 den 31-01-10 2 6" xfId="32584"/>
    <cellStyle name="1_Ra soat Giai ngan 2007 (dang lam)_Bao cao tinh hinh thuc hien KH 2009 den 31-01-10 3" xfId="16264"/>
    <cellStyle name="1_Ra soat Giai ngan 2007 (dang lam)_Bao cao tinh hinh thuc hien KH 2009 den 31-01-10 3 2" xfId="16265"/>
    <cellStyle name="1_Ra soat Giai ngan 2007 (dang lam)_Bao cao tinh hinh thuc hien KH 2009 den 31-01-10 3 2 2" xfId="32593"/>
    <cellStyle name="1_Ra soat Giai ngan 2007 (dang lam)_Bao cao tinh hinh thuc hien KH 2009 den 31-01-10 3 3" xfId="16266"/>
    <cellStyle name="1_Ra soat Giai ngan 2007 (dang lam)_Bao cao tinh hinh thuc hien KH 2009 den 31-01-10 3 3 2" xfId="32594"/>
    <cellStyle name="1_Ra soat Giai ngan 2007 (dang lam)_Bao cao tinh hinh thuc hien KH 2009 den 31-01-10 3 4" xfId="16267"/>
    <cellStyle name="1_Ra soat Giai ngan 2007 (dang lam)_Bao cao tinh hinh thuc hien KH 2009 den 31-01-10 3 4 2" xfId="32595"/>
    <cellStyle name="1_Ra soat Giai ngan 2007 (dang lam)_Bao cao tinh hinh thuc hien KH 2009 den 31-01-10 3 5" xfId="32592"/>
    <cellStyle name="1_Ra soat Giai ngan 2007 (dang lam)_Bao cao tinh hinh thuc hien KH 2009 den 31-01-10 4" xfId="16268"/>
    <cellStyle name="1_Ra soat Giai ngan 2007 (dang lam)_Bao cao tinh hinh thuc hien KH 2009 den 31-01-10 4 2" xfId="32596"/>
    <cellStyle name="1_Ra soat Giai ngan 2007 (dang lam)_Bao cao tinh hinh thuc hien KH 2009 den 31-01-10 5" xfId="16269"/>
    <cellStyle name="1_Ra soat Giai ngan 2007 (dang lam)_Bao cao tinh hinh thuc hien KH 2009 den 31-01-10 5 2" xfId="32597"/>
    <cellStyle name="1_Ra soat Giai ngan 2007 (dang lam)_Bao cao tinh hinh thuc hien KH 2009 den 31-01-10 6" xfId="16270"/>
    <cellStyle name="1_Ra soat Giai ngan 2007 (dang lam)_Bao cao tinh hinh thuc hien KH 2009 den 31-01-10 6 2" xfId="32598"/>
    <cellStyle name="1_Ra soat Giai ngan 2007 (dang lam)_Bao cao tinh hinh thuc hien KH 2009 den 31-01-10 7" xfId="32583"/>
    <cellStyle name="1_Ra soat Giai ngan 2007 (dang lam)_Bao cao tinh hinh thuc hien KH 2009 den 31-01-10_BC von DTPT 6 thang 2012" xfId="16271"/>
    <cellStyle name="1_Ra soat Giai ngan 2007 (dang lam)_Bao cao tinh hinh thuc hien KH 2009 den 31-01-10_BC von DTPT 6 thang 2012 2" xfId="16272"/>
    <cellStyle name="1_Ra soat Giai ngan 2007 (dang lam)_Bao cao tinh hinh thuc hien KH 2009 den 31-01-10_BC von DTPT 6 thang 2012 2 2" xfId="16273"/>
    <cellStyle name="1_Ra soat Giai ngan 2007 (dang lam)_Bao cao tinh hinh thuc hien KH 2009 den 31-01-10_BC von DTPT 6 thang 2012 2 2 2" xfId="16274"/>
    <cellStyle name="1_Ra soat Giai ngan 2007 (dang lam)_Bao cao tinh hinh thuc hien KH 2009 den 31-01-10_BC von DTPT 6 thang 2012 2 2 2 2" xfId="32602"/>
    <cellStyle name="1_Ra soat Giai ngan 2007 (dang lam)_Bao cao tinh hinh thuc hien KH 2009 den 31-01-10_BC von DTPT 6 thang 2012 2 2 3" xfId="16275"/>
    <cellStyle name="1_Ra soat Giai ngan 2007 (dang lam)_Bao cao tinh hinh thuc hien KH 2009 den 31-01-10_BC von DTPT 6 thang 2012 2 2 3 2" xfId="32603"/>
    <cellStyle name="1_Ra soat Giai ngan 2007 (dang lam)_Bao cao tinh hinh thuc hien KH 2009 den 31-01-10_BC von DTPT 6 thang 2012 2 2 4" xfId="16276"/>
    <cellStyle name="1_Ra soat Giai ngan 2007 (dang lam)_Bao cao tinh hinh thuc hien KH 2009 den 31-01-10_BC von DTPT 6 thang 2012 2 2 4 2" xfId="32604"/>
    <cellStyle name="1_Ra soat Giai ngan 2007 (dang lam)_Bao cao tinh hinh thuc hien KH 2009 den 31-01-10_BC von DTPT 6 thang 2012 2 2 5" xfId="32601"/>
    <cellStyle name="1_Ra soat Giai ngan 2007 (dang lam)_Bao cao tinh hinh thuc hien KH 2009 den 31-01-10_BC von DTPT 6 thang 2012 2 3" xfId="16277"/>
    <cellStyle name="1_Ra soat Giai ngan 2007 (dang lam)_Bao cao tinh hinh thuc hien KH 2009 den 31-01-10_BC von DTPT 6 thang 2012 2 3 2" xfId="32605"/>
    <cellStyle name="1_Ra soat Giai ngan 2007 (dang lam)_Bao cao tinh hinh thuc hien KH 2009 den 31-01-10_BC von DTPT 6 thang 2012 2 4" xfId="16278"/>
    <cellStyle name="1_Ra soat Giai ngan 2007 (dang lam)_Bao cao tinh hinh thuc hien KH 2009 den 31-01-10_BC von DTPT 6 thang 2012 2 4 2" xfId="32606"/>
    <cellStyle name="1_Ra soat Giai ngan 2007 (dang lam)_Bao cao tinh hinh thuc hien KH 2009 den 31-01-10_BC von DTPT 6 thang 2012 2 5" xfId="16279"/>
    <cellStyle name="1_Ra soat Giai ngan 2007 (dang lam)_Bao cao tinh hinh thuc hien KH 2009 den 31-01-10_BC von DTPT 6 thang 2012 2 5 2" xfId="32607"/>
    <cellStyle name="1_Ra soat Giai ngan 2007 (dang lam)_Bao cao tinh hinh thuc hien KH 2009 den 31-01-10_BC von DTPT 6 thang 2012 2 6" xfId="32600"/>
    <cellStyle name="1_Ra soat Giai ngan 2007 (dang lam)_Bao cao tinh hinh thuc hien KH 2009 den 31-01-10_BC von DTPT 6 thang 2012 3" xfId="16280"/>
    <cellStyle name="1_Ra soat Giai ngan 2007 (dang lam)_Bao cao tinh hinh thuc hien KH 2009 den 31-01-10_BC von DTPT 6 thang 2012 3 2" xfId="16281"/>
    <cellStyle name="1_Ra soat Giai ngan 2007 (dang lam)_Bao cao tinh hinh thuc hien KH 2009 den 31-01-10_BC von DTPT 6 thang 2012 3 2 2" xfId="32609"/>
    <cellStyle name="1_Ra soat Giai ngan 2007 (dang lam)_Bao cao tinh hinh thuc hien KH 2009 den 31-01-10_BC von DTPT 6 thang 2012 3 3" xfId="16282"/>
    <cellStyle name="1_Ra soat Giai ngan 2007 (dang lam)_Bao cao tinh hinh thuc hien KH 2009 den 31-01-10_BC von DTPT 6 thang 2012 3 3 2" xfId="32610"/>
    <cellStyle name="1_Ra soat Giai ngan 2007 (dang lam)_Bao cao tinh hinh thuc hien KH 2009 den 31-01-10_BC von DTPT 6 thang 2012 3 4" xfId="16283"/>
    <cellStyle name="1_Ra soat Giai ngan 2007 (dang lam)_Bao cao tinh hinh thuc hien KH 2009 den 31-01-10_BC von DTPT 6 thang 2012 3 4 2" xfId="32611"/>
    <cellStyle name="1_Ra soat Giai ngan 2007 (dang lam)_Bao cao tinh hinh thuc hien KH 2009 den 31-01-10_BC von DTPT 6 thang 2012 3 5" xfId="32608"/>
    <cellStyle name="1_Ra soat Giai ngan 2007 (dang lam)_Bao cao tinh hinh thuc hien KH 2009 den 31-01-10_BC von DTPT 6 thang 2012 4" xfId="16284"/>
    <cellStyle name="1_Ra soat Giai ngan 2007 (dang lam)_Bao cao tinh hinh thuc hien KH 2009 den 31-01-10_BC von DTPT 6 thang 2012 4 2" xfId="32612"/>
    <cellStyle name="1_Ra soat Giai ngan 2007 (dang lam)_Bao cao tinh hinh thuc hien KH 2009 den 31-01-10_BC von DTPT 6 thang 2012 5" xfId="16285"/>
    <cellStyle name="1_Ra soat Giai ngan 2007 (dang lam)_Bao cao tinh hinh thuc hien KH 2009 den 31-01-10_BC von DTPT 6 thang 2012 5 2" xfId="32613"/>
    <cellStyle name="1_Ra soat Giai ngan 2007 (dang lam)_Bao cao tinh hinh thuc hien KH 2009 den 31-01-10_BC von DTPT 6 thang 2012 6" xfId="16286"/>
    <cellStyle name="1_Ra soat Giai ngan 2007 (dang lam)_Bao cao tinh hinh thuc hien KH 2009 den 31-01-10_BC von DTPT 6 thang 2012 6 2" xfId="32614"/>
    <cellStyle name="1_Ra soat Giai ngan 2007 (dang lam)_Bao cao tinh hinh thuc hien KH 2009 den 31-01-10_BC von DTPT 6 thang 2012 7" xfId="32599"/>
    <cellStyle name="1_Ra soat Giai ngan 2007 (dang lam)_Bao cao tinh hinh thuc hien KH 2009 den 31-01-10_Bieu du thao QD von ho tro co MT" xfId="16287"/>
    <cellStyle name="1_Ra soat Giai ngan 2007 (dang lam)_Bao cao tinh hinh thuc hien KH 2009 den 31-01-10_Bieu du thao QD von ho tro co MT 2" xfId="16288"/>
    <cellStyle name="1_Ra soat Giai ngan 2007 (dang lam)_Bao cao tinh hinh thuc hien KH 2009 den 31-01-10_Bieu du thao QD von ho tro co MT 2 2" xfId="16289"/>
    <cellStyle name="1_Ra soat Giai ngan 2007 (dang lam)_Bao cao tinh hinh thuc hien KH 2009 den 31-01-10_Bieu du thao QD von ho tro co MT 2 2 2" xfId="16290"/>
    <cellStyle name="1_Ra soat Giai ngan 2007 (dang lam)_Bao cao tinh hinh thuc hien KH 2009 den 31-01-10_Bieu du thao QD von ho tro co MT 2 2 2 2" xfId="32618"/>
    <cellStyle name="1_Ra soat Giai ngan 2007 (dang lam)_Bao cao tinh hinh thuc hien KH 2009 den 31-01-10_Bieu du thao QD von ho tro co MT 2 2 3" xfId="16291"/>
    <cellStyle name="1_Ra soat Giai ngan 2007 (dang lam)_Bao cao tinh hinh thuc hien KH 2009 den 31-01-10_Bieu du thao QD von ho tro co MT 2 2 3 2" xfId="32619"/>
    <cellStyle name="1_Ra soat Giai ngan 2007 (dang lam)_Bao cao tinh hinh thuc hien KH 2009 den 31-01-10_Bieu du thao QD von ho tro co MT 2 2 4" xfId="16292"/>
    <cellStyle name="1_Ra soat Giai ngan 2007 (dang lam)_Bao cao tinh hinh thuc hien KH 2009 den 31-01-10_Bieu du thao QD von ho tro co MT 2 2 4 2" xfId="32620"/>
    <cellStyle name="1_Ra soat Giai ngan 2007 (dang lam)_Bao cao tinh hinh thuc hien KH 2009 den 31-01-10_Bieu du thao QD von ho tro co MT 2 2 5" xfId="32617"/>
    <cellStyle name="1_Ra soat Giai ngan 2007 (dang lam)_Bao cao tinh hinh thuc hien KH 2009 den 31-01-10_Bieu du thao QD von ho tro co MT 2 3" xfId="16293"/>
    <cellStyle name="1_Ra soat Giai ngan 2007 (dang lam)_Bao cao tinh hinh thuc hien KH 2009 den 31-01-10_Bieu du thao QD von ho tro co MT 2 3 2" xfId="32621"/>
    <cellStyle name="1_Ra soat Giai ngan 2007 (dang lam)_Bao cao tinh hinh thuc hien KH 2009 den 31-01-10_Bieu du thao QD von ho tro co MT 2 4" xfId="16294"/>
    <cellStyle name="1_Ra soat Giai ngan 2007 (dang lam)_Bao cao tinh hinh thuc hien KH 2009 den 31-01-10_Bieu du thao QD von ho tro co MT 2 4 2" xfId="32622"/>
    <cellStyle name="1_Ra soat Giai ngan 2007 (dang lam)_Bao cao tinh hinh thuc hien KH 2009 den 31-01-10_Bieu du thao QD von ho tro co MT 2 5" xfId="16295"/>
    <cellStyle name="1_Ra soat Giai ngan 2007 (dang lam)_Bao cao tinh hinh thuc hien KH 2009 den 31-01-10_Bieu du thao QD von ho tro co MT 2 5 2" xfId="32623"/>
    <cellStyle name="1_Ra soat Giai ngan 2007 (dang lam)_Bao cao tinh hinh thuc hien KH 2009 den 31-01-10_Bieu du thao QD von ho tro co MT 2 6" xfId="32616"/>
    <cellStyle name="1_Ra soat Giai ngan 2007 (dang lam)_Bao cao tinh hinh thuc hien KH 2009 den 31-01-10_Bieu du thao QD von ho tro co MT 3" xfId="16296"/>
    <cellStyle name="1_Ra soat Giai ngan 2007 (dang lam)_Bao cao tinh hinh thuc hien KH 2009 den 31-01-10_Bieu du thao QD von ho tro co MT 3 2" xfId="16297"/>
    <cellStyle name="1_Ra soat Giai ngan 2007 (dang lam)_Bao cao tinh hinh thuc hien KH 2009 den 31-01-10_Bieu du thao QD von ho tro co MT 3 2 2" xfId="32625"/>
    <cellStyle name="1_Ra soat Giai ngan 2007 (dang lam)_Bao cao tinh hinh thuc hien KH 2009 den 31-01-10_Bieu du thao QD von ho tro co MT 3 3" xfId="16298"/>
    <cellStyle name="1_Ra soat Giai ngan 2007 (dang lam)_Bao cao tinh hinh thuc hien KH 2009 den 31-01-10_Bieu du thao QD von ho tro co MT 3 3 2" xfId="32626"/>
    <cellStyle name="1_Ra soat Giai ngan 2007 (dang lam)_Bao cao tinh hinh thuc hien KH 2009 den 31-01-10_Bieu du thao QD von ho tro co MT 3 4" xfId="16299"/>
    <cellStyle name="1_Ra soat Giai ngan 2007 (dang lam)_Bao cao tinh hinh thuc hien KH 2009 den 31-01-10_Bieu du thao QD von ho tro co MT 3 4 2" xfId="32627"/>
    <cellStyle name="1_Ra soat Giai ngan 2007 (dang lam)_Bao cao tinh hinh thuc hien KH 2009 den 31-01-10_Bieu du thao QD von ho tro co MT 3 5" xfId="32624"/>
    <cellStyle name="1_Ra soat Giai ngan 2007 (dang lam)_Bao cao tinh hinh thuc hien KH 2009 den 31-01-10_Bieu du thao QD von ho tro co MT 4" xfId="16300"/>
    <cellStyle name="1_Ra soat Giai ngan 2007 (dang lam)_Bao cao tinh hinh thuc hien KH 2009 den 31-01-10_Bieu du thao QD von ho tro co MT 4 2" xfId="32628"/>
    <cellStyle name="1_Ra soat Giai ngan 2007 (dang lam)_Bao cao tinh hinh thuc hien KH 2009 den 31-01-10_Bieu du thao QD von ho tro co MT 5" xfId="16301"/>
    <cellStyle name="1_Ra soat Giai ngan 2007 (dang lam)_Bao cao tinh hinh thuc hien KH 2009 den 31-01-10_Bieu du thao QD von ho tro co MT 5 2" xfId="32629"/>
    <cellStyle name="1_Ra soat Giai ngan 2007 (dang lam)_Bao cao tinh hinh thuc hien KH 2009 den 31-01-10_Bieu du thao QD von ho tro co MT 6" xfId="16302"/>
    <cellStyle name="1_Ra soat Giai ngan 2007 (dang lam)_Bao cao tinh hinh thuc hien KH 2009 den 31-01-10_Bieu du thao QD von ho tro co MT 6 2" xfId="32630"/>
    <cellStyle name="1_Ra soat Giai ngan 2007 (dang lam)_Bao cao tinh hinh thuc hien KH 2009 den 31-01-10_Bieu du thao QD von ho tro co MT 7" xfId="32615"/>
    <cellStyle name="1_Ra soat Giai ngan 2007 (dang lam)_Bao cao tinh hinh thuc hien KH 2009 den 31-01-10_Ke hoach 2012 (theo doi)" xfId="16303"/>
    <cellStyle name="1_Ra soat Giai ngan 2007 (dang lam)_Bao cao tinh hinh thuc hien KH 2009 den 31-01-10_Ke hoach 2012 (theo doi) 2" xfId="16304"/>
    <cellStyle name="1_Ra soat Giai ngan 2007 (dang lam)_Bao cao tinh hinh thuc hien KH 2009 den 31-01-10_Ke hoach 2012 (theo doi) 2 2" xfId="16305"/>
    <cellStyle name="1_Ra soat Giai ngan 2007 (dang lam)_Bao cao tinh hinh thuc hien KH 2009 den 31-01-10_Ke hoach 2012 (theo doi) 2 2 2" xfId="16306"/>
    <cellStyle name="1_Ra soat Giai ngan 2007 (dang lam)_Bao cao tinh hinh thuc hien KH 2009 den 31-01-10_Ke hoach 2012 (theo doi) 2 2 2 2" xfId="32634"/>
    <cellStyle name="1_Ra soat Giai ngan 2007 (dang lam)_Bao cao tinh hinh thuc hien KH 2009 den 31-01-10_Ke hoach 2012 (theo doi) 2 2 3" xfId="16307"/>
    <cellStyle name="1_Ra soat Giai ngan 2007 (dang lam)_Bao cao tinh hinh thuc hien KH 2009 den 31-01-10_Ke hoach 2012 (theo doi) 2 2 3 2" xfId="32635"/>
    <cellStyle name="1_Ra soat Giai ngan 2007 (dang lam)_Bao cao tinh hinh thuc hien KH 2009 den 31-01-10_Ke hoach 2012 (theo doi) 2 2 4" xfId="16308"/>
    <cellStyle name="1_Ra soat Giai ngan 2007 (dang lam)_Bao cao tinh hinh thuc hien KH 2009 den 31-01-10_Ke hoach 2012 (theo doi) 2 2 4 2" xfId="32636"/>
    <cellStyle name="1_Ra soat Giai ngan 2007 (dang lam)_Bao cao tinh hinh thuc hien KH 2009 den 31-01-10_Ke hoach 2012 (theo doi) 2 2 5" xfId="32633"/>
    <cellStyle name="1_Ra soat Giai ngan 2007 (dang lam)_Bao cao tinh hinh thuc hien KH 2009 den 31-01-10_Ke hoach 2012 (theo doi) 2 3" xfId="16309"/>
    <cellStyle name="1_Ra soat Giai ngan 2007 (dang lam)_Bao cao tinh hinh thuc hien KH 2009 den 31-01-10_Ke hoach 2012 (theo doi) 2 3 2" xfId="32637"/>
    <cellStyle name="1_Ra soat Giai ngan 2007 (dang lam)_Bao cao tinh hinh thuc hien KH 2009 den 31-01-10_Ke hoach 2012 (theo doi) 2 4" xfId="16310"/>
    <cellStyle name="1_Ra soat Giai ngan 2007 (dang lam)_Bao cao tinh hinh thuc hien KH 2009 den 31-01-10_Ke hoach 2012 (theo doi) 2 4 2" xfId="32638"/>
    <cellStyle name="1_Ra soat Giai ngan 2007 (dang lam)_Bao cao tinh hinh thuc hien KH 2009 den 31-01-10_Ke hoach 2012 (theo doi) 2 5" xfId="16311"/>
    <cellStyle name="1_Ra soat Giai ngan 2007 (dang lam)_Bao cao tinh hinh thuc hien KH 2009 den 31-01-10_Ke hoach 2012 (theo doi) 2 5 2" xfId="32639"/>
    <cellStyle name="1_Ra soat Giai ngan 2007 (dang lam)_Bao cao tinh hinh thuc hien KH 2009 den 31-01-10_Ke hoach 2012 (theo doi) 2 6" xfId="32632"/>
    <cellStyle name="1_Ra soat Giai ngan 2007 (dang lam)_Bao cao tinh hinh thuc hien KH 2009 den 31-01-10_Ke hoach 2012 (theo doi) 3" xfId="16312"/>
    <cellStyle name="1_Ra soat Giai ngan 2007 (dang lam)_Bao cao tinh hinh thuc hien KH 2009 den 31-01-10_Ke hoach 2012 (theo doi) 3 2" xfId="16313"/>
    <cellStyle name="1_Ra soat Giai ngan 2007 (dang lam)_Bao cao tinh hinh thuc hien KH 2009 den 31-01-10_Ke hoach 2012 (theo doi) 3 2 2" xfId="32641"/>
    <cellStyle name="1_Ra soat Giai ngan 2007 (dang lam)_Bao cao tinh hinh thuc hien KH 2009 den 31-01-10_Ke hoach 2012 (theo doi) 3 3" xfId="16314"/>
    <cellStyle name="1_Ra soat Giai ngan 2007 (dang lam)_Bao cao tinh hinh thuc hien KH 2009 den 31-01-10_Ke hoach 2012 (theo doi) 3 3 2" xfId="32642"/>
    <cellStyle name="1_Ra soat Giai ngan 2007 (dang lam)_Bao cao tinh hinh thuc hien KH 2009 den 31-01-10_Ke hoach 2012 (theo doi) 3 4" xfId="16315"/>
    <cellStyle name="1_Ra soat Giai ngan 2007 (dang lam)_Bao cao tinh hinh thuc hien KH 2009 den 31-01-10_Ke hoach 2012 (theo doi) 3 4 2" xfId="32643"/>
    <cellStyle name="1_Ra soat Giai ngan 2007 (dang lam)_Bao cao tinh hinh thuc hien KH 2009 den 31-01-10_Ke hoach 2012 (theo doi) 3 5" xfId="32640"/>
    <cellStyle name="1_Ra soat Giai ngan 2007 (dang lam)_Bao cao tinh hinh thuc hien KH 2009 den 31-01-10_Ke hoach 2012 (theo doi) 4" xfId="16316"/>
    <cellStyle name="1_Ra soat Giai ngan 2007 (dang lam)_Bao cao tinh hinh thuc hien KH 2009 den 31-01-10_Ke hoach 2012 (theo doi) 4 2" xfId="32644"/>
    <cellStyle name="1_Ra soat Giai ngan 2007 (dang lam)_Bao cao tinh hinh thuc hien KH 2009 den 31-01-10_Ke hoach 2012 (theo doi) 5" xfId="16317"/>
    <cellStyle name="1_Ra soat Giai ngan 2007 (dang lam)_Bao cao tinh hinh thuc hien KH 2009 den 31-01-10_Ke hoach 2012 (theo doi) 5 2" xfId="32645"/>
    <cellStyle name="1_Ra soat Giai ngan 2007 (dang lam)_Bao cao tinh hinh thuc hien KH 2009 den 31-01-10_Ke hoach 2012 (theo doi) 6" xfId="16318"/>
    <cellStyle name="1_Ra soat Giai ngan 2007 (dang lam)_Bao cao tinh hinh thuc hien KH 2009 den 31-01-10_Ke hoach 2012 (theo doi) 6 2" xfId="32646"/>
    <cellStyle name="1_Ra soat Giai ngan 2007 (dang lam)_Bao cao tinh hinh thuc hien KH 2009 den 31-01-10_Ke hoach 2012 (theo doi) 7" xfId="32631"/>
    <cellStyle name="1_Ra soat Giai ngan 2007 (dang lam)_Bao cao tinh hinh thuc hien KH 2009 den 31-01-10_Ke hoach 2012 theo doi (giai ngan 30.6.12)" xfId="16319"/>
    <cellStyle name="1_Ra soat Giai ngan 2007 (dang lam)_Bao cao tinh hinh thuc hien KH 2009 den 31-01-10_Ke hoach 2012 theo doi (giai ngan 30.6.12) 2" xfId="16320"/>
    <cellStyle name="1_Ra soat Giai ngan 2007 (dang lam)_Bao cao tinh hinh thuc hien KH 2009 den 31-01-10_Ke hoach 2012 theo doi (giai ngan 30.6.12) 2 2" xfId="16321"/>
    <cellStyle name="1_Ra soat Giai ngan 2007 (dang lam)_Bao cao tinh hinh thuc hien KH 2009 den 31-01-10_Ke hoach 2012 theo doi (giai ngan 30.6.12) 2 2 2" xfId="16322"/>
    <cellStyle name="1_Ra soat Giai ngan 2007 (dang lam)_Bao cao tinh hinh thuc hien KH 2009 den 31-01-10_Ke hoach 2012 theo doi (giai ngan 30.6.12) 2 2 2 2" xfId="32650"/>
    <cellStyle name="1_Ra soat Giai ngan 2007 (dang lam)_Bao cao tinh hinh thuc hien KH 2009 den 31-01-10_Ke hoach 2012 theo doi (giai ngan 30.6.12) 2 2 3" xfId="16323"/>
    <cellStyle name="1_Ra soat Giai ngan 2007 (dang lam)_Bao cao tinh hinh thuc hien KH 2009 den 31-01-10_Ke hoach 2012 theo doi (giai ngan 30.6.12) 2 2 3 2" xfId="32651"/>
    <cellStyle name="1_Ra soat Giai ngan 2007 (dang lam)_Bao cao tinh hinh thuc hien KH 2009 den 31-01-10_Ke hoach 2012 theo doi (giai ngan 30.6.12) 2 2 4" xfId="16324"/>
    <cellStyle name="1_Ra soat Giai ngan 2007 (dang lam)_Bao cao tinh hinh thuc hien KH 2009 den 31-01-10_Ke hoach 2012 theo doi (giai ngan 30.6.12) 2 2 4 2" xfId="32652"/>
    <cellStyle name="1_Ra soat Giai ngan 2007 (dang lam)_Bao cao tinh hinh thuc hien KH 2009 den 31-01-10_Ke hoach 2012 theo doi (giai ngan 30.6.12) 2 2 5" xfId="32649"/>
    <cellStyle name="1_Ra soat Giai ngan 2007 (dang lam)_Bao cao tinh hinh thuc hien KH 2009 den 31-01-10_Ke hoach 2012 theo doi (giai ngan 30.6.12) 2 3" xfId="16325"/>
    <cellStyle name="1_Ra soat Giai ngan 2007 (dang lam)_Bao cao tinh hinh thuc hien KH 2009 den 31-01-10_Ke hoach 2012 theo doi (giai ngan 30.6.12) 2 3 2" xfId="32653"/>
    <cellStyle name="1_Ra soat Giai ngan 2007 (dang lam)_Bao cao tinh hinh thuc hien KH 2009 den 31-01-10_Ke hoach 2012 theo doi (giai ngan 30.6.12) 2 4" xfId="16326"/>
    <cellStyle name="1_Ra soat Giai ngan 2007 (dang lam)_Bao cao tinh hinh thuc hien KH 2009 den 31-01-10_Ke hoach 2012 theo doi (giai ngan 30.6.12) 2 4 2" xfId="32654"/>
    <cellStyle name="1_Ra soat Giai ngan 2007 (dang lam)_Bao cao tinh hinh thuc hien KH 2009 den 31-01-10_Ke hoach 2012 theo doi (giai ngan 30.6.12) 2 5" xfId="16327"/>
    <cellStyle name="1_Ra soat Giai ngan 2007 (dang lam)_Bao cao tinh hinh thuc hien KH 2009 den 31-01-10_Ke hoach 2012 theo doi (giai ngan 30.6.12) 2 5 2" xfId="32655"/>
    <cellStyle name="1_Ra soat Giai ngan 2007 (dang lam)_Bao cao tinh hinh thuc hien KH 2009 den 31-01-10_Ke hoach 2012 theo doi (giai ngan 30.6.12) 2 6" xfId="32648"/>
    <cellStyle name="1_Ra soat Giai ngan 2007 (dang lam)_Bao cao tinh hinh thuc hien KH 2009 den 31-01-10_Ke hoach 2012 theo doi (giai ngan 30.6.12) 3" xfId="16328"/>
    <cellStyle name="1_Ra soat Giai ngan 2007 (dang lam)_Bao cao tinh hinh thuc hien KH 2009 den 31-01-10_Ke hoach 2012 theo doi (giai ngan 30.6.12) 3 2" xfId="16329"/>
    <cellStyle name="1_Ra soat Giai ngan 2007 (dang lam)_Bao cao tinh hinh thuc hien KH 2009 den 31-01-10_Ke hoach 2012 theo doi (giai ngan 30.6.12) 3 2 2" xfId="32657"/>
    <cellStyle name="1_Ra soat Giai ngan 2007 (dang lam)_Bao cao tinh hinh thuc hien KH 2009 den 31-01-10_Ke hoach 2012 theo doi (giai ngan 30.6.12) 3 3" xfId="16330"/>
    <cellStyle name="1_Ra soat Giai ngan 2007 (dang lam)_Bao cao tinh hinh thuc hien KH 2009 den 31-01-10_Ke hoach 2012 theo doi (giai ngan 30.6.12) 3 3 2" xfId="32658"/>
    <cellStyle name="1_Ra soat Giai ngan 2007 (dang lam)_Bao cao tinh hinh thuc hien KH 2009 den 31-01-10_Ke hoach 2012 theo doi (giai ngan 30.6.12) 3 4" xfId="16331"/>
    <cellStyle name="1_Ra soat Giai ngan 2007 (dang lam)_Bao cao tinh hinh thuc hien KH 2009 den 31-01-10_Ke hoach 2012 theo doi (giai ngan 30.6.12) 3 4 2" xfId="32659"/>
    <cellStyle name="1_Ra soat Giai ngan 2007 (dang lam)_Bao cao tinh hinh thuc hien KH 2009 den 31-01-10_Ke hoach 2012 theo doi (giai ngan 30.6.12) 3 5" xfId="32656"/>
    <cellStyle name="1_Ra soat Giai ngan 2007 (dang lam)_Bao cao tinh hinh thuc hien KH 2009 den 31-01-10_Ke hoach 2012 theo doi (giai ngan 30.6.12) 4" xfId="16332"/>
    <cellStyle name="1_Ra soat Giai ngan 2007 (dang lam)_Bao cao tinh hinh thuc hien KH 2009 den 31-01-10_Ke hoach 2012 theo doi (giai ngan 30.6.12) 4 2" xfId="32660"/>
    <cellStyle name="1_Ra soat Giai ngan 2007 (dang lam)_Bao cao tinh hinh thuc hien KH 2009 den 31-01-10_Ke hoach 2012 theo doi (giai ngan 30.6.12) 5" xfId="16333"/>
    <cellStyle name="1_Ra soat Giai ngan 2007 (dang lam)_Bao cao tinh hinh thuc hien KH 2009 den 31-01-10_Ke hoach 2012 theo doi (giai ngan 30.6.12) 5 2" xfId="32661"/>
    <cellStyle name="1_Ra soat Giai ngan 2007 (dang lam)_Bao cao tinh hinh thuc hien KH 2009 den 31-01-10_Ke hoach 2012 theo doi (giai ngan 30.6.12) 6" xfId="16334"/>
    <cellStyle name="1_Ra soat Giai ngan 2007 (dang lam)_Bao cao tinh hinh thuc hien KH 2009 den 31-01-10_Ke hoach 2012 theo doi (giai ngan 30.6.12) 6 2" xfId="32662"/>
    <cellStyle name="1_Ra soat Giai ngan 2007 (dang lam)_Bao cao tinh hinh thuc hien KH 2009 den 31-01-10_Ke hoach 2012 theo doi (giai ngan 30.6.12) 7" xfId="32647"/>
    <cellStyle name="1_Ra soat Giai ngan 2007 (dang lam)_BC von DTPT 6 thang 2012" xfId="16335"/>
    <cellStyle name="1_Ra soat Giai ngan 2007 (dang lam)_BC von DTPT 6 thang 2012 2" xfId="16336"/>
    <cellStyle name="1_Ra soat Giai ngan 2007 (dang lam)_BC von DTPT 6 thang 2012 2 2" xfId="16337"/>
    <cellStyle name="1_Ra soat Giai ngan 2007 (dang lam)_BC von DTPT 6 thang 2012 2 2 2" xfId="32665"/>
    <cellStyle name="1_Ra soat Giai ngan 2007 (dang lam)_BC von DTPT 6 thang 2012 2 3" xfId="16338"/>
    <cellStyle name="1_Ra soat Giai ngan 2007 (dang lam)_BC von DTPT 6 thang 2012 2 3 2" xfId="32666"/>
    <cellStyle name="1_Ra soat Giai ngan 2007 (dang lam)_BC von DTPT 6 thang 2012 2 4" xfId="16339"/>
    <cellStyle name="1_Ra soat Giai ngan 2007 (dang lam)_BC von DTPT 6 thang 2012 2 4 2" xfId="32667"/>
    <cellStyle name="1_Ra soat Giai ngan 2007 (dang lam)_BC von DTPT 6 thang 2012 2 5" xfId="32664"/>
    <cellStyle name="1_Ra soat Giai ngan 2007 (dang lam)_BC von DTPT 6 thang 2012 3" xfId="16340"/>
    <cellStyle name="1_Ra soat Giai ngan 2007 (dang lam)_BC von DTPT 6 thang 2012 3 2" xfId="32668"/>
    <cellStyle name="1_Ra soat Giai ngan 2007 (dang lam)_BC von DTPT 6 thang 2012 4" xfId="16341"/>
    <cellStyle name="1_Ra soat Giai ngan 2007 (dang lam)_BC von DTPT 6 thang 2012 4 2" xfId="32669"/>
    <cellStyle name="1_Ra soat Giai ngan 2007 (dang lam)_BC von DTPT 6 thang 2012 5" xfId="16342"/>
    <cellStyle name="1_Ra soat Giai ngan 2007 (dang lam)_BC von DTPT 6 thang 2012 5 2" xfId="32670"/>
    <cellStyle name="1_Ra soat Giai ngan 2007 (dang lam)_BC von DTPT 6 thang 2012 6" xfId="32663"/>
    <cellStyle name="1_Ra soat Giai ngan 2007 (dang lam)_Bieu du thao QD von ho tro co MT" xfId="16343"/>
    <cellStyle name="1_Ra soat Giai ngan 2007 (dang lam)_Bieu du thao QD von ho tro co MT 2" xfId="16344"/>
    <cellStyle name="1_Ra soat Giai ngan 2007 (dang lam)_Bieu du thao QD von ho tro co MT 2 2" xfId="16345"/>
    <cellStyle name="1_Ra soat Giai ngan 2007 (dang lam)_Bieu du thao QD von ho tro co MT 2 2 2" xfId="32673"/>
    <cellStyle name="1_Ra soat Giai ngan 2007 (dang lam)_Bieu du thao QD von ho tro co MT 2 3" xfId="16346"/>
    <cellStyle name="1_Ra soat Giai ngan 2007 (dang lam)_Bieu du thao QD von ho tro co MT 2 3 2" xfId="32674"/>
    <cellStyle name="1_Ra soat Giai ngan 2007 (dang lam)_Bieu du thao QD von ho tro co MT 2 4" xfId="16347"/>
    <cellStyle name="1_Ra soat Giai ngan 2007 (dang lam)_Bieu du thao QD von ho tro co MT 2 4 2" xfId="32675"/>
    <cellStyle name="1_Ra soat Giai ngan 2007 (dang lam)_Bieu du thao QD von ho tro co MT 2 5" xfId="32672"/>
    <cellStyle name="1_Ra soat Giai ngan 2007 (dang lam)_Bieu du thao QD von ho tro co MT 3" xfId="16348"/>
    <cellStyle name="1_Ra soat Giai ngan 2007 (dang lam)_Bieu du thao QD von ho tro co MT 3 2" xfId="32676"/>
    <cellStyle name="1_Ra soat Giai ngan 2007 (dang lam)_Bieu du thao QD von ho tro co MT 4" xfId="16349"/>
    <cellStyle name="1_Ra soat Giai ngan 2007 (dang lam)_Bieu du thao QD von ho tro co MT 4 2" xfId="32677"/>
    <cellStyle name="1_Ra soat Giai ngan 2007 (dang lam)_Bieu du thao QD von ho tro co MT 5" xfId="16350"/>
    <cellStyle name="1_Ra soat Giai ngan 2007 (dang lam)_Bieu du thao QD von ho tro co MT 5 2" xfId="32678"/>
    <cellStyle name="1_Ra soat Giai ngan 2007 (dang lam)_Bieu du thao QD von ho tro co MT 6" xfId="32671"/>
    <cellStyle name="1_Ra soat Giai ngan 2007 (dang lam)_Book1" xfId="16351"/>
    <cellStyle name="1_Ra soat Giai ngan 2007 (dang lam)_Book1 2" xfId="16352"/>
    <cellStyle name="1_Ra soat Giai ngan 2007 (dang lam)_Book1 2 2" xfId="16353"/>
    <cellStyle name="1_Ra soat Giai ngan 2007 (dang lam)_Book1 2 2 2" xfId="32681"/>
    <cellStyle name="1_Ra soat Giai ngan 2007 (dang lam)_Book1 2 3" xfId="16354"/>
    <cellStyle name="1_Ra soat Giai ngan 2007 (dang lam)_Book1 2 3 2" xfId="32682"/>
    <cellStyle name="1_Ra soat Giai ngan 2007 (dang lam)_Book1 2 4" xfId="16355"/>
    <cellStyle name="1_Ra soat Giai ngan 2007 (dang lam)_Book1 2 4 2" xfId="32683"/>
    <cellStyle name="1_Ra soat Giai ngan 2007 (dang lam)_Book1 2 5" xfId="32680"/>
    <cellStyle name="1_Ra soat Giai ngan 2007 (dang lam)_Book1 3" xfId="16356"/>
    <cellStyle name="1_Ra soat Giai ngan 2007 (dang lam)_Book1 3 2" xfId="16357"/>
    <cellStyle name="1_Ra soat Giai ngan 2007 (dang lam)_Book1 3 2 2" xfId="32685"/>
    <cellStyle name="1_Ra soat Giai ngan 2007 (dang lam)_Book1 3 3" xfId="16358"/>
    <cellStyle name="1_Ra soat Giai ngan 2007 (dang lam)_Book1 3 3 2" xfId="32686"/>
    <cellStyle name="1_Ra soat Giai ngan 2007 (dang lam)_Book1 3 4" xfId="16359"/>
    <cellStyle name="1_Ra soat Giai ngan 2007 (dang lam)_Book1 3 4 2" xfId="32687"/>
    <cellStyle name="1_Ra soat Giai ngan 2007 (dang lam)_Book1 3 5" xfId="32684"/>
    <cellStyle name="1_Ra soat Giai ngan 2007 (dang lam)_Book1 4" xfId="16360"/>
    <cellStyle name="1_Ra soat Giai ngan 2007 (dang lam)_Book1 4 2" xfId="32688"/>
    <cellStyle name="1_Ra soat Giai ngan 2007 (dang lam)_Book1 5" xfId="16361"/>
    <cellStyle name="1_Ra soat Giai ngan 2007 (dang lam)_Book1 5 2" xfId="32689"/>
    <cellStyle name="1_Ra soat Giai ngan 2007 (dang lam)_Book1 6" xfId="16362"/>
    <cellStyle name="1_Ra soat Giai ngan 2007 (dang lam)_Book1 6 2" xfId="32690"/>
    <cellStyle name="1_Ra soat Giai ngan 2007 (dang lam)_Book1 7" xfId="32679"/>
    <cellStyle name="1_Ra soat Giai ngan 2007 (dang lam)_Book1_BC von DTPT 6 thang 2012" xfId="16363"/>
    <cellStyle name="1_Ra soat Giai ngan 2007 (dang lam)_Book1_BC von DTPT 6 thang 2012 2" xfId="16364"/>
    <cellStyle name="1_Ra soat Giai ngan 2007 (dang lam)_Book1_BC von DTPT 6 thang 2012 2 2" xfId="16365"/>
    <cellStyle name="1_Ra soat Giai ngan 2007 (dang lam)_Book1_BC von DTPT 6 thang 2012 2 2 2" xfId="32693"/>
    <cellStyle name="1_Ra soat Giai ngan 2007 (dang lam)_Book1_BC von DTPT 6 thang 2012 2 3" xfId="16366"/>
    <cellStyle name="1_Ra soat Giai ngan 2007 (dang lam)_Book1_BC von DTPT 6 thang 2012 2 3 2" xfId="32694"/>
    <cellStyle name="1_Ra soat Giai ngan 2007 (dang lam)_Book1_BC von DTPT 6 thang 2012 2 4" xfId="16367"/>
    <cellStyle name="1_Ra soat Giai ngan 2007 (dang lam)_Book1_BC von DTPT 6 thang 2012 2 4 2" xfId="32695"/>
    <cellStyle name="1_Ra soat Giai ngan 2007 (dang lam)_Book1_BC von DTPT 6 thang 2012 2 5" xfId="32692"/>
    <cellStyle name="1_Ra soat Giai ngan 2007 (dang lam)_Book1_BC von DTPT 6 thang 2012 3" xfId="16368"/>
    <cellStyle name="1_Ra soat Giai ngan 2007 (dang lam)_Book1_BC von DTPT 6 thang 2012 3 2" xfId="16369"/>
    <cellStyle name="1_Ra soat Giai ngan 2007 (dang lam)_Book1_BC von DTPT 6 thang 2012 3 2 2" xfId="32697"/>
    <cellStyle name="1_Ra soat Giai ngan 2007 (dang lam)_Book1_BC von DTPT 6 thang 2012 3 3" xfId="16370"/>
    <cellStyle name="1_Ra soat Giai ngan 2007 (dang lam)_Book1_BC von DTPT 6 thang 2012 3 3 2" xfId="32698"/>
    <cellStyle name="1_Ra soat Giai ngan 2007 (dang lam)_Book1_BC von DTPT 6 thang 2012 3 4" xfId="16371"/>
    <cellStyle name="1_Ra soat Giai ngan 2007 (dang lam)_Book1_BC von DTPT 6 thang 2012 3 4 2" xfId="32699"/>
    <cellStyle name="1_Ra soat Giai ngan 2007 (dang lam)_Book1_BC von DTPT 6 thang 2012 3 5" xfId="32696"/>
    <cellStyle name="1_Ra soat Giai ngan 2007 (dang lam)_Book1_BC von DTPT 6 thang 2012 4" xfId="16372"/>
    <cellStyle name="1_Ra soat Giai ngan 2007 (dang lam)_Book1_BC von DTPT 6 thang 2012 4 2" xfId="32700"/>
    <cellStyle name="1_Ra soat Giai ngan 2007 (dang lam)_Book1_BC von DTPT 6 thang 2012 5" xfId="16373"/>
    <cellStyle name="1_Ra soat Giai ngan 2007 (dang lam)_Book1_BC von DTPT 6 thang 2012 5 2" xfId="32701"/>
    <cellStyle name="1_Ra soat Giai ngan 2007 (dang lam)_Book1_BC von DTPT 6 thang 2012 6" xfId="16374"/>
    <cellStyle name="1_Ra soat Giai ngan 2007 (dang lam)_Book1_BC von DTPT 6 thang 2012 6 2" xfId="32702"/>
    <cellStyle name="1_Ra soat Giai ngan 2007 (dang lam)_Book1_BC von DTPT 6 thang 2012 7" xfId="32691"/>
    <cellStyle name="1_Ra soat Giai ngan 2007 (dang lam)_Book1_Bieu du thao QD von ho tro co MT" xfId="16375"/>
    <cellStyle name="1_Ra soat Giai ngan 2007 (dang lam)_Book1_Bieu du thao QD von ho tro co MT 2" xfId="16376"/>
    <cellStyle name="1_Ra soat Giai ngan 2007 (dang lam)_Book1_Bieu du thao QD von ho tro co MT 2 2" xfId="16377"/>
    <cellStyle name="1_Ra soat Giai ngan 2007 (dang lam)_Book1_Bieu du thao QD von ho tro co MT 2 2 2" xfId="32705"/>
    <cellStyle name="1_Ra soat Giai ngan 2007 (dang lam)_Book1_Bieu du thao QD von ho tro co MT 2 3" xfId="16378"/>
    <cellStyle name="1_Ra soat Giai ngan 2007 (dang lam)_Book1_Bieu du thao QD von ho tro co MT 2 3 2" xfId="32706"/>
    <cellStyle name="1_Ra soat Giai ngan 2007 (dang lam)_Book1_Bieu du thao QD von ho tro co MT 2 4" xfId="16379"/>
    <cellStyle name="1_Ra soat Giai ngan 2007 (dang lam)_Book1_Bieu du thao QD von ho tro co MT 2 4 2" xfId="32707"/>
    <cellStyle name="1_Ra soat Giai ngan 2007 (dang lam)_Book1_Bieu du thao QD von ho tro co MT 2 5" xfId="32704"/>
    <cellStyle name="1_Ra soat Giai ngan 2007 (dang lam)_Book1_Bieu du thao QD von ho tro co MT 3" xfId="16380"/>
    <cellStyle name="1_Ra soat Giai ngan 2007 (dang lam)_Book1_Bieu du thao QD von ho tro co MT 3 2" xfId="16381"/>
    <cellStyle name="1_Ra soat Giai ngan 2007 (dang lam)_Book1_Bieu du thao QD von ho tro co MT 3 2 2" xfId="32709"/>
    <cellStyle name="1_Ra soat Giai ngan 2007 (dang lam)_Book1_Bieu du thao QD von ho tro co MT 3 3" xfId="16382"/>
    <cellStyle name="1_Ra soat Giai ngan 2007 (dang lam)_Book1_Bieu du thao QD von ho tro co MT 3 3 2" xfId="32710"/>
    <cellStyle name="1_Ra soat Giai ngan 2007 (dang lam)_Book1_Bieu du thao QD von ho tro co MT 3 4" xfId="16383"/>
    <cellStyle name="1_Ra soat Giai ngan 2007 (dang lam)_Book1_Bieu du thao QD von ho tro co MT 3 4 2" xfId="32711"/>
    <cellStyle name="1_Ra soat Giai ngan 2007 (dang lam)_Book1_Bieu du thao QD von ho tro co MT 3 5" xfId="32708"/>
    <cellStyle name="1_Ra soat Giai ngan 2007 (dang lam)_Book1_Bieu du thao QD von ho tro co MT 4" xfId="16384"/>
    <cellStyle name="1_Ra soat Giai ngan 2007 (dang lam)_Book1_Bieu du thao QD von ho tro co MT 4 2" xfId="32712"/>
    <cellStyle name="1_Ra soat Giai ngan 2007 (dang lam)_Book1_Bieu du thao QD von ho tro co MT 5" xfId="16385"/>
    <cellStyle name="1_Ra soat Giai ngan 2007 (dang lam)_Book1_Bieu du thao QD von ho tro co MT 5 2" xfId="32713"/>
    <cellStyle name="1_Ra soat Giai ngan 2007 (dang lam)_Book1_Bieu du thao QD von ho tro co MT 6" xfId="16386"/>
    <cellStyle name="1_Ra soat Giai ngan 2007 (dang lam)_Book1_Bieu du thao QD von ho tro co MT 6 2" xfId="32714"/>
    <cellStyle name="1_Ra soat Giai ngan 2007 (dang lam)_Book1_Bieu du thao QD von ho tro co MT 7" xfId="32703"/>
    <cellStyle name="1_Ra soat Giai ngan 2007 (dang lam)_Book1_Hoan chinh KH 2012 (o nha)" xfId="16387"/>
    <cellStyle name="1_Ra soat Giai ngan 2007 (dang lam)_Book1_Hoan chinh KH 2012 (o nha) 2" xfId="16388"/>
    <cellStyle name="1_Ra soat Giai ngan 2007 (dang lam)_Book1_Hoan chinh KH 2012 (o nha) 2 2" xfId="16389"/>
    <cellStyle name="1_Ra soat Giai ngan 2007 (dang lam)_Book1_Hoan chinh KH 2012 (o nha) 2 2 2" xfId="32717"/>
    <cellStyle name="1_Ra soat Giai ngan 2007 (dang lam)_Book1_Hoan chinh KH 2012 (o nha) 2 3" xfId="16390"/>
    <cellStyle name="1_Ra soat Giai ngan 2007 (dang lam)_Book1_Hoan chinh KH 2012 (o nha) 2 3 2" xfId="32718"/>
    <cellStyle name="1_Ra soat Giai ngan 2007 (dang lam)_Book1_Hoan chinh KH 2012 (o nha) 2 4" xfId="16391"/>
    <cellStyle name="1_Ra soat Giai ngan 2007 (dang lam)_Book1_Hoan chinh KH 2012 (o nha) 2 4 2" xfId="32719"/>
    <cellStyle name="1_Ra soat Giai ngan 2007 (dang lam)_Book1_Hoan chinh KH 2012 (o nha) 2 5" xfId="32716"/>
    <cellStyle name="1_Ra soat Giai ngan 2007 (dang lam)_Book1_Hoan chinh KH 2012 (o nha) 3" xfId="16392"/>
    <cellStyle name="1_Ra soat Giai ngan 2007 (dang lam)_Book1_Hoan chinh KH 2012 (o nha) 3 2" xfId="16393"/>
    <cellStyle name="1_Ra soat Giai ngan 2007 (dang lam)_Book1_Hoan chinh KH 2012 (o nha) 3 2 2" xfId="32721"/>
    <cellStyle name="1_Ra soat Giai ngan 2007 (dang lam)_Book1_Hoan chinh KH 2012 (o nha) 3 3" xfId="16394"/>
    <cellStyle name="1_Ra soat Giai ngan 2007 (dang lam)_Book1_Hoan chinh KH 2012 (o nha) 3 3 2" xfId="32722"/>
    <cellStyle name="1_Ra soat Giai ngan 2007 (dang lam)_Book1_Hoan chinh KH 2012 (o nha) 3 4" xfId="16395"/>
    <cellStyle name="1_Ra soat Giai ngan 2007 (dang lam)_Book1_Hoan chinh KH 2012 (o nha) 3 4 2" xfId="32723"/>
    <cellStyle name="1_Ra soat Giai ngan 2007 (dang lam)_Book1_Hoan chinh KH 2012 (o nha) 3 5" xfId="32720"/>
    <cellStyle name="1_Ra soat Giai ngan 2007 (dang lam)_Book1_Hoan chinh KH 2012 (o nha) 4" xfId="16396"/>
    <cellStyle name="1_Ra soat Giai ngan 2007 (dang lam)_Book1_Hoan chinh KH 2012 (o nha) 4 2" xfId="32724"/>
    <cellStyle name="1_Ra soat Giai ngan 2007 (dang lam)_Book1_Hoan chinh KH 2012 (o nha) 5" xfId="16397"/>
    <cellStyle name="1_Ra soat Giai ngan 2007 (dang lam)_Book1_Hoan chinh KH 2012 (o nha) 5 2" xfId="32725"/>
    <cellStyle name="1_Ra soat Giai ngan 2007 (dang lam)_Book1_Hoan chinh KH 2012 (o nha) 6" xfId="16398"/>
    <cellStyle name="1_Ra soat Giai ngan 2007 (dang lam)_Book1_Hoan chinh KH 2012 (o nha) 6 2" xfId="32726"/>
    <cellStyle name="1_Ra soat Giai ngan 2007 (dang lam)_Book1_Hoan chinh KH 2012 (o nha) 7" xfId="32715"/>
    <cellStyle name="1_Ra soat Giai ngan 2007 (dang lam)_Book1_Hoan chinh KH 2012 (o nha)_Bao cao giai ngan quy I" xfId="16399"/>
    <cellStyle name="1_Ra soat Giai ngan 2007 (dang lam)_Book1_Hoan chinh KH 2012 (o nha)_Bao cao giai ngan quy I 2" xfId="16400"/>
    <cellStyle name="1_Ra soat Giai ngan 2007 (dang lam)_Book1_Hoan chinh KH 2012 (o nha)_Bao cao giai ngan quy I 2 2" xfId="16401"/>
    <cellStyle name="1_Ra soat Giai ngan 2007 (dang lam)_Book1_Hoan chinh KH 2012 (o nha)_Bao cao giai ngan quy I 2 2 2" xfId="32729"/>
    <cellStyle name="1_Ra soat Giai ngan 2007 (dang lam)_Book1_Hoan chinh KH 2012 (o nha)_Bao cao giai ngan quy I 2 3" xfId="16402"/>
    <cellStyle name="1_Ra soat Giai ngan 2007 (dang lam)_Book1_Hoan chinh KH 2012 (o nha)_Bao cao giai ngan quy I 2 3 2" xfId="32730"/>
    <cellStyle name="1_Ra soat Giai ngan 2007 (dang lam)_Book1_Hoan chinh KH 2012 (o nha)_Bao cao giai ngan quy I 2 4" xfId="16403"/>
    <cellStyle name="1_Ra soat Giai ngan 2007 (dang lam)_Book1_Hoan chinh KH 2012 (o nha)_Bao cao giai ngan quy I 2 4 2" xfId="32731"/>
    <cellStyle name="1_Ra soat Giai ngan 2007 (dang lam)_Book1_Hoan chinh KH 2012 (o nha)_Bao cao giai ngan quy I 2 5" xfId="32728"/>
    <cellStyle name="1_Ra soat Giai ngan 2007 (dang lam)_Book1_Hoan chinh KH 2012 (o nha)_Bao cao giai ngan quy I 3" xfId="16404"/>
    <cellStyle name="1_Ra soat Giai ngan 2007 (dang lam)_Book1_Hoan chinh KH 2012 (o nha)_Bao cao giai ngan quy I 3 2" xfId="16405"/>
    <cellStyle name="1_Ra soat Giai ngan 2007 (dang lam)_Book1_Hoan chinh KH 2012 (o nha)_Bao cao giai ngan quy I 3 2 2" xfId="32733"/>
    <cellStyle name="1_Ra soat Giai ngan 2007 (dang lam)_Book1_Hoan chinh KH 2012 (o nha)_Bao cao giai ngan quy I 3 3" xfId="16406"/>
    <cellStyle name="1_Ra soat Giai ngan 2007 (dang lam)_Book1_Hoan chinh KH 2012 (o nha)_Bao cao giai ngan quy I 3 3 2" xfId="32734"/>
    <cellStyle name="1_Ra soat Giai ngan 2007 (dang lam)_Book1_Hoan chinh KH 2012 (o nha)_Bao cao giai ngan quy I 3 4" xfId="16407"/>
    <cellStyle name="1_Ra soat Giai ngan 2007 (dang lam)_Book1_Hoan chinh KH 2012 (o nha)_Bao cao giai ngan quy I 3 4 2" xfId="32735"/>
    <cellStyle name="1_Ra soat Giai ngan 2007 (dang lam)_Book1_Hoan chinh KH 2012 (o nha)_Bao cao giai ngan quy I 3 5" xfId="32732"/>
    <cellStyle name="1_Ra soat Giai ngan 2007 (dang lam)_Book1_Hoan chinh KH 2012 (o nha)_Bao cao giai ngan quy I 4" xfId="16408"/>
    <cellStyle name="1_Ra soat Giai ngan 2007 (dang lam)_Book1_Hoan chinh KH 2012 (o nha)_Bao cao giai ngan quy I 4 2" xfId="32736"/>
    <cellStyle name="1_Ra soat Giai ngan 2007 (dang lam)_Book1_Hoan chinh KH 2012 (o nha)_Bao cao giai ngan quy I 5" xfId="16409"/>
    <cellStyle name="1_Ra soat Giai ngan 2007 (dang lam)_Book1_Hoan chinh KH 2012 (o nha)_Bao cao giai ngan quy I 5 2" xfId="32737"/>
    <cellStyle name="1_Ra soat Giai ngan 2007 (dang lam)_Book1_Hoan chinh KH 2012 (o nha)_Bao cao giai ngan quy I 6" xfId="16410"/>
    <cellStyle name="1_Ra soat Giai ngan 2007 (dang lam)_Book1_Hoan chinh KH 2012 (o nha)_Bao cao giai ngan quy I 6 2" xfId="32738"/>
    <cellStyle name="1_Ra soat Giai ngan 2007 (dang lam)_Book1_Hoan chinh KH 2012 (o nha)_Bao cao giai ngan quy I 7" xfId="32727"/>
    <cellStyle name="1_Ra soat Giai ngan 2007 (dang lam)_Book1_Hoan chinh KH 2012 (o nha)_BC von DTPT 6 thang 2012" xfId="16411"/>
    <cellStyle name="1_Ra soat Giai ngan 2007 (dang lam)_Book1_Hoan chinh KH 2012 (o nha)_BC von DTPT 6 thang 2012 2" xfId="16412"/>
    <cellStyle name="1_Ra soat Giai ngan 2007 (dang lam)_Book1_Hoan chinh KH 2012 (o nha)_BC von DTPT 6 thang 2012 2 2" xfId="16413"/>
    <cellStyle name="1_Ra soat Giai ngan 2007 (dang lam)_Book1_Hoan chinh KH 2012 (o nha)_BC von DTPT 6 thang 2012 2 2 2" xfId="32741"/>
    <cellStyle name="1_Ra soat Giai ngan 2007 (dang lam)_Book1_Hoan chinh KH 2012 (o nha)_BC von DTPT 6 thang 2012 2 3" xfId="16414"/>
    <cellStyle name="1_Ra soat Giai ngan 2007 (dang lam)_Book1_Hoan chinh KH 2012 (o nha)_BC von DTPT 6 thang 2012 2 3 2" xfId="32742"/>
    <cellStyle name="1_Ra soat Giai ngan 2007 (dang lam)_Book1_Hoan chinh KH 2012 (o nha)_BC von DTPT 6 thang 2012 2 4" xfId="16415"/>
    <cellStyle name="1_Ra soat Giai ngan 2007 (dang lam)_Book1_Hoan chinh KH 2012 (o nha)_BC von DTPT 6 thang 2012 2 4 2" xfId="32743"/>
    <cellStyle name="1_Ra soat Giai ngan 2007 (dang lam)_Book1_Hoan chinh KH 2012 (o nha)_BC von DTPT 6 thang 2012 2 5" xfId="32740"/>
    <cellStyle name="1_Ra soat Giai ngan 2007 (dang lam)_Book1_Hoan chinh KH 2012 (o nha)_BC von DTPT 6 thang 2012 3" xfId="16416"/>
    <cellStyle name="1_Ra soat Giai ngan 2007 (dang lam)_Book1_Hoan chinh KH 2012 (o nha)_BC von DTPT 6 thang 2012 3 2" xfId="16417"/>
    <cellStyle name="1_Ra soat Giai ngan 2007 (dang lam)_Book1_Hoan chinh KH 2012 (o nha)_BC von DTPT 6 thang 2012 3 2 2" xfId="32745"/>
    <cellStyle name="1_Ra soat Giai ngan 2007 (dang lam)_Book1_Hoan chinh KH 2012 (o nha)_BC von DTPT 6 thang 2012 3 3" xfId="16418"/>
    <cellStyle name="1_Ra soat Giai ngan 2007 (dang lam)_Book1_Hoan chinh KH 2012 (o nha)_BC von DTPT 6 thang 2012 3 3 2" xfId="32746"/>
    <cellStyle name="1_Ra soat Giai ngan 2007 (dang lam)_Book1_Hoan chinh KH 2012 (o nha)_BC von DTPT 6 thang 2012 3 4" xfId="16419"/>
    <cellStyle name="1_Ra soat Giai ngan 2007 (dang lam)_Book1_Hoan chinh KH 2012 (o nha)_BC von DTPT 6 thang 2012 3 4 2" xfId="32747"/>
    <cellStyle name="1_Ra soat Giai ngan 2007 (dang lam)_Book1_Hoan chinh KH 2012 (o nha)_BC von DTPT 6 thang 2012 3 5" xfId="32744"/>
    <cellStyle name="1_Ra soat Giai ngan 2007 (dang lam)_Book1_Hoan chinh KH 2012 (o nha)_BC von DTPT 6 thang 2012 4" xfId="16420"/>
    <cellStyle name="1_Ra soat Giai ngan 2007 (dang lam)_Book1_Hoan chinh KH 2012 (o nha)_BC von DTPT 6 thang 2012 4 2" xfId="32748"/>
    <cellStyle name="1_Ra soat Giai ngan 2007 (dang lam)_Book1_Hoan chinh KH 2012 (o nha)_BC von DTPT 6 thang 2012 5" xfId="16421"/>
    <cellStyle name="1_Ra soat Giai ngan 2007 (dang lam)_Book1_Hoan chinh KH 2012 (o nha)_BC von DTPT 6 thang 2012 5 2" xfId="32749"/>
    <cellStyle name="1_Ra soat Giai ngan 2007 (dang lam)_Book1_Hoan chinh KH 2012 (o nha)_BC von DTPT 6 thang 2012 6" xfId="16422"/>
    <cellStyle name="1_Ra soat Giai ngan 2007 (dang lam)_Book1_Hoan chinh KH 2012 (o nha)_BC von DTPT 6 thang 2012 6 2" xfId="32750"/>
    <cellStyle name="1_Ra soat Giai ngan 2007 (dang lam)_Book1_Hoan chinh KH 2012 (o nha)_BC von DTPT 6 thang 2012 7" xfId="32739"/>
    <cellStyle name="1_Ra soat Giai ngan 2007 (dang lam)_Book1_Hoan chinh KH 2012 (o nha)_Bieu du thao QD von ho tro co MT" xfId="16423"/>
    <cellStyle name="1_Ra soat Giai ngan 2007 (dang lam)_Book1_Hoan chinh KH 2012 (o nha)_Bieu du thao QD von ho tro co MT 2" xfId="16424"/>
    <cellStyle name="1_Ra soat Giai ngan 2007 (dang lam)_Book1_Hoan chinh KH 2012 (o nha)_Bieu du thao QD von ho tro co MT 2 2" xfId="16425"/>
    <cellStyle name="1_Ra soat Giai ngan 2007 (dang lam)_Book1_Hoan chinh KH 2012 (o nha)_Bieu du thao QD von ho tro co MT 2 2 2" xfId="32753"/>
    <cellStyle name="1_Ra soat Giai ngan 2007 (dang lam)_Book1_Hoan chinh KH 2012 (o nha)_Bieu du thao QD von ho tro co MT 2 3" xfId="16426"/>
    <cellStyle name="1_Ra soat Giai ngan 2007 (dang lam)_Book1_Hoan chinh KH 2012 (o nha)_Bieu du thao QD von ho tro co MT 2 3 2" xfId="32754"/>
    <cellStyle name="1_Ra soat Giai ngan 2007 (dang lam)_Book1_Hoan chinh KH 2012 (o nha)_Bieu du thao QD von ho tro co MT 2 4" xfId="16427"/>
    <cellStyle name="1_Ra soat Giai ngan 2007 (dang lam)_Book1_Hoan chinh KH 2012 (o nha)_Bieu du thao QD von ho tro co MT 2 4 2" xfId="32755"/>
    <cellStyle name="1_Ra soat Giai ngan 2007 (dang lam)_Book1_Hoan chinh KH 2012 (o nha)_Bieu du thao QD von ho tro co MT 2 5" xfId="32752"/>
    <cellStyle name="1_Ra soat Giai ngan 2007 (dang lam)_Book1_Hoan chinh KH 2012 (o nha)_Bieu du thao QD von ho tro co MT 3" xfId="16428"/>
    <cellStyle name="1_Ra soat Giai ngan 2007 (dang lam)_Book1_Hoan chinh KH 2012 (o nha)_Bieu du thao QD von ho tro co MT 3 2" xfId="16429"/>
    <cellStyle name="1_Ra soat Giai ngan 2007 (dang lam)_Book1_Hoan chinh KH 2012 (o nha)_Bieu du thao QD von ho tro co MT 3 2 2" xfId="32757"/>
    <cellStyle name="1_Ra soat Giai ngan 2007 (dang lam)_Book1_Hoan chinh KH 2012 (o nha)_Bieu du thao QD von ho tro co MT 3 3" xfId="16430"/>
    <cellStyle name="1_Ra soat Giai ngan 2007 (dang lam)_Book1_Hoan chinh KH 2012 (o nha)_Bieu du thao QD von ho tro co MT 3 3 2" xfId="32758"/>
    <cellStyle name="1_Ra soat Giai ngan 2007 (dang lam)_Book1_Hoan chinh KH 2012 (o nha)_Bieu du thao QD von ho tro co MT 3 4" xfId="16431"/>
    <cellStyle name="1_Ra soat Giai ngan 2007 (dang lam)_Book1_Hoan chinh KH 2012 (o nha)_Bieu du thao QD von ho tro co MT 3 4 2" xfId="32759"/>
    <cellStyle name="1_Ra soat Giai ngan 2007 (dang lam)_Book1_Hoan chinh KH 2012 (o nha)_Bieu du thao QD von ho tro co MT 3 5" xfId="32756"/>
    <cellStyle name="1_Ra soat Giai ngan 2007 (dang lam)_Book1_Hoan chinh KH 2012 (o nha)_Bieu du thao QD von ho tro co MT 4" xfId="16432"/>
    <cellStyle name="1_Ra soat Giai ngan 2007 (dang lam)_Book1_Hoan chinh KH 2012 (o nha)_Bieu du thao QD von ho tro co MT 4 2" xfId="32760"/>
    <cellStyle name="1_Ra soat Giai ngan 2007 (dang lam)_Book1_Hoan chinh KH 2012 (o nha)_Bieu du thao QD von ho tro co MT 5" xfId="16433"/>
    <cellStyle name="1_Ra soat Giai ngan 2007 (dang lam)_Book1_Hoan chinh KH 2012 (o nha)_Bieu du thao QD von ho tro co MT 5 2" xfId="32761"/>
    <cellStyle name="1_Ra soat Giai ngan 2007 (dang lam)_Book1_Hoan chinh KH 2012 (o nha)_Bieu du thao QD von ho tro co MT 6" xfId="16434"/>
    <cellStyle name="1_Ra soat Giai ngan 2007 (dang lam)_Book1_Hoan chinh KH 2012 (o nha)_Bieu du thao QD von ho tro co MT 6 2" xfId="32762"/>
    <cellStyle name="1_Ra soat Giai ngan 2007 (dang lam)_Book1_Hoan chinh KH 2012 (o nha)_Bieu du thao QD von ho tro co MT 7" xfId="32751"/>
    <cellStyle name="1_Ra soat Giai ngan 2007 (dang lam)_Book1_Hoan chinh KH 2012 (o nha)_Ke hoach 2012 theo doi (giai ngan 30.6.12)" xfId="16435"/>
    <cellStyle name="1_Ra soat Giai ngan 2007 (dang lam)_Book1_Hoan chinh KH 2012 (o nha)_Ke hoach 2012 theo doi (giai ngan 30.6.12) 2" xfId="16436"/>
    <cellStyle name="1_Ra soat Giai ngan 2007 (dang lam)_Book1_Hoan chinh KH 2012 (o nha)_Ke hoach 2012 theo doi (giai ngan 30.6.12) 2 2" xfId="16437"/>
    <cellStyle name="1_Ra soat Giai ngan 2007 (dang lam)_Book1_Hoan chinh KH 2012 (o nha)_Ke hoach 2012 theo doi (giai ngan 30.6.12) 2 2 2" xfId="32765"/>
    <cellStyle name="1_Ra soat Giai ngan 2007 (dang lam)_Book1_Hoan chinh KH 2012 (o nha)_Ke hoach 2012 theo doi (giai ngan 30.6.12) 2 3" xfId="16438"/>
    <cellStyle name="1_Ra soat Giai ngan 2007 (dang lam)_Book1_Hoan chinh KH 2012 (o nha)_Ke hoach 2012 theo doi (giai ngan 30.6.12) 2 3 2" xfId="32766"/>
    <cellStyle name="1_Ra soat Giai ngan 2007 (dang lam)_Book1_Hoan chinh KH 2012 (o nha)_Ke hoach 2012 theo doi (giai ngan 30.6.12) 2 4" xfId="16439"/>
    <cellStyle name="1_Ra soat Giai ngan 2007 (dang lam)_Book1_Hoan chinh KH 2012 (o nha)_Ke hoach 2012 theo doi (giai ngan 30.6.12) 2 4 2" xfId="32767"/>
    <cellStyle name="1_Ra soat Giai ngan 2007 (dang lam)_Book1_Hoan chinh KH 2012 (o nha)_Ke hoach 2012 theo doi (giai ngan 30.6.12) 2 5" xfId="32764"/>
    <cellStyle name="1_Ra soat Giai ngan 2007 (dang lam)_Book1_Hoan chinh KH 2012 (o nha)_Ke hoach 2012 theo doi (giai ngan 30.6.12) 3" xfId="16440"/>
    <cellStyle name="1_Ra soat Giai ngan 2007 (dang lam)_Book1_Hoan chinh KH 2012 (o nha)_Ke hoach 2012 theo doi (giai ngan 30.6.12) 3 2" xfId="16441"/>
    <cellStyle name="1_Ra soat Giai ngan 2007 (dang lam)_Book1_Hoan chinh KH 2012 (o nha)_Ke hoach 2012 theo doi (giai ngan 30.6.12) 3 2 2" xfId="32769"/>
    <cellStyle name="1_Ra soat Giai ngan 2007 (dang lam)_Book1_Hoan chinh KH 2012 (o nha)_Ke hoach 2012 theo doi (giai ngan 30.6.12) 3 3" xfId="16442"/>
    <cellStyle name="1_Ra soat Giai ngan 2007 (dang lam)_Book1_Hoan chinh KH 2012 (o nha)_Ke hoach 2012 theo doi (giai ngan 30.6.12) 3 3 2" xfId="32770"/>
    <cellStyle name="1_Ra soat Giai ngan 2007 (dang lam)_Book1_Hoan chinh KH 2012 (o nha)_Ke hoach 2012 theo doi (giai ngan 30.6.12) 3 4" xfId="16443"/>
    <cellStyle name="1_Ra soat Giai ngan 2007 (dang lam)_Book1_Hoan chinh KH 2012 (o nha)_Ke hoach 2012 theo doi (giai ngan 30.6.12) 3 4 2" xfId="32771"/>
    <cellStyle name="1_Ra soat Giai ngan 2007 (dang lam)_Book1_Hoan chinh KH 2012 (o nha)_Ke hoach 2012 theo doi (giai ngan 30.6.12) 3 5" xfId="32768"/>
    <cellStyle name="1_Ra soat Giai ngan 2007 (dang lam)_Book1_Hoan chinh KH 2012 (o nha)_Ke hoach 2012 theo doi (giai ngan 30.6.12) 4" xfId="16444"/>
    <cellStyle name="1_Ra soat Giai ngan 2007 (dang lam)_Book1_Hoan chinh KH 2012 (o nha)_Ke hoach 2012 theo doi (giai ngan 30.6.12) 4 2" xfId="32772"/>
    <cellStyle name="1_Ra soat Giai ngan 2007 (dang lam)_Book1_Hoan chinh KH 2012 (o nha)_Ke hoach 2012 theo doi (giai ngan 30.6.12) 5" xfId="16445"/>
    <cellStyle name="1_Ra soat Giai ngan 2007 (dang lam)_Book1_Hoan chinh KH 2012 (o nha)_Ke hoach 2012 theo doi (giai ngan 30.6.12) 5 2" xfId="32773"/>
    <cellStyle name="1_Ra soat Giai ngan 2007 (dang lam)_Book1_Hoan chinh KH 2012 (o nha)_Ke hoach 2012 theo doi (giai ngan 30.6.12) 6" xfId="16446"/>
    <cellStyle name="1_Ra soat Giai ngan 2007 (dang lam)_Book1_Hoan chinh KH 2012 (o nha)_Ke hoach 2012 theo doi (giai ngan 30.6.12) 6 2" xfId="32774"/>
    <cellStyle name="1_Ra soat Giai ngan 2007 (dang lam)_Book1_Hoan chinh KH 2012 (o nha)_Ke hoach 2012 theo doi (giai ngan 30.6.12) 7" xfId="32763"/>
    <cellStyle name="1_Ra soat Giai ngan 2007 (dang lam)_Book1_Hoan chinh KH 2012 Von ho tro co MT" xfId="16447"/>
    <cellStyle name="1_Ra soat Giai ngan 2007 (dang lam)_Book1_Hoan chinh KH 2012 Von ho tro co MT (chi tiet)" xfId="16448"/>
    <cellStyle name="1_Ra soat Giai ngan 2007 (dang lam)_Book1_Hoan chinh KH 2012 Von ho tro co MT (chi tiet) 2" xfId="16449"/>
    <cellStyle name="1_Ra soat Giai ngan 2007 (dang lam)_Book1_Hoan chinh KH 2012 Von ho tro co MT (chi tiet) 2 2" xfId="16450"/>
    <cellStyle name="1_Ra soat Giai ngan 2007 (dang lam)_Book1_Hoan chinh KH 2012 Von ho tro co MT (chi tiet) 2 2 2" xfId="32778"/>
    <cellStyle name="1_Ra soat Giai ngan 2007 (dang lam)_Book1_Hoan chinh KH 2012 Von ho tro co MT (chi tiet) 2 3" xfId="16451"/>
    <cellStyle name="1_Ra soat Giai ngan 2007 (dang lam)_Book1_Hoan chinh KH 2012 Von ho tro co MT (chi tiet) 2 3 2" xfId="32779"/>
    <cellStyle name="1_Ra soat Giai ngan 2007 (dang lam)_Book1_Hoan chinh KH 2012 Von ho tro co MT (chi tiet) 2 4" xfId="16452"/>
    <cellStyle name="1_Ra soat Giai ngan 2007 (dang lam)_Book1_Hoan chinh KH 2012 Von ho tro co MT (chi tiet) 2 4 2" xfId="32780"/>
    <cellStyle name="1_Ra soat Giai ngan 2007 (dang lam)_Book1_Hoan chinh KH 2012 Von ho tro co MT (chi tiet) 2 5" xfId="32777"/>
    <cellStyle name="1_Ra soat Giai ngan 2007 (dang lam)_Book1_Hoan chinh KH 2012 Von ho tro co MT (chi tiet) 3" xfId="16453"/>
    <cellStyle name="1_Ra soat Giai ngan 2007 (dang lam)_Book1_Hoan chinh KH 2012 Von ho tro co MT (chi tiet) 3 2" xfId="16454"/>
    <cellStyle name="1_Ra soat Giai ngan 2007 (dang lam)_Book1_Hoan chinh KH 2012 Von ho tro co MT (chi tiet) 3 2 2" xfId="32782"/>
    <cellStyle name="1_Ra soat Giai ngan 2007 (dang lam)_Book1_Hoan chinh KH 2012 Von ho tro co MT (chi tiet) 3 3" xfId="16455"/>
    <cellStyle name="1_Ra soat Giai ngan 2007 (dang lam)_Book1_Hoan chinh KH 2012 Von ho tro co MT (chi tiet) 3 3 2" xfId="32783"/>
    <cellStyle name="1_Ra soat Giai ngan 2007 (dang lam)_Book1_Hoan chinh KH 2012 Von ho tro co MT (chi tiet) 3 4" xfId="16456"/>
    <cellStyle name="1_Ra soat Giai ngan 2007 (dang lam)_Book1_Hoan chinh KH 2012 Von ho tro co MT (chi tiet) 3 4 2" xfId="32784"/>
    <cellStyle name="1_Ra soat Giai ngan 2007 (dang lam)_Book1_Hoan chinh KH 2012 Von ho tro co MT (chi tiet) 3 5" xfId="32781"/>
    <cellStyle name="1_Ra soat Giai ngan 2007 (dang lam)_Book1_Hoan chinh KH 2012 Von ho tro co MT (chi tiet) 4" xfId="16457"/>
    <cellStyle name="1_Ra soat Giai ngan 2007 (dang lam)_Book1_Hoan chinh KH 2012 Von ho tro co MT (chi tiet) 4 2" xfId="32785"/>
    <cellStyle name="1_Ra soat Giai ngan 2007 (dang lam)_Book1_Hoan chinh KH 2012 Von ho tro co MT (chi tiet) 5" xfId="16458"/>
    <cellStyle name="1_Ra soat Giai ngan 2007 (dang lam)_Book1_Hoan chinh KH 2012 Von ho tro co MT (chi tiet) 5 2" xfId="32786"/>
    <cellStyle name="1_Ra soat Giai ngan 2007 (dang lam)_Book1_Hoan chinh KH 2012 Von ho tro co MT (chi tiet) 6" xfId="16459"/>
    <cellStyle name="1_Ra soat Giai ngan 2007 (dang lam)_Book1_Hoan chinh KH 2012 Von ho tro co MT (chi tiet) 6 2" xfId="32787"/>
    <cellStyle name="1_Ra soat Giai ngan 2007 (dang lam)_Book1_Hoan chinh KH 2012 Von ho tro co MT (chi tiet) 7" xfId="32776"/>
    <cellStyle name="1_Ra soat Giai ngan 2007 (dang lam)_Book1_Hoan chinh KH 2012 Von ho tro co MT 10" xfId="16460"/>
    <cellStyle name="1_Ra soat Giai ngan 2007 (dang lam)_Book1_Hoan chinh KH 2012 Von ho tro co MT 10 2" xfId="16461"/>
    <cellStyle name="1_Ra soat Giai ngan 2007 (dang lam)_Book1_Hoan chinh KH 2012 Von ho tro co MT 10 2 2" xfId="32789"/>
    <cellStyle name="1_Ra soat Giai ngan 2007 (dang lam)_Book1_Hoan chinh KH 2012 Von ho tro co MT 10 3" xfId="16462"/>
    <cellStyle name="1_Ra soat Giai ngan 2007 (dang lam)_Book1_Hoan chinh KH 2012 Von ho tro co MT 10 3 2" xfId="32790"/>
    <cellStyle name="1_Ra soat Giai ngan 2007 (dang lam)_Book1_Hoan chinh KH 2012 Von ho tro co MT 10 4" xfId="16463"/>
    <cellStyle name="1_Ra soat Giai ngan 2007 (dang lam)_Book1_Hoan chinh KH 2012 Von ho tro co MT 10 4 2" xfId="32791"/>
    <cellStyle name="1_Ra soat Giai ngan 2007 (dang lam)_Book1_Hoan chinh KH 2012 Von ho tro co MT 10 5" xfId="32788"/>
    <cellStyle name="1_Ra soat Giai ngan 2007 (dang lam)_Book1_Hoan chinh KH 2012 Von ho tro co MT 11" xfId="16464"/>
    <cellStyle name="1_Ra soat Giai ngan 2007 (dang lam)_Book1_Hoan chinh KH 2012 Von ho tro co MT 11 2" xfId="16465"/>
    <cellStyle name="1_Ra soat Giai ngan 2007 (dang lam)_Book1_Hoan chinh KH 2012 Von ho tro co MT 11 2 2" xfId="32793"/>
    <cellStyle name="1_Ra soat Giai ngan 2007 (dang lam)_Book1_Hoan chinh KH 2012 Von ho tro co MT 11 3" xfId="16466"/>
    <cellStyle name="1_Ra soat Giai ngan 2007 (dang lam)_Book1_Hoan chinh KH 2012 Von ho tro co MT 11 3 2" xfId="32794"/>
    <cellStyle name="1_Ra soat Giai ngan 2007 (dang lam)_Book1_Hoan chinh KH 2012 Von ho tro co MT 11 4" xfId="16467"/>
    <cellStyle name="1_Ra soat Giai ngan 2007 (dang lam)_Book1_Hoan chinh KH 2012 Von ho tro co MT 11 4 2" xfId="32795"/>
    <cellStyle name="1_Ra soat Giai ngan 2007 (dang lam)_Book1_Hoan chinh KH 2012 Von ho tro co MT 11 5" xfId="32792"/>
    <cellStyle name="1_Ra soat Giai ngan 2007 (dang lam)_Book1_Hoan chinh KH 2012 Von ho tro co MT 12" xfId="16468"/>
    <cellStyle name="1_Ra soat Giai ngan 2007 (dang lam)_Book1_Hoan chinh KH 2012 Von ho tro co MT 12 2" xfId="16469"/>
    <cellStyle name="1_Ra soat Giai ngan 2007 (dang lam)_Book1_Hoan chinh KH 2012 Von ho tro co MT 12 2 2" xfId="32797"/>
    <cellStyle name="1_Ra soat Giai ngan 2007 (dang lam)_Book1_Hoan chinh KH 2012 Von ho tro co MT 12 3" xfId="16470"/>
    <cellStyle name="1_Ra soat Giai ngan 2007 (dang lam)_Book1_Hoan chinh KH 2012 Von ho tro co MT 12 3 2" xfId="32798"/>
    <cellStyle name="1_Ra soat Giai ngan 2007 (dang lam)_Book1_Hoan chinh KH 2012 Von ho tro co MT 12 4" xfId="16471"/>
    <cellStyle name="1_Ra soat Giai ngan 2007 (dang lam)_Book1_Hoan chinh KH 2012 Von ho tro co MT 12 4 2" xfId="32799"/>
    <cellStyle name="1_Ra soat Giai ngan 2007 (dang lam)_Book1_Hoan chinh KH 2012 Von ho tro co MT 12 5" xfId="32796"/>
    <cellStyle name="1_Ra soat Giai ngan 2007 (dang lam)_Book1_Hoan chinh KH 2012 Von ho tro co MT 13" xfId="16472"/>
    <cellStyle name="1_Ra soat Giai ngan 2007 (dang lam)_Book1_Hoan chinh KH 2012 Von ho tro co MT 13 2" xfId="16473"/>
    <cellStyle name="1_Ra soat Giai ngan 2007 (dang lam)_Book1_Hoan chinh KH 2012 Von ho tro co MT 13 2 2" xfId="32801"/>
    <cellStyle name="1_Ra soat Giai ngan 2007 (dang lam)_Book1_Hoan chinh KH 2012 Von ho tro co MT 13 3" xfId="16474"/>
    <cellStyle name="1_Ra soat Giai ngan 2007 (dang lam)_Book1_Hoan chinh KH 2012 Von ho tro co MT 13 3 2" xfId="32802"/>
    <cellStyle name="1_Ra soat Giai ngan 2007 (dang lam)_Book1_Hoan chinh KH 2012 Von ho tro co MT 13 4" xfId="16475"/>
    <cellStyle name="1_Ra soat Giai ngan 2007 (dang lam)_Book1_Hoan chinh KH 2012 Von ho tro co MT 13 4 2" xfId="32803"/>
    <cellStyle name="1_Ra soat Giai ngan 2007 (dang lam)_Book1_Hoan chinh KH 2012 Von ho tro co MT 13 5" xfId="32800"/>
    <cellStyle name="1_Ra soat Giai ngan 2007 (dang lam)_Book1_Hoan chinh KH 2012 Von ho tro co MT 14" xfId="16476"/>
    <cellStyle name="1_Ra soat Giai ngan 2007 (dang lam)_Book1_Hoan chinh KH 2012 Von ho tro co MT 14 2" xfId="16477"/>
    <cellStyle name="1_Ra soat Giai ngan 2007 (dang lam)_Book1_Hoan chinh KH 2012 Von ho tro co MT 14 2 2" xfId="32805"/>
    <cellStyle name="1_Ra soat Giai ngan 2007 (dang lam)_Book1_Hoan chinh KH 2012 Von ho tro co MT 14 3" xfId="16478"/>
    <cellStyle name="1_Ra soat Giai ngan 2007 (dang lam)_Book1_Hoan chinh KH 2012 Von ho tro co MT 14 3 2" xfId="32806"/>
    <cellStyle name="1_Ra soat Giai ngan 2007 (dang lam)_Book1_Hoan chinh KH 2012 Von ho tro co MT 14 4" xfId="16479"/>
    <cellStyle name="1_Ra soat Giai ngan 2007 (dang lam)_Book1_Hoan chinh KH 2012 Von ho tro co MT 14 4 2" xfId="32807"/>
    <cellStyle name="1_Ra soat Giai ngan 2007 (dang lam)_Book1_Hoan chinh KH 2012 Von ho tro co MT 14 5" xfId="32804"/>
    <cellStyle name="1_Ra soat Giai ngan 2007 (dang lam)_Book1_Hoan chinh KH 2012 Von ho tro co MT 15" xfId="16480"/>
    <cellStyle name="1_Ra soat Giai ngan 2007 (dang lam)_Book1_Hoan chinh KH 2012 Von ho tro co MT 15 2" xfId="16481"/>
    <cellStyle name="1_Ra soat Giai ngan 2007 (dang lam)_Book1_Hoan chinh KH 2012 Von ho tro co MT 15 2 2" xfId="32809"/>
    <cellStyle name="1_Ra soat Giai ngan 2007 (dang lam)_Book1_Hoan chinh KH 2012 Von ho tro co MT 15 3" xfId="16482"/>
    <cellStyle name="1_Ra soat Giai ngan 2007 (dang lam)_Book1_Hoan chinh KH 2012 Von ho tro co MT 15 3 2" xfId="32810"/>
    <cellStyle name="1_Ra soat Giai ngan 2007 (dang lam)_Book1_Hoan chinh KH 2012 Von ho tro co MT 15 4" xfId="16483"/>
    <cellStyle name="1_Ra soat Giai ngan 2007 (dang lam)_Book1_Hoan chinh KH 2012 Von ho tro co MT 15 4 2" xfId="32811"/>
    <cellStyle name="1_Ra soat Giai ngan 2007 (dang lam)_Book1_Hoan chinh KH 2012 Von ho tro co MT 15 5" xfId="32808"/>
    <cellStyle name="1_Ra soat Giai ngan 2007 (dang lam)_Book1_Hoan chinh KH 2012 Von ho tro co MT 16" xfId="16484"/>
    <cellStyle name="1_Ra soat Giai ngan 2007 (dang lam)_Book1_Hoan chinh KH 2012 Von ho tro co MT 16 2" xfId="16485"/>
    <cellStyle name="1_Ra soat Giai ngan 2007 (dang lam)_Book1_Hoan chinh KH 2012 Von ho tro co MT 16 2 2" xfId="32813"/>
    <cellStyle name="1_Ra soat Giai ngan 2007 (dang lam)_Book1_Hoan chinh KH 2012 Von ho tro co MT 16 3" xfId="16486"/>
    <cellStyle name="1_Ra soat Giai ngan 2007 (dang lam)_Book1_Hoan chinh KH 2012 Von ho tro co MT 16 3 2" xfId="32814"/>
    <cellStyle name="1_Ra soat Giai ngan 2007 (dang lam)_Book1_Hoan chinh KH 2012 Von ho tro co MT 16 4" xfId="16487"/>
    <cellStyle name="1_Ra soat Giai ngan 2007 (dang lam)_Book1_Hoan chinh KH 2012 Von ho tro co MT 16 4 2" xfId="32815"/>
    <cellStyle name="1_Ra soat Giai ngan 2007 (dang lam)_Book1_Hoan chinh KH 2012 Von ho tro co MT 16 5" xfId="32812"/>
    <cellStyle name="1_Ra soat Giai ngan 2007 (dang lam)_Book1_Hoan chinh KH 2012 Von ho tro co MT 17" xfId="16488"/>
    <cellStyle name="1_Ra soat Giai ngan 2007 (dang lam)_Book1_Hoan chinh KH 2012 Von ho tro co MT 17 2" xfId="16489"/>
    <cellStyle name="1_Ra soat Giai ngan 2007 (dang lam)_Book1_Hoan chinh KH 2012 Von ho tro co MT 17 2 2" xfId="32817"/>
    <cellStyle name="1_Ra soat Giai ngan 2007 (dang lam)_Book1_Hoan chinh KH 2012 Von ho tro co MT 17 3" xfId="16490"/>
    <cellStyle name="1_Ra soat Giai ngan 2007 (dang lam)_Book1_Hoan chinh KH 2012 Von ho tro co MT 17 3 2" xfId="32818"/>
    <cellStyle name="1_Ra soat Giai ngan 2007 (dang lam)_Book1_Hoan chinh KH 2012 Von ho tro co MT 17 4" xfId="16491"/>
    <cellStyle name="1_Ra soat Giai ngan 2007 (dang lam)_Book1_Hoan chinh KH 2012 Von ho tro co MT 17 4 2" xfId="32819"/>
    <cellStyle name="1_Ra soat Giai ngan 2007 (dang lam)_Book1_Hoan chinh KH 2012 Von ho tro co MT 17 5" xfId="32816"/>
    <cellStyle name="1_Ra soat Giai ngan 2007 (dang lam)_Book1_Hoan chinh KH 2012 Von ho tro co MT 18" xfId="16492"/>
    <cellStyle name="1_Ra soat Giai ngan 2007 (dang lam)_Book1_Hoan chinh KH 2012 Von ho tro co MT 18 2" xfId="32820"/>
    <cellStyle name="1_Ra soat Giai ngan 2007 (dang lam)_Book1_Hoan chinh KH 2012 Von ho tro co MT 19" xfId="16493"/>
    <cellStyle name="1_Ra soat Giai ngan 2007 (dang lam)_Book1_Hoan chinh KH 2012 Von ho tro co MT 19 2" xfId="32821"/>
    <cellStyle name="1_Ra soat Giai ngan 2007 (dang lam)_Book1_Hoan chinh KH 2012 Von ho tro co MT 2" xfId="16494"/>
    <cellStyle name="1_Ra soat Giai ngan 2007 (dang lam)_Book1_Hoan chinh KH 2012 Von ho tro co MT 2 2" xfId="16495"/>
    <cellStyle name="1_Ra soat Giai ngan 2007 (dang lam)_Book1_Hoan chinh KH 2012 Von ho tro co MT 2 2 2" xfId="32823"/>
    <cellStyle name="1_Ra soat Giai ngan 2007 (dang lam)_Book1_Hoan chinh KH 2012 Von ho tro co MT 2 3" xfId="16496"/>
    <cellStyle name="1_Ra soat Giai ngan 2007 (dang lam)_Book1_Hoan chinh KH 2012 Von ho tro co MT 2 3 2" xfId="32824"/>
    <cellStyle name="1_Ra soat Giai ngan 2007 (dang lam)_Book1_Hoan chinh KH 2012 Von ho tro co MT 2 4" xfId="16497"/>
    <cellStyle name="1_Ra soat Giai ngan 2007 (dang lam)_Book1_Hoan chinh KH 2012 Von ho tro co MT 2 4 2" xfId="32825"/>
    <cellStyle name="1_Ra soat Giai ngan 2007 (dang lam)_Book1_Hoan chinh KH 2012 Von ho tro co MT 2 5" xfId="32822"/>
    <cellStyle name="1_Ra soat Giai ngan 2007 (dang lam)_Book1_Hoan chinh KH 2012 Von ho tro co MT 20" xfId="16498"/>
    <cellStyle name="1_Ra soat Giai ngan 2007 (dang lam)_Book1_Hoan chinh KH 2012 Von ho tro co MT 20 2" xfId="32826"/>
    <cellStyle name="1_Ra soat Giai ngan 2007 (dang lam)_Book1_Hoan chinh KH 2012 Von ho tro co MT 21" xfId="32775"/>
    <cellStyle name="1_Ra soat Giai ngan 2007 (dang lam)_Book1_Hoan chinh KH 2012 Von ho tro co MT 3" xfId="16499"/>
    <cellStyle name="1_Ra soat Giai ngan 2007 (dang lam)_Book1_Hoan chinh KH 2012 Von ho tro co MT 3 2" xfId="16500"/>
    <cellStyle name="1_Ra soat Giai ngan 2007 (dang lam)_Book1_Hoan chinh KH 2012 Von ho tro co MT 3 2 2" xfId="32828"/>
    <cellStyle name="1_Ra soat Giai ngan 2007 (dang lam)_Book1_Hoan chinh KH 2012 Von ho tro co MT 3 3" xfId="16501"/>
    <cellStyle name="1_Ra soat Giai ngan 2007 (dang lam)_Book1_Hoan chinh KH 2012 Von ho tro co MT 3 3 2" xfId="32829"/>
    <cellStyle name="1_Ra soat Giai ngan 2007 (dang lam)_Book1_Hoan chinh KH 2012 Von ho tro co MT 3 4" xfId="16502"/>
    <cellStyle name="1_Ra soat Giai ngan 2007 (dang lam)_Book1_Hoan chinh KH 2012 Von ho tro co MT 3 4 2" xfId="32830"/>
    <cellStyle name="1_Ra soat Giai ngan 2007 (dang lam)_Book1_Hoan chinh KH 2012 Von ho tro co MT 3 5" xfId="32827"/>
    <cellStyle name="1_Ra soat Giai ngan 2007 (dang lam)_Book1_Hoan chinh KH 2012 Von ho tro co MT 4" xfId="16503"/>
    <cellStyle name="1_Ra soat Giai ngan 2007 (dang lam)_Book1_Hoan chinh KH 2012 Von ho tro co MT 4 2" xfId="16504"/>
    <cellStyle name="1_Ra soat Giai ngan 2007 (dang lam)_Book1_Hoan chinh KH 2012 Von ho tro co MT 4 2 2" xfId="32832"/>
    <cellStyle name="1_Ra soat Giai ngan 2007 (dang lam)_Book1_Hoan chinh KH 2012 Von ho tro co MT 4 3" xfId="16505"/>
    <cellStyle name="1_Ra soat Giai ngan 2007 (dang lam)_Book1_Hoan chinh KH 2012 Von ho tro co MT 4 3 2" xfId="32833"/>
    <cellStyle name="1_Ra soat Giai ngan 2007 (dang lam)_Book1_Hoan chinh KH 2012 Von ho tro co MT 4 4" xfId="16506"/>
    <cellStyle name="1_Ra soat Giai ngan 2007 (dang lam)_Book1_Hoan chinh KH 2012 Von ho tro co MT 4 4 2" xfId="32834"/>
    <cellStyle name="1_Ra soat Giai ngan 2007 (dang lam)_Book1_Hoan chinh KH 2012 Von ho tro co MT 4 5" xfId="32831"/>
    <cellStyle name="1_Ra soat Giai ngan 2007 (dang lam)_Book1_Hoan chinh KH 2012 Von ho tro co MT 5" xfId="16507"/>
    <cellStyle name="1_Ra soat Giai ngan 2007 (dang lam)_Book1_Hoan chinh KH 2012 Von ho tro co MT 5 2" xfId="16508"/>
    <cellStyle name="1_Ra soat Giai ngan 2007 (dang lam)_Book1_Hoan chinh KH 2012 Von ho tro co MT 5 2 2" xfId="32836"/>
    <cellStyle name="1_Ra soat Giai ngan 2007 (dang lam)_Book1_Hoan chinh KH 2012 Von ho tro co MT 5 3" xfId="16509"/>
    <cellStyle name="1_Ra soat Giai ngan 2007 (dang lam)_Book1_Hoan chinh KH 2012 Von ho tro co MT 5 3 2" xfId="32837"/>
    <cellStyle name="1_Ra soat Giai ngan 2007 (dang lam)_Book1_Hoan chinh KH 2012 Von ho tro co MT 5 4" xfId="16510"/>
    <cellStyle name="1_Ra soat Giai ngan 2007 (dang lam)_Book1_Hoan chinh KH 2012 Von ho tro co MT 5 4 2" xfId="32838"/>
    <cellStyle name="1_Ra soat Giai ngan 2007 (dang lam)_Book1_Hoan chinh KH 2012 Von ho tro co MT 5 5" xfId="32835"/>
    <cellStyle name="1_Ra soat Giai ngan 2007 (dang lam)_Book1_Hoan chinh KH 2012 Von ho tro co MT 6" xfId="16511"/>
    <cellStyle name="1_Ra soat Giai ngan 2007 (dang lam)_Book1_Hoan chinh KH 2012 Von ho tro co MT 6 2" xfId="16512"/>
    <cellStyle name="1_Ra soat Giai ngan 2007 (dang lam)_Book1_Hoan chinh KH 2012 Von ho tro co MT 6 2 2" xfId="32840"/>
    <cellStyle name="1_Ra soat Giai ngan 2007 (dang lam)_Book1_Hoan chinh KH 2012 Von ho tro co MT 6 3" xfId="16513"/>
    <cellStyle name="1_Ra soat Giai ngan 2007 (dang lam)_Book1_Hoan chinh KH 2012 Von ho tro co MT 6 3 2" xfId="32841"/>
    <cellStyle name="1_Ra soat Giai ngan 2007 (dang lam)_Book1_Hoan chinh KH 2012 Von ho tro co MT 6 4" xfId="16514"/>
    <cellStyle name="1_Ra soat Giai ngan 2007 (dang lam)_Book1_Hoan chinh KH 2012 Von ho tro co MT 6 4 2" xfId="32842"/>
    <cellStyle name="1_Ra soat Giai ngan 2007 (dang lam)_Book1_Hoan chinh KH 2012 Von ho tro co MT 6 5" xfId="32839"/>
    <cellStyle name="1_Ra soat Giai ngan 2007 (dang lam)_Book1_Hoan chinh KH 2012 Von ho tro co MT 7" xfId="16515"/>
    <cellStyle name="1_Ra soat Giai ngan 2007 (dang lam)_Book1_Hoan chinh KH 2012 Von ho tro co MT 7 2" xfId="16516"/>
    <cellStyle name="1_Ra soat Giai ngan 2007 (dang lam)_Book1_Hoan chinh KH 2012 Von ho tro co MT 7 2 2" xfId="32844"/>
    <cellStyle name="1_Ra soat Giai ngan 2007 (dang lam)_Book1_Hoan chinh KH 2012 Von ho tro co MT 7 3" xfId="16517"/>
    <cellStyle name="1_Ra soat Giai ngan 2007 (dang lam)_Book1_Hoan chinh KH 2012 Von ho tro co MT 7 3 2" xfId="32845"/>
    <cellStyle name="1_Ra soat Giai ngan 2007 (dang lam)_Book1_Hoan chinh KH 2012 Von ho tro co MT 7 4" xfId="16518"/>
    <cellStyle name="1_Ra soat Giai ngan 2007 (dang lam)_Book1_Hoan chinh KH 2012 Von ho tro co MT 7 4 2" xfId="32846"/>
    <cellStyle name="1_Ra soat Giai ngan 2007 (dang lam)_Book1_Hoan chinh KH 2012 Von ho tro co MT 7 5" xfId="32843"/>
    <cellStyle name="1_Ra soat Giai ngan 2007 (dang lam)_Book1_Hoan chinh KH 2012 Von ho tro co MT 8" xfId="16519"/>
    <cellStyle name="1_Ra soat Giai ngan 2007 (dang lam)_Book1_Hoan chinh KH 2012 Von ho tro co MT 8 2" xfId="16520"/>
    <cellStyle name="1_Ra soat Giai ngan 2007 (dang lam)_Book1_Hoan chinh KH 2012 Von ho tro co MT 8 2 2" xfId="32848"/>
    <cellStyle name="1_Ra soat Giai ngan 2007 (dang lam)_Book1_Hoan chinh KH 2012 Von ho tro co MT 8 3" xfId="16521"/>
    <cellStyle name="1_Ra soat Giai ngan 2007 (dang lam)_Book1_Hoan chinh KH 2012 Von ho tro co MT 8 3 2" xfId="32849"/>
    <cellStyle name="1_Ra soat Giai ngan 2007 (dang lam)_Book1_Hoan chinh KH 2012 Von ho tro co MT 8 4" xfId="16522"/>
    <cellStyle name="1_Ra soat Giai ngan 2007 (dang lam)_Book1_Hoan chinh KH 2012 Von ho tro co MT 8 4 2" xfId="32850"/>
    <cellStyle name="1_Ra soat Giai ngan 2007 (dang lam)_Book1_Hoan chinh KH 2012 Von ho tro co MT 8 5" xfId="32847"/>
    <cellStyle name="1_Ra soat Giai ngan 2007 (dang lam)_Book1_Hoan chinh KH 2012 Von ho tro co MT 9" xfId="16523"/>
    <cellStyle name="1_Ra soat Giai ngan 2007 (dang lam)_Book1_Hoan chinh KH 2012 Von ho tro co MT 9 2" xfId="16524"/>
    <cellStyle name="1_Ra soat Giai ngan 2007 (dang lam)_Book1_Hoan chinh KH 2012 Von ho tro co MT 9 2 2" xfId="32852"/>
    <cellStyle name="1_Ra soat Giai ngan 2007 (dang lam)_Book1_Hoan chinh KH 2012 Von ho tro co MT 9 3" xfId="16525"/>
    <cellStyle name="1_Ra soat Giai ngan 2007 (dang lam)_Book1_Hoan chinh KH 2012 Von ho tro co MT 9 3 2" xfId="32853"/>
    <cellStyle name="1_Ra soat Giai ngan 2007 (dang lam)_Book1_Hoan chinh KH 2012 Von ho tro co MT 9 4" xfId="16526"/>
    <cellStyle name="1_Ra soat Giai ngan 2007 (dang lam)_Book1_Hoan chinh KH 2012 Von ho tro co MT 9 4 2" xfId="32854"/>
    <cellStyle name="1_Ra soat Giai ngan 2007 (dang lam)_Book1_Hoan chinh KH 2012 Von ho tro co MT 9 5" xfId="32851"/>
    <cellStyle name="1_Ra soat Giai ngan 2007 (dang lam)_Book1_Hoan chinh KH 2012 Von ho tro co MT_Bao cao giai ngan quy I" xfId="16527"/>
    <cellStyle name="1_Ra soat Giai ngan 2007 (dang lam)_Book1_Hoan chinh KH 2012 Von ho tro co MT_Bao cao giai ngan quy I 2" xfId="16528"/>
    <cellStyle name="1_Ra soat Giai ngan 2007 (dang lam)_Book1_Hoan chinh KH 2012 Von ho tro co MT_Bao cao giai ngan quy I 2 2" xfId="16529"/>
    <cellStyle name="1_Ra soat Giai ngan 2007 (dang lam)_Book1_Hoan chinh KH 2012 Von ho tro co MT_Bao cao giai ngan quy I 2 2 2" xfId="32857"/>
    <cellStyle name="1_Ra soat Giai ngan 2007 (dang lam)_Book1_Hoan chinh KH 2012 Von ho tro co MT_Bao cao giai ngan quy I 2 3" xfId="16530"/>
    <cellStyle name="1_Ra soat Giai ngan 2007 (dang lam)_Book1_Hoan chinh KH 2012 Von ho tro co MT_Bao cao giai ngan quy I 2 3 2" xfId="32858"/>
    <cellStyle name="1_Ra soat Giai ngan 2007 (dang lam)_Book1_Hoan chinh KH 2012 Von ho tro co MT_Bao cao giai ngan quy I 2 4" xfId="16531"/>
    <cellStyle name="1_Ra soat Giai ngan 2007 (dang lam)_Book1_Hoan chinh KH 2012 Von ho tro co MT_Bao cao giai ngan quy I 2 4 2" xfId="32859"/>
    <cellStyle name="1_Ra soat Giai ngan 2007 (dang lam)_Book1_Hoan chinh KH 2012 Von ho tro co MT_Bao cao giai ngan quy I 2 5" xfId="32856"/>
    <cellStyle name="1_Ra soat Giai ngan 2007 (dang lam)_Book1_Hoan chinh KH 2012 Von ho tro co MT_Bao cao giai ngan quy I 3" xfId="16532"/>
    <cellStyle name="1_Ra soat Giai ngan 2007 (dang lam)_Book1_Hoan chinh KH 2012 Von ho tro co MT_Bao cao giai ngan quy I 3 2" xfId="16533"/>
    <cellStyle name="1_Ra soat Giai ngan 2007 (dang lam)_Book1_Hoan chinh KH 2012 Von ho tro co MT_Bao cao giai ngan quy I 3 2 2" xfId="32861"/>
    <cellStyle name="1_Ra soat Giai ngan 2007 (dang lam)_Book1_Hoan chinh KH 2012 Von ho tro co MT_Bao cao giai ngan quy I 3 3" xfId="16534"/>
    <cellStyle name="1_Ra soat Giai ngan 2007 (dang lam)_Book1_Hoan chinh KH 2012 Von ho tro co MT_Bao cao giai ngan quy I 3 3 2" xfId="32862"/>
    <cellStyle name="1_Ra soat Giai ngan 2007 (dang lam)_Book1_Hoan chinh KH 2012 Von ho tro co MT_Bao cao giai ngan quy I 3 4" xfId="16535"/>
    <cellStyle name="1_Ra soat Giai ngan 2007 (dang lam)_Book1_Hoan chinh KH 2012 Von ho tro co MT_Bao cao giai ngan quy I 3 4 2" xfId="32863"/>
    <cellStyle name="1_Ra soat Giai ngan 2007 (dang lam)_Book1_Hoan chinh KH 2012 Von ho tro co MT_Bao cao giai ngan quy I 3 5" xfId="32860"/>
    <cellStyle name="1_Ra soat Giai ngan 2007 (dang lam)_Book1_Hoan chinh KH 2012 Von ho tro co MT_Bao cao giai ngan quy I 4" xfId="16536"/>
    <cellStyle name="1_Ra soat Giai ngan 2007 (dang lam)_Book1_Hoan chinh KH 2012 Von ho tro co MT_Bao cao giai ngan quy I 4 2" xfId="32864"/>
    <cellStyle name="1_Ra soat Giai ngan 2007 (dang lam)_Book1_Hoan chinh KH 2012 Von ho tro co MT_Bao cao giai ngan quy I 5" xfId="16537"/>
    <cellStyle name="1_Ra soat Giai ngan 2007 (dang lam)_Book1_Hoan chinh KH 2012 Von ho tro co MT_Bao cao giai ngan quy I 5 2" xfId="32865"/>
    <cellStyle name="1_Ra soat Giai ngan 2007 (dang lam)_Book1_Hoan chinh KH 2012 Von ho tro co MT_Bao cao giai ngan quy I 6" xfId="16538"/>
    <cellStyle name="1_Ra soat Giai ngan 2007 (dang lam)_Book1_Hoan chinh KH 2012 Von ho tro co MT_Bao cao giai ngan quy I 6 2" xfId="32866"/>
    <cellStyle name="1_Ra soat Giai ngan 2007 (dang lam)_Book1_Hoan chinh KH 2012 Von ho tro co MT_Bao cao giai ngan quy I 7" xfId="32855"/>
    <cellStyle name="1_Ra soat Giai ngan 2007 (dang lam)_Book1_Hoan chinh KH 2012 Von ho tro co MT_BC von DTPT 6 thang 2012" xfId="16539"/>
    <cellStyle name="1_Ra soat Giai ngan 2007 (dang lam)_Book1_Hoan chinh KH 2012 Von ho tro co MT_BC von DTPT 6 thang 2012 2" xfId="16540"/>
    <cellStyle name="1_Ra soat Giai ngan 2007 (dang lam)_Book1_Hoan chinh KH 2012 Von ho tro co MT_BC von DTPT 6 thang 2012 2 2" xfId="16541"/>
    <cellStyle name="1_Ra soat Giai ngan 2007 (dang lam)_Book1_Hoan chinh KH 2012 Von ho tro co MT_BC von DTPT 6 thang 2012 2 2 2" xfId="32869"/>
    <cellStyle name="1_Ra soat Giai ngan 2007 (dang lam)_Book1_Hoan chinh KH 2012 Von ho tro co MT_BC von DTPT 6 thang 2012 2 3" xfId="16542"/>
    <cellStyle name="1_Ra soat Giai ngan 2007 (dang lam)_Book1_Hoan chinh KH 2012 Von ho tro co MT_BC von DTPT 6 thang 2012 2 3 2" xfId="32870"/>
    <cellStyle name="1_Ra soat Giai ngan 2007 (dang lam)_Book1_Hoan chinh KH 2012 Von ho tro co MT_BC von DTPT 6 thang 2012 2 4" xfId="16543"/>
    <cellStyle name="1_Ra soat Giai ngan 2007 (dang lam)_Book1_Hoan chinh KH 2012 Von ho tro co MT_BC von DTPT 6 thang 2012 2 4 2" xfId="32871"/>
    <cellStyle name="1_Ra soat Giai ngan 2007 (dang lam)_Book1_Hoan chinh KH 2012 Von ho tro co MT_BC von DTPT 6 thang 2012 2 5" xfId="32868"/>
    <cellStyle name="1_Ra soat Giai ngan 2007 (dang lam)_Book1_Hoan chinh KH 2012 Von ho tro co MT_BC von DTPT 6 thang 2012 3" xfId="16544"/>
    <cellStyle name="1_Ra soat Giai ngan 2007 (dang lam)_Book1_Hoan chinh KH 2012 Von ho tro co MT_BC von DTPT 6 thang 2012 3 2" xfId="16545"/>
    <cellStyle name="1_Ra soat Giai ngan 2007 (dang lam)_Book1_Hoan chinh KH 2012 Von ho tro co MT_BC von DTPT 6 thang 2012 3 2 2" xfId="32873"/>
    <cellStyle name="1_Ra soat Giai ngan 2007 (dang lam)_Book1_Hoan chinh KH 2012 Von ho tro co MT_BC von DTPT 6 thang 2012 3 3" xfId="16546"/>
    <cellStyle name="1_Ra soat Giai ngan 2007 (dang lam)_Book1_Hoan chinh KH 2012 Von ho tro co MT_BC von DTPT 6 thang 2012 3 3 2" xfId="32874"/>
    <cellStyle name="1_Ra soat Giai ngan 2007 (dang lam)_Book1_Hoan chinh KH 2012 Von ho tro co MT_BC von DTPT 6 thang 2012 3 4" xfId="16547"/>
    <cellStyle name="1_Ra soat Giai ngan 2007 (dang lam)_Book1_Hoan chinh KH 2012 Von ho tro co MT_BC von DTPT 6 thang 2012 3 4 2" xfId="32875"/>
    <cellStyle name="1_Ra soat Giai ngan 2007 (dang lam)_Book1_Hoan chinh KH 2012 Von ho tro co MT_BC von DTPT 6 thang 2012 3 5" xfId="32872"/>
    <cellStyle name="1_Ra soat Giai ngan 2007 (dang lam)_Book1_Hoan chinh KH 2012 Von ho tro co MT_BC von DTPT 6 thang 2012 4" xfId="16548"/>
    <cellStyle name="1_Ra soat Giai ngan 2007 (dang lam)_Book1_Hoan chinh KH 2012 Von ho tro co MT_BC von DTPT 6 thang 2012 4 2" xfId="32876"/>
    <cellStyle name="1_Ra soat Giai ngan 2007 (dang lam)_Book1_Hoan chinh KH 2012 Von ho tro co MT_BC von DTPT 6 thang 2012 5" xfId="16549"/>
    <cellStyle name="1_Ra soat Giai ngan 2007 (dang lam)_Book1_Hoan chinh KH 2012 Von ho tro co MT_BC von DTPT 6 thang 2012 5 2" xfId="32877"/>
    <cellStyle name="1_Ra soat Giai ngan 2007 (dang lam)_Book1_Hoan chinh KH 2012 Von ho tro co MT_BC von DTPT 6 thang 2012 6" xfId="16550"/>
    <cellStyle name="1_Ra soat Giai ngan 2007 (dang lam)_Book1_Hoan chinh KH 2012 Von ho tro co MT_BC von DTPT 6 thang 2012 6 2" xfId="32878"/>
    <cellStyle name="1_Ra soat Giai ngan 2007 (dang lam)_Book1_Hoan chinh KH 2012 Von ho tro co MT_BC von DTPT 6 thang 2012 7" xfId="32867"/>
    <cellStyle name="1_Ra soat Giai ngan 2007 (dang lam)_Book1_Hoan chinh KH 2012 Von ho tro co MT_Bieu du thao QD von ho tro co MT" xfId="16551"/>
    <cellStyle name="1_Ra soat Giai ngan 2007 (dang lam)_Book1_Hoan chinh KH 2012 Von ho tro co MT_Bieu du thao QD von ho tro co MT 2" xfId="16552"/>
    <cellStyle name="1_Ra soat Giai ngan 2007 (dang lam)_Book1_Hoan chinh KH 2012 Von ho tro co MT_Bieu du thao QD von ho tro co MT 2 2" xfId="16553"/>
    <cellStyle name="1_Ra soat Giai ngan 2007 (dang lam)_Book1_Hoan chinh KH 2012 Von ho tro co MT_Bieu du thao QD von ho tro co MT 2 2 2" xfId="32881"/>
    <cellStyle name="1_Ra soat Giai ngan 2007 (dang lam)_Book1_Hoan chinh KH 2012 Von ho tro co MT_Bieu du thao QD von ho tro co MT 2 3" xfId="16554"/>
    <cellStyle name="1_Ra soat Giai ngan 2007 (dang lam)_Book1_Hoan chinh KH 2012 Von ho tro co MT_Bieu du thao QD von ho tro co MT 2 3 2" xfId="32882"/>
    <cellStyle name="1_Ra soat Giai ngan 2007 (dang lam)_Book1_Hoan chinh KH 2012 Von ho tro co MT_Bieu du thao QD von ho tro co MT 2 4" xfId="16555"/>
    <cellStyle name="1_Ra soat Giai ngan 2007 (dang lam)_Book1_Hoan chinh KH 2012 Von ho tro co MT_Bieu du thao QD von ho tro co MT 2 4 2" xfId="32883"/>
    <cellStyle name="1_Ra soat Giai ngan 2007 (dang lam)_Book1_Hoan chinh KH 2012 Von ho tro co MT_Bieu du thao QD von ho tro co MT 2 5" xfId="32880"/>
    <cellStyle name="1_Ra soat Giai ngan 2007 (dang lam)_Book1_Hoan chinh KH 2012 Von ho tro co MT_Bieu du thao QD von ho tro co MT 3" xfId="16556"/>
    <cellStyle name="1_Ra soat Giai ngan 2007 (dang lam)_Book1_Hoan chinh KH 2012 Von ho tro co MT_Bieu du thao QD von ho tro co MT 3 2" xfId="16557"/>
    <cellStyle name="1_Ra soat Giai ngan 2007 (dang lam)_Book1_Hoan chinh KH 2012 Von ho tro co MT_Bieu du thao QD von ho tro co MT 3 2 2" xfId="32885"/>
    <cellStyle name="1_Ra soat Giai ngan 2007 (dang lam)_Book1_Hoan chinh KH 2012 Von ho tro co MT_Bieu du thao QD von ho tro co MT 3 3" xfId="16558"/>
    <cellStyle name="1_Ra soat Giai ngan 2007 (dang lam)_Book1_Hoan chinh KH 2012 Von ho tro co MT_Bieu du thao QD von ho tro co MT 3 3 2" xfId="32886"/>
    <cellStyle name="1_Ra soat Giai ngan 2007 (dang lam)_Book1_Hoan chinh KH 2012 Von ho tro co MT_Bieu du thao QD von ho tro co MT 3 4" xfId="16559"/>
    <cellStyle name="1_Ra soat Giai ngan 2007 (dang lam)_Book1_Hoan chinh KH 2012 Von ho tro co MT_Bieu du thao QD von ho tro co MT 3 4 2" xfId="32887"/>
    <cellStyle name="1_Ra soat Giai ngan 2007 (dang lam)_Book1_Hoan chinh KH 2012 Von ho tro co MT_Bieu du thao QD von ho tro co MT 3 5" xfId="32884"/>
    <cellStyle name="1_Ra soat Giai ngan 2007 (dang lam)_Book1_Hoan chinh KH 2012 Von ho tro co MT_Bieu du thao QD von ho tro co MT 4" xfId="16560"/>
    <cellStyle name="1_Ra soat Giai ngan 2007 (dang lam)_Book1_Hoan chinh KH 2012 Von ho tro co MT_Bieu du thao QD von ho tro co MT 4 2" xfId="32888"/>
    <cellStyle name="1_Ra soat Giai ngan 2007 (dang lam)_Book1_Hoan chinh KH 2012 Von ho tro co MT_Bieu du thao QD von ho tro co MT 5" xfId="16561"/>
    <cellStyle name="1_Ra soat Giai ngan 2007 (dang lam)_Book1_Hoan chinh KH 2012 Von ho tro co MT_Bieu du thao QD von ho tro co MT 5 2" xfId="32889"/>
    <cellStyle name="1_Ra soat Giai ngan 2007 (dang lam)_Book1_Hoan chinh KH 2012 Von ho tro co MT_Bieu du thao QD von ho tro co MT 6" xfId="16562"/>
    <cellStyle name="1_Ra soat Giai ngan 2007 (dang lam)_Book1_Hoan chinh KH 2012 Von ho tro co MT_Bieu du thao QD von ho tro co MT 6 2" xfId="32890"/>
    <cellStyle name="1_Ra soat Giai ngan 2007 (dang lam)_Book1_Hoan chinh KH 2012 Von ho tro co MT_Bieu du thao QD von ho tro co MT 7" xfId="32879"/>
    <cellStyle name="1_Ra soat Giai ngan 2007 (dang lam)_Book1_Hoan chinh KH 2012 Von ho tro co MT_Ke hoach 2012 theo doi (giai ngan 30.6.12)" xfId="16563"/>
    <cellStyle name="1_Ra soat Giai ngan 2007 (dang lam)_Book1_Hoan chinh KH 2012 Von ho tro co MT_Ke hoach 2012 theo doi (giai ngan 30.6.12) 2" xfId="16564"/>
    <cellStyle name="1_Ra soat Giai ngan 2007 (dang lam)_Book1_Hoan chinh KH 2012 Von ho tro co MT_Ke hoach 2012 theo doi (giai ngan 30.6.12) 2 2" xfId="16565"/>
    <cellStyle name="1_Ra soat Giai ngan 2007 (dang lam)_Book1_Hoan chinh KH 2012 Von ho tro co MT_Ke hoach 2012 theo doi (giai ngan 30.6.12) 2 2 2" xfId="32893"/>
    <cellStyle name="1_Ra soat Giai ngan 2007 (dang lam)_Book1_Hoan chinh KH 2012 Von ho tro co MT_Ke hoach 2012 theo doi (giai ngan 30.6.12) 2 3" xfId="16566"/>
    <cellStyle name="1_Ra soat Giai ngan 2007 (dang lam)_Book1_Hoan chinh KH 2012 Von ho tro co MT_Ke hoach 2012 theo doi (giai ngan 30.6.12) 2 3 2" xfId="32894"/>
    <cellStyle name="1_Ra soat Giai ngan 2007 (dang lam)_Book1_Hoan chinh KH 2012 Von ho tro co MT_Ke hoach 2012 theo doi (giai ngan 30.6.12) 2 4" xfId="16567"/>
    <cellStyle name="1_Ra soat Giai ngan 2007 (dang lam)_Book1_Hoan chinh KH 2012 Von ho tro co MT_Ke hoach 2012 theo doi (giai ngan 30.6.12) 2 4 2" xfId="32895"/>
    <cellStyle name="1_Ra soat Giai ngan 2007 (dang lam)_Book1_Hoan chinh KH 2012 Von ho tro co MT_Ke hoach 2012 theo doi (giai ngan 30.6.12) 2 5" xfId="32892"/>
    <cellStyle name="1_Ra soat Giai ngan 2007 (dang lam)_Book1_Hoan chinh KH 2012 Von ho tro co MT_Ke hoach 2012 theo doi (giai ngan 30.6.12) 3" xfId="16568"/>
    <cellStyle name="1_Ra soat Giai ngan 2007 (dang lam)_Book1_Hoan chinh KH 2012 Von ho tro co MT_Ke hoach 2012 theo doi (giai ngan 30.6.12) 3 2" xfId="16569"/>
    <cellStyle name="1_Ra soat Giai ngan 2007 (dang lam)_Book1_Hoan chinh KH 2012 Von ho tro co MT_Ke hoach 2012 theo doi (giai ngan 30.6.12) 3 2 2" xfId="32897"/>
    <cellStyle name="1_Ra soat Giai ngan 2007 (dang lam)_Book1_Hoan chinh KH 2012 Von ho tro co MT_Ke hoach 2012 theo doi (giai ngan 30.6.12) 3 3" xfId="16570"/>
    <cellStyle name="1_Ra soat Giai ngan 2007 (dang lam)_Book1_Hoan chinh KH 2012 Von ho tro co MT_Ke hoach 2012 theo doi (giai ngan 30.6.12) 3 3 2" xfId="32898"/>
    <cellStyle name="1_Ra soat Giai ngan 2007 (dang lam)_Book1_Hoan chinh KH 2012 Von ho tro co MT_Ke hoach 2012 theo doi (giai ngan 30.6.12) 3 4" xfId="16571"/>
    <cellStyle name="1_Ra soat Giai ngan 2007 (dang lam)_Book1_Hoan chinh KH 2012 Von ho tro co MT_Ke hoach 2012 theo doi (giai ngan 30.6.12) 3 4 2" xfId="32899"/>
    <cellStyle name="1_Ra soat Giai ngan 2007 (dang lam)_Book1_Hoan chinh KH 2012 Von ho tro co MT_Ke hoach 2012 theo doi (giai ngan 30.6.12) 3 5" xfId="32896"/>
    <cellStyle name="1_Ra soat Giai ngan 2007 (dang lam)_Book1_Hoan chinh KH 2012 Von ho tro co MT_Ke hoach 2012 theo doi (giai ngan 30.6.12) 4" xfId="16572"/>
    <cellStyle name="1_Ra soat Giai ngan 2007 (dang lam)_Book1_Hoan chinh KH 2012 Von ho tro co MT_Ke hoach 2012 theo doi (giai ngan 30.6.12) 4 2" xfId="32900"/>
    <cellStyle name="1_Ra soat Giai ngan 2007 (dang lam)_Book1_Hoan chinh KH 2012 Von ho tro co MT_Ke hoach 2012 theo doi (giai ngan 30.6.12) 5" xfId="16573"/>
    <cellStyle name="1_Ra soat Giai ngan 2007 (dang lam)_Book1_Hoan chinh KH 2012 Von ho tro co MT_Ke hoach 2012 theo doi (giai ngan 30.6.12) 5 2" xfId="32901"/>
    <cellStyle name="1_Ra soat Giai ngan 2007 (dang lam)_Book1_Hoan chinh KH 2012 Von ho tro co MT_Ke hoach 2012 theo doi (giai ngan 30.6.12) 6" xfId="16574"/>
    <cellStyle name="1_Ra soat Giai ngan 2007 (dang lam)_Book1_Hoan chinh KH 2012 Von ho tro co MT_Ke hoach 2012 theo doi (giai ngan 30.6.12) 6 2" xfId="32902"/>
    <cellStyle name="1_Ra soat Giai ngan 2007 (dang lam)_Book1_Hoan chinh KH 2012 Von ho tro co MT_Ke hoach 2012 theo doi (giai ngan 30.6.12) 7" xfId="32891"/>
    <cellStyle name="1_Ra soat Giai ngan 2007 (dang lam)_Book1_Ke hoach 2012 (theo doi)" xfId="16575"/>
    <cellStyle name="1_Ra soat Giai ngan 2007 (dang lam)_Book1_Ke hoach 2012 (theo doi) 2" xfId="16576"/>
    <cellStyle name="1_Ra soat Giai ngan 2007 (dang lam)_Book1_Ke hoach 2012 (theo doi) 2 2" xfId="16577"/>
    <cellStyle name="1_Ra soat Giai ngan 2007 (dang lam)_Book1_Ke hoach 2012 (theo doi) 2 2 2" xfId="32905"/>
    <cellStyle name="1_Ra soat Giai ngan 2007 (dang lam)_Book1_Ke hoach 2012 (theo doi) 2 3" xfId="16578"/>
    <cellStyle name="1_Ra soat Giai ngan 2007 (dang lam)_Book1_Ke hoach 2012 (theo doi) 2 3 2" xfId="32906"/>
    <cellStyle name="1_Ra soat Giai ngan 2007 (dang lam)_Book1_Ke hoach 2012 (theo doi) 2 4" xfId="16579"/>
    <cellStyle name="1_Ra soat Giai ngan 2007 (dang lam)_Book1_Ke hoach 2012 (theo doi) 2 4 2" xfId="32907"/>
    <cellStyle name="1_Ra soat Giai ngan 2007 (dang lam)_Book1_Ke hoach 2012 (theo doi) 2 5" xfId="32904"/>
    <cellStyle name="1_Ra soat Giai ngan 2007 (dang lam)_Book1_Ke hoach 2012 (theo doi) 3" xfId="16580"/>
    <cellStyle name="1_Ra soat Giai ngan 2007 (dang lam)_Book1_Ke hoach 2012 (theo doi) 3 2" xfId="16581"/>
    <cellStyle name="1_Ra soat Giai ngan 2007 (dang lam)_Book1_Ke hoach 2012 (theo doi) 3 2 2" xfId="32909"/>
    <cellStyle name="1_Ra soat Giai ngan 2007 (dang lam)_Book1_Ke hoach 2012 (theo doi) 3 3" xfId="16582"/>
    <cellStyle name="1_Ra soat Giai ngan 2007 (dang lam)_Book1_Ke hoach 2012 (theo doi) 3 3 2" xfId="32910"/>
    <cellStyle name="1_Ra soat Giai ngan 2007 (dang lam)_Book1_Ke hoach 2012 (theo doi) 3 4" xfId="16583"/>
    <cellStyle name="1_Ra soat Giai ngan 2007 (dang lam)_Book1_Ke hoach 2012 (theo doi) 3 4 2" xfId="32911"/>
    <cellStyle name="1_Ra soat Giai ngan 2007 (dang lam)_Book1_Ke hoach 2012 (theo doi) 3 5" xfId="32908"/>
    <cellStyle name="1_Ra soat Giai ngan 2007 (dang lam)_Book1_Ke hoach 2012 (theo doi) 4" xfId="16584"/>
    <cellStyle name="1_Ra soat Giai ngan 2007 (dang lam)_Book1_Ke hoach 2012 (theo doi) 4 2" xfId="32912"/>
    <cellStyle name="1_Ra soat Giai ngan 2007 (dang lam)_Book1_Ke hoach 2012 (theo doi) 5" xfId="16585"/>
    <cellStyle name="1_Ra soat Giai ngan 2007 (dang lam)_Book1_Ke hoach 2012 (theo doi) 5 2" xfId="32913"/>
    <cellStyle name="1_Ra soat Giai ngan 2007 (dang lam)_Book1_Ke hoach 2012 (theo doi) 6" xfId="16586"/>
    <cellStyle name="1_Ra soat Giai ngan 2007 (dang lam)_Book1_Ke hoach 2012 (theo doi) 6 2" xfId="32914"/>
    <cellStyle name="1_Ra soat Giai ngan 2007 (dang lam)_Book1_Ke hoach 2012 (theo doi) 7" xfId="32903"/>
    <cellStyle name="1_Ra soat Giai ngan 2007 (dang lam)_Book1_Ke hoach 2012 theo doi (giai ngan 30.6.12)" xfId="16587"/>
    <cellStyle name="1_Ra soat Giai ngan 2007 (dang lam)_Book1_Ke hoach 2012 theo doi (giai ngan 30.6.12) 2" xfId="16588"/>
    <cellStyle name="1_Ra soat Giai ngan 2007 (dang lam)_Book1_Ke hoach 2012 theo doi (giai ngan 30.6.12) 2 2" xfId="16589"/>
    <cellStyle name="1_Ra soat Giai ngan 2007 (dang lam)_Book1_Ke hoach 2012 theo doi (giai ngan 30.6.12) 2 2 2" xfId="32917"/>
    <cellStyle name="1_Ra soat Giai ngan 2007 (dang lam)_Book1_Ke hoach 2012 theo doi (giai ngan 30.6.12) 2 3" xfId="16590"/>
    <cellStyle name="1_Ra soat Giai ngan 2007 (dang lam)_Book1_Ke hoach 2012 theo doi (giai ngan 30.6.12) 2 3 2" xfId="32918"/>
    <cellStyle name="1_Ra soat Giai ngan 2007 (dang lam)_Book1_Ke hoach 2012 theo doi (giai ngan 30.6.12) 2 4" xfId="16591"/>
    <cellStyle name="1_Ra soat Giai ngan 2007 (dang lam)_Book1_Ke hoach 2012 theo doi (giai ngan 30.6.12) 2 4 2" xfId="32919"/>
    <cellStyle name="1_Ra soat Giai ngan 2007 (dang lam)_Book1_Ke hoach 2012 theo doi (giai ngan 30.6.12) 2 5" xfId="32916"/>
    <cellStyle name="1_Ra soat Giai ngan 2007 (dang lam)_Book1_Ke hoach 2012 theo doi (giai ngan 30.6.12) 3" xfId="16592"/>
    <cellStyle name="1_Ra soat Giai ngan 2007 (dang lam)_Book1_Ke hoach 2012 theo doi (giai ngan 30.6.12) 3 2" xfId="16593"/>
    <cellStyle name="1_Ra soat Giai ngan 2007 (dang lam)_Book1_Ke hoach 2012 theo doi (giai ngan 30.6.12) 3 2 2" xfId="32921"/>
    <cellStyle name="1_Ra soat Giai ngan 2007 (dang lam)_Book1_Ke hoach 2012 theo doi (giai ngan 30.6.12) 3 3" xfId="16594"/>
    <cellStyle name="1_Ra soat Giai ngan 2007 (dang lam)_Book1_Ke hoach 2012 theo doi (giai ngan 30.6.12) 3 3 2" xfId="32922"/>
    <cellStyle name="1_Ra soat Giai ngan 2007 (dang lam)_Book1_Ke hoach 2012 theo doi (giai ngan 30.6.12) 3 4" xfId="16595"/>
    <cellStyle name="1_Ra soat Giai ngan 2007 (dang lam)_Book1_Ke hoach 2012 theo doi (giai ngan 30.6.12) 3 4 2" xfId="32923"/>
    <cellStyle name="1_Ra soat Giai ngan 2007 (dang lam)_Book1_Ke hoach 2012 theo doi (giai ngan 30.6.12) 3 5" xfId="32920"/>
    <cellStyle name="1_Ra soat Giai ngan 2007 (dang lam)_Book1_Ke hoach 2012 theo doi (giai ngan 30.6.12) 4" xfId="16596"/>
    <cellStyle name="1_Ra soat Giai ngan 2007 (dang lam)_Book1_Ke hoach 2012 theo doi (giai ngan 30.6.12) 4 2" xfId="32924"/>
    <cellStyle name="1_Ra soat Giai ngan 2007 (dang lam)_Book1_Ke hoach 2012 theo doi (giai ngan 30.6.12) 5" xfId="16597"/>
    <cellStyle name="1_Ra soat Giai ngan 2007 (dang lam)_Book1_Ke hoach 2012 theo doi (giai ngan 30.6.12) 5 2" xfId="32925"/>
    <cellStyle name="1_Ra soat Giai ngan 2007 (dang lam)_Book1_Ke hoach 2012 theo doi (giai ngan 30.6.12) 6" xfId="16598"/>
    <cellStyle name="1_Ra soat Giai ngan 2007 (dang lam)_Book1_Ke hoach 2012 theo doi (giai ngan 30.6.12) 6 2" xfId="32926"/>
    <cellStyle name="1_Ra soat Giai ngan 2007 (dang lam)_Book1_Ke hoach 2012 theo doi (giai ngan 30.6.12) 7" xfId="32915"/>
    <cellStyle name="1_Ra soat Giai ngan 2007 (dang lam)_Dang ky phan khai von ODA (gui Bo)" xfId="16599"/>
    <cellStyle name="1_Ra soat Giai ngan 2007 (dang lam)_Dang ky phan khai von ODA (gui Bo) 2" xfId="16600"/>
    <cellStyle name="1_Ra soat Giai ngan 2007 (dang lam)_Dang ky phan khai von ODA (gui Bo) 2 2" xfId="16601"/>
    <cellStyle name="1_Ra soat Giai ngan 2007 (dang lam)_Dang ky phan khai von ODA (gui Bo) 2 2 2" xfId="32929"/>
    <cellStyle name="1_Ra soat Giai ngan 2007 (dang lam)_Dang ky phan khai von ODA (gui Bo) 2 3" xfId="16602"/>
    <cellStyle name="1_Ra soat Giai ngan 2007 (dang lam)_Dang ky phan khai von ODA (gui Bo) 2 3 2" xfId="32930"/>
    <cellStyle name="1_Ra soat Giai ngan 2007 (dang lam)_Dang ky phan khai von ODA (gui Bo) 2 4" xfId="16603"/>
    <cellStyle name="1_Ra soat Giai ngan 2007 (dang lam)_Dang ky phan khai von ODA (gui Bo) 2 4 2" xfId="32931"/>
    <cellStyle name="1_Ra soat Giai ngan 2007 (dang lam)_Dang ky phan khai von ODA (gui Bo) 2 5" xfId="32928"/>
    <cellStyle name="1_Ra soat Giai ngan 2007 (dang lam)_Dang ky phan khai von ODA (gui Bo) 3" xfId="16604"/>
    <cellStyle name="1_Ra soat Giai ngan 2007 (dang lam)_Dang ky phan khai von ODA (gui Bo) 3 2" xfId="32932"/>
    <cellStyle name="1_Ra soat Giai ngan 2007 (dang lam)_Dang ky phan khai von ODA (gui Bo) 4" xfId="16605"/>
    <cellStyle name="1_Ra soat Giai ngan 2007 (dang lam)_Dang ky phan khai von ODA (gui Bo) 4 2" xfId="32933"/>
    <cellStyle name="1_Ra soat Giai ngan 2007 (dang lam)_Dang ky phan khai von ODA (gui Bo) 5" xfId="16606"/>
    <cellStyle name="1_Ra soat Giai ngan 2007 (dang lam)_Dang ky phan khai von ODA (gui Bo) 5 2" xfId="32934"/>
    <cellStyle name="1_Ra soat Giai ngan 2007 (dang lam)_Dang ky phan khai von ODA (gui Bo) 6" xfId="32927"/>
    <cellStyle name="1_Ra soat Giai ngan 2007 (dang lam)_Dang ky phan khai von ODA (gui Bo)_BC von DTPT 6 thang 2012" xfId="16607"/>
    <cellStyle name="1_Ra soat Giai ngan 2007 (dang lam)_Dang ky phan khai von ODA (gui Bo)_BC von DTPT 6 thang 2012 2" xfId="16608"/>
    <cellStyle name="1_Ra soat Giai ngan 2007 (dang lam)_Dang ky phan khai von ODA (gui Bo)_BC von DTPT 6 thang 2012 2 2" xfId="16609"/>
    <cellStyle name="1_Ra soat Giai ngan 2007 (dang lam)_Dang ky phan khai von ODA (gui Bo)_BC von DTPT 6 thang 2012 2 2 2" xfId="32937"/>
    <cellStyle name="1_Ra soat Giai ngan 2007 (dang lam)_Dang ky phan khai von ODA (gui Bo)_BC von DTPT 6 thang 2012 2 3" xfId="16610"/>
    <cellStyle name="1_Ra soat Giai ngan 2007 (dang lam)_Dang ky phan khai von ODA (gui Bo)_BC von DTPT 6 thang 2012 2 3 2" xfId="32938"/>
    <cellStyle name="1_Ra soat Giai ngan 2007 (dang lam)_Dang ky phan khai von ODA (gui Bo)_BC von DTPT 6 thang 2012 2 4" xfId="16611"/>
    <cellStyle name="1_Ra soat Giai ngan 2007 (dang lam)_Dang ky phan khai von ODA (gui Bo)_BC von DTPT 6 thang 2012 2 4 2" xfId="32939"/>
    <cellStyle name="1_Ra soat Giai ngan 2007 (dang lam)_Dang ky phan khai von ODA (gui Bo)_BC von DTPT 6 thang 2012 2 5" xfId="32936"/>
    <cellStyle name="1_Ra soat Giai ngan 2007 (dang lam)_Dang ky phan khai von ODA (gui Bo)_BC von DTPT 6 thang 2012 3" xfId="16612"/>
    <cellStyle name="1_Ra soat Giai ngan 2007 (dang lam)_Dang ky phan khai von ODA (gui Bo)_BC von DTPT 6 thang 2012 3 2" xfId="32940"/>
    <cellStyle name="1_Ra soat Giai ngan 2007 (dang lam)_Dang ky phan khai von ODA (gui Bo)_BC von DTPT 6 thang 2012 4" xfId="16613"/>
    <cellStyle name="1_Ra soat Giai ngan 2007 (dang lam)_Dang ky phan khai von ODA (gui Bo)_BC von DTPT 6 thang 2012 4 2" xfId="32941"/>
    <cellStyle name="1_Ra soat Giai ngan 2007 (dang lam)_Dang ky phan khai von ODA (gui Bo)_BC von DTPT 6 thang 2012 5" xfId="16614"/>
    <cellStyle name="1_Ra soat Giai ngan 2007 (dang lam)_Dang ky phan khai von ODA (gui Bo)_BC von DTPT 6 thang 2012 5 2" xfId="32942"/>
    <cellStyle name="1_Ra soat Giai ngan 2007 (dang lam)_Dang ky phan khai von ODA (gui Bo)_BC von DTPT 6 thang 2012 6" xfId="32935"/>
    <cellStyle name="1_Ra soat Giai ngan 2007 (dang lam)_Dang ky phan khai von ODA (gui Bo)_Bieu du thao QD von ho tro co MT" xfId="16615"/>
    <cellStyle name="1_Ra soat Giai ngan 2007 (dang lam)_Dang ky phan khai von ODA (gui Bo)_Bieu du thao QD von ho tro co MT 2" xfId="16616"/>
    <cellStyle name="1_Ra soat Giai ngan 2007 (dang lam)_Dang ky phan khai von ODA (gui Bo)_Bieu du thao QD von ho tro co MT 2 2" xfId="16617"/>
    <cellStyle name="1_Ra soat Giai ngan 2007 (dang lam)_Dang ky phan khai von ODA (gui Bo)_Bieu du thao QD von ho tro co MT 2 2 2" xfId="32945"/>
    <cellStyle name="1_Ra soat Giai ngan 2007 (dang lam)_Dang ky phan khai von ODA (gui Bo)_Bieu du thao QD von ho tro co MT 2 3" xfId="16618"/>
    <cellStyle name="1_Ra soat Giai ngan 2007 (dang lam)_Dang ky phan khai von ODA (gui Bo)_Bieu du thao QD von ho tro co MT 2 3 2" xfId="32946"/>
    <cellStyle name="1_Ra soat Giai ngan 2007 (dang lam)_Dang ky phan khai von ODA (gui Bo)_Bieu du thao QD von ho tro co MT 2 4" xfId="16619"/>
    <cellStyle name="1_Ra soat Giai ngan 2007 (dang lam)_Dang ky phan khai von ODA (gui Bo)_Bieu du thao QD von ho tro co MT 2 4 2" xfId="32947"/>
    <cellStyle name="1_Ra soat Giai ngan 2007 (dang lam)_Dang ky phan khai von ODA (gui Bo)_Bieu du thao QD von ho tro co MT 2 5" xfId="32944"/>
    <cellStyle name="1_Ra soat Giai ngan 2007 (dang lam)_Dang ky phan khai von ODA (gui Bo)_Bieu du thao QD von ho tro co MT 3" xfId="16620"/>
    <cellStyle name="1_Ra soat Giai ngan 2007 (dang lam)_Dang ky phan khai von ODA (gui Bo)_Bieu du thao QD von ho tro co MT 3 2" xfId="32948"/>
    <cellStyle name="1_Ra soat Giai ngan 2007 (dang lam)_Dang ky phan khai von ODA (gui Bo)_Bieu du thao QD von ho tro co MT 4" xfId="16621"/>
    <cellStyle name="1_Ra soat Giai ngan 2007 (dang lam)_Dang ky phan khai von ODA (gui Bo)_Bieu du thao QD von ho tro co MT 4 2" xfId="32949"/>
    <cellStyle name="1_Ra soat Giai ngan 2007 (dang lam)_Dang ky phan khai von ODA (gui Bo)_Bieu du thao QD von ho tro co MT 5" xfId="16622"/>
    <cellStyle name="1_Ra soat Giai ngan 2007 (dang lam)_Dang ky phan khai von ODA (gui Bo)_Bieu du thao QD von ho tro co MT 5 2" xfId="32950"/>
    <cellStyle name="1_Ra soat Giai ngan 2007 (dang lam)_Dang ky phan khai von ODA (gui Bo)_Bieu du thao QD von ho tro co MT 6" xfId="32943"/>
    <cellStyle name="1_Ra soat Giai ngan 2007 (dang lam)_Dang ky phan khai von ODA (gui Bo)_Ke hoach 2012 theo doi (giai ngan 30.6.12)" xfId="16623"/>
    <cellStyle name="1_Ra soat Giai ngan 2007 (dang lam)_Dang ky phan khai von ODA (gui Bo)_Ke hoach 2012 theo doi (giai ngan 30.6.12) 2" xfId="16624"/>
    <cellStyle name="1_Ra soat Giai ngan 2007 (dang lam)_Dang ky phan khai von ODA (gui Bo)_Ke hoach 2012 theo doi (giai ngan 30.6.12) 2 2" xfId="16625"/>
    <cellStyle name="1_Ra soat Giai ngan 2007 (dang lam)_Dang ky phan khai von ODA (gui Bo)_Ke hoach 2012 theo doi (giai ngan 30.6.12) 2 2 2" xfId="32953"/>
    <cellStyle name="1_Ra soat Giai ngan 2007 (dang lam)_Dang ky phan khai von ODA (gui Bo)_Ke hoach 2012 theo doi (giai ngan 30.6.12) 2 3" xfId="16626"/>
    <cellStyle name="1_Ra soat Giai ngan 2007 (dang lam)_Dang ky phan khai von ODA (gui Bo)_Ke hoach 2012 theo doi (giai ngan 30.6.12) 2 3 2" xfId="32954"/>
    <cellStyle name="1_Ra soat Giai ngan 2007 (dang lam)_Dang ky phan khai von ODA (gui Bo)_Ke hoach 2012 theo doi (giai ngan 30.6.12) 2 4" xfId="16627"/>
    <cellStyle name="1_Ra soat Giai ngan 2007 (dang lam)_Dang ky phan khai von ODA (gui Bo)_Ke hoach 2012 theo doi (giai ngan 30.6.12) 2 4 2" xfId="32955"/>
    <cellStyle name="1_Ra soat Giai ngan 2007 (dang lam)_Dang ky phan khai von ODA (gui Bo)_Ke hoach 2012 theo doi (giai ngan 30.6.12) 2 5" xfId="32952"/>
    <cellStyle name="1_Ra soat Giai ngan 2007 (dang lam)_Dang ky phan khai von ODA (gui Bo)_Ke hoach 2012 theo doi (giai ngan 30.6.12) 3" xfId="16628"/>
    <cellStyle name="1_Ra soat Giai ngan 2007 (dang lam)_Dang ky phan khai von ODA (gui Bo)_Ke hoach 2012 theo doi (giai ngan 30.6.12) 3 2" xfId="32956"/>
    <cellStyle name="1_Ra soat Giai ngan 2007 (dang lam)_Dang ky phan khai von ODA (gui Bo)_Ke hoach 2012 theo doi (giai ngan 30.6.12) 4" xfId="16629"/>
    <cellStyle name="1_Ra soat Giai ngan 2007 (dang lam)_Dang ky phan khai von ODA (gui Bo)_Ke hoach 2012 theo doi (giai ngan 30.6.12) 4 2" xfId="32957"/>
    <cellStyle name="1_Ra soat Giai ngan 2007 (dang lam)_Dang ky phan khai von ODA (gui Bo)_Ke hoach 2012 theo doi (giai ngan 30.6.12) 5" xfId="16630"/>
    <cellStyle name="1_Ra soat Giai ngan 2007 (dang lam)_Dang ky phan khai von ODA (gui Bo)_Ke hoach 2012 theo doi (giai ngan 30.6.12) 5 2" xfId="32958"/>
    <cellStyle name="1_Ra soat Giai ngan 2007 (dang lam)_Dang ky phan khai von ODA (gui Bo)_Ke hoach 2012 theo doi (giai ngan 30.6.12) 6" xfId="32951"/>
    <cellStyle name="1_Ra soat Giai ngan 2007 (dang lam)_Ke hoach 2012 (theo doi)" xfId="16631"/>
    <cellStyle name="1_Ra soat Giai ngan 2007 (dang lam)_Ke hoach 2012 (theo doi) 2" xfId="16632"/>
    <cellStyle name="1_Ra soat Giai ngan 2007 (dang lam)_Ke hoach 2012 (theo doi) 2 2" xfId="16633"/>
    <cellStyle name="1_Ra soat Giai ngan 2007 (dang lam)_Ke hoach 2012 (theo doi) 2 2 2" xfId="32961"/>
    <cellStyle name="1_Ra soat Giai ngan 2007 (dang lam)_Ke hoach 2012 (theo doi) 2 3" xfId="16634"/>
    <cellStyle name="1_Ra soat Giai ngan 2007 (dang lam)_Ke hoach 2012 (theo doi) 2 3 2" xfId="32962"/>
    <cellStyle name="1_Ra soat Giai ngan 2007 (dang lam)_Ke hoach 2012 (theo doi) 2 4" xfId="16635"/>
    <cellStyle name="1_Ra soat Giai ngan 2007 (dang lam)_Ke hoach 2012 (theo doi) 2 4 2" xfId="32963"/>
    <cellStyle name="1_Ra soat Giai ngan 2007 (dang lam)_Ke hoach 2012 (theo doi) 2 5" xfId="32960"/>
    <cellStyle name="1_Ra soat Giai ngan 2007 (dang lam)_Ke hoach 2012 (theo doi) 3" xfId="16636"/>
    <cellStyle name="1_Ra soat Giai ngan 2007 (dang lam)_Ke hoach 2012 (theo doi) 3 2" xfId="32964"/>
    <cellStyle name="1_Ra soat Giai ngan 2007 (dang lam)_Ke hoach 2012 (theo doi) 4" xfId="16637"/>
    <cellStyle name="1_Ra soat Giai ngan 2007 (dang lam)_Ke hoach 2012 (theo doi) 4 2" xfId="32965"/>
    <cellStyle name="1_Ra soat Giai ngan 2007 (dang lam)_Ke hoach 2012 (theo doi) 5" xfId="16638"/>
    <cellStyle name="1_Ra soat Giai ngan 2007 (dang lam)_Ke hoach 2012 (theo doi) 5 2" xfId="32966"/>
    <cellStyle name="1_Ra soat Giai ngan 2007 (dang lam)_Ke hoach 2012 (theo doi) 6" xfId="32959"/>
    <cellStyle name="1_Ra soat Giai ngan 2007 (dang lam)_Ke hoach 2012 theo doi (giai ngan 30.6.12)" xfId="16639"/>
    <cellStyle name="1_Ra soat Giai ngan 2007 (dang lam)_Ke hoach 2012 theo doi (giai ngan 30.6.12) 2" xfId="16640"/>
    <cellStyle name="1_Ra soat Giai ngan 2007 (dang lam)_Ke hoach 2012 theo doi (giai ngan 30.6.12) 2 2" xfId="16641"/>
    <cellStyle name="1_Ra soat Giai ngan 2007 (dang lam)_Ke hoach 2012 theo doi (giai ngan 30.6.12) 2 2 2" xfId="32969"/>
    <cellStyle name="1_Ra soat Giai ngan 2007 (dang lam)_Ke hoach 2012 theo doi (giai ngan 30.6.12) 2 3" xfId="16642"/>
    <cellStyle name="1_Ra soat Giai ngan 2007 (dang lam)_Ke hoach 2012 theo doi (giai ngan 30.6.12) 2 3 2" xfId="32970"/>
    <cellStyle name="1_Ra soat Giai ngan 2007 (dang lam)_Ke hoach 2012 theo doi (giai ngan 30.6.12) 2 4" xfId="16643"/>
    <cellStyle name="1_Ra soat Giai ngan 2007 (dang lam)_Ke hoach 2012 theo doi (giai ngan 30.6.12) 2 4 2" xfId="32971"/>
    <cellStyle name="1_Ra soat Giai ngan 2007 (dang lam)_Ke hoach 2012 theo doi (giai ngan 30.6.12) 2 5" xfId="32968"/>
    <cellStyle name="1_Ra soat Giai ngan 2007 (dang lam)_Ke hoach 2012 theo doi (giai ngan 30.6.12) 3" xfId="16644"/>
    <cellStyle name="1_Ra soat Giai ngan 2007 (dang lam)_Ke hoach 2012 theo doi (giai ngan 30.6.12) 3 2" xfId="32972"/>
    <cellStyle name="1_Ra soat Giai ngan 2007 (dang lam)_Ke hoach 2012 theo doi (giai ngan 30.6.12) 4" xfId="16645"/>
    <cellStyle name="1_Ra soat Giai ngan 2007 (dang lam)_Ke hoach 2012 theo doi (giai ngan 30.6.12) 4 2" xfId="32973"/>
    <cellStyle name="1_Ra soat Giai ngan 2007 (dang lam)_Ke hoach 2012 theo doi (giai ngan 30.6.12) 5" xfId="16646"/>
    <cellStyle name="1_Ra soat Giai ngan 2007 (dang lam)_Ke hoach 2012 theo doi (giai ngan 30.6.12) 5 2" xfId="32974"/>
    <cellStyle name="1_Ra soat Giai ngan 2007 (dang lam)_Ke hoach 2012 theo doi (giai ngan 30.6.12) 6" xfId="32967"/>
    <cellStyle name="1_Ra soat Giai ngan 2007 (dang lam)_Tong hop theo doi von TPCP (BC)" xfId="16647"/>
    <cellStyle name="1_Ra soat Giai ngan 2007 (dang lam)_Tong hop theo doi von TPCP (BC) 2" xfId="16648"/>
    <cellStyle name="1_Ra soat Giai ngan 2007 (dang lam)_Tong hop theo doi von TPCP (BC) 2 2" xfId="16649"/>
    <cellStyle name="1_Ra soat Giai ngan 2007 (dang lam)_Tong hop theo doi von TPCP (BC) 2 2 2" xfId="32977"/>
    <cellStyle name="1_Ra soat Giai ngan 2007 (dang lam)_Tong hop theo doi von TPCP (BC) 2 3" xfId="16650"/>
    <cellStyle name="1_Ra soat Giai ngan 2007 (dang lam)_Tong hop theo doi von TPCP (BC) 2 3 2" xfId="32978"/>
    <cellStyle name="1_Ra soat Giai ngan 2007 (dang lam)_Tong hop theo doi von TPCP (BC) 2 4" xfId="16651"/>
    <cellStyle name="1_Ra soat Giai ngan 2007 (dang lam)_Tong hop theo doi von TPCP (BC) 2 4 2" xfId="32979"/>
    <cellStyle name="1_Ra soat Giai ngan 2007 (dang lam)_Tong hop theo doi von TPCP (BC) 2 5" xfId="32976"/>
    <cellStyle name="1_Ra soat Giai ngan 2007 (dang lam)_Tong hop theo doi von TPCP (BC) 3" xfId="16652"/>
    <cellStyle name="1_Ra soat Giai ngan 2007 (dang lam)_Tong hop theo doi von TPCP (BC) 3 2" xfId="32980"/>
    <cellStyle name="1_Ra soat Giai ngan 2007 (dang lam)_Tong hop theo doi von TPCP (BC) 4" xfId="16653"/>
    <cellStyle name="1_Ra soat Giai ngan 2007 (dang lam)_Tong hop theo doi von TPCP (BC) 4 2" xfId="32981"/>
    <cellStyle name="1_Ra soat Giai ngan 2007 (dang lam)_Tong hop theo doi von TPCP (BC) 5" xfId="16654"/>
    <cellStyle name="1_Ra soat Giai ngan 2007 (dang lam)_Tong hop theo doi von TPCP (BC) 5 2" xfId="32982"/>
    <cellStyle name="1_Ra soat Giai ngan 2007 (dang lam)_Tong hop theo doi von TPCP (BC) 6" xfId="32975"/>
    <cellStyle name="1_Ra soat Giai ngan 2007 (dang lam)_Tong hop theo doi von TPCP (BC)_BC von DTPT 6 thang 2012" xfId="16655"/>
    <cellStyle name="1_Ra soat Giai ngan 2007 (dang lam)_Tong hop theo doi von TPCP (BC)_BC von DTPT 6 thang 2012 2" xfId="16656"/>
    <cellStyle name="1_Ra soat Giai ngan 2007 (dang lam)_Tong hop theo doi von TPCP (BC)_BC von DTPT 6 thang 2012 2 2" xfId="16657"/>
    <cellStyle name="1_Ra soat Giai ngan 2007 (dang lam)_Tong hop theo doi von TPCP (BC)_BC von DTPT 6 thang 2012 2 2 2" xfId="32985"/>
    <cellStyle name="1_Ra soat Giai ngan 2007 (dang lam)_Tong hop theo doi von TPCP (BC)_BC von DTPT 6 thang 2012 2 3" xfId="16658"/>
    <cellStyle name="1_Ra soat Giai ngan 2007 (dang lam)_Tong hop theo doi von TPCP (BC)_BC von DTPT 6 thang 2012 2 3 2" xfId="32986"/>
    <cellStyle name="1_Ra soat Giai ngan 2007 (dang lam)_Tong hop theo doi von TPCP (BC)_BC von DTPT 6 thang 2012 2 4" xfId="16659"/>
    <cellStyle name="1_Ra soat Giai ngan 2007 (dang lam)_Tong hop theo doi von TPCP (BC)_BC von DTPT 6 thang 2012 2 4 2" xfId="32987"/>
    <cellStyle name="1_Ra soat Giai ngan 2007 (dang lam)_Tong hop theo doi von TPCP (BC)_BC von DTPT 6 thang 2012 2 5" xfId="32984"/>
    <cellStyle name="1_Ra soat Giai ngan 2007 (dang lam)_Tong hop theo doi von TPCP (BC)_BC von DTPT 6 thang 2012 3" xfId="16660"/>
    <cellStyle name="1_Ra soat Giai ngan 2007 (dang lam)_Tong hop theo doi von TPCP (BC)_BC von DTPT 6 thang 2012 3 2" xfId="32988"/>
    <cellStyle name="1_Ra soat Giai ngan 2007 (dang lam)_Tong hop theo doi von TPCP (BC)_BC von DTPT 6 thang 2012 4" xfId="16661"/>
    <cellStyle name="1_Ra soat Giai ngan 2007 (dang lam)_Tong hop theo doi von TPCP (BC)_BC von DTPT 6 thang 2012 4 2" xfId="32989"/>
    <cellStyle name="1_Ra soat Giai ngan 2007 (dang lam)_Tong hop theo doi von TPCP (BC)_BC von DTPT 6 thang 2012 5" xfId="16662"/>
    <cellStyle name="1_Ra soat Giai ngan 2007 (dang lam)_Tong hop theo doi von TPCP (BC)_BC von DTPT 6 thang 2012 5 2" xfId="32990"/>
    <cellStyle name="1_Ra soat Giai ngan 2007 (dang lam)_Tong hop theo doi von TPCP (BC)_BC von DTPT 6 thang 2012 6" xfId="32983"/>
    <cellStyle name="1_Ra soat Giai ngan 2007 (dang lam)_Tong hop theo doi von TPCP (BC)_Bieu du thao QD von ho tro co MT" xfId="16663"/>
    <cellStyle name="1_Ra soat Giai ngan 2007 (dang lam)_Tong hop theo doi von TPCP (BC)_Bieu du thao QD von ho tro co MT 2" xfId="16664"/>
    <cellStyle name="1_Ra soat Giai ngan 2007 (dang lam)_Tong hop theo doi von TPCP (BC)_Bieu du thao QD von ho tro co MT 2 2" xfId="16665"/>
    <cellStyle name="1_Ra soat Giai ngan 2007 (dang lam)_Tong hop theo doi von TPCP (BC)_Bieu du thao QD von ho tro co MT 2 2 2" xfId="32993"/>
    <cellStyle name="1_Ra soat Giai ngan 2007 (dang lam)_Tong hop theo doi von TPCP (BC)_Bieu du thao QD von ho tro co MT 2 3" xfId="16666"/>
    <cellStyle name="1_Ra soat Giai ngan 2007 (dang lam)_Tong hop theo doi von TPCP (BC)_Bieu du thao QD von ho tro co MT 2 3 2" xfId="32994"/>
    <cellStyle name="1_Ra soat Giai ngan 2007 (dang lam)_Tong hop theo doi von TPCP (BC)_Bieu du thao QD von ho tro co MT 2 4" xfId="16667"/>
    <cellStyle name="1_Ra soat Giai ngan 2007 (dang lam)_Tong hop theo doi von TPCP (BC)_Bieu du thao QD von ho tro co MT 2 4 2" xfId="32995"/>
    <cellStyle name="1_Ra soat Giai ngan 2007 (dang lam)_Tong hop theo doi von TPCP (BC)_Bieu du thao QD von ho tro co MT 2 5" xfId="32992"/>
    <cellStyle name="1_Ra soat Giai ngan 2007 (dang lam)_Tong hop theo doi von TPCP (BC)_Bieu du thao QD von ho tro co MT 3" xfId="16668"/>
    <cellStyle name="1_Ra soat Giai ngan 2007 (dang lam)_Tong hop theo doi von TPCP (BC)_Bieu du thao QD von ho tro co MT 3 2" xfId="32996"/>
    <cellStyle name="1_Ra soat Giai ngan 2007 (dang lam)_Tong hop theo doi von TPCP (BC)_Bieu du thao QD von ho tro co MT 4" xfId="16669"/>
    <cellStyle name="1_Ra soat Giai ngan 2007 (dang lam)_Tong hop theo doi von TPCP (BC)_Bieu du thao QD von ho tro co MT 4 2" xfId="32997"/>
    <cellStyle name="1_Ra soat Giai ngan 2007 (dang lam)_Tong hop theo doi von TPCP (BC)_Bieu du thao QD von ho tro co MT 5" xfId="16670"/>
    <cellStyle name="1_Ra soat Giai ngan 2007 (dang lam)_Tong hop theo doi von TPCP (BC)_Bieu du thao QD von ho tro co MT 5 2" xfId="32998"/>
    <cellStyle name="1_Ra soat Giai ngan 2007 (dang lam)_Tong hop theo doi von TPCP (BC)_Bieu du thao QD von ho tro co MT 6" xfId="32991"/>
    <cellStyle name="1_Ra soat Giai ngan 2007 (dang lam)_Tong hop theo doi von TPCP (BC)_Ke hoach 2012 (theo doi)" xfId="16671"/>
    <cellStyle name="1_Ra soat Giai ngan 2007 (dang lam)_Tong hop theo doi von TPCP (BC)_Ke hoach 2012 (theo doi) 2" xfId="16672"/>
    <cellStyle name="1_Ra soat Giai ngan 2007 (dang lam)_Tong hop theo doi von TPCP (BC)_Ke hoach 2012 (theo doi) 2 2" xfId="16673"/>
    <cellStyle name="1_Ra soat Giai ngan 2007 (dang lam)_Tong hop theo doi von TPCP (BC)_Ke hoach 2012 (theo doi) 2 2 2" xfId="33001"/>
    <cellStyle name="1_Ra soat Giai ngan 2007 (dang lam)_Tong hop theo doi von TPCP (BC)_Ke hoach 2012 (theo doi) 2 3" xfId="16674"/>
    <cellStyle name="1_Ra soat Giai ngan 2007 (dang lam)_Tong hop theo doi von TPCP (BC)_Ke hoach 2012 (theo doi) 2 3 2" xfId="33002"/>
    <cellStyle name="1_Ra soat Giai ngan 2007 (dang lam)_Tong hop theo doi von TPCP (BC)_Ke hoach 2012 (theo doi) 2 4" xfId="16675"/>
    <cellStyle name="1_Ra soat Giai ngan 2007 (dang lam)_Tong hop theo doi von TPCP (BC)_Ke hoach 2012 (theo doi) 2 4 2" xfId="33003"/>
    <cellStyle name="1_Ra soat Giai ngan 2007 (dang lam)_Tong hop theo doi von TPCP (BC)_Ke hoach 2012 (theo doi) 2 5" xfId="33000"/>
    <cellStyle name="1_Ra soat Giai ngan 2007 (dang lam)_Tong hop theo doi von TPCP (BC)_Ke hoach 2012 (theo doi) 3" xfId="16676"/>
    <cellStyle name="1_Ra soat Giai ngan 2007 (dang lam)_Tong hop theo doi von TPCP (BC)_Ke hoach 2012 (theo doi) 3 2" xfId="33004"/>
    <cellStyle name="1_Ra soat Giai ngan 2007 (dang lam)_Tong hop theo doi von TPCP (BC)_Ke hoach 2012 (theo doi) 4" xfId="16677"/>
    <cellStyle name="1_Ra soat Giai ngan 2007 (dang lam)_Tong hop theo doi von TPCP (BC)_Ke hoach 2012 (theo doi) 4 2" xfId="33005"/>
    <cellStyle name="1_Ra soat Giai ngan 2007 (dang lam)_Tong hop theo doi von TPCP (BC)_Ke hoach 2012 (theo doi) 5" xfId="16678"/>
    <cellStyle name="1_Ra soat Giai ngan 2007 (dang lam)_Tong hop theo doi von TPCP (BC)_Ke hoach 2012 (theo doi) 5 2" xfId="33006"/>
    <cellStyle name="1_Ra soat Giai ngan 2007 (dang lam)_Tong hop theo doi von TPCP (BC)_Ke hoach 2012 (theo doi) 6" xfId="32999"/>
    <cellStyle name="1_Ra soat Giai ngan 2007 (dang lam)_Tong hop theo doi von TPCP (BC)_Ke hoach 2012 theo doi (giai ngan 30.6.12)" xfId="16679"/>
    <cellStyle name="1_Ra soat Giai ngan 2007 (dang lam)_Tong hop theo doi von TPCP (BC)_Ke hoach 2012 theo doi (giai ngan 30.6.12) 2" xfId="16680"/>
    <cellStyle name="1_Ra soat Giai ngan 2007 (dang lam)_Tong hop theo doi von TPCP (BC)_Ke hoach 2012 theo doi (giai ngan 30.6.12) 2 2" xfId="16681"/>
    <cellStyle name="1_Ra soat Giai ngan 2007 (dang lam)_Tong hop theo doi von TPCP (BC)_Ke hoach 2012 theo doi (giai ngan 30.6.12) 2 2 2" xfId="33009"/>
    <cellStyle name="1_Ra soat Giai ngan 2007 (dang lam)_Tong hop theo doi von TPCP (BC)_Ke hoach 2012 theo doi (giai ngan 30.6.12) 2 3" xfId="16682"/>
    <cellStyle name="1_Ra soat Giai ngan 2007 (dang lam)_Tong hop theo doi von TPCP (BC)_Ke hoach 2012 theo doi (giai ngan 30.6.12) 2 3 2" xfId="33010"/>
    <cellStyle name="1_Ra soat Giai ngan 2007 (dang lam)_Tong hop theo doi von TPCP (BC)_Ke hoach 2012 theo doi (giai ngan 30.6.12) 2 4" xfId="16683"/>
    <cellStyle name="1_Ra soat Giai ngan 2007 (dang lam)_Tong hop theo doi von TPCP (BC)_Ke hoach 2012 theo doi (giai ngan 30.6.12) 2 4 2" xfId="33011"/>
    <cellStyle name="1_Ra soat Giai ngan 2007 (dang lam)_Tong hop theo doi von TPCP (BC)_Ke hoach 2012 theo doi (giai ngan 30.6.12) 2 5" xfId="33008"/>
    <cellStyle name="1_Ra soat Giai ngan 2007 (dang lam)_Tong hop theo doi von TPCP (BC)_Ke hoach 2012 theo doi (giai ngan 30.6.12) 3" xfId="16684"/>
    <cellStyle name="1_Ra soat Giai ngan 2007 (dang lam)_Tong hop theo doi von TPCP (BC)_Ke hoach 2012 theo doi (giai ngan 30.6.12) 3 2" xfId="33012"/>
    <cellStyle name="1_Ra soat Giai ngan 2007 (dang lam)_Tong hop theo doi von TPCP (BC)_Ke hoach 2012 theo doi (giai ngan 30.6.12) 4" xfId="16685"/>
    <cellStyle name="1_Ra soat Giai ngan 2007 (dang lam)_Tong hop theo doi von TPCP (BC)_Ke hoach 2012 theo doi (giai ngan 30.6.12) 4 2" xfId="33013"/>
    <cellStyle name="1_Ra soat Giai ngan 2007 (dang lam)_Tong hop theo doi von TPCP (BC)_Ke hoach 2012 theo doi (giai ngan 30.6.12) 5" xfId="16686"/>
    <cellStyle name="1_Ra soat Giai ngan 2007 (dang lam)_Tong hop theo doi von TPCP (BC)_Ke hoach 2012 theo doi (giai ngan 30.6.12) 5 2" xfId="33014"/>
    <cellStyle name="1_Ra soat Giai ngan 2007 (dang lam)_Tong hop theo doi von TPCP (BC)_Ke hoach 2012 theo doi (giai ngan 30.6.12) 6" xfId="33007"/>
    <cellStyle name="1_Theo doi von TPCP (dang lam)" xfId="16687"/>
    <cellStyle name="1_Theo doi von TPCP (dang lam) 2" xfId="16688"/>
    <cellStyle name="1_Theo doi von TPCP (dang lam) 2 2" xfId="16689"/>
    <cellStyle name="1_Theo doi von TPCP (dang lam) 2 2 2" xfId="33017"/>
    <cellStyle name="1_Theo doi von TPCP (dang lam) 2 3" xfId="16690"/>
    <cellStyle name="1_Theo doi von TPCP (dang lam) 2 3 2" xfId="33018"/>
    <cellStyle name="1_Theo doi von TPCP (dang lam) 2 4" xfId="16691"/>
    <cellStyle name="1_Theo doi von TPCP (dang lam) 2 4 2" xfId="33019"/>
    <cellStyle name="1_Theo doi von TPCP (dang lam) 2 5" xfId="33016"/>
    <cellStyle name="1_Theo doi von TPCP (dang lam) 3" xfId="16692"/>
    <cellStyle name="1_Theo doi von TPCP (dang lam) 3 2" xfId="33020"/>
    <cellStyle name="1_Theo doi von TPCP (dang lam) 4" xfId="16693"/>
    <cellStyle name="1_Theo doi von TPCP (dang lam) 4 2" xfId="33021"/>
    <cellStyle name="1_Theo doi von TPCP (dang lam) 5" xfId="16694"/>
    <cellStyle name="1_Theo doi von TPCP (dang lam) 5 2" xfId="33022"/>
    <cellStyle name="1_Theo doi von TPCP (dang lam) 6" xfId="33015"/>
    <cellStyle name="1_Theo doi von TPCP (dang lam)_Bao cao tinh hinh thuc hien KH 2009 den 31-01-10" xfId="16695"/>
    <cellStyle name="1_Theo doi von TPCP (dang lam)_Bao cao tinh hinh thuc hien KH 2009 den 31-01-10 2" xfId="16696"/>
    <cellStyle name="1_Theo doi von TPCP (dang lam)_Bao cao tinh hinh thuc hien KH 2009 den 31-01-10 2 2" xfId="16697"/>
    <cellStyle name="1_Theo doi von TPCP (dang lam)_Bao cao tinh hinh thuc hien KH 2009 den 31-01-10 2 2 2" xfId="16698"/>
    <cellStyle name="1_Theo doi von TPCP (dang lam)_Bao cao tinh hinh thuc hien KH 2009 den 31-01-10 2 2 2 2" xfId="33026"/>
    <cellStyle name="1_Theo doi von TPCP (dang lam)_Bao cao tinh hinh thuc hien KH 2009 den 31-01-10 2 2 3" xfId="16699"/>
    <cellStyle name="1_Theo doi von TPCP (dang lam)_Bao cao tinh hinh thuc hien KH 2009 den 31-01-10 2 2 3 2" xfId="33027"/>
    <cellStyle name="1_Theo doi von TPCP (dang lam)_Bao cao tinh hinh thuc hien KH 2009 den 31-01-10 2 2 4" xfId="16700"/>
    <cellStyle name="1_Theo doi von TPCP (dang lam)_Bao cao tinh hinh thuc hien KH 2009 den 31-01-10 2 2 4 2" xfId="33028"/>
    <cellStyle name="1_Theo doi von TPCP (dang lam)_Bao cao tinh hinh thuc hien KH 2009 den 31-01-10 2 2 5" xfId="33025"/>
    <cellStyle name="1_Theo doi von TPCP (dang lam)_Bao cao tinh hinh thuc hien KH 2009 den 31-01-10 2 3" xfId="16701"/>
    <cellStyle name="1_Theo doi von TPCP (dang lam)_Bao cao tinh hinh thuc hien KH 2009 den 31-01-10 2 3 2" xfId="33029"/>
    <cellStyle name="1_Theo doi von TPCP (dang lam)_Bao cao tinh hinh thuc hien KH 2009 den 31-01-10 2 4" xfId="16702"/>
    <cellStyle name="1_Theo doi von TPCP (dang lam)_Bao cao tinh hinh thuc hien KH 2009 den 31-01-10 2 4 2" xfId="33030"/>
    <cellStyle name="1_Theo doi von TPCP (dang lam)_Bao cao tinh hinh thuc hien KH 2009 den 31-01-10 2 5" xfId="16703"/>
    <cellStyle name="1_Theo doi von TPCP (dang lam)_Bao cao tinh hinh thuc hien KH 2009 den 31-01-10 2 5 2" xfId="33031"/>
    <cellStyle name="1_Theo doi von TPCP (dang lam)_Bao cao tinh hinh thuc hien KH 2009 den 31-01-10 2 6" xfId="33024"/>
    <cellStyle name="1_Theo doi von TPCP (dang lam)_Bao cao tinh hinh thuc hien KH 2009 den 31-01-10 3" xfId="16704"/>
    <cellStyle name="1_Theo doi von TPCP (dang lam)_Bao cao tinh hinh thuc hien KH 2009 den 31-01-10 3 2" xfId="16705"/>
    <cellStyle name="1_Theo doi von TPCP (dang lam)_Bao cao tinh hinh thuc hien KH 2009 den 31-01-10 3 2 2" xfId="33033"/>
    <cellStyle name="1_Theo doi von TPCP (dang lam)_Bao cao tinh hinh thuc hien KH 2009 den 31-01-10 3 3" xfId="16706"/>
    <cellStyle name="1_Theo doi von TPCP (dang lam)_Bao cao tinh hinh thuc hien KH 2009 den 31-01-10 3 3 2" xfId="33034"/>
    <cellStyle name="1_Theo doi von TPCP (dang lam)_Bao cao tinh hinh thuc hien KH 2009 den 31-01-10 3 4" xfId="16707"/>
    <cellStyle name="1_Theo doi von TPCP (dang lam)_Bao cao tinh hinh thuc hien KH 2009 den 31-01-10 3 4 2" xfId="33035"/>
    <cellStyle name="1_Theo doi von TPCP (dang lam)_Bao cao tinh hinh thuc hien KH 2009 den 31-01-10 3 5" xfId="33032"/>
    <cellStyle name="1_Theo doi von TPCP (dang lam)_Bao cao tinh hinh thuc hien KH 2009 den 31-01-10 4" xfId="16708"/>
    <cellStyle name="1_Theo doi von TPCP (dang lam)_Bao cao tinh hinh thuc hien KH 2009 den 31-01-10 4 2" xfId="33036"/>
    <cellStyle name="1_Theo doi von TPCP (dang lam)_Bao cao tinh hinh thuc hien KH 2009 den 31-01-10 5" xfId="16709"/>
    <cellStyle name="1_Theo doi von TPCP (dang lam)_Bao cao tinh hinh thuc hien KH 2009 den 31-01-10 5 2" xfId="33037"/>
    <cellStyle name="1_Theo doi von TPCP (dang lam)_Bao cao tinh hinh thuc hien KH 2009 den 31-01-10 6" xfId="16710"/>
    <cellStyle name="1_Theo doi von TPCP (dang lam)_Bao cao tinh hinh thuc hien KH 2009 den 31-01-10 6 2" xfId="33038"/>
    <cellStyle name="1_Theo doi von TPCP (dang lam)_Bao cao tinh hinh thuc hien KH 2009 den 31-01-10 7" xfId="33023"/>
    <cellStyle name="1_Theo doi von TPCP (dang lam)_Bao cao tinh hinh thuc hien KH 2009 den 31-01-10_BC von DTPT 6 thang 2012" xfId="16711"/>
    <cellStyle name="1_Theo doi von TPCP (dang lam)_Bao cao tinh hinh thuc hien KH 2009 den 31-01-10_BC von DTPT 6 thang 2012 2" xfId="16712"/>
    <cellStyle name="1_Theo doi von TPCP (dang lam)_Bao cao tinh hinh thuc hien KH 2009 den 31-01-10_BC von DTPT 6 thang 2012 2 2" xfId="16713"/>
    <cellStyle name="1_Theo doi von TPCP (dang lam)_Bao cao tinh hinh thuc hien KH 2009 den 31-01-10_BC von DTPT 6 thang 2012 2 2 2" xfId="16714"/>
    <cellStyle name="1_Theo doi von TPCP (dang lam)_Bao cao tinh hinh thuc hien KH 2009 den 31-01-10_BC von DTPT 6 thang 2012 2 2 2 2" xfId="33042"/>
    <cellStyle name="1_Theo doi von TPCP (dang lam)_Bao cao tinh hinh thuc hien KH 2009 den 31-01-10_BC von DTPT 6 thang 2012 2 2 3" xfId="16715"/>
    <cellStyle name="1_Theo doi von TPCP (dang lam)_Bao cao tinh hinh thuc hien KH 2009 den 31-01-10_BC von DTPT 6 thang 2012 2 2 3 2" xfId="33043"/>
    <cellStyle name="1_Theo doi von TPCP (dang lam)_Bao cao tinh hinh thuc hien KH 2009 den 31-01-10_BC von DTPT 6 thang 2012 2 2 4" xfId="16716"/>
    <cellStyle name="1_Theo doi von TPCP (dang lam)_Bao cao tinh hinh thuc hien KH 2009 den 31-01-10_BC von DTPT 6 thang 2012 2 2 4 2" xfId="33044"/>
    <cellStyle name="1_Theo doi von TPCP (dang lam)_Bao cao tinh hinh thuc hien KH 2009 den 31-01-10_BC von DTPT 6 thang 2012 2 2 5" xfId="33041"/>
    <cellStyle name="1_Theo doi von TPCP (dang lam)_Bao cao tinh hinh thuc hien KH 2009 den 31-01-10_BC von DTPT 6 thang 2012 2 3" xfId="16717"/>
    <cellStyle name="1_Theo doi von TPCP (dang lam)_Bao cao tinh hinh thuc hien KH 2009 den 31-01-10_BC von DTPT 6 thang 2012 2 3 2" xfId="33045"/>
    <cellStyle name="1_Theo doi von TPCP (dang lam)_Bao cao tinh hinh thuc hien KH 2009 den 31-01-10_BC von DTPT 6 thang 2012 2 4" xfId="16718"/>
    <cellStyle name="1_Theo doi von TPCP (dang lam)_Bao cao tinh hinh thuc hien KH 2009 den 31-01-10_BC von DTPT 6 thang 2012 2 4 2" xfId="33046"/>
    <cellStyle name="1_Theo doi von TPCP (dang lam)_Bao cao tinh hinh thuc hien KH 2009 den 31-01-10_BC von DTPT 6 thang 2012 2 5" xfId="16719"/>
    <cellStyle name="1_Theo doi von TPCP (dang lam)_Bao cao tinh hinh thuc hien KH 2009 den 31-01-10_BC von DTPT 6 thang 2012 2 5 2" xfId="33047"/>
    <cellStyle name="1_Theo doi von TPCP (dang lam)_Bao cao tinh hinh thuc hien KH 2009 den 31-01-10_BC von DTPT 6 thang 2012 2 6" xfId="33040"/>
    <cellStyle name="1_Theo doi von TPCP (dang lam)_Bao cao tinh hinh thuc hien KH 2009 den 31-01-10_BC von DTPT 6 thang 2012 3" xfId="16720"/>
    <cellStyle name="1_Theo doi von TPCP (dang lam)_Bao cao tinh hinh thuc hien KH 2009 den 31-01-10_BC von DTPT 6 thang 2012 3 2" xfId="16721"/>
    <cellStyle name="1_Theo doi von TPCP (dang lam)_Bao cao tinh hinh thuc hien KH 2009 den 31-01-10_BC von DTPT 6 thang 2012 3 2 2" xfId="33049"/>
    <cellStyle name="1_Theo doi von TPCP (dang lam)_Bao cao tinh hinh thuc hien KH 2009 den 31-01-10_BC von DTPT 6 thang 2012 3 3" xfId="16722"/>
    <cellStyle name="1_Theo doi von TPCP (dang lam)_Bao cao tinh hinh thuc hien KH 2009 den 31-01-10_BC von DTPT 6 thang 2012 3 3 2" xfId="33050"/>
    <cellStyle name="1_Theo doi von TPCP (dang lam)_Bao cao tinh hinh thuc hien KH 2009 den 31-01-10_BC von DTPT 6 thang 2012 3 4" xfId="16723"/>
    <cellStyle name="1_Theo doi von TPCP (dang lam)_Bao cao tinh hinh thuc hien KH 2009 den 31-01-10_BC von DTPT 6 thang 2012 3 4 2" xfId="33051"/>
    <cellStyle name="1_Theo doi von TPCP (dang lam)_Bao cao tinh hinh thuc hien KH 2009 den 31-01-10_BC von DTPT 6 thang 2012 3 5" xfId="33048"/>
    <cellStyle name="1_Theo doi von TPCP (dang lam)_Bao cao tinh hinh thuc hien KH 2009 den 31-01-10_BC von DTPT 6 thang 2012 4" xfId="16724"/>
    <cellStyle name="1_Theo doi von TPCP (dang lam)_Bao cao tinh hinh thuc hien KH 2009 den 31-01-10_BC von DTPT 6 thang 2012 4 2" xfId="33052"/>
    <cellStyle name="1_Theo doi von TPCP (dang lam)_Bao cao tinh hinh thuc hien KH 2009 den 31-01-10_BC von DTPT 6 thang 2012 5" xfId="16725"/>
    <cellStyle name="1_Theo doi von TPCP (dang lam)_Bao cao tinh hinh thuc hien KH 2009 den 31-01-10_BC von DTPT 6 thang 2012 5 2" xfId="33053"/>
    <cellStyle name="1_Theo doi von TPCP (dang lam)_Bao cao tinh hinh thuc hien KH 2009 den 31-01-10_BC von DTPT 6 thang 2012 6" xfId="16726"/>
    <cellStyle name="1_Theo doi von TPCP (dang lam)_Bao cao tinh hinh thuc hien KH 2009 den 31-01-10_BC von DTPT 6 thang 2012 6 2" xfId="33054"/>
    <cellStyle name="1_Theo doi von TPCP (dang lam)_Bao cao tinh hinh thuc hien KH 2009 den 31-01-10_BC von DTPT 6 thang 2012 7" xfId="33039"/>
    <cellStyle name="1_Theo doi von TPCP (dang lam)_Bao cao tinh hinh thuc hien KH 2009 den 31-01-10_Bieu du thao QD von ho tro co MT" xfId="16727"/>
    <cellStyle name="1_Theo doi von TPCP (dang lam)_Bao cao tinh hinh thuc hien KH 2009 den 31-01-10_Bieu du thao QD von ho tro co MT 2" xfId="16728"/>
    <cellStyle name="1_Theo doi von TPCP (dang lam)_Bao cao tinh hinh thuc hien KH 2009 den 31-01-10_Bieu du thao QD von ho tro co MT 2 2" xfId="16729"/>
    <cellStyle name="1_Theo doi von TPCP (dang lam)_Bao cao tinh hinh thuc hien KH 2009 den 31-01-10_Bieu du thao QD von ho tro co MT 2 2 2" xfId="16730"/>
    <cellStyle name="1_Theo doi von TPCP (dang lam)_Bao cao tinh hinh thuc hien KH 2009 den 31-01-10_Bieu du thao QD von ho tro co MT 2 2 2 2" xfId="33058"/>
    <cellStyle name="1_Theo doi von TPCP (dang lam)_Bao cao tinh hinh thuc hien KH 2009 den 31-01-10_Bieu du thao QD von ho tro co MT 2 2 3" xfId="16731"/>
    <cellStyle name="1_Theo doi von TPCP (dang lam)_Bao cao tinh hinh thuc hien KH 2009 den 31-01-10_Bieu du thao QD von ho tro co MT 2 2 3 2" xfId="33059"/>
    <cellStyle name="1_Theo doi von TPCP (dang lam)_Bao cao tinh hinh thuc hien KH 2009 den 31-01-10_Bieu du thao QD von ho tro co MT 2 2 4" xfId="16732"/>
    <cellStyle name="1_Theo doi von TPCP (dang lam)_Bao cao tinh hinh thuc hien KH 2009 den 31-01-10_Bieu du thao QD von ho tro co MT 2 2 4 2" xfId="33060"/>
    <cellStyle name="1_Theo doi von TPCP (dang lam)_Bao cao tinh hinh thuc hien KH 2009 den 31-01-10_Bieu du thao QD von ho tro co MT 2 2 5" xfId="33057"/>
    <cellStyle name="1_Theo doi von TPCP (dang lam)_Bao cao tinh hinh thuc hien KH 2009 den 31-01-10_Bieu du thao QD von ho tro co MT 2 3" xfId="16733"/>
    <cellStyle name="1_Theo doi von TPCP (dang lam)_Bao cao tinh hinh thuc hien KH 2009 den 31-01-10_Bieu du thao QD von ho tro co MT 2 3 2" xfId="33061"/>
    <cellStyle name="1_Theo doi von TPCP (dang lam)_Bao cao tinh hinh thuc hien KH 2009 den 31-01-10_Bieu du thao QD von ho tro co MT 2 4" xfId="16734"/>
    <cellStyle name="1_Theo doi von TPCP (dang lam)_Bao cao tinh hinh thuc hien KH 2009 den 31-01-10_Bieu du thao QD von ho tro co MT 2 4 2" xfId="33062"/>
    <cellStyle name="1_Theo doi von TPCP (dang lam)_Bao cao tinh hinh thuc hien KH 2009 den 31-01-10_Bieu du thao QD von ho tro co MT 2 5" xfId="16735"/>
    <cellStyle name="1_Theo doi von TPCP (dang lam)_Bao cao tinh hinh thuc hien KH 2009 den 31-01-10_Bieu du thao QD von ho tro co MT 2 5 2" xfId="33063"/>
    <cellStyle name="1_Theo doi von TPCP (dang lam)_Bao cao tinh hinh thuc hien KH 2009 den 31-01-10_Bieu du thao QD von ho tro co MT 2 6" xfId="33056"/>
    <cellStyle name="1_Theo doi von TPCP (dang lam)_Bao cao tinh hinh thuc hien KH 2009 den 31-01-10_Bieu du thao QD von ho tro co MT 3" xfId="16736"/>
    <cellStyle name="1_Theo doi von TPCP (dang lam)_Bao cao tinh hinh thuc hien KH 2009 den 31-01-10_Bieu du thao QD von ho tro co MT 3 2" xfId="16737"/>
    <cellStyle name="1_Theo doi von TPCP (dang lam)_Bao cao tinh hinh thuc hien KH 2009 den 31-01-10_Bieu du thao QD von ho tro co MT 3 2 2" xfId="33065"/>
    <cellStyle name="1_Theo doi von TPCP (dang lam)_Bao cao tinh hinh thuc hien KH 2009 den 31-01-10_Bieu du thao QD von ho tro co MT 3 3" xfId="16738"/>
    <cellStyle name="1_Theo doi von TPCP (dang lam)_Bao cao tinh hinh thuc hien KH 2009 den 31-01-10_Bieu du thao QD von ho tro co MT 3 3 2" xfId="33066"/>
    <cellStyle name="1_Theo doi von TPCP (dang lam)_Bao cao tinh hinh thuc hien KH 2009 den 31-01-10_Bieu du thao QD von ho tro co MT 3 4" xfId="16739"/>
    <cellStyle name="1_Theo doi von TPCP (dang lam)_Bao cao tinh hinh thuc hien KH 2009 den 31-01-10_Bieu du thao QD von ho tro co MT 3 4 2" xfId="33067"/>
    <cellStyle name="1_Theo doi von TPCP (dang lam)_Bao cao tinh hinh thuc hien KH 2009 den 31-01-10_Bieu du thao QD von ho tro co MT 3 5" xfId="33064"/>
    <cellStyle name="1_Theo doi von TPCP (dang lam)_Bao cao tinh hinh thuc hien KH 2009 den 31-01-10_Bieu du thao QD von ho tro co MT 4" xfId="16740"/>
    <cellStyle name="1_Theo doi von TPCP (dang lam)_Bao cao tinh hinh thuc hien KH 2009 den 31-01-10_Bieu du thao QD von ho tro co MT 4 2" xfId="33068"/>
    <cellStyle name="1_Theo doi von TPCP (dang lam)_Bao cao tinh hinh thuc hien KH 2009 den 31-01-10_Bieu du thao QD von ho tro co MT 5" xfId="16741"/>
    <cellStyle name="1_Theo doi von TPCP (dang lam)_Bao cao tinh hinh thuc hien KH 2009 den 31-01-10_Bieu du thao QD von ho tro co MT 5 2" xfId="33069"/>
    <cellStyle name="1_Theo doi von TPCP (dang lam)_Bao cao tinh hinh thuc hien KH 2009 den 31-01-10_Bieu du thao QD von ho tro co MT 6" xfId="16742"/>
    <cellStyle name="1_Theo doi von TPCP (dang lam)_Bao cao tinh hinh thuc hien KH 2009 den 31-01-10_Bieu du thao QD von ho tro co MT 6 2" xfId="33070"/>
    <cellStyle name="1_Theo doi von TPCP (dang lam)_Bao cao tinh hinh thuc hien KH 2009 den 31-01-10_Bieu du thao QD von ho tro co MT 7" xfId="33055"/>
    <cellStyle name="1_Theo doi von TPCP (dang lam)_Bao cao tinh hinh thuc hien KH 2009 den 31-01-10_Ke hoach 2012 (theo doi)" xfId="16743"/>
    <cellStyle name="1_Theo doi von TPCP (dang lam)_Bao cao tinh hinh thuc hien KH 2009 den 31-01-10_Ke hoach 2012 (theo doi) 2" xfId="16744"/>
    <cellStyle name="1_Theo doi von TPCP (dang lam)_Bao cao tinh hinh thuc hien KH 2009 den 31-01-10_Ke hoach 2012 (theo doi) 2 2" xfId="16745"/>
    <cellStyle name="1_Theo doi von TPCP (dang lam)_Bao cao tinh hinh thuc hien KH 2009 den 31-01-10_Ke hoach 2012 (theo doi) 2 2 2" xfId="16746"/>
    <cellStyle name="1_Theo doi von TPCP (dang lam)_Bao cao tinh hinh thuc hien KH 2009 den 31-01-10_Ke hoach 2012 (theo doi) 2 2 2 2" xfId="33074"/>
    <cellStyle name="1_Theo doi von TPCP (dang lam)_Bao cao tinh hinh thuc hien KH 2009 den 31-01-10_Ke hoach 2012 (theo doi) 2 2 3" xfId="16747"/>
    <cellStyle name="1_Theo doi von TPCP (dang lam)_Bao cao tinh hinh thuc hien KH 2009 den 31-01-10_Ke hoach 2012 (theo doi) 2 2 3 2" xfId="33075"/>
    <cellStyle name="1_Theo doi von TPCP (dang lam)_Bao cao tinh hinh thuc hien KH 2009 den 31-01-10_Ke hoach 2012 (theo doi) 2 2 4" xfId="16748"/>
    <cellStyle name="1_Theo doi von TPCP (dang lam)_Bao cao tinh hinh thuc hien KH 2009 den 31-01-10_Ke hoach 2012 (theo doi) 2 2 4 2" xfId="33076"/>
    <cellStyle name="1_Theo doi von TPCP (dang lam)_Bao cao tinh hinh thuc hien KH 2009 den 31-01-10_Ke hoach 2012 (theo doi) 2 2 5" xfId="33073"/>
    <cellStyle name="1_Theo doi von TPCP (dang lam)_Bao cao tinh hinh thuc hien KH 2009 den 31-01-10_Ke hoach 2012 (theo doi) 2 3" xfId="16749"/>
    <cellStyle name="1_Theo doi von TPCP (dang lam)_Bao cao tinh hinh thuc hien KH 2009 den 31-01-10_Ke hoach 2012 (theo doi) 2 3 2" xfId="33077"/>
    <cellStyle name="1_Theo doi von TPCP (dang lam)_Bao cao tinh hinh thuc hien KH 2009 den 31-01-10_Ke hoach 2012 (theo doi) 2 4" xfId="16750"/>
    <cellStyle name="1_Theo doi von TPCP (dang lam)_Bao cao tinh hinh thuc hien KH 2009 den 31-01-10_Ke hoach 2012 (theo doi) 2 4 2" xfId="33078"/>
    <cellStyle name="1_Theo doi von TPCP (dang lam)_Bao cao tinh hinh thuc hien KH 2009 den 31-01-10_Ke hoach 2012 (theo doi) 2 5" xfId="16751"/>
    <cellStyle name="1_Theo doi von TPCP (dang lam)_Bao cao tinh hinh thuc hien KH 2009 den 31-01-10_Ke hoach 2012 (theo doi) 2 5 2" xfId="33079"/>
    <cellStyle name="1_Theo doi von TPCP (dang lam)_Bao cao tinh hinh thuc hien KH 2009 den 31-01-10_Ke hoach 2012 (theo doi) 2 6" xfId="33072"/>
    <cellStyle name="1_Theo doi von TPCP (dang lam)_Bao cao tinh hinh thuc hien KH 2009 den 31-01-10_Ke hoach 2012 (theo doi) 3" xfId="16752"/>
    <cellStyle name="1_Theo doi von TPCP (dang lam)_Bao cao tinh hinh thuc hien KH 2009 den 31-01-10_Ke hoach 2012 (theo doi) 3 2" xfId="16753"/>
    <cellStyle name="1_Theo doi von TPCP (dang lam)_Bao cao tinh hinh thuc hien KH 2009 den 31-01-10_Ke hoach 2012 (theo doi) 3 2 2" xfId="33081"/>
    <cellStyle name="1_Theo doi von TPCP (dang lam)_Bao cao tinh hinh thuc hien KH 2009 den 31-01-10_Ke hoach 2012 (theo doi) 3 3" xfId="16754"/>
    <cellStyle name="1_Theo doi von TPCP (dang lam)_Bao cao tinh hinh thuc hien KH 2009 den 31-01-10_Ke hoach 2012 (theo doi) 3 3 2" xfId="33082"/>
    <cellStyle name="1_Theo doi von TPCP (dang lam)_Bao cao tinh hinh thuc hien KH 2009 den 31-01-10_Ke hoach 2012 (theo doi) 3 4" xfId="16755"/>
    <cellStyle name="1_Theo doi von TPCP (dang lam)_Bao cao tinh hinh thuc hien KH 2009 den 31-01-10_Ke hoach 2012 (theo doi) 3 4 2" xfId="33083"/>
    <cellStyle name="1_Theo doi von TPCP (dang lam)_Bao cao tinh hinh thuc hien KH 2009 den 31-01-10_Ke hoach 2012 (theo doi) 3 5" xfId="33080"/>
    <cellStyle name="1_Theo doi von TPCP (dang lam)_Bao cao tinh hinh thuc hien KH 2009 den 31-01-10_Ke hoach 2012 (theo doi) 4" xfId="16756"/>
    <cellStyle name="1_Theo doi von TPCP (dang lam)_Bao cao tinh hinh thuc hien KH 2009 den 31-01-10_Ke hoach 2012 (theo doi) 4 2" xfId="33084"/>
    <cellStyle name="1_Theo doi von TPCP (dang lam)_Bao cao tinh hinh thuc hien KH 2009 den 31-01-10_Ke hoach 2012 (theo doi) 5" xfId="16757"/>
    <cellStyle name="1_Theo doi von TPCP (dang lam)_Bao cao tinh hinh thuc hien KH 2009 den 31-01-10_Ke hoach 2012 (theo doi) 5 2" xfId="33085"/>
    <cellStyle name="1_Theo doi von TPCP (dang lam)_Bao cao tinh hinh thuc hien KH 2009 den 31-01-10_Ke hoach 2012 (theo doi) 6" xfId="16758"/>
    <cellStyle name="1_Theo doi von TPCP (dang lam)_Bao cao tinh hinh thuc hien KH 2009 den 31-01-10_Ke hoach 2012 (theo doi) 6 2" xfId="33086"/>
    <cellStyle name="1_Theo doi von TPCP (dang lam)_Bao cao tinh hinh thuc hien KH 2009 den 31-01-10_Ke hoach 2012 (theo doi) 7" xfId="33071"/>
    <cellStyle name="1_Theo doi von TPCP (dang lam)_Bao cao tinh hinh thuc hien KH 2009 den 31-01-10_Ke hoach 2012 theo doi (giai ngan 30.6.12)" xfId="16759"/>
    <cellStyle name="1_Theo doi von TPCP (dang lam)_Bao cao tinh hinh thuc hien KH 2009 den 31-01-10_Ke hoach 2012 theo doi (giai ngan 30.6.12) 2" xfId="16760"/>
    <cellStyle name="1_Theo doi von TPCP (dang lam)_Bao cao tinh hinh thuc hien KH 2009 den 31-01-10_Ke hoach 2012 theo doi (giai ngan 30.6.12) 2 2" xfId="16761"/>
    <cellStyle name="1_Theo doi von TPCP (dang lam)_Bao cao tinh hinh thuc hien KH 2009 den 31-01-10_Ke hoach 2012 theo doi (giai ngan 30.6.12) 2 2 2" xfId="16762"/>
    <cellStyle name="1_Theo doi von TPCP (dang lam)_Bao cao tinh hinh thuc hien KH 2009 den 31-01-10_Ke hoach 2012 theo doi (giai ngan 30.6.12) 2 2 2 2" xfId="33090"/>
    <cellStyle name="1_Theo doi von TPCP (dang lam)_Bao cao tinh hinh thuc hien KH 2009 den 31-01-10_Ke hoach 2012 theo doi (giai ngan 30.6.12) 2 2 3" xfId="16763"/>
    <cellStyle name="1_Theo doi von TPCP (dang lam)_Bao cao tinh hinh thuc hien KH 2009 den 31-01-10_Ke hoach 2012 theo doi (giai ngan 30.6.12) 2 2 3 2" xfId="33091"/>
    <cellStyle name="1_Theo doi von TPCP (dang lam)_Bao cao tinh hinh thuc hien KH 2009 den 31-01-10_Ke hoach 2012 theo doi (giai ngan 30.6.12) 2 2 4" xfId="16764"/>
    <cellStyle name="1_Theo doi von TPCP (dang lam)_Bao cao tinh hinh thuc hien KH 2009 den 31-01-10_Ke hoach 2012 theo doi (giai ngan 30.6.12) 2 2 4 2" xfId="33092"/>
    <cellStyle name="1_Theo doi von TPCP (dang lam)_Bao cao tinh hinh thuc hien KH 2009 den 31-01-10_Ke hoach 2012 theo doi (giai ngan 30.6.12) 2 2 5" xfId="33089"/>
    <cellStyle name="1_Theo doi von TPCP (dang lam)_Bao cao tinh hinh thuc hien KH 2009 den 31-01-10_Ke hoach 2012 theo doi (giai ngan 30.6.12) 2 3" xfId="16765"/>
    <cellStyle name="1_Theo doi von TPCP (dang lam)_Bao cao tinh hinh thuc hien KH 2009 den 31-01-10_Ke hoach 2012 theo doi (giai ngan 30.6.12) 2 3 2" xfId="33093"/>
    <cellStyle name="1_Theo doi von TPCP (dang lam)_Bao cao tinh hinh thuc hien KH 2009 den 31-01-10_Ke hoach 2012 theo doi (giai ngan 30.6.12) 2 4" xfId="16766"/>
    <cellStyle name="1_Theo doi von TPCP (dang lam)_Bao cao tinh hinh thuc hien KH 2009 den 31-01-10_Ke hoach 2012 theo doi (giai ngan 30.6.12) 2 4 2" xfId="33094"/>
    <cellStyle name="1_Theo doi von TPCP (dang lam)_Bao cao tinh hinh thuc hien KH 2009 den 31-01-10_Ke hoach 2012 theo doi (giai ngan 30.6.12) 2 5" xfId="16767"/>
    <cellStyle name="1_Theo doi von TPCP (dang lam)_Bao cao tinh hinh thuc hien KH 2009 den 31-01-10_Ke hoach 2012 theo doi (giai ngan 30.6.12) 2 5 2" xfId="33095"/>
    <cellStyle name="1_Theo doi von TPCP (dang lam)_Bao cao tinh hinh thuc hien KH 2009 den 31-01-10_Ke hoach 2012 theo doi (giai ngan 30.6.12) 2 6" xfId="33088"/>
    <cellStyle name="1_Theo doi von TPCP (dang lam)_Bao cao tinh hinh thuc hien KH 2009 den 31-01-10_Ke hoach 2012 theo doi (giai ngan 30.6.12) 3" xfId="16768"/>
    <cellStyle name="1_Theo doi von TPCP (dang lam)_Bao cao tinh hinh thuc hien KH 2009 den 31-01-10_Ke hoach 2012 theo doi (giai ngan 30.6.12) 3 2" xfId="16769"/>
    <cellStyle name="1_Theo doi von TPCP (dang lam)_Bao cao tinh hinh thuc hien KH 2009 den 31-01-10_Ke hoach 2012 theo doi (giai ngan 30.6.12) 3 2 2" xfId="33097"/>
    <cellStyle name="1_Theo doi von TPCP (dang lam)_Bao cao tinh hinh thuc hien KH 2009 den 31-01-10_Ke hoach 2012 theo doi (giai ngan 30.6.12) 3 3" xfId="16770"/>
    <cellStyle name="1_Theo doi von TPCP (dang lam)_Bao cao tinh hinh thuc hien KH 2009 den 31-01-10_Ke hoach 2012 theo doi (giai ngan 30.6.12) 3 3 2" xfId="33098"/>
    <cellStyle name="1_Theo doi von TPCP (dang lam)_Bao cao tinh hinh thuc hien KH 2009 den 31-01-10_Ke hoach 2012 theo doi (giai ngan 30.6.12) 3 4" xfId="16771"/>
    <cellStyle name="1_Theo doi von TPCP (dang lam)_Bao cao tinh hinh thuc hien KH 2009 den 31-01-10_Ke hoach 2012 theo doi (giai ngan 30.6.12) 3 4 2" xfId="33099"/>
    <cellStyle name="1_Theo doi von TPCP (dang lam)_Bao cao tinh hinh thuc hien KH 2009 den 31-01-10_Ke hoach 2012 theo doi (giai ngan 30.6.12) 3 5" xfId="33096"/>
    <cellStyle name="1_Theo doi von TPCP (dang lam)_Bao cao tinh hinh thuc hien KH 2009 den 31-01-10_Ke hoach 2012 theo doi (giai ngan 30.6.12) 4" xfId="16772"/>
    <cellStyle name="1_Theo doi von TPCP (dang lam)_Bao cao tinh hinh thuc hien KH 2009 den 31-01-10_Ke hoach 2012 theo doi (giai ngan 30.6.12) 4 2" xfId="33100"/>
    <cellStyle name="1_Theo doi von TPCP (dang lam)_Bao cao tinh hinh thuc hien KH 2009 den 31-01-10_Ke hoach 2012 theo doi (giai ngan 30.6.12) 5" xfId="16773"/>
    <cellStyle name="1_Theo doi von TPCP (dang lam)_Bao cao tinh hinh thuc hien KH 2009 den 31-01-10_Ke hoach 2012 theo doi (giai ngan 30.6.12) 5 2" xfId="33101"/>
    <cellStyle name="1_Theo doi von TPCP (dang lam)_Bao cao tinh hinh thuc hien KH 2009 den 31-01-10_Ke hoach 2012 theo doi (giai ngan 30.6.12) 6" xfId="16774"/>
    <cellStyle name="1_Theo doi von TPCP (dang lam)_Bao cao tinh hinh thuc hien KH 2009 den 31-01-10_Ke hoach 2012 theo doi (giai ngan 30.6.12) 6 2" xfId="33102"/>
    <cellStyle name="1_Theo doi von TPCP (dang lam)_Bao cao tinh hinh thuc hien KH 2009 den 31-01-10_Ke hoach 2012 theo doi (giai ngan 30.6.12) 7" xfId="33087"/>
    <cellStyle name="1_Theo doi von TPCP (dang lam)_BC von DTPT 6 thang 2012" xfId="16775"/>
    <cellStyle name="1_Theo doi von TPCP (dang lam)_BC von DTPT 6 thang 2012 2" xfId="16776"/>
    <cellStyle name="1_Theo doi von TPCP (dang lam)_BC von DTPT 6 thang 2012 2 2" xfId="16777"/>
    <cellStyle name="1_Theo doi von TPCP (dang lam)_BC von DTPT 6 thang 2012 2 2 2" xfId="33105"/>
    <cellStyle name="1_Theo doi von TPCP (dang lam)_BC von DTPT 6 thang 2012 2 3" xfId="16778"/>
    <cellStyle name="1_Theo doi von TPCP (dang lam)_BC von DTPT 6 thang 2012 2 3 2" xfId="33106"/>
    <cellStyle name="1_Theo doi von TPCP (dang lam)_BC von DTPT 6 thang 2012 2 4" xfId="16779"/>
    <cellStyle name="1_Theo doi von TPCP (dang lam)_BC von DTPT 6 thang 2012 2 4 2" xfId="33107"/>
    <cellStyle name="1_Theo doi von TPCP (dang lam)_BC von DTPT 6 thang 2012 2 5" xfId="33104"/>
    <cellStyle name="1_Theo doi von TPCP (dang lam)_BC von DTPT 6 thang 2012 3" xfId="16780"/>
    <cellStyle name="1_Theo doi von TPCP (dang lam)_BC von DTPT 6 thang 2012 3 2" xfId="33108"/>
    <cellStyle name="1_Theo doi von TPCP (dang lam)_BC von DTPT 6 thang 2012 4" xfId="16781"/>
    <cellStyle name="1_Theo doi von TPCP (dang lam)_BC von DTPT 6 thang 2012 4 2" xfId="33109"/>
    <cellStyle name="1_Theo doi von TPCP (dang lam)_BC von DTPT 6 thang 2012 5" xfId="16782"/>
    <cellStyle name="1_Theo doi von TPCP (dang lam)_BC von DTPT 6 thang 2012 5 2" xfId="33110"/>
    <cellStyle name="1_Theo doi von TPCP (dang lam)_BC von DTPT 6 thang 2012 6" xfId="33103"/>
    <cellStyle name="1_Theo doi von TPCP (dang lam)_Bieu du thao QD von ho tro co MT" xfId="16783"/>
    <cellStyle name="1_Theo doi von TPCP (dang lam)_Bieu du thao QD von ho tro co MT 2" xfId="16784"/>
    <cellStyle name="1_Theo doi von TPCP (dang lam)_Bieu du thao QD von ho tro co MT 2 2" xfId="16785"/>
    <cellStyle name="1_Theo doi von TPCP (dang lam)_Bieu du thao QD von ho tro co MT 2 2 2" xfId="33113"/>
    <cellStyle name="1_Theo doi von TPCP (dang lam)_Bieu du thao QD von ho tro co MT 2 3" xfId="16786"/>
    <cellStyle name="1_Theo doi von TPCP (dang lam)_Bieu du thao QD von ho tro co MT 2 3 2" xfId="33114"/>
    <cellStyle name="1_Theo doi von TPCP (dang lam)_Bieu du thao QD von ho tro co MT 2 4" xfId="16787"/>
    <cellStyle name="1_Theo doi von TPCP (dang lam)_Bieu du thao QD von ho tro co MT 2 4 2" xfId="33115"/>
    <cellStyle name="1_Theo doi von TPCP (dang lam)_Bieu du thao QD von ho tro co MT 2 5" xfId="33112"/>
    <cellStyle name="1_Theo doi von TPCP (dang lam)_Bieu du thao QD von ho tro co MT 3" xfId="16788"/>
    <cellStyle name="1_Theo doi von TPCP (dang lam)_Bieu du thao QD von ho tro co MT 3 2" xfId="33116"/>
    <cellStyle name="1_Theo doi von TPCP (dang lam)_Bieu du thao QD von ho tro co MT 4" xfId="16789"/>
    <cellStyle name="1_Theo doi von TPCP (dang lam)_Bieu du thao QD von ho tro co MT 4 2" xfId="33117"/>
    <cellStyle name="1_Theo doi von TPCP (dang lam)_Bieu du thao QD von ho tro co MT 5" xfId="16790"/>
    <cellStyle name="1_Theo doi von TPCP (dang lam)_Bieu du thao QD von ho tro co MT 5 2" xfId="33118"/>
    <cellStyle name="1_Theo doi von TPCP (dang lam)_Bieu du thao QD von ho tro co MT 6" xfId="33111"/>
    <cellStyle name="1_Theo doi von TPCP (dang lam)_Book1" xfId="16791"/>
    <cellStyle name="1_Theo doi von TPCP (dang lam)_Book1 2" xfId="16792"/>
    <cellStyle name="1_Theo doi von TPCP (dang lam)_Book1 2 2" xfId="16793"/>
    <cellStyle name="1_Theo doi von TPCP (dang lam)_Book1 2 2 2" xfId="33121"/>
    <cellStyle name="1_Theo doi von TPCP (dang lam)_Book1 2 3" xfId="16794"/>
    <cellStyle name="1_Theo doi von TPCP (dang lam)_Book1 2 3 2" xfId="33122"/>
    <cellStyle name="1_Theo doi von TPCP (dang lam)_Book1 2 4" xfId="16795"/>
    <cellStyle name="1_Theo doi von TPCP (dang lam)_Book1 2 4 2" xfId="33123"/>
    <cellStyle name="1_Theo doi von TPCP (dang lam)_Book1 2 5" xfId="33120"/>
    <cellStyle name="1_Theo doi von TPCP (dang lam)_Book1 3" xfId="16796"/>
    <cellStyle name="1_Theo doi von TPCP (dang lam)_Book1 3 2" xfId="16797"/>
    <cellStyle name="1_Theo doi von TPCP (dang lam)_Book1 3 2 2" xfId="33125"/>
    <cellStyle name="1_Theo doi von TPCP (dang lam)_Book1 3 3" xfId="16798"/>
    <cellStyle name="1_Theo doi von TPCP (dang lam)_Book1 3 3 2" xfId="33126"/>
    <cellStyle name="1_Theo doi von TPCP (dang lam)_Book1 3 4" xfId="16799"/>
    <cellStyle name="1_Theo doi von TPCP (dang lam)_Book1 3 4 2" xfId="33127"/>
    <cellStyle name="1_Theo doi von TPCP (dang lam)_Book1 3 5" xfId="33124"/>
    <cellStyle name="1_Theo doi von TPCP (dang lam)_Book1 4" xfId="16800"/>
    <cellStyle name="1_Theo doi von TPCP (dang lam)_Book1 4 2" xfId="33128"/>
    <cellStyle name="1_Theo doi von TPCP (dang lam)_Book1 5" xfId="16801"/>
    <cellStyle name="1_Theo doi von TPCP (dang lam)_Book1 5 2" xfId="33129"/>
    <cellStyle name="1_Theo doi von TPCP (dang lam)_Book1 6" xfId="16802"/>
    <cellStyle name="1_Theo doi von TPCP (dang lam)_Book1 6 2" xfId="33130"/>
    <cellStyle name="1_Theo doi von TPCP (dang lam)_Book1 7" xfId="33119"/>
    <cellStyle name="1_Theo doi von TPCP (dang lam)_Book1_BC von DTPT 6 thang 2012" xfId="16803"/>
    <cellStyle name="1_Theo doi von TPCP (dang lam)_Book1_BC von DTPT 6 thang 2012 2" xfId="16804"/>
    <cellStyle name="1_Theo doi von TPCP (dang lam)_Book1_BC von DTPT 6 thang 2012 2 2" xfId="16805"/>
    <cellStyle name="1_Theo doi von TPCP (dang lam)_Book1_BC von DTPT 6 thang 2012 2 2 2" xfId="33133"/>
    <cellStyle name="1_Theo doi von TPCP (dang lam)_Book1_BC von DTPT 6 thang 2012 2 3" xfId="16806"/>
    <cellStyle name="1_Theo doi von TPCP (dang lam)_Book1_BC von DTPT 6 thang 2012 2 3 2" xfId="33134"/>
    <cellStyle name="1_Theo doi von TPCP (dang lam)_Book1_BC von DTPT 6 thang 2012 2 4" xfId="16807"/>
    <cellStyle name="1_Theo doi von TPCP (dang lam)_Book1_BC von DTPT 6 thang 2012 2 4 2" xfId="33135"/>
    <cellStyle name="1_Theo doi von TPCP (dang lam)_Book1_BC von DTPT 6 thang 2012 2 5" xfId="33132"/>
    <cellStyle name="1_Theo doi von TPCP (dang lam)_Book1_BC von DTPT 6 thang 2012 3" xfId="16808"/>
    <cellStyle name="1_Theo doi von TPCP (dang lam)_Book1_BC von DTPT 6 thang 2012 3 2" xfId="16809"/>
    <cellStyle name="1_Theo doi von TPCP (dang lam)_Book1_BC von DTPT 6 thang 2012 3 2 2" xfId="33137"/>
    <cellStyle name="1_Theo doi von TPCP (dang lam)_Book1_BC von DTPT 6 thang 2012 3 3" xfId="16810"/>
    <cellStyle name="1_Theo doi von TPCP (dang lam)_Book1_BC von DTPT 6 thang 2012 3 3 2" xfId="33138"/>
    <cellStyle name="1_Theo doi von TPCP (dang lam)_Book1_BC von DTPT 6 thang 2012 3 4" xfId="16811"/>
    <cellStyle name="1_Theo doi von TPCP (dang lam)_Book1_BC von DTPT 6 thang 2012 3 4 2" xfId="33139"/>
    <cellStyle name="1_Theo doi von TPCP (dang lam)_Book1_BC von DTPT 6 thang 2012 3 5" xfId="33136"/>
    <cellStyle name="1_Theo doi von TPCP (dang lam)_Book1_BC von DTPT 6 thang 2012 4" xfId="16812"/>
    <cellStyle name="1_Theo doi von TPCP (dang lam)_Book1_BC von DTPT 6 thang 2012 4 2" xfId="33140"/>
    <cellStyle name="1_Theo doi von TPCP (dang lam)_Book1_BC von DTPT 6 thang 2012 5" xfId="16813"/>
    <cellStyle name="1_Theo doi von TPCP (dang lam)_Book1_BC von DTPT 6 thang 2012 5 2" xfId="33141"/>
    <cellStyle name="1_Theo doi von TPCP (dang lam)_Book1_BC von DTPT 6 thang 2012 6" xfId="16814"/>
    <cellStyle name="1_Theo doi von TPCP (dang lam)_Book1_BC von DTPT 6 thang 2012 6 2" xfId="33142"/>
    <cellStyle name="1_Theo doi von TPCP (dang lam)_Book1_BC von DTPT 6 thang 2012 7" xfId="33131"/>
    <cellStyle name="1_Theo doi von TPCP (dang lam)_Book1_Bieu du thao QD von ho tro co MT" xfId="16815"/>
    <cellStyle name="1_Theo doi von TPCP (dang lam)_Book1_Bieu du thao QD von ho tro co MT 2" xfId="16816"/>
    <cellStyle name="1_Theo doi von TPCP (dang lam)_Book1_Bieu du thao QD von ho tro co MT 2 2" xfId="16817"/>
    <cellStyle name="1_Theo doi von TPCP (dang lam)_Book1_Bieu du thao QD von ho tro co MT 2 2 2" xfId="33145"/>
    <cellStyle name="1_Theo doi von TPCP (dang lam)_Book1_Bieu du thao QD von ho tro co MT 2 3" xfId="16818"/>
    <cellStyle name="1_Theo doi von TPCP (dang lam)_Book1_Bieu du thao QD von ho tro co MT 2 3 2" xfId="33146"/>
    <cellStyle name="1_Theo doi von TPCP (dang lam)_Book1_Bieu du thao QD von ho tro co MT 2 4" xfId="16819"/>
    <cellStyle name="1_Theo doi von TPCP (dang lam)_Book1_Bieu du thao QD von ho tro co MT 2 4 2" xfId="33147"/>
    <cellStyle name="1_Theo doi von TPCP (dang lam)_Book1_Bieu du thao QD von ho tro co MT 2 5" xfId="33144"/>
    <cellStyle name="1_Theo doi von TPCP (dang lam)_Book1_Bieu du thao QD von ho tro co MT 3" xfId="16820"/>
    <cellStyle name="1_Theo doi von TPCP (dang lam)_Book1_Bieu du thao QD von ho tro co MT 3 2" xfId="16821"/>
    <cellStyle name="1_Theo doi von TPCP (dang lam)_Book1_Bieu du thao QD von ho tro co MT 3 2 2" xfId="33149"/>
    <cellStyle name="1_Theo doi von TPCP (dang lam)_Book1_Bieu du thao QD von ho tro co MT 3 3" xfId="16822"/>
    <cellStyle name="1_Theo doi von TPCP (dang lam)_Book1_Bieu du thao QD von ho tro co MT 3 3 2" xfId="33150"/>
    <cellStyle name="1_Theo doi von TPCP (dang lam)_Book1_Bieu du thao QD von ho tro co MT 3 4" xfId="16823"/>
    <cellStyle name="1_Theo doi von TPCP (dang lam)_Book1_Bieu du thao QD von ho tro co MT 3 4 2" xfId="33151"/>
    <cellStyle name="1_Theo doi von TPCP (dang lam)_Book1_Bieu du thao QD von ho tro co MT 3 5" xfId="33148"/>
    <cellStyle name="1_Theo doi von TPCP (dang lam)_Book1_Bieu du thao QD von ho tro co MT 4" xfId="16824"/>
    <cellStyle name="1_Theo doi von TPCP (dang lam)_Book1_Bieu du thao QD von ho tro co MT 4 2" xfId="33152"/>
    <cellStyle name="1_Theo doi von TPCP (dang lam)_Book1_Bieu du thao QD von ho tro co MT 5" xfId="16825"/>
    <cellStyle name="1_Theo doi von TPCP (dang lam)_Book1_Bieu du thao QD von ho tro co MT 5 2" xfId="33153"/>
    <cellStyle name="1_Theo doi von TPCP (dang lam)_Book1_Bieu du thao QD von ho tro co MT 6" xfId="16826"/>
    <cellStyle name="1_Theo doi von TPCP (dang lam)_Book1_Bieu du thao QD von ho tro co MT 6 2" xfId="33154"/>
    <cellStyle name="1_Theo doi von TPCP (dang lam)_Book1_Bieu du thao QD von ho tro co MT 7" xfId="33143"/>
    <cellStyle name="1_Theo doi von TPCP (dang lam)_Book1_Hoan chinh KH 2012 (o nha)" xfId="16827"/>
    <cellStyle name="1_Theo doi von TPCP (dang lam)_Book1_Hoan chinh KH 2012 (o nha) 2" xfId="16828"/>
    <cellStyle name="1_Theo doi von TPCP (dang lam)_Book1_Hoan chinh KH 2012 (o nha) 2 2" xfId="16829"/>
    <cellStyle name="1_Theo doi von TPCP (dang lam)_Book1_Hoan chinh KH 2012 (o nha) 2 2 2" xfId="33157"/>
    <cellStyle name="1_Theo doi von TPCP (dang lam)_Book1_Hoan chinh KH 2012 (o nha) 2 3" xfId="16830"/>
    <cellStyle name="1_Theo doi von TPCP (dang lam)_Book1_Hoan chinh KH 2012 (o nha) 2 3 2" xfId="33158"/>
    <cellStyle name="1_Theo doi von TPCP (dang lam)_Book1_Hoan chinh KH 2012 (o nha) 2 4" xfId="16831"/>
    <cellStyle name="1_Theo doi von TPCP (dang lam)_Book1_Hoan chinh KH 2012 (o nha) 2 4 2" xfId="33159"/>
    <cellStyle name="1_Theo doi von TPCP (dang lam)_Book1_Hoan chinh KH 2012 (o nha) 2 5" xfId="33156"/>
    <cellStyle name="1_Theo doi von TPCP (dang lam)_Book1_Hoan chinh KH 2012 (o nha) 3" xfId="16832"/>
    <cellStyle name="1_Theo doi von TPCP (dang lam)_Book1_Hoan chinh KH 2012 (o nha) 3 2" xfId="16833"/>
    <cellStyle name="1_Theo doi von TPCP (dang lam)_Book1_Hoan chinh KH 2012 (o nha) 3 2 2" xfId="33161"/>
    <cellStyle name="1_Theo doi von TPCP (dang lam)_Book1_Hoan chinh KH 2012 (o nha) 3 3" xfId="16834"/>
    <cellStyle name="1_Theo doi von TPCP (dang lam)_Book1_Hoan chinh KH 2012 (o nha) 3 3 2" xfId="33162"/>
    <cellStyle name="1_Theo doi von TPCP (dang lam)_Book1_Hoan chinh KH 2012 (o nha) 3 4" xfId="16835"/>
    <cellStyle name="1_Theo doi von TPCP (dang lam)_Book1_Hoan chinh KH 2012 (o nha) 3 4 2" xfId="33163"/>
    <cellStyle name="1_Theo doi von TPCP (dang lam)_Book1_Hoan chinh KH 2012 (o nha) 3 5" xfId="33160"/>
    <cellStyle name="1_Theo doi von TPCP (dang lam)_Book1_Hoan chinh KH 2012 (o nha) 4" xfId="16836"/>
    <cellStyle name="1_Theo doi von TPCP (dang lam)_Book1_Hoan chinh KH 2012 (o nha) 4 2" xfId="33164"/>
    <cellStyle name="1_Theo doi von TPCP (dang lam)_Book1_Hoan chinh KH 2012 (o nha) 5" xfId="16837"/>
    <cellStyle name="1_Theo doi von TPCP (dang lam)_Book1_Hoan chinh KH 2012 (o nha) 5 2" xfId="33165"/>
    <cellStyle name="1_Theo doi von TPCP (dang lam)_Book1_Hoan chinh KH 2012 (o nha) 6" xfId="16838"/>
    <cellStyle name="1_Theo doi von TPCP (dang lam)_Book1_Hoan chinh KH 2012 (o nha) 6 2" xfId="33166"/>
    <cellStyle name="1_Theo doi von TPCP (dang lam)_Book1_Hoan chinh KH 2012 (o nha) 7" xfId="33155"/>
    <cellStyle name="1_Theo doi von TPCP (dang lam)_Book1_Hoan chinh KH 2012 (o nha)_Bao cao giai ngan quy I" xfId="16839"/>
    <cellStyle name="1_Theo doi von TPCP (dang lam)_Book1_Hoan chinh KH 2012 (o nha)_Bao cao giai ngan quy I 2" xfId="16840"/>
    <cellStyle name="1_Theo doi von TPCP (dang lam)_Book1_Hoan chinh KH 2012 (o nha)_Bao cao giai ngan quy I 2 2" xfId="16841"/>
    <cellStyle name="1_Theo doi von TPCP (dang lam)_Book1_Hoan chinh KH 2012 (o nha)_Bao cao giai ngan quy I 2 2 2" xfId="33169"/>
    <cellStyle name="1_Theo doi von TPCP (dang lam)_Book1_Hoan chinh KH 2012 (o nha)_Bao cao giai ngan quy I 2 3" xfId="16842"/>
    <cellStyle name="1_Theo doi von TPCP (dang lam)_Book1_Hoan chinh KH 2012 (o nha)_Bao cao giai ngan quy I 2 3 2" xfId="33170"/>
    <cellStyle name="1_Theo doi von TPCP (dang lam)_Book1_Hoan chinh KH 2012 (o nha)_Bao cao giai ngan quy I 2 4" xfId="16843"/>
    <cellStyle name="1_Theo doi von TPCP (dang lam)_Book1_Hoan chinh KH 2012 (o nha)_Bao cao giai ngan quy I 2 4 2" xfId="33171"/>
    <cellStyle name="1_Theo doi von TPCP (dang lam)_Book1_Hoan chinh KH 2012 (o nha)_Bao cao giai ngan quy I 2 5" xfId="33168"/>
    <cellStyle name="1_Theo doi von TPCP (dang lam)_Book1_Hoan chinh KH 2012 (o nha)_Bao cao giai ngan quy I 3" xfId="16844"/>
    <cellStyle name="1_Theo doi von TPCP (dang lam)_Book1_Hoan chinh KH 2012 (o nha)_Bao cao giai ngan quy I 3 2" xfId="16845"/>
    <cellStyle name="1_Theo doi von TPCP (dang lam)_Book1_Hoan chinh KH 2012 (o nha)_Bao cao giai ngan quy I 3 2 2" xfId="33173"/>
    <cellStyle name="1_Theo doi von TPCP (dang lam)_Book1_Hoan chinh KH 2012 (o nha)_Bao cao giai ngan quy I 3 3" xfId="16846"/>
    <cellStyle name="1_Theo doi von TPCP (dang lam)_Book1_Hoan chinh KH 2012 (o nha)_Bao cao giai ngan quy I 3 3 2" xfId="33174"/>
    <cellStyle name="1_Theo doi von TPCP (dang lam)_Book1_Hoan chinh KH 2012 (o nha)_Bao cao giai ngan quy I 3 4" xfId="16847"/>
    <cellStyle name="1_Theo doi von TPCP (dang lam)_Book1_Hoan chinh KH 2012 (o nha)_Bao cao giai ngan quy I 3 4 2" xfId="33175"/>
    <cellStyle name="1_Theo doi von TPCP (dang lam)_Book1_Hoan chinh KH 2012 (o nha)_Bao cao giai ngan quy I 3 5" xfId="33172"/>
    <cellStyle name="1_Theo doi von TPCP (dang lam)_Book1_Hoan chinh KH 2012 (o nha)_Bao cao giai ngan quy I 4" xfId="16848"/>
    <cellStyle name="1_Theo doi von TPCP (dang lam)_Book1_Hoan chinh KH 2012 (o nha)_Bao cao giai ngan quy I 4 2" xfId="33176"/>
    <cellStyle name="1_Theo doi von TPCP (dang lam)_Book1_Hoan chinh KH 2012 (o nha)_Bao cao giai ngan quy I 5" xfId="16849"/>
    <cellStyle name="1_Theo doi von TPCP (dang lam)_Book1_Hoan chinh KH 2012 (o nha)_Bao cao giai ngan quy I 5 2" xfId="33177"/>
    <cellStyle name="1_Theo doi von TPCP (dang lam)_Book1_Hoan chinh KH 2012 (o nha)_Bao cao giai ngan quy I 6" xfId="16850"/>
    <cellStyle name="1_Theo doi von TPCP (dang lam)_Book1_Hoan chinh KH 2012 (o nha)_Bao cao giai ngan quy I 6 2" xfId="33178"/>
    <cellStyle name="1_Theo doi von TPCP (dang lam)_Book1_Hoan chinh KH 2012 (o nha)_Bao cao giai ngan quy I 7" xfId="33167"/>
    <cellStyle name="1_Theo doi von TPCP (dang lam)_Book1_Hoan chinh KH 2012 (o nha)_BC von DTPT 6 thang 2012" xfId="16851"/>
    <cellStyle name="1_Theo doi von TPCP (dang lam)_Book1_Hoan chinh KH 2012 (o nha)_BC von DTPT 6 thang 2012 2" xfId="16852"/>
    <cellStyle name="1_Theo doi von TPCP (dang lam)_Book1_Hoan chinh KH 2012 (o nha)_BC von DTPT 6 thang 2012 2 2" xfId="16853"/>
    <cellStyle name="1_Theo doi von TPCP (dang lam)_Book1_Hoan chinh KH 2012 (o nha)_BC von DTPT 6 thang 2012 2 2 2" xfId="33181"/>
    <cellStyle name="1_Theo doi von TPCP (dang lam)_Book1_Hoan chinh KH 2012 (o nha)_BC von DTPT 6 thang 2012 2 3" xfId="16854"/>
    <cellStyle name="1_Theo doi von TPCP (dang lam)_Book1_Hoan chinh KH 2012 (o nha)_BC von DTPT 6 thang 2012 2 3 2" xfId="33182"/>
    <cellStyle name="1_Theo doi von TPCP (dang lam)_Book1_Hoan chinh KH 2012 (o nha)_BC von DTPT 6 thang 2012 2 4" xfId="16855"/>
    <cellStyle name="1_Theo doi von TPCP (dang lam)_Book1_Hoan chinh KH 2012 (o nha)_BC von DTPT 6 thang 2012 2 4 2" xfId="33183"/>
    <cellStyle name="1_Theo doi von TPCP (dang lam)_Book1_Hoan chinh KH 2012 (o nha)_BC von DTPT 6 thang 2012 2 5" xfId="33180"/>
    <cellStyle name="1_Theo doi von TPCP (dang lam)_Book1_Hoan chinh KH 2012 (o nha)_BC von DTPT 6 thang 2012 3" xfId="16856"/>
    <cellStyle name="1_Theo doi von TPCP (dang lam)_Book1_Hoan chinh KH 2012 (o nha)_BC von DTPT 6 thang 2012 3 2" xfId="16857"/>
    <cellStyle name="1_Theo doi von TPCP (dang lam)_Book1_Hoan chinh KH 2012 (o nha)_BC von DTPT 6 thang 2012 3 2 2" xfId="33185"/>
    <cellStyle name="1_Theo doi von TPCP (dang lam)_Book1_Hoan chinh KH 2012 (o nha)_BC von DTPT 6 thang 2012 3 3" xfId="16858"/>
    <cellStyle name="1_Theo doi von TPCP (dang lam)_Book1_Hoan chinh KH 2012 (o nha)_BC von DTPT 6 thang 2012 3 3 2" xfId="33186"/>
    <cellStyle name="1_Theo doi von TPCP (dang lam)_Book1_Hoan chinh KH 2012 (o nha)_BC von DTPT 6 thang 2012 3 4" xfId="16859"/>
    <cellStyle name="1_Theo doi von TPCP (dang lam)_Book1_Hoan chinh KH 2012 (o nha)_BC von DTPT 6 thang 2012 3 4 2" xfId="33187"/>
    <cellStyle name="1_Theo doi von TPCP (dang lam)_Book1_Hoan chinh KH 2012 (o nha)_BC von DTPT 6 thang 2012 3 5" xfId="33184"/>
    <cellStyle name="1_Theo doi von TPCP (dang lam)_Book1_Hoan chinh KH 2012 (o nha)_BC von DTPT 6 thang 2012 4" xfId="16860"/>
    <cellStyle name="1_Theo doi von TPCP (dang lam)_Book1_Hoan chinh KH 2012 (o nha)_BC von DTPT 6 thang 2012 4 2" xfId="33188"/>
    <cellStyle name="1_Theo doi von TPCP (dang lam)_Book1_Hoan chinh KH 2012 (o nha)_BC von DTPT 6 thang 2012 5" xfId="16861"/>
    <cellStyle name="1_Theo doi von TPCP (dang lam)_Book1_Hoan chinh KH 2012 (o nha)_BC von DTPT 6 thang 2012 5 2" xfId="33189"/>
    <cellStyle name="1_Theo doi von TPCP (dang lam)_Book1_Hoan chinh KH 2012 (o nha)_BC von DTPT 6 thang 2012 6" xfId="16862"/>
    <cellStyle name="1_Theo doi von TPCP (dang lam)_Book1_Hoan chinh KH 2012 (o nha)_BC von DTPT 6 thang 2012 6 2" xfId="33190"/>
    <cellStyle name="1_Theo doi von TPCP (dang lam)_Book1_Hoan chinh KH 2012 (o nha)_BC von DTPT 6 thang 2012 7" xfId="33179"/>
    <cellStyle name="1_Theo doi von TPCP (dang lam)_Book1_Hoan chinh KH 2012 (o nha)_Bieu du thao QD von ho tro co MT" xfId="16863"/>
    <cellStyle name="1_Theo doi von TPCP (dang lam)_Book1_Hoan chinh KH 2012 (o nha)_Bieu du thao QD von ho tro co MT 2" xfId="16864"/>
    <cellStyle name="1_Theo doi von TPCP (dang lam)_Book1_Hoan chinh KH 2012 (o nha)_Bieu du thao QD von ho tro co MT 2 2" xfId="16865"/>
    <cellStyle name="1_Theo doi von TPCP (dang lam)_Book1_Hoan chinh KH 2012 (o nha)_Bieu du thao QD von ho tro co MT 2 2 2" xfId="33193"/>
    <cellStyle name="1_Theo doi von TPCP (dang lam)_Book1_Hoan chinh KH 2012 (o nha)_Bieu du thao QD von ho tro co MT 2 3" xfId="16866"/>
    <cellStyle name="1_Theo doi von TPCP (dang lam)_Book1_Hoan chinh KH 2012 (o nha)_Bieu du thao QD von ho tro co MT 2 3 2" xfId="33194"/>
    <cellStyle name="1_Theo doi von TPCP (dang lam)_Book1_Hoan chinh KH 2012 (o nha)_Bieu du thao QD von ho tro co MT 2 4" xfId="16867"/>
    <cellStyle name="1_Theo doi von TPCP (dang lam)_Book1_Hoan chinh KH 2012 (o nha)_Bieu du thao QD von ho tro co MT 2 4 2" xfId="33195"/>
    <cellStyle name="1_Theo doi von TPCP (dang lam)_Book1_Hoan chinh KH 2012 (o nha)_Bieu du thao QD von ho tro co MT 2 5" xfId="33192"/>
    <cellStyle name="1_Theo doi von TPCP (dang lam)_Book1_Hoan chinh KH 2012 (o nha)_Bieu du thao QD von ho tro co MT 3" xfId="16868"/>
    <cellStyle name="1_Theo doi von TPCP (dang lam)_Book1_Hoan chinh KH 2012 (o nha)_Bieu du thao QD von ho tro co MT 3 2" xfId="16869"/>
    <cellStyle name="1_Theo doi von TPCP (dang lam)_Book1_Hoan chinh KH 2012 (o nha)_Bieu du thao QD von ho tro co MT 3 2 2" xfId="33197"/>
    <cellStyle name="1_Theo doi von TPCP (dang lam)_Book1_Hoan chinh KH 2012 (o nha)_Bieu du thao QD von ho tro co MT 3 3" xfId="16870"/>
    <cellStyle name="1_Theo doi von TPCP (dang lam)_Book1_Hoan chinh KH 2012 (o nha)_Bieu du thao QD von ho tro co MT 3 3 2" xfId="33198"/>
    <cellStyle name="1_Theo doi von TPCP (dang lam)_Book1_Hoan chinh KH 2012 (o nha)_Bieu du thao QD von ho tro co MT 3 4" xfId="16871"/>
    <cellStyle name="1_Theo doi von TPCP (dang lam)_Book1_Hoan chinh KH 2012 (o nha)_Bieu du thao QD von ho tro co MT 3 4 2" xfId="33199"/>
    <cellStyle name="1_Theo doi von TPCP (dang lam)_Book1_Hoan chinh KH 2012 (o nha)_Bieu du thao QD von ho tro co MT 3 5" xfId="33196"/>
    <cellStyle name="1_Theo doi von TPCP (dang lam)_Book1_Hoan chinh KH 2012 (o nha)_Bieu du thao QD von ho tro co MT 4" xfId="16872"/>
    <cellStyle name="1_Theo doi von TPCP (dang lam)_Book1_Hoan chinh KH 2012 (o nha)_Bieu du thao QD von ho tro co MT 4 2" xfId="33200"/>
    <cellStyle name="1_Theo doi von TPCP (dang lam)_Book1_Hoan chinh KH 2012 (o nha)_Bieu du thao QD von ho tro co MT 5" xfId="16873"/>
    <cellStyle name="1_Theo doi von TPCP (dang lam)_Book1_Hoan chinh KH 2012 (o nha)_Bieu du thao QD von ho tro co MT 5 2" xfId="33201"/>
    <cellStyle name="1_Theo doi von TPCP (dang lam)_Book1_Hoan chinh KH 2012 (o nha)_Bieu du thao QD von ho tro co MT 6" xfId="16874"/>
    <cellStyle name="1_Theo doi von TPCP (dang lam)_Book1_Hoan chinh KH 2012 (o nha)_Bieu du thao QD von ho tro co MT 6 2" xfId="33202"/>
    <cellStyle name="1_Theo doi von TPCP (dang lam)_Book1_Hoan chinh KH 2012 (o nha)_Bieu du thao QD von ho tro co MT 7" xfId="33191"/>
    <cellStyle name="1_Theo doi von TPCP (dang lam)_Book1_Hoan chinh KH 2012 (o nha)_Ke hoach 2012 theo doi (giai ngan 30.6.12)" xfId="16875"/>
    <cellStyle name="1_Theo doi von TPCP (dang lam)_Book1_Hoan chinh KH 2012 (o nha)_Ke hoach 2012 theo doi (giai ngan 30.6.12) 2" xfId="16876"/>
    <cellStyle name="1_Theo doi von TPCP (dang lam)_Book1_Hoan chinh KH 2012 (o nha)_Ke hoach 2012 theo doi (giai ngan 30.6.12) 2 2" xfId="16877"/>
    <cellStyle name="1_Theo doi von TPCP (dang lam)_Book1_Hoan chinh KH 2012 (o nha)_Ke hoach 2012 theo doi (giai ngan 30.6.12) 2 2 2" xfId="33205"/>
    <cellStyle name="1_Theo doi von TPCP (dang lam)_Book1_Hoan chinh KH 2012 (o nha)_Ke hoach 2012 theo doi (giai ngan 30.6.12) 2 3" xfId="16878"/>
    <cellStyle name="1_Theo doi von TPCP (dang lam)_Book1_Hoan chinh KH 2012 (o nha)_Ke hoach 2012 theo doi (giai ngan 30.6.12) 2 3 2" xfId="33206"/>
    <cellStyle name="1_Theo doi von TPCP (dang lam)_Book1_Hoan chinh KH 2012 (o nha)_Ke hoach 2012 theo doi (giai ngan 30.6.12) 2 4" xfId="16879"/>
    <cellStyle name="1_Theo doi von TPCP (dang lam)_Book1_Hoan chinh KH 2012 (o nha)_Ke hoach 2012 theo doi (giai ngan 30.6.12) 2 4 2" xfId="33207"/>
    <cellStyle name="1_Theo doi von TPCP (dang lam)_Book1_Hoan chinh KH 2012 (o nha)_Ke hoach 2012 theo doi (giai ngan 30.6.12) 2 5" xfId="33204"/>
    <cellStyle name="1_Theo doi von TPCP (dang lam)_Book1_Hoan chinh KH 2012 (o nha)_Ke hoach 2012 theo doi (giai ngan 30.6.12) 3" xfId="16880"/>
    <cellStyle name="1_Theo doi von TPCP (dang lam)_Book1_Hoan chinh KH 2012 (o nha)_Ke hoach 2012 theo doi (giai ngan 30.6.12) 3 2" xfId="16881"/>
    <cellStyle name="1_Theo doi von TPCP (dang lam)_Book1_Hoan chinh KH 2012 (o nha)_Ke hoach 2012 theo doi (giai ngan 30.6.12) 3 2 2" xfId="33209"/>
    <cellStyle name="1_Theo doi von TPCP (dang lam)_Book1_Hoan chinh KH 2012 (o nha)_Ke hoach 2012 theo doi (giai ngan 30.6.12) 3 3" xfId="16882"/>
    <cellStyle name="1_Theo doi von TPCP (dang lam)_Book1_Hoan chinh KH 2012 (o nha)_Ke hoach 2012 theo doi (giai ngan 30.6.12) 3 3 2" xfId="33210"/>
    <cellStyle name="1_Theo doi von TPCP (dang lam)_Book1_Hoan chinh KH 2012 (o nha)_Ke hoach 2012 theo doi (giai ngan 30.6.12) 3 4" xfId="16883"/>
    <cellStyle name="1_Theo doi von TPCP (dang lam)_Book1_Hoan chinh KH 2012 (o nha)_Ke hoach 2012 theo doi (giai ngan 30.6.12) 3 4 2" xfId="33211"/>
    <cellStyle name="1_Theo doi von TPCP (dang lam)_Book1_Hoan chinh KH 2012 (o nha)_Ke hoach 2012 theo doi (giai ngan 30.6.12) 3 5" xfId="33208"/>
    <cellStyle name="1_Theo doi von TPCP (dang lam)_Book1_Hoan chinh KH 2012 (o nha)_Ke hoach 2012 theo doi (giai ngan 30.6.12) 4" xfId="16884"/>
    <cellStyle name="1_Theo doi von TPCP (dang lam)_Book1_Hoan chinh KH 2012 (o nha)_Ke hoach 2012 theo doi (giai ngan 30.6.12) 4 2" xfId="33212"/>
    <cellStyle name="1_Theo doi von TPCP (dang lam)_Book1_Hoan chinh KH 2012 (o nha)_Ke hoach 2012 theo doi (giai ngan 30.6.12) 5" xfId="16885"/>
    <cellStyle name="1_Theo doi von TPCP (dang lam)_Book1_Hoan chinh KH 2012 (o nha)_Ke hoach 2012 theo doi (giai ngan 30.6.12) 5 2" xfId="33213"/>
    <cellStyle name="1_Theo doi von TPCP (dang lam)_Book1_Hoan chinh KH 2012 (o nha)_Ke hoach 2012 theo doi (giai ngan 30.6.12) 6" xfId="16886"/>
    <cellStyle name="1_Theo doi von TPCP (dang lam)_Book1_Hoan chinh KH 2012 (o nha)_Ke hoach 2012 theo doi (giai ngan 30.6.12) 6 2" xfId="33214"/>
    <cellStyle name="1_Theo doi von TPCP (dang lam)_Book1_Hoan chinh KH 2012 (o nha)_Ke hoach 2012 theo doi (giai ngan 30.6.12) 7" xfId="33203"/>
    <cellStyle name="1_Theo doi von TPCP (dang lam)_Book1_Hoan chinh KH 2012 Von ho tro co MT" xfId="16887"/>
    <cellStyle name="1_Theo doi von TPCP (dang lam)_Book1_Hoan chinh KH 2012 Von ho tro co MT (chi tiet)" xfId="16888"/>
    <cellStyle name="1_Theo doi von TPCP (dang lam)_Book1_Hoan chinh KH 2012 Von ho tro co MT (chi tiet) 2" xfId="16889"/>
    <cellStyle name="1_Theo doi von TPCP (dang lam)_Book1_Hoan chinh KH 2012 Von ho tro co MT (chi tiet) 2 2" xfId="16890"/>
    <cellStyle name="1_Theo doi von TPCP (dang lam)_Book1_Hoan chinh KH 2012 Von ho tro co MT (chi tiet) 2 2 2" xfId="33218"/>
    <cellStyle name="1_Theo doi von TPCP (dang lam)_Book1_Hoan chinh KH 2012 Von ho tro co MT (chi tiet) 2 3" xfId="16891"/>
    <cellStyle name="1_Theo doi von TPCP (dang lam)_Book1_Hoan chinh KH 2012 Von ho tro co MT (chi tiet) 2 3 2" xfId="33219"/>
    <cellStyle name="1_Theo doi von TPCP (dang lam)_Book1_Hoan chinh KH 2012 Von ho tro co MT (chi tiet) 2 4" xfId="16892"/>
    <cellStyle name="1_Theo doi von TPCP (dang lam)_Book1_Hoan chinh KH 2012 Von ho tro co MT (chi tiet) 2 4 2" xfId="33220"/>
    <cellStyle name="1_Theo doi von TPCP (dang lam)_Book1_Hoan chinh KH 2012 Von ho tro co MT (chi tiet) 2 5" xfId="33217"/>
    <cellStyle name="1_Theo doi von TPCP (dang lam)_Book1_Hoan chinh KH 2012 Von ho tro co MT (chi tiet) 3" xfId="16893"/>
    <cellStyle name="1_Theo doi von TPCP (dang lam)_Book1_Hoan chinh KH 2012 Von ho tro co MT (chi tiet) 3 2" xfId="16894"/>
    <cellStyle name="1_Theo doi von TPCP (dang lam)_Book1_Hoan chinh KH 2012 Von ho tro co MT (chi tiet) 3 2 2" xfId="33222"/>
    <cellStyle name="1_Theo doi von TPCP (dang lam)_Book1_Hoan chinh KH 2012 Von ho tro co MT (chi tiet) 3 3" xfId="16895"/>
    <cellStyle name="1_Theo doi von TPCP (dang lam)_Book1_Hoan chinh KH 2012 Von ho tro co MT (chi tiet) 3 3 2" xfId="33223"/>
    <cellStyle name="1_Theo doi von TPCP (dang lam)_Book1_Hoan chinh KH 2012 Von ho tro co MT (chi tiet) 3 4" xfId="16896"/>
    <cellStyle name="1_Theo doi von TPCP (dang lam)_Book1_Hoan chinh KH 2012 Von ho tro co MT (chi tiet) 3 4 2" xfId="33224"/>
    <cellStyle name="1_Theo doi von TPCP (dang lam)_Book1_Hoan chinh KH 2012 Von ho tro co MT (chi tiet) 3 5" xfId="33221"/>
    <cellStyle name="1_Theo doi von TPCP (dang lam)_Book1_Hoan chinh KH 2012 Von ho tro co MT (chi tiet) 4" xfId="16897"/>
    <cellStyle name="1_Theo doi von TPCP (dang lam)_Book1_Hoan chinh KH 2012 Von ho tro co MT (chi tiet) 4 2" xfId="33225"/>
    <cellStyle name="1_Theo doi von TPCP (dang lam)_Book1_Hoan chinh KH 2012 Von ho tro co MT (chi tiet) 5" xfId="16898"/>
    <cellStyle name="1_Theo doi von TPCP (dang lam)_Book1_Hoan chinh KH 2012 Von ho tro co MT (chi tiet) 5 2" xfId="33226"/>
    <cellStyle name="1_Theo doi von TPCP (dang lam)_Book1_Hoan chinh KH 2012 Von ho tro co MT (chi tiet) 6" xfId="16899"/>
    <cellStyle name="1_Theo doi von TPCP (dang lam)_Book1_Hoan chinh KH 2012 Von ho tro co MT (chi tiet) 6 2" xfId="33227"/>
    <cellStyle name="1_Theo doi von TPCP (dang lam)_Book1_Hoan chinh KH 2012 Von ho tro co MT (chi tiet) 7" xfId="33216"/>
    <cellStyle name="1_Theo doi von TPCP (dang lam)_Book1_Hoan chinh KH 2012 Von ho tro co MT 10" xfId="16900"/>
    <cellStyle name="1_Theo doi von TPCP (dang lam)_Book1_Hoan chinh KH 2012 Von ho tro co MT 10 2" xfId="16901"/>
    <cellStyle name="1_Theo doi von TPCP (dang lam)_Book1_Hoan chinh KH 2012 Von ho tro co MT 10 2 2" xfId="33229"/>
    <cellStyle name="1_Theo doi von TPCP (dang lam)_Book1_Hoan chinh KH 2012 Von ho tro co MT 10 3" xfId="16902"/>
    <cellStyle name="1_Theo doi von TPCP (dang lam)_Book1_Hoan chinh KH 2012 Von ho tro co MT 10 3 2" xfId="33230"/>
    <cellStyle name="1_Theo doi von TPCP (dang lam)_Book1_Hoan chinh KH 2012 Von ho tro co MT 10 4" xfId="16903"/>
    <cellStyle name="1_Theo doi von TPCP (dang lam)_Book1_Hoan chinh KH 2012 Von ho tro co MT 10 4 2" xfId="33231"/>
    <cellStyle name="1_Theo doi von TPCP (dang lam)_Book1_Hoan chinh KH 2012 Von ho tro co MT 10 5" xfId="33228"/>
    <cellStyle name="1_Theo doi von TPCP (dang lam)_Book1_Hoan chinh KH 2012 Von ho tro co MT 11" xfId="16904"/>
    <cellStyle name="1_Theo doi von TPCP (dang lam)_Book1_Hoan chinh KH 2012 Von ho tro co MT 11 2" xfId="16905"/>
    <cellStyle name="1_Theo doi von TPCP (dang lam)_Book1_Hoan chinh KH 2012 Von ho tro co MT 11 2 2" xfId="33233"/>
    <cellStyle name="1_Theo doi von TPCP (dang lam)_Book1_Hoan chinh KH 2012 Von ho tro co MT 11 3" xfId="16906"/>
    <cellStyle name="1_Theo doi von TPCP (dang lam)_Book1_Hoan chinh KH 2012 Von ho tro co MT 11 3 2" xfId="33234"/>
    <cellStyle name="1_Theo doi von TPCP (dang lam)_Book1_Hoan chinh KH 2012 Von ho tro co MT 11 4" xfId="16907"/>
    <cellStyle name="1_Theo doi von TPCP (dang lam)_Book1_Hoan chinh KH 2012 Von ho tro co MT 11 4 2" xfId="33235"/>
    <cellStyle name="1_Theo doi von TPCP (dang lam)_Book1_Hoan chinh KH 2012 Von ho tro co MT 11 5" xfId="33232"/>
    <cellStyle name="1_Theo doi von TPCP (dang lam)_Book1_Hoan chinh KH 2012 Von ho tro co MT 12" xfId="16908"/>
    <cellStyle name="1_Theo doi von TPCP (dang lam)_Book1_Hoan chinh KH 2012 Von ho tro co MT 12 2" xfId="16909"/>
    <cellStyle name="1_Theo doi von TPCP (dang lam)_Book1_Hoan chinh KH 2012 Von ho tro co MT 12 2 2" xfId="33237"/>
    <cellStyle name="1_Theo doi von TPCP (dang lam)_Book1_Hoan chinh KH 2012 Von ho tro co MT 12 3" xfId="16910"/>
    <cellStyle name="1_Theo doi von TPCP (dang lam)_Book1_Hoan chinh KH 2012 Von ho tro co MT 12 3 2" xfId="33238"/>
    <cellStyle name="1_Theo doi von TPCP (dang lam)_Book1_Hoan chinh KH 2012 Von ho tro co MT 12 4" xfId="16911"/>
    <cellStyle name="1_Theo doi von TPCP (dang lam)_Book1_Hoan chinh KH 2012 Von ho tro co MT 12 4 2" xfId="33239"/>
    <cellStyle name="1_Theo doi von TPCP (dang lam)_Book1_Hoan chinh KH 2012 Von ho tro co MT 12 5" xfId="33236"/>
    <cellStyle name="1_Theo doi von TPCP (dang lam)_Book1_Hoan chinh KH 2012 Von ho tro co MT 13" xfId="16912"/>
    <cellStyle name="1_Theo doi von TPCP (dang lam)_Book1_Hoan chinh KH 2012 Von ho tro co MT 13 2" xfId="16913"/>
    <cellStyle name="1_Theo doi von TPCP (dang lam)_Book1_Hoan chinh KH 2012 Von ho tro co MT 13 2 2" xfId="33241"/>
    <cellStyle name="1_Theo doi von TPCP (dang lam)_Book1_Hoan chinh KH 2012 Von ho tro co MT 13 3" xfId="16914"/>
    <cellStyle name="1_Theo doi von TPCP (dang lam)_Book1_Hoan chinh KH 2012 Von ho tro co MT 13 3 2" xfId="33242"/>
    <cellStyle name="1_Theo doi von TPCP (dang lam)_Book1_Hoan chinh KH 2012 Von ho tro co MT 13 4" xfId="16915"/>
    <cellStyle name="1_Theo doi von TPCP (dang lam)_Book1_Hoan chinh KH 2012 Von ho tro co MT 13 4 2" xfId="33243"/>
    <cellStyle name="1_Theo doi von TPCP (dang lam)_Book1_Hoan chinh KH 2012 Von ho tro co MT 13 5" xfId="33240"/>
    <cellStyle name="1_Theo doi von TPCP (dang lam)_Book1_Hoan chinh KH 2012 Von ho tro co MT 14" xfId="16916"/>
    <cellStyle name="1_Theo doi von TPCP (dang lam)_Book1_Hoan chinh KH 2012 Von ho tro co MT 14 2" xfId="16917"/>
    <cellStyle name="1_Theo doi von TPCP (dang lam)_Book1_Hoan chinh KH 2012 Von ho tro co MT 14 2 2" xfId="33245"/>
    <cellStyle name="1_Theo doi von TPCP (dang lam)_Book1_Hoan chinh KH 2012 Von ho tro co MT 14 3" xfId="16918"/>
    <cellStyle name="1_Theo doi von TPCP (dang lam)_Book1_Hoan chinh KH 2012 Von ho tro co MT 14 3 2" xfId="33246"/>
    <cellStyle name="1_Theo doi von TPCP (dang lam)_Book1_Hoan chinh KH 2012 Von ho tro co MT 14 4" xfId="16919"/>
    <cellStyle name="1_Theo doi von TPCP (dang lam)_Book1_Hoan chinh KH 2012 Von ho tro co MT 14 4 2" xfId="33247"/>
    <cellStyle name="1_Theo doi von TPCP (dang lam)_Book1_Hoan chinh KH 2012 Von ho tro co MT 14 5" xfId="33244"/>
    <cellStyle name="1_Theo doi von TPCP (dang lam)_Book1_Hoan chinh KH 2012 Von ho tro co MT 15" xfId="16920"/>
    <cellStyle name="1_Theo doi von TPCP (dang lam)_Book1_Hoan chinh KH 2012 Von ho tro co MT 15 2" xfId="16921"/>
    <cellStyle name="1_Theo doi von TPCP (dang lam)_Book1_Hoan chinh KH 2012 Von ho tro co MT 15 2 2" xfId="33249"/>
    <cellStyle name="1_Theo doi von TPCP (dang lam)_Book1_Hoan chinh KH 2012 Von ho tro co MT 15 3" xfId="16922"/>
    <cellStyle name="1_Theo doi von TPCP (dang lam)_Book1_Hoan chinh KH 2012 Von ho tro co MT 15 3 2" xfId="33250"/>
    <cellStyle name="1_Theo doi von TPCP (dang lam)_Book1_Hoan chinh KH 2012 Von ho tro co MT 15 4" xfId="16923"/>
    <cellStyle name="1_Theo doi von TPCP (dang lam)_Book1_Hoan chinh KH 2012 Von ho tro co MT 15 4 2" xfId="33251"/>
    <cellStyle name="1_Theo doi von TPCP (dang lam)_Book1_Hoan chinh KH 2012 Von ho tro co MT 15 5" xfId="33248"/>
    <cellStyle name="1_Theo doi von TPCP (dang lam)_Book1_Hoan chinh KH 2012 Von ho tro co MT 16" xfId="16924"/>
    <cellStyle name="1_Theo doi von TPCP (dang lam)_Book1_Hoan chinh KH 2012 Von ho tro co MT 16 2" xfId="16925"/>
    <cellStyle name="1_Theo doi von TPCP (dang lam)_Book1_Hoan chinh KH 2012 Von ho tro co MT 16 2 2" xfId="33253"/>
    <cellStyle name="1_Theo doi von TPCP (dang lam)_Book1_Hoan chinh KH 2012 Von ho tro co MT 16 3" xfId="16926"/>
    <cellStyle name="1_Theo doi von TPCP (dang lam)_Book1_Hoan chinh KH 2012 Von ho tro co MT 16 3 2" xfId="33254"/>
    <cellStyle name="1_Theo doi von TPCP (dang lam)_Book1_Hoan chinh KH 2012 Von ho tro co MT 16 4" xfId="16927"/>
    <cellStyle name="1_Theo doi von TPCP (dang lam)_Book1_Hoan chinh KH 2012 Von ho tro co MT 16 4 2" xfId="33255"/>
    <cellStyle name="1_Theo doi von TPCP (dang lam)_Book1_Hoan chinh KH 2012 Von ho tro co MT 16 5" xfId="33252"/>
    <cellStyle name="1_Theo doi von TPCP (dang lam)_Book1_Hoan chinh KH 2012 Von ho tro co MT 17" xfId="16928"/>
    <cellStyle name="1_Theo doi von TPCP (dang lam)_Book1_Hoan chinh KH 2012 Von ho tro co MT 17 2" xfId="16929"/>
    <cellStyle name="1_Theo doi von TPCP (dang lam)_Book1_Hoan chinh KH 2012 Von ho tro co MT 17 2 2" xfId="33257"/>
    <cellStyle name="1_Theo doi von TPCP (dang lam)_Book1_Hoan chinh KH 2012 Von ho tro co MT 17 3" xfId="16930"/>
    <cellStyle name="1_Theo doi von TPCP (dang lam)_Book1_Hoan chinh KH 2012 Von ho tro co MT 17 3 2" xfId="33258"/>
    <cellStyle name="1_Theo doi von TPCP (dang lam)_Book1_Hoan chinh KH 2012 Von ho tro co MT 17 4" xfId="16931"/>
    <cellStyle name="1_Theo doi von TPCP (dang lam)_Book1_Hoan chinh KH 2012 Von ho tro co MT 17 4 2" xfId="33259"/>
    <cellStyle name="1_Theo doi von TPCP (dang lam)_Book1_Hoan chinh KH 2012 Von ho tro co MT 17 5" xfId="33256"/>
    <cellStyle name="1_Theo doi von TPCP (dang lam)_Book1_Hoan chinh KH 2012 Von ho tro co MT 18" xfId="16932"/>
    <cellStyle name="1_Theo doi von TPCP (dang lam)_Book1_Hoan chinh KH 2012 Von ho tro co MT 18 2" xfId="33260"/>
    <cellStyle name="1_Theo doi von TPCP (dang lam)_Book1_Hoan chinh KH 2012 Von ho tro co MT 19" xfId="16933"/>
    <cellStyle name="1_Theo doi von TPCP (dang lam)_Book1_Hoan chinh KH 2012 Von ho tro co MT 19 2" xfId="33261"/>
    <cellStyle name="1_Theo doi von TPCP (dang lam)_Book1_Hoan chinh KH 2012 Von ho tro co MT 2" xfId="16934"/>
    <cellStyle name="1_Theo doi von TPCP (dang lam)_Book1_Hoan chinh KH 2012 Von ho tro co MT 2 2" xfId="16935"/>
    <cellStyle name="1_Theo doi von TPCP (dang lam)_Book1_Hoan chinh KH 2012 Von ho tro co MT 2 2 2" xfId="33263"/>
    <cellStyle name="1_Theo doi von TPCP (dang lam)_Book1_Hoan chinh KH 2012 Von ho tro co MT 2 3" xfId="16936"/>
    <cellStyle name="1_Theo doi von TPCP (dang lam)_Book1_Hoan chinh KH 2012 Von ho tro co MT 2 3 2" xfId="33264"/>
    <cellStyle name="1_Theo doi von TPCP (dang lam)_Book1_Hoan chinh KH 2012 Von ho tro co MT 2 4" xfId="16937"/>
    <cellStyle name="1_Theo doi von TPCP (dang lam)_Book1_Hoan chinh KH 2012 Von ho tro co MT 2 4 2" xfId="33265"/>
    <cellStyle name="1_Theo doi von TPCP (dang lam)_Book1_Hoan chinh KH 2012 Von ho tro co MT 2 5" xfId="33262"/>
    <cellStyle name="1_Theo doi von TPCP (dang lam)_Book1_Hoan chinh KH 2012 Von ho tro co MT 20" xfId="16938"/>
    <cellStyle name="1_Theo doi von TPCP (dang lam)_Book1_Hoan chinh KH 2012 Von ho tro co MT 20 2" xfId="33266"/>
    <cellStyle name="1_Theo doi von TPCP (dang lam)_Book1_Hoan chinh KH 2012 Von ho tro co MT 21" xfId="33215"/>
    <cellStyle name="1_Theo doi von TPCP (dang lam)_Book1_Hoan chinh KH 2012 Von ho tro co MT 3" xfId="16939"/>
    <cellStyle name="1_Theo doi von TPCP (dang lam)_Book1_Hoan chinh KH 2012 Von ho tro co MT 3 2" xfId="16940"/>
    <cellStyle name="1_Theo doi von TPCP (dang lam)_Book1_Hoan chinh KH 2012 Von ho tro co MT 3 2 2" xfId="33268"/>
    <cellStyle name="1_Theo doi von TPCP (dang lam)_Book1_Hoan chinh KH 2012 Von ho tro co MT 3 3" xfId="16941"/>
    <cellStyle name="1_Theo doi von TPCP (dang lam)_Book1_Hoan chinh KH 2012 Von ho tro co MT 3 3 2" xfId="33269"/>
    <cellStyle name="1_Theo doi von TPCP (dang lam)_Book1_Hoan chinh KH 2012 Von ho tro co MT 3 4" xfId="16942"/>
    <cellStyle name="1_Theo doi von TPCP (dang lam)_Book1_Hoan chinh KH 2012 Von ho tro co MT 3 4 2" xfId="33270"/>
    <cellStyle name="1_Theo doi von TPCP (dang lam)_Book1_Hoan chinh KH 2012 Von ho tro co MT 3 5" xfId="33267"/>
    <cellStyle name="1_Theo doi von TPCP (dang lam)_Book1_Hoan chinh KH 2012 Von ho tro co MT 4" xfId="16943"/>
    <cellStyle name="1_Theo doi von TPCP (dang lam)_Book1_Hoan chinh KH 2012 Von ho tro co MT 4 2" xfId="16944"/>
    <cellStyle name="1_Theo doi von TPCP (dang lam)_Book1_Hoan chinh KH 2012 Von ho tro co MT 4 2 2" xfId="33272"/>
    <cellStyle name="1_Theo doi von TPCP (dang lam)_Book1_Hoan chinh KH 2012 Von ho tro co MT 4 3" xfId="16945"/>
    <cellStyle name="1_Theo doi von TPCP (dang lam)_Book1_Hoan chinh KH 2012 Von ho tro co MT 4 3 2" xfId="33273"/>
    <cellStyle name="1_Theo doi von TPCP (dang lam)_Book1_Hoan chinh KH 2012 Von ho tro co MT 4 4" xfId="16946"/>
    <cellStyle name="1_Theo doi von TPCP (dang lam)_Book1_Hoan chinh KH 2012 Von ho tro co MT 4 4 2" xfId="33274"/>
    <cellStyle name="1_Theo doi von TPCP (dang lam)_Book1_Hoan chinh KH 2012 Von ho tro co MT 4 5" xfId="33271"/>
    <cellStyle name="1_Theo doi von TPCP (dang lam)_Book1_Hoan chinh KH 2012 Von ho tro co MT 5" xfId="16947"/>
    <cellStyle name="1_Theo doi von TPCP (dang lam)_Book1_Hoan chinh KH 2012 Von ho tro co MT 5 2" xfId="16948"/>
    <cellStyle name="1_Theo doi von TPCP (dang lam)_Book1_Hoan chinh KH 2012 Von ho tro co MT 5 2 2" xfId="33276"/>
    <cellStyle name="1_Theo doi von TPCP (dang lam)_Book1_Hoan chinh KH 2012 Von ho tro co MT 5 3" xfId="16949"/>
    <cellStyle name="1_Theo doi von TPCP (dang lam)_Book1_Hoan chinh KH 2012 Von ho tro co MT 5 3 2" xfId="33277"/>
    <cellStyle name="1_Theo doi von TPCP (dang lam)_Book1_Hoan chinh KH 2012 Von ho tro co MT 5 4" xfId="16950"/>
    <cellStyle name="1_Theo doi von TPCP (dang lam)_Book1_Hoan chinh KH 2012 Von ho tro co MT 5 4 2" xfId="33278"/>
    <cellStyle name="1_Theo doi von TPCP (dang lam)_Book1_Hoan chinh KH 2012 Von ho tro co MT 5 5" xfId="33275"/>
    <cellStyle name="1_Theo doi von TPCP (dang lam)_Book1_Hoan chinh KH 2012 Von ho tro co MT 6" xfId="16951"/>
    <cellStyle name="1_Theo doi von TPCP (dang lam)_Book1_Hoan chinh KH 2012 Von ho tro co MT 6 2" xfId="16952"/>
    <cellStyle name="1_Theo doi von TPCP (dang lam)_Book1_Hoan chinh KH 2012 Von ho tro co MT 6 2 2" xfId="33280"/>
    <cellStyle name="1_Theo doi von TPCP (dang lam)_Book1_Hoan chinh KH 2012 Von ho tro co MT 6 3" xfId="16953"/>
    <cellStyle name="1_Theo doi von TPCP (dang lam)_Book1_Hoan chinh KH 2012 Von ho tro co MT 6 3 2" xfId="33281"/>
    <cellStyle name="1_Theo doi von TPCP (dang lam)_Book1_Hoan chinh KH 2012 Von ho tro co MT 6 4" xfId="16954"/>
    <cellStyle name="1_Theo doi von TPCP (dang lam)_Book1_Hoan chinh KH 2012 Von ho tro co MT 6 4 2" xfId="33282"/>
    <cellStyle name="1_Theo doi von TPCP (dang lam)_Book1_Hoan chinh KH 2012 Von ho tro co MT 6 5" xfId="33279"/>
    <cellStyle name="1_Theo doi von TPCP (dang lam)_Book1_Hoan chinh KH 2012 Von ho tro co MT 7" xfId="16955"/>
    <cellStyle name="1_Theo doi von TPCP (dang lam)_Book1_Hoan chinh KH 2012 Von ho tro co MT 7 2" xfId="16956"/>
    <cellStyle name="1_Theo doi von TPCP (dang lam)_Book1_Hoan chinh KH 2012 Von ho tro co MT 7 2 2" xfId="33284"/>
    <cellStyle name="1_Theo doi von TPCP (dang lam)_Book1_Hoan chinh KH 2012 Von ho tro co MT 7 3" xfId="16957"/>
    <cellStyle name="1_Theo doi von TPCP (dang lam)_Book1_Hoan chinh KH 2012 Von ho tro co MT 7 3 2" xfId="33285"/>
    <cellStyle name="1_Theo doi von TPCP (dang lam)_Book1_Hoan chinh KH 2012 Von ho tro co MT 7 4" xfId="16958"/>
    <cellStyle name="1_Theo doi von TPCP (dang lam)_Book1_Hoan chinh KH 2012 Von ho tro co MT 7 4 2" xfId="33286"/>
    <cellStyle name="1_Theo doi von TPCP (dang lam)_Book1_Hoan chinh KH 2012 Von ho tro co MT 7 5" xfId="33283"/>
    <cellStyle name="1_Theo doi von TPCP (dang lam)_Book1_Hoan chinh KH 2012 Von ho tro co MT 8" xfId="16959"/>
    <cellStyle name="1_Theo doi von TPCP (dang lam)_Book1_Hoan chinh KH 2012 Von ho tro co MT 8 2" xfId="16960"/>
    <cellStyle name="1_Theo doi von TPCP (dang lam)_Book1_Hoan chinh KH 2012 Von ho tro co MT 8 2 2" xfId="33288"/>
    <cellStyle name="1_Theo doi von TPCP (dang lam)_Book1_Hoan chinh KH 2012 Von ho tro co MT 8 3" xfId="16961"/>
    <cellStyle name="1_Theo doi von TPCP (dang lam)_Book1_Hoan chinh KH 2012 Von ho tro co MT 8 3 2" xfId="33289"/>
    <cellStyle name="1_Theo doi von TPCP (dang lam)_Book1_Hoan chinh KH 2012 Von ho tro co MT 8 4" xfId="16962"/>
    <cellStyle name="1_Theo doi von TPCP (dang lam)_Book1_Hoan chinh KH 2012 Von ho tro co MT 8 4 2" xfId="33290"/>
    <cellStyle name="1_Theo doi von TPCP (dang lam)_Book1_Hoan chinh KH 2012 Von ho tro co MT 8 5" xfId="33287"/>
    <cellStyle name="1_Theo doi von TPCP (dang lam)_Book1_Hoan chinh KH 2012 Von ho tro co MT 9" xfId="16963"/>
    <cellStyle name="1_Theo doi von TPCP (dang lam)_Book1_Hoan chinh KH 2012 Von ho tro co MT 9 2" xfId="16964"/>
    <cellStyle name="1_Theo doi von TPCP (dang lam)_Book1_Hoan chinh KH 2012 Von ho tro co MT 9 2 2" xfId="33292"/>
    <cellStyle name="1_Theo doi von TPCP (dang lam)_Book1_Hoan chinh KH 2012 Von ho tro co MT 9 3" xfId="16965"/>
    <cellStyle name="1_Theo doi von TPCP (dang lam)_Book1_Hoan chinh KH 2012 Von ho tro co MT 9 3 2" xfId="33293"/>
    <cellStyle name="1_Theo doi von TPCP (dang lam)_Book1_Hoan chinh KH 2012 Von ho tro co MT 9 4" xfId="16966"/>
    <cellStyle name="1_Theo doi von TPCP (dang lam)_Book1_Hoan chinh KH 2012 Von ho tro co MT 9 4 2" xfId="33294"/>
    <cellStyle name="1_Theo doi von TPCP (dang lam)_Book1_Hoan chinh KH 2012 Von ho tro co MT 9 5" xfId="33291"/>
    <cellStyle name="1_Theo doi von TPCP (dang lam)_Book1_Hoan chinh KH 2012 Von ho tro co MT_Bao cao giai ngan quy I" xfId="16967"/>
    <cellStyle name="1_Theo doi von TPCP (dang lam)_Book1_Hoan chinh KH 2012 Von ho tro co MT_Bao cao giai ngan quy I 2" xfId="16968"/>
    <cellStyle name="1_Theo doi von TPCP (dang lam)_Book1_Hoan chinh KH 2012 Von ho tro co MT_Bao cao giai ngan quy I 2 2" xfId="16969"/>
    <cellStyle name="1_Theo doi von TPCP (dang lam)_Book1_Hoan chinh KH 2012 Von ho tro co MT_Bao cao giai ngan quy I 2 2 2" xfId="33297"/>
    <cellStyle name="1_Theo doi von TPCP (dang lam)_Book1_Hoan chinh KH 2012 Von ho tro co MT_Bao cao giai ngan quy I 2 3" xfId="16970"/>
    <cellStyle name="1_Theo doi von TPCP (dang lam)_Book1_Hoan chinh KH 2012 Von ho tro co MT_Bao cao giai ngan quy I 2 3 2" xfId="33298"/>
    <cellStyle name="1_Theo doi von TPCP (dang lam)_Book1_Hoan chinh KH 2012 Von ho tro co MT_Bao cao giai ngan quy I 2 4" xfId="16971"/>
    <cellStyle name="1_Theo doi von TPCP (dang lam)_Book1_Hoan chinh KH 2012 Von ho tro co MT_Bao cao giai ngan quy I 2 4 2" xfId="33299"/>
    <cellStyle name="1_Theo doi von TPCP (dang lam)_Book1_Hoan chinh KH 2012 Von ho tro co MT_Bao cao giai ngan quy I 2 5" xfId="33296"/>
    <cellStyle name="1_Theo doi von TPCP (dang lam)_Book1_Hoan chinh KH 2012 Von ho tro co MT_Bao cao giai ngan quy I 3" xfId="16972"/>
    <cellStyle name="1_Theo doi von TPCP (dang lam)_Book1_Hoan chinh KH 2012 Von ho tro co MT_Bao cao giai ngan quy I 3 2" xfId="16973"/>
    <cellStyle name="1_Theo doi von TPCP (dang lam)_Book1_Hoan chinh KH 2012 Von ho tro co MT_Bao cao giai ngan quy I 3 2 2" xfId="33301"/>
    <cellStyle name="1_Theo doi von TPCP (dang lam)_Book1_Hoan chinh KH 2012 Von ho tro co MT_Bao cao giai ngan quy I 3 3" xfId="16974"/>
    <cellStyle name="1_Theo doi von TPCP (dang lam)_Book1_Hoan chinh KH 2012 Von ho tro co MT_Bao cao giai ngan quy I 3 3 2" xfId="33302"/>
    <cellStyle name="1_Theo doi von TPCP (dang lam)_Book1_Hoan chinh KH 2012 Von ho tro co MT_Bao cao giai ngan quy I 3 4" xfId="16975"/>
    <cellStyle name="1_Theo doi von TPCP (dang lam)_Book1_Hoan chinh KH 2012 Von ho tro co MT_Bao cao giai ngan quy I 3 4 2" xfId="33303"/>
    <cellStyle name="1_Theo doi von TPCP (dang lam)_Book1_Hoan chinh KH 2012 Von ho tro co MT_Bao cao giai ngan quy I 3 5" xfId="33300"/>
    <cellStyle name="1_Theo doi von TPCP (dang lam)_Book1_Hoan chinh KH 2012 Von ho tro co MT_Bao cao giai ngan quy I 4" xfId="16976"/>
    <cellStyle name="1_Theo doi von TPCP (dang lam)_Book1_Hoan chinh KH 2012 Von ho tro co MT_Bao cao giai ngan quy I 4 2" xfId="33304"/>
    <cellStyle name="1_Theo doi von TPCP (dang lam)_Book1_Hoan chinh KH 2012 Von ho tro co MT_Bao cao giai ngan quy I 5" xfId="16977"/>
    <cellStyle name="1_Theo doi von TPCP (dang lam)_Book1_Hoan chinh KH 2012 Von ho tro co MT_Bao cao giai ngan quy I 5 2" xfId="33305"/>
    <cellStyle name="1_Theo doi von TPCP (dang lam)_Book1_Hoan chinh KH 2012 Von ho tro co MT_Bao cao giai ngan quy I 6" xfId="16978"/>
    <cellStyle name="1_Theo doi von TPCP (dang lam)_Book1_Hoan chinh KH 2012 Von ho tro co MT_Bao cao giai ngan quy I 6 2" xfId="33306"/>
    <cellStyle name="1_Theo doi von TPCP (dang lam)_Book1_Hoan chinh KH 2012 Von ho tro co MT_Bao cao giai ngan quy I 7" xfId="33295"/>
    <cellStyle name="1_Theo doi von TPCP (dang lam)_Book1_Hoan chinh KH 2012 Von ho tro co MT_BC von DTPT 6 thang 2012" xfId="16979"/>
    <cellStyle name="1_Theo doi von TPCP (dang lam)_Book1_Hoan chinh KH 2012 Von ho tro co MT_BC von DTPT 6 thang 2012 2" xfId="16980"/>
    <cellStyle name="1_Theo doi von TPCP (dang lam)_Book1_Hoan chinh KH 2012 Von ho tro co MT_BC von DTPT 6 thang 2012 2 2" xfId="16981"/>
    <cellStyle name="1_Theo doi von TPCP (dang lam)_Book1_Hoan chinh KH 2012 Von ho tro co MT_BC von DTPT 6 thang 2012 2 2 2" xfId="33309"/>
    <cellStyle name="1_Theo doi von TPCP (dang lam)_Book1_Hoan chinh KH 2012 Von ho tro co MT_BC von DTPT 6 thang 2012 2 3" xfId="16982"/>
    <cellStyle name="1_Theo doi von TPCP (dang lam)_Book1_Hoan chinh KH 2012 Von ho tro co MT_BC von DTPT 6 thang 2012 2 3 2" xfId="33310"/>
    <cellStyle name="1_Theo doi von TPCP (dang lam)_Book1_Hoan chinh KH 2012 Von ho tro co MT_BC von DTPT 6 thang 2012 2 4" xfId="16983"/>
    <cellStyle name="1_Theo doi von TPCP (dang lam)_Book1_Hoan chinh KH 2012 Von ho tro co MT_BC von DTPT 6 thang 2012 2 4 2" xfId="33311"/>
    <cellStyle name="1_Theo doi von TPCP (dang lam)_Book1_Hoan chinh KH 2012 Von ho tro co MT_BC von DTPT 6 thang 2012 2 5" xfId="33308"/>
    <cellStyle name="1_Theo doi von TPCP (dang lam)_Book1_Hoan chinh KH 2012 Von ho tro co MT_BC von DTPT 6 thang 2012 3" xfId="16984"/>
    <cellStyle name="1_Theo doi von TPCP (dang lam)_Book1_Hoan chinh KH 2012 Von ho tro co MT_BC von DTPT 6 thang 2012 3 2" xfId="16985"/>
    <cellStyle name="1_Theo doi von TPCP (dang lam)_Book1_Hoan chinh KH 2012 Von ho tro co MT_BC von DTPT 6 thang 2012 3 2 2" xfId="33313"/>
    <cellStyle name="1_Theo doi von TPCP (dang lam)_Book1_Hoan chinh KH 2012 Von ho tro co MT_BC von DTPT 6 thang 2012 3 3" xfId="16986"/>
    <cellStyle name="1_Theo doi von TPCP (dang lam)_Book1_Hoan chinh KH 2012 Von ho tro co MT_BC von DTPT 6 thang 2012 3 3 2" xfId="33314"/>
    <cellStyle name="1_Theo doi von TPCP (dang lam)_Book1_Hoan chinh KH 2012 Von ho tro co MT_BC von DTPT 6 thang 2012 3 4" xfId="16987"/>
    <cellStyle name="1_Theo doi von TPCP (dang lam)_Book1_Hoan chinh KH 2012 Von ho tro co MT_BC von DTPT 6 thang 2012 3 4 2" xfId="33315"/>
    <cellStyle name="1_Theo doi von TPCP (dang lam)_Book1_Hoan chinh KH 2012 Von ho tro co MT_BC von DTPT 6 thang 2012 3 5" xfId="33312"/>
    <cellStyle name="1_Theo doi von TPCP (dang lam)_Book1_Hoan chinh KH 2012 Von ho tro co MT_BC von DTPT 6 thang 2012 4" xfId="16988"/>
    <cellStyle name="1_Theo doi von TPCP (dang lam)_Book1_Hoan chinh KH 2012 Von ho tro co MT_BC von DTPT 6 thang 2012 4 2" xfId="33316"/>
    <cellStyle name="1_Theo doi von TPCP (dang lam)_Book1_Hoan chinh KH 2012 Von ho tro co MT_BC von DTPT 6 thang 2012 5" xfId="16989"/>
    <cellStyle name="1_Theo doi von TPCP (dang lam)_Book1_Hoan chinh KH 2012 Von ho tro co MT_BC von DTPT 6 thang 2012 5 2" xfId="33317"/>
    <cellStyle name="1_Theo doi von TPCP (dang lam)_Book1_Hoan chinh KH 2012 Von ho tro co MT_BC von DTPT 6 thang 2012 6" xfId="16990"/>
    <cellStyle name="1_Theo doi von TPCP (dang lam)_Book1_Hoan chinh KH 2012 Von ho tro co MT_BC von DTPT 6 thang 2012 6 2" xfId="33318"/>
    <cellStyle name="1_Theo doi von TPCP (dang lam)_Book1_Hoan chinh KH 2012 Von ho tro co MT_BC von DTPT 6 thang 2012 7" xfId="33307"/>
    <cellStyle name="1_Theo doi von TPCP (dang lam)_Book1_Hoan chinh KH 2012 Von ho tro co MT_Bieu du thao QD von ho tro co MT" xfId="16991"/>
    <cellStyle name="1_Theo doi von TPCP (dang lam)_Book1_Hoan chinh KH 2012 Von ho tro co MT_Bieu du thao QD von ho tro co MT 2" xfId="16992"/>
    <cellStyle name="1_Theo doi von TPCP (dang lam)_Book1_Hoan chinh KH 2012 Von ho tro co MT_Bieu du thao QD von ho tro co MT 2 2" xfId="16993"/>
    <cellStyle name="1_Theo doi von TPCP (dang lam)_Book1_Hoan chinh KH 2012 Von ho tro co MT_Bieu du thao QD von ho tro co MT 2 2 2" xfId="33321"/>
    <cellStyle name="1_Theo doi von TPCP (dang lam)_Book1_Hoan chinh KH 2012 Von ho tro co MT_Bieu du thao QD von ho tro co MT 2 3" xfId="16994"/>
    <cellStyle name="1_Theo doi von TPCP (dang lam)_Book1_Hoan chinh KH 2012 Von ho tro co MT_Bieu du thao QD von ho tro co MT 2 3 2" xfId="33322"/>
    <cellStyle name="1_Theo doi von TPCP (dang lam)_Book1_Hoan chinh KH 2012 Von ho tro co MT_Bieu du thao QD von ho tro co MT 2 4" xfId="16995"/>
    <cellStyle name="1_Theo doi von TPCP (dang lam)_Book1_Hoan chinh KH 2012 Von ho tro co MT_Bieu du thao QD von ho tro co MT 2 4 2" xfId="33323"/>
    <cellStyle name="1_Theo doi von TPCP (dang lam)_Book1_Hoan chinh KH 2012 Von ho tro co MT_Bieu du thao QD von ho tro co MT 2 5" xfId="33320"/>
    <cellStyle name="1_Theo doi von TPCP (dang lam)_Book1_Hoan chinh KH 2012 Von ho tro co MT_Bieu du thao QD von ho tro co MT 3" xfId="16996"/>
    <cellStyle name="1_Theo doi von TPCP (dang lam)_Book1_Hoan chinh KH 2012 Von ho tro co MT_Bieu du thao QD von ho tro co MT 3 2" xfId="16997"/>
    <cellStyle name="1_Theo doi von TPCP (dang lam)_Book1_Hoan chinh KH 2012 Von ho tro co MT_Bieu du thao QD von ho tro co MT 3 2 2" xfId="33325"/>
    <cellStyle name="1_Theo doi von TPCP (dang lam)_Book1_Hoan chinh KH 2012 Von ho tro co MT_Bieu du thao QD von ho tro co MT 3 3" xfId="16998"/>
    <cellStyle name="1_Theo doi von TPCP (dang lam)_Book1_Hoan chinh KH 2012 Von ho tro co MT_Bieu du thao QD von ho tro co MT 3 3 2" xfId="33326"/>
    <cellStyle name="1_Theo doi von TPCP (dang lam)_Book1_Hoan chinh KH 2012 Von ho tro co MT_Bieu du thao QD von ho tro co MT 3 4" xfId="16999"/>
    <cellStyle name="1_Theo doi von TPCP (dang lam)_Book1_Hoan chinh KH 2012 Von ho tro co MT_Bieu du thao QD von ho tro co MT 3 4 2" xfId="33327"/>
    <cellStyle name="1_Theo doi von TPCP (dang lam)_Book1_Hoan chinh KH 2012 Von ho tro co MT_Bieu du thao QD von ho tro co MT 3 5" xfId="33324"/>
    <cellStyle name="1_Theo doi von TPCP (dang lam)_Book1_Hoan chinh KH 2012 Von ho tro co MT_Bieu du thao QD von ho tro co MT 4" xfId="17000"/>
    <cellStyle name="1_Theo doi von TPCP (dang lam)_Book1_Hoan chinh KH 2012 Von ho tro co MT_Bieu du thao QD von ho tro co MT 4 2" xfId="33328"/>
    <cellStyle name="1_Theo doi von TPCP (dang lam)_Book1_Hoan chinh KH 2012 Von ho tro co MT_Bieu du thao QD von ho tro co MT 5" xfId="17001"/>
    <cellStyle name="1_Theo doi von TPCP (dang lam)_Book1_Hoan chinh KH 2012 Von ho tro co MT_Bieu du thao QD von ho tro co MT 5 2" xfId="33329"/>
    <cellStyle name="1_Theo doi von TPCP (dang lam)_Book1_Hoan chinh KH 2012 Von ho tro co MT_Bieu du thao QD von ho tro co MT 6" xfId="17002"/>
    <cellStyle name="1_Theo doi von TPCP (dang lam)_Book1_Hoan chinh KH 2012 Von ho tro co MT_Bieu du thao QD von ho tro co MT 6 2" xfId="33330"/>
    <cellStyle name="1_Theo doi von TPCP (dang lam)_Book1_Hoan chinh KH 2012 Von ho tro co MT_Bieu du thao QD von ho tro co MT 7" xfId="33319"/>
    <cellStyle name="1_Theo doi von TPCP (dang lam)_Book1_Hoan chinh KH 2012 Von ho tro co MT_Ke hoach 2012 theo doi (giai ngan 30.6.12)" xfId="17003"/>
    <cellStyle name="1_Theo doi von TPCP (dang lam)_Book1_Hoan chinh KH 2012 Von ho tro co MT_Ke hoach 2012 theo doi (giai ngan 30.6.12) 2" xfId="17004"/>
    <cellStyle name="1_Theo doi von TPCP (dang lam)_Book1_Hoan chinh KH 2012 Von ho tro co MT_Ke hoach 2012 theo doi (giai ngan 30.6.12) 2 2" xfId="17005"/>
    <cellStyle name="1_Theo doi von TPCP (dang lam)_Book1_Hoan chinh KH 2012 Von ho tro co MT_Ke hoach 2012 theo doi (giai ngan 30.6.12) 2 2 2" xfId="33333"/>
    <cellStyle name="1_Theo doi von TPCP (dang lam)_Book1_Hoan chinh KH 2012 Von ho tro co MT_Ke hoach 2012 theo doi (giai ngan 30.6.12) 2 3" xfId="17006"/>
    <cellStyle name="1_Theo doi von TPCP (dang lam)_Book1_Hoan chinh KH 2012 Von ho tro co MT_Ke hoach 2012 theo doi (giai ngan 30.6.12) 2 3 2" xfId="33334"/>
    <cellStyle name="1_Theo doi von TPCP (dang lam)_Book1_Hoan chinh KH 2012 Von ho tro co MT_Ke hoach 2012 theo doi (giai ngan 30.6.12) 2 4" xfId="17007"/>
    <cellStyle name="1_Theo doi von TPCP (dang lam)_Book1_Hoan chinh KH 2012 Von ho tro co MT_Ke hoach 2012 theo doi (giai ngan 30.6.12) 2 4 2" xfId="33335"/>
    <cellStyle name="1_Theo doi von TPCP (dang lam)_Book1_Hoan chinh KH 2012 Von ho tro co MT_Ke hoach 2012 theo doi (giai ngan 30.6.12) 2 5" xfId="33332"/>
    <cellStyle name="1_Theo doi von TPCP (dang lam)_Book1_Hoan chinh KH 2012 Von ho tro co MT_Ke hoach 2012 theo doi (giai ngan 30.6.12) 3" xfId="17008"/>
    <cellStyle name="1_Theo doi von TPCP (dang lam)_Book1_Hoan chinh KH 2012 Von ho tro co MT_Ke hoach 2012 theo doi (giai ngan 30.6.12) 3 2" xfId="17009"/>
    <cellStyle name="1_Theo doi von TPCP (dang lam)_Book1_Hoan chinh KH 2012 Von ho tro co MT_Ke hoach 2012 theo doi (giai ngan 30.6.12) 3 2 2" xfId="33337"/>
    <cellStyle name="1_Theo doi von TPCP (dang lam)_Book1_Hoan chinh KH 2012 Von ho tro co MT_Ke hoach 2012 theo doi (giai ngan 30.6.12) 3 3" xfId="17010"/>
    <cellStyle name="1_Theo doi von TPCP (dang lam)_Book1_Hoan chinh KH 2012 Von ho tro co MT_Ke hoach 2012 theo doi (giai ngan 30.6.12) 3 3 2" xfId="33338"/>
    <cellStyle name="1_Theo doi von TPCP (dang lam)_Book1_Hoan chinh KH 2012 Von ho tro co MT_Ke hoach 2012 theo doi (giai ngan 30.6.12) 3 4" xfId="17011"/>
    <cellStyle name="1_Theo doi von TPCP (dang lam)_Book1_Hoan chinh KH 2012 Von ho tro co MT_Ke hoach 2012 theo doi (giai ngan 30.6.12) 3 4 2" xfId="33339"/>
    <cellStyle name="1_Theo doi von TPCP (dang lam)_Book1_Hoan chinh KH 2012 Von ho tro co MT_Ke hoach 2012 theo doi (giai ngan 30.6.12) 3 5" xfId="33336"/>
    <cellStyle name="1_Theo doi von TPCP (dang lam)_Book1_Hoan chinh KH 2012 Von ho tro co MT_Ke hoach 2012 theo doi (giai ngan 30.6.12) 4" xfId="17012"/>
    <cellStyle name="1_Theo doi von TPCP (dang lam)_Book1_Hoan chinh KH 2012 Von ho tro co MT_Ke hoach 2012 theo doi (giai ngan 30.6.12) 4 2" xfId="33340"/>
    <cellStyle name="1_Theo doi von TPCP (dang lam)_Book1_Hoan chinh KH 2012 Von ho tro co MT_Ke hoach 2012 theo doi (giai ngan 30.6.12) 5" xfId="17013"/>
    <cellStyle name="1_Theo doi von TPCP (dang lam)_Book1_Hoan chinh KH 2012 Von ho tro co MT_Ke hoach 2012 theo doi (giai ngan 30.6.12) 5 2" xfId="33341"/>
    <cellStyle name="1_Theo doi von TPCP (dang lam)_Book1_Hoan chinh KH 2012 Von ho tro co MT_Ke hoach 2012 theo doi (giai ngan 30.6.12) 6" xfId="17014"/>
    <cellStyle name="1_Theo doi von TPCP (dang lam)_Book1_Hoan chinh KH 2012 Von ho tro co MT_Ke hoach 2012 theo doi (giai ngan 30.6.12) 6 2" xfId="33342"/>
    <cellStyle name="1_Theo doi von TPCP (dang lam)_Book1_Hoan chinh KH 2012 Von ho tro co MT_Ke hoach 2012 theo doi (giai ngan 30.6.12) 7" xfId="33331"/>
    <cellStyle name="1_Theo doi von TPCP (dang lam)_Book1_Ke hoach 2012 (theo doi)" xfId="17015"/>
    <cellStyle name="1_Theo doi von TPCP (dang lam)_Book1_Ke hoach 2012 (theo doi) 2" xfId="17016"/>
    <cellStyle name="1_Theo doi von TPCP (dang lam)_Book1_Ke hoach 2012 (theo doi) 2 2" xfId="17017"/>
    <cellStyle name="1_Theo doi von TPCP (dang lam)_Book1_Ke hoach 2012 (theo doi) 2 2 2" xfId="33345"/>
    <cellStyle name="1_Theo doi von TPCP (dang lam)_Book1_Ke hoach 2012 (theo doi) 2 3" xfId="17018"/>
    <cellStyle name="1_Theo doi von TPCP (dang lam)_Book1_Ke hoach 2012 (theo doi) 2 3 2" xfId="33346"/>
    <cellStyle name="1_Theo doi von TPCP (dang lam)_Book1_Ke hoach 2012 (theo doi) 2 4" xfId="17019"/>
    <cellStyle name="1_Theo doi von TPCP (dang lam)_Book1_Ke hoach 2012 (theo doi) 2 4 2" xfId="33347"/>
    <cellStyle name="1_Theo doi von TPCP (dang lam)_Book1_Ke hoach 2012 (theo doi) 2 5" xfId="33344"/>
    <cellStyle name="1_Theo doi von TPCP (dang lam)_Book1_Ke hoach 2012 (theo doi) 3" xfId="17020"/>
    <cellStyle name="1_Theo doi von TPCP (dang lam)_Book1_Ke hoach 2012 (theo doi) 3 2" xfId="17021"/>
    <cellStyle name="1_Theo doi von TPCP (dang lam)_Book1_Ke hoach 2012 (theo doi) 3 2 2" xfId="33349"/>
    <cellStyle name="1_Theo doi von TPCP (dang lam)_Book1_Ke hoach 2012 (theo doi) 3 3" xfId="17022"/>
    <cellStyle name="1_Theo doi von TPCP (dang lam)_Book1_Ke hoach 2012 (theo doi) 3 3 2" xfId="33350"/>
    <cellStyle name="1_Theo doi von TPCP (dang lam)_Book1_Ke hoach 2012 (theo doi) 3 4" xfId="17023"/>
    <cellStyle name="1_Theo doi von TPCP (dang lam)_Book1_Ke hoach 2012 (theo doi) 3 4 2" xfId="33351"/>
    <cellStyle name="1_Theo doi von TPCP (dang lam)_Book1_Ke hoach 2012 (theo doi) 3 5" xfId="33348"/>
    <cellStyle name="1_Theo doi von TPCP (dang lam)_Book1_Ke hoach 2012 (theo doi) 4" xfId="17024"/>
    <cellStyle name="1_Theo doi von TPCP (dang lam)_Book1_Ke hoach 2012 (theo doi) 4 2" xfId="33352"/>
    <cellStyle name="1_Theo doi von TPCP (dang lam)_Book1_Ke hoach 2012 (theo doi) 5" xfId="17025"/>
    <cellStyle name="1_Theo doi von TPCP (dang lam)_Book1_Ke hoach 2012 (theo doi) 5 2" xfId="33353"/>
    <cellStyle name="1_Theo doi von TPCP (dang lam)_Book1_Ke hoach 2012 (theo doi) 6" xfId="17026"/>
    <cellStyle name="1_Theo doi von TPCP (dang lam)_Book1_Ke hoach 2012 (theo doi) 6 2" xfId="33354"/>
    <cellStyle name="1_Theo doi von TPCP (dang lam)_Book1_Ke hoach 2012 (theo doi) 7" xfId="33343"/>
    <cellStyle name="1_Theo doi von TPCP (dang lam)_Book1_Ke hoach 2012 theo doi (giai ngan 30.6.12)" xfId="17027"/>
    <cellStyle name="1_Theo doi von TPCP (dang lam)_Book1_Ke hoach 2012 theo doi (giai ngan 30.6.12) 2" xfId="17028"/>
    <cellStyle name="1_Theo doi von TPCP (dang lam)_Book1_Ke hoach 2012 theo doi (giai ngan 30.6.12) 2 2" xfId="17029"/>
    <cellStyle name="1_Theo doi von TPCP (dang lam)_Book1_Ke hoach 2012 theo doi (giai ngan 30.6.12) 2 2 2" xfId="33357"/>
    <cellStyle name="1_Theo doi von TPCP (dang lam)_Book1_Ke hoach 2012 theo doi (giai ngan 30.6.12) 2 3" xfId="17030"/>
    <cellStyle name="1_Theo doi von TPCP (dang lam)_Book1_Ke hoach 2012 theo doi (giai ngan 30.6.12) 2 3 2" xfId="33358"/>
    <cellStyle name="1_Theo doi von TPCP (dang lam)_Book1_Ke hoach 2012 theo doi (giai ngan 30.6.12) 2 4" xfId="17031"/>
    <cellStyle name="1_Theo doi von TPCP (dang lam)_Book1_Ke hoach 2012 theo doi (giai ngan 30.6.12) 2 4 2" xfId="33359"/>
    <cellStyle name="1_Theo doi von TPCP (dang lam)_Book1_Ke hoach 2012 theo doi (giai ngan 30.6.12) 2 5" xfId="33356"/>
    <cellStyle name="1_Theo doi von TPCP (dang lam)_Book1_Ke hoach 2012 theo doi (giai ngan 30.6.12) 3" xfId="17032"/>
    <cellStyle name="1_Theo doi von TPCP (dang lam)_Book1_Ke hoach 2012 theo doi (giai ngan 30.6.12) 3 2" xfId="17033"/>
    <cellStyle name="1_Theo doi von TPCP (dang lam)_Book1_Ke hoach 2012 theo doi (giai ngan 30.6.12) 3 2 2" xfId="33361"/>
    <cellStyle name="1_Theo doi von TPCP (dang lam)_Book1_Ke hoach 2012 theo doi (giai ngan 30.6.12) 3 3" xfId="17034"/>
    <cellStyle name="1_Theo doi von TPCP (dang lam)_Book1_Ke hoach 2012 theo doi (giai ngan 30.6.12) 3 3 2" xfId="33362"/>
    <cellStyle name="1_Theo doi von TPCP (dang lam)_Book1_Ke hoach 2012 theo doi (giai ngan 30.6.12) 3 4" xfId="17035"/>
    <cellStyle name="1_Theo doi von TPCP (dang lam)_Book1_Ke hoach 2012 theo doi (giai ngan 30.6.12) 3 4 2" xfId="33363"/>
    <cellStyle name="1_Theo doi von TPCP (dang lam)_Book1_Ke hoach 2012 theo doi (giai ngan 30.6.12) 3 5" xfId="33360"/>
    <cellStyle name="1_Theo doi von TPCP (dang lam)_Book1_Ke hoach 2012 theo doi (giai ngan 30.6.12) 4" xfId="17036"/>
    <cellStyle name="1_Theo doi von TPCP (dang lam)_Book1_Ke hoach 2012 theo doi (giai ngan 30.6.12) 4 2" xfId="33364"/>
    <cellStyle name="1_Theo doi von TPCP (dang lam)_Book1_Ke hoach 2012 theo doi (giai ngan 30.6.12) 5" xfId="17037"/>
    <cellStyle name="1_Theo doi von TPCP (dang lam)_Book1_Ke hoach 2012 theo doi (giai ngan 30.6.12) 5 2" xfId="33365"/>
    <cellStyle name="1_Theo doi von TPCP (dang lam)_Book1_Ke hoach 2012 theo doi (giai ngan 30.6.12) 6" xfId="17038"/>
    <cellStyle name="1_Theo doi von TPCP (dang lam)_Book1_Ke hoach 2012 theo doi (giai ngan 30.6.12) 6 2" xfId="33366"/>
    <cellStyle name="1_Theo doi von TPCP (dang lam)_Book1_Ke hoach 2012 theo doi (giai ngan 30.6.12) 7" xfId="33355"/>
    <cellStyle name="1_Theo doi von TPCP (dang lam)_Dang ky phan khai von ODA (gui Bo)" xfId="17039"/>
    <cellStyle name="1_Theo doi von TPCP (dang lam)_Dang ky phan khai von ODA (gui Bo) 2" xfId="17040"/>
    <cellStyle name="1_Theo doi von TPCP (dang lam)_Dang ky phan khai von ODA (gui Bo) 2 2" xfId="17041"/>
    <cellStyle name="1_Theo doi von TPCP (dang lam)_Dang ky phan khai von ODA (gui Bo) 2 2 2" xfId="33369"/>
    <cellStyle name="1_Theo doi von TPCP (dang lam)_Dang ky phan khai von ODA (gui Bo) 2 3" xfId="17042"/>
    <cellStyle name="1_Theo doi von TPCP (dang lam)_Dang ky phan khai von ODA (gui Bo) 2 3 2" xfId="33370"/>
    <cellStyle name="1_Theo doi von TPCP (dang lam)_Dang ky phan khai von ODA (gui Bo) 2 4" xfId="17043"/>
    <cellStyle name="1_Theo doi von TPCP (dang lam)_Dang ky phan khai von ODA (gui Bo) 2 4 2" xfId="33371"/>
    <cellStyle name="1_Theo doi von TPCP (dang lam)_Dang ky phan khai von ODA (gui Bo) 2 5" xfId="33368"/>
    <cellStyle name="1_Theo doi von TPCP (dang lam)_Dang ky phan khai von ODA (gui Bo) 3" xfId="17044"/>
    <cellStyle name="1_Theo doi von TPCP (dang lam)_Dang ky phan khai von ODA (gui Bo) 3 2" xfId="33372"/>
    <cellStyle name="1_Theo doi von TPCP (dang lam)_Dang ky phan khai von ODA (gui Bo) 4" xfId="17045"/>
    <cellStyle name="1_Theo doi von TPCP (dang lam)_Dang ky phan khai von ODA (gui Bo) 4 2" xfId="33373"/>
    <cellStyle name="1_Theo doi von TPCP (dang lam)_Dang ky phan khai von ODA (gui Bo) 5" xfId="17046"/>
    <cellStyle name="1_Theo doi von TPCP (dang lam)_Dang ky phan khai von ODA (gui Bo) 5 2" xfId="33374"/>
    <cellStyle name="1_Theo doi von TPCP (dang lam)_Dang ky phan khai von ODA (gui Bo) 6" xfId="33367"/>
    <cellStyle name="1_Theo doi von TPCP (dang lam)_Dang ky phan khai von ODA (gui Bo)_BC von DTPT 6 thang 2012" xfId="17047"/>
    <cellStyle name="1_Theo doi von TPCP (dang lam)_Dang ky phan khai von ODA (gui Bo)_BC von DTPT 6 thang 2012 2" xfId="17048"/>
    <cellStyle name="1_Theo doi von TPCP (dang lam)_Dang ky phan khai von ODA (gui Bo)_BC von DTPT 6 thang 2012 2 2" xfId="17049"/>
    <cellStyle name="1_Theo doi von TPCP (dang lam)_Dang ky phan khai von ODA (gui Bo)_BC von DTPT 6 thang 2012 2 2 2" xfId="33377"/>
    <cellStyle name="1_Theo doi von TPCP (dang lam)_Dang ky phan khai von ODA (gui Bo)_BC von DTPT 6 thang 2012 2 3" xfId="17050"/>
    <cellStyle name="1_Theo doi von TPCP (dang lam)_Dang ky phan khai von ODA (gui Bo)_BC von DTPT 6 thang 2012 2 3 2" xfId="33378"/>
    <cellStyle name="1_Theo doi von TPCP (dang lam)_Dang ky phan khai von ODA (gui Bo)_BC von DTPT 6 thang 2012 2 4" xfId="17051"/>
    <cellStyle name="1_Theo doi von TPCP (dang lam)_Dang ky phan khai von ODA (gui Bo)_BC von DTPT 6 thang 2012 2 4 2" xfId="33379"/>
    <cellStyle name="1_Theo doi von TPCP (dang lam)_Dang ky phan khai von ODA (gui Bo)_BC von DTPT 6 thang 2012 2 5" xfId="33376"/>
    <cellStyle name="1_Theo doi von TPCP (dang lam)_Dang ky phan khai von ODA (gui Bo)_BC von DTPT 6 thang 2012 3" xfId="17052"/>
    <cellStyle name="1_Theo doi von TPCP (dang lam)_Dang ky phan khai von ODA (gui Bo)_BC von DTPT 6 thang 2012 3 2" xfId="33380"/>
    <cellStyle name="1_Theo doi von TPCP (dang lam)_Dang ky phan khai von ODA (gui Bo)_BC von DTPT 6 thang 2012 4" xfId="17053"/>
    <cellStyle name="1_Theo doi von TPCP (dang lam)_Dang ky phan khai von ODA (gui Bo)_BC von DTPT 6 thang 2012 4 2" xfId="33381"/>
    <cellStyle name="1_Theo doi von TPCP (dang lam)_Dang ky phan khai von ODA (gui Bo)_BC von DTPT 6 thang 2012 5" xfId="17054"/>
    <cellStyle name="1_Theo doi von TPCP (dang lam)_Dang ky phan khai von ODA (gui Bo)_BC von DTPT 6 thang 2012 5 2" xfId="33382"/>
    <cellStyle name="1_Theo doi von TPCP (dang lam)_Dang ky phan khai von ODA (gui Bo)_BC von DTPT 6 thang 2012 6" xfId="33375"/>
    <cellStyle name="1_Theo doi von TPCP (dang lam)_Dang ky phan khai von ODA (gui Bo)_Bieu du thao QD von ho tro co MT" xfId="17055"/>
    <cellStyle name="1_Theo doi von TPCP (dang lam)_Dang ky phan khai von ODA (gui Bo)_Bieu du thao QD von ho tro co MT 2" xfId="17056"/>
    <cellStyle name="1_Theo doi von TPCP (dang lam)_Dang ky phan khai von ODA (gui Bo)_Bieu du thao QD von ho tro co MT 2 2" xfId="17057"/>
    <cellStyle name="1_Theo doi von TPCP (dang lam)_Dang ky phan khai von ODA (gui Bo)_Bieu du thao QD von ho tro co MT 2 2 2" xfId="33385"/>
    <cellStyle name="1_Theo doi von TPCP (dang lam)_Dang ky phan khai von ODA (gui Bo)_Bieu du thao QD von ho tro co MT 2 3" xfId="17058"/>
    <cellStyle name="1_Theo doi von TPCP (dang lam)_Dang ky phan khai von ODA (gui Bo)_Bieu du thao QD von ho tro co MT 2 3 2" xfId="33386"/>
    <cellStyle name="1_Theo doi von TPCP (dang lam)_Dang ky phan khai von ODA (gui Bo)_Bieu du thao QD von ho tro co MT 2 4" xfId="17059"/>
    <cellStyle name="1_Theo doi von TPCP (dang lam)_Dang ky phan khai von ODA (gui Bo)_Bieu du thao QD von ho tro co MT 2 4 2" xfId="33387"/>
    <cellStyle name="1_Theo doi von TPCP (dang lam)_Dang ky phan khai von ODA (gui Bo)_Bieu du thao QD von ho tro co MT 2 5" xfId="33384"/>
    <cellStyle name="1_Theo doi von TPCP (dang lam)_Dang ky phan khai von ODA (gui Bo)_Bieu du thao QD von ho tro co MT 3" xfId="17060"/>
    <cellStyle name="1_Theo doi von TPCP (dang lam)_Dang ky phan khai von ODA (gui Bo)_Bieu du thao QD von ho tro co MT 3 2" xfId="33388"/>
    <cellStyle name="1_Theo doi von TPCP (dang lam)_Dang ky phan khai von ODA (gui Bo)_Bieu du thao QD von ho tro co MT 4" xfId="17061"/>
    <cellStyle name="1_Theo doi von TPCP (dang lam)_Dang ky phan khai von ODA (gui Bo)_Bieu du thao QD von ho tro co MT 4 2" xfId="33389"/>
    <cellStyle name="1_Theo doi von TPCP (dang lam)_Dang ky phan khai von ODA (gui Bo)_Bieu du thao QD von ho tro co MT 5" xfId="17062"/>
    <cellStyle name="1_Theo doi von TPCP (dang lam)_Dang ky phan khai von ODA (gui Bo)_Bieu du thao QD von ho tro co MT 5 2" xfId="33390"/>
    <cellStyle name="1_Theo doi von TPCP (dang lam)_Dang ky phan khai von ODA (gui Bo)_Bieu du thao QD von ho tro co MT 6" xfId="33383"/>
    <cellStyle name="1_Theo doi von TPCP (dang lam)_Dang ky phan khai von ODA (gui Bo)_Ke hoach 2012 theo doi (giai ngan 30.6.12)" xfId="17063"/>
    <cellStyle name="1_Theo doi von TPCP (dang lam)_Dang ky phan khai von ODA (gui Bo)_Ke hoach 2012 theo doi (giai ngan 30.6.12) 2" xfId="17064"/>
    <cellStyle name="1_Theo doi von TPCP (dang lam)_Dang ky phan khai von ODA (gui Bo)_Ke hoach 2012 theo doi (giai ngan 30.6.12) 2 2" xfId="17065"/>
    <cellStyle name="1_Theo doi von TPCP (dang lam)_Dang ky phan khai von ODA (gui Bo)_Ke hoach 2012 theo doi (giai ngan 30.6.12) 2 2 2" xfId="33393"/>
    <cellStyle name="1_Theo doi von TPCP (dang lam)_Dang ky phan khai von ODA (gui Bo)_Ke hoach 2012 theo doi (giai ngan 30.6.12) 2 3" xfId="17066"/>
    <cellStyle name="1_Theo doi von TPCP (dang lam)_Dang ky phan khai von ODA (gui Bo)_Ke hoach 2012 theo doi (giai ngan 30.6.12) 2 3 2" xfId="33394"/>
    <cellStyle name="1_Theo doi von TPCP (dang lam)_Dang ky phan khai von ODA (gui Bo)_Ke hoach 2012 theo doi (giai ngan 30.6.12) 2 4" xfId="17067"/>
    <cellStyle name="1_Theo doi von TPCP (dang lam)_Dang ky phan khai von ODA (gui Bo)_Ke hoach 2012 theo doi (giai ngan 30.6.12) 2 4 2" xfId="33395"/>
    <cellStyle name="1_Theo doi von TPCP (dang lam)_Dang ky phan khai von ODA (gui Bo)_Ke hoach 2012 theo doi (giai ngan 30.6.12) 2 5" xfId="33392"/>
    <cellStyle name="1_Theo doi von TPCP (dang lam)_Dang ky phan khai von ODA (gui Bo)_Ke hoach 2012 theo doi (giai ngan 30.6.12) 3" xfId="17068"/>
    <cellStyle name="1_Theo doi von TPCP (dang lam)_Dang ky phan khai von ODA (gui Bo)_Ke hoach 2012 theo doi (giai ngan 30.6.12) 3 2" xfId="33396"/>
    <cellStyle name="1_Theo doi von TPCP (dang lam)_Dang ky phan khai von ODA (gui Bo)_Ke hoach 2012 theo doi (giai ngan 30.6.12) 4" xfId="17069"/>
    <cellStyle name="1_Theo doi von TPCP (dang lam)_Dang ky phan khai von ODA (gui Bo)_Ke hoach 2012 theo doi (giai ngan 30.6.12) 4 2" xfId="33397"/>
    <cellStyle name="1_Theo doi von TPCP (dang lam)_Dang ky phan khai von ODA (gui Bo)_Ke hoach 2012 theo doi (giai ngan 30.6.12) 5" xfId="17070"/>
    <cellStyle name="1_Theo doi von TPCP (dang lam)_Dang ky phan khai von ODA (gui Bo)_Ke hoach 2012 theo doi (giai ngan 30.6.12) 5 2" xfId="33398"/>
    <cellStyle name="1_Theo doi von TPCP (dang lam)_Dang ky phan khai von ODA (gui Bo)_Ke hoach 2012 theo doi (giai ngan 30.6.12) 6" xfId="33391"/>
    <cellStyle name="1_Theo doi von TPCP (dang lam)_Ke hoach 2012 (theo doi)" xfId="17071"/>
    <cellStyle name="1_Theo doi von TPCP (dang lam)_Ke hoach 2012 (theo doi) 2" xfId="17072"/>
    <cellStyle name="1_Theo doi von TPCP (dang lam)_Ke hoach 2012 (theo doi) 2 2" xfId="17073"/>
    <cellStyle name="1_Theo doi von TPCP (dang lam)_Ke hoach 2012 (theo doi) 2 2 2" xfId="33401"/>
    <cellStyle name="1_Theo doi von TPCP (dang lam)_Ke hoach 2012 (theo doi) 2 3" xfId="17074"/>
    <cellStyle name="1_Theo doi von TPCP (dang lam)_Ke hoach 2012 (theo doi) 2 3 2" xfId="33402"/>
    <cellStyle name="1_Theo doi von TPCP (dang lam)_Ke hoach 2012 (theo doi) 2 4" xfId="17075"/>
    <cellStyle name="1_Theo doi von TPCP (dang lam)_Ke hoach 2012 (theo doi) 2 4 2" xfId="33403"/>
    <cellStyle name="1_Theo doi von TPCP (dang lam)_Ke hoach 2012 (theo doi) 2 5" xfId="33400"/>
    <cellStyle name="1_Theo doi von TPCP (dang lam)_Ke hoach 2012 (theo doi) 3" xfId="17076"/>
    <cellStyle name="1_Theo doi von TPCP (dang lam)_Ke hoach 2012 (theo doi) 3 2" xfId="33404"/>
    <cellStyle name="1_Theo doi von TPCP (dang lam)_Ke hoach 2012 (theo doi) 4" xfId="17077"/>
    <cellStyle name="1_Theo doi von TPCP (dang lam)_Ke hoach 2012 (theo doi) 4 2" xfId="33405"/>
    <cellStyle name="1_Theo doi von TPCP (dang lam)_Ke hoach 2012 (theo doi) 5" xfId="17078"/>
    <cellStyle name="1_Theo doi von TPCP (dang lam)_Ke hoach 2012 (theo doi) 5 2" xfId="33406"/>
    <cellStyle name="1_Theo doi von TPCP (dang lam)_Ke hoach 2012 (theo doi) 6" xfId="33399"/>
    <cellStyle name="1_Theo doi von TPCP (dang lam)_Ke hoach 2012 theo doi (giai ngan 30.6.12)" xfId="17079"/>
    <cellStyle name="1_Theo doi von TPCP (dang lam)_Ke hoach 2012 theo doi (giai ngan 30.6.12) 2" xfId="17080"/>
    <cellStyle name="1_Theo doi von TPCP (dang lam)_Ke hoach 2012 theo doi (giai ngan 30.6.12) 2 2" xfId="17081"/>
    <cellStyle name="1_Theo doi von TPCP (dang lam)_Ke hoach 2012 theo doi (giai ngan 30.6.12) 2 2 2" xfId="33409"/>
    <cellStyle name="1_Theo doi von TPCP (dang lam)_Ke hoach 2012 theo doi (giai ngan 30.6.12) 2 3" xfId="17082"/>
    <cellStyle name="1_Theo doi von TPCP (dang lam)_Ke hoach 2012 theo doi (giai ngan 30.6.12) 2 3 2" xfId="33410"/>
    <cellStyle name="1_Theo doi von TPCP (dang lam)_Ke hoach 2012 theo doi (giai ngan 30.6.12) 2 4" xfId="17083"/>
    <cellStyle name="1_Theo doi von TPCP (dang lam)_Ke hoach 2012 theo doi (giai ngan 30.6.12) 2 4 2" xfId="33411"/>
    <cellStyle name="1_Theo doi von TPCP (dang lam)_Ke hoach 2012 theo doi (giai ngan 30.6.12) 2 5" xfId="33408"/>
    <cellStyle name="1_Theo doi von TPCP (dang lam)_Ke hoach 2012 theo doi (giai ngan 30.6.12) 3" xfId="17084"/>
    <cellStyle name="1_Theo doi von TPCP (dang lam)_Ke hoach 2012 theo doi (giai ngan 30.6.12) 3 2" xfId="33412"/>
    <cellStyle name="1_Theo doi von TPCP (dang lam)_Ke hoach 2012 theo doi (giai ngan 30.6.12) 4" xfId="17085"/>
    <cellStyle name="1_Theo doi von TPCP (dang lam)_Ke hoach 2012 theo doi (giai ngan 30.6.12) 4 2" xfId="33413"/>
    <cellStyle name="1_Theo doi von TPCP (dang lam)_Ke hoach 2012 theo doi (giai ngan 30.6.12) 5" xfId="17086"/>
    <cellStyle name="1_Theo doi von TPCP (dang lam)_Ke hoach 2012 theo doi (giai ngan 30.6.12) 5 2" xfId="33414"/>
    <cellStyle name="1_Theo doi von TPCP (dang lam)_Ke hoach 2012 theo doi (giai ngan 30.6.12) 6" xfId="33407"/>
    <cellStyle name="1_Theo doi von TPCP (dang lam)_Tong hop theo doi von TPCP (BC)" xfId="17087"/>
    <cellStyle name="1_Theo doi von TPCP (dang lam)_Tong hop theo doi von TPCP (BC) 2" xfId="17088"/>
    <cellStyle name="1_Theo doi von TPCP (dang lam)_Tong hop theo doi von TPCP (BC) 2 2" xfId="17089"/>
    <cellStyle name="1_Theo doi von TPCP (dang lam)_Tong hop theo doi von TPCP (BC) 2 2 2" xfId="33417"/>
    <cellStyle name="1_Theo doi von TPCP (dang lam)_Tong hop theo doi von TPCP (BC) 2 3" xfId="17090"/>
    <cellStyle name="1_Theo doi von TPCP (dang lam)_Tong hop theo doi von TPCP (BC) 2 3 2" xfId="33418"/>
    <cellStyle name="1_Theo doi von TPCP (dang lam)_Tong hop theo doi von TPCP (BC) 2 4" xfId="17091"/>
    <cellStyle name="1_Theo doi von TPCP (dang lam)_Tong hop theo doi von TPCP (BC) 2 4 2" xfId="33419"/>
    <cellStyle name="1_Theo doi von TPCP (dang lam)_Tong hop theo doi von TPCP (BC) 2 5" xfId="33416"/>
    <cellStyle name="1_Theo doi von TPCP (dang lam)_Tong hop theo doi von TPCP (BC) 3" xfId="17092"/>
    <cellStyle name="1_Theo doi von TPCP (dang lam)_Tong hop theo doi von TPCP (BC) 3 2" xfId="33420"/>
    <cellStyle name="1_Theo doi von TPCP (dang lam)_Tong hop theo doi von TPCP (BC) 4" xfId="17093"/>
    <cellStyle name="1_Theo doi von TPCP (dang lam)_Tong hop theo doi von TPCP (BC) 4 2" xfId="33421"/>
    <cellStyle name="1_Theo doi von TPCP (dang lam)_Tong hop theo doi von TPCP (BC) 5" xfId="17094"/>
    <cellStyle name="1_Theo doi von TPCP (dang lam)_Tong hop theo doi von TPCP (BC) 5 2" xfId="33422"/>
    <cellStyle name="1_Theo doi von TPCP (dang lam)_Tong hop theo doi von TPCP (BC) 6" xfId="33415"/>
    <cellStyle name="1_Theo doi von TPCP (dang lam)_Tong hop theo doi von TPCP (BC)_BC von DTPT 6 thang 2012" xfId="17095"/>
    <cellStyle name="1_Theo doi von TPCP (dang lam)_Tong hop theo doi von TPCP (BC)_BC von DTPT 6 thang 2012 2" xfId="17096"/>
    <cellStyle name="1_Theo doi von TPCP (dang lam)_Tong hop theo doi von TPCP (BC)_BC von DTPT 6 thang 2012 2 2" xfId="17097"/>
    <cellStyle name="1_Theo doi von TPCP (dang lam)_Tong hop theo doi von TPCP (BC)_BC von DTPT 6 thang 2012 2 2 2" xfId="33425"/>
    <cellStyle name="1_Theo doi von TPCP (dang lam)_Tong hop theo doi von TPCP (BC)_BC von DTPT 6 thang 2012 2 3" xfId="17098"/>
    <cellStyle name="1_Theo doi von TPCP (dang lam)_Tong hop theo doi von TPCP (BC)_BC von DTPT 6 thang 2012 2 3 2" xfId="33426"/>
    <cellStyle name="1_Theo doi von TPCP (dang lam)_Tong hop theo doi von TPCP (BC)_BC von DTPT 6 thang 2012 2 4" xfId="17099"/>
    <cellStyle name="1_Theo doi von TPCP (dang lam)_Tong hop theo doi von TPCP (BC)_BC von DTPT 6 thang 2012 2 4 2" xfId="33427"/>
    <cellStyle name="1_Theo doi von TPCP (dang lam)_Tong hop theo doi von TPCP (BC)_BC von DTPT 6 thang 2012 2 5" xfId="33424"/>
    <cellStyle name="1_Theo doi von TPCP (dang lam)_Tong hop theo doi von TPCP (BC)_BC von DTPT 6 thang 2012 3" xfId="17100"/>
    <cellStyle name="1_Theo doi von TPCP (dang lam)_Tong hop theo doi von TPCP (BC)_BC von DTPT 6 thang 2012 3 2" xfId="33428"/>
    <cellStyle name="1_Theo doi von TPCP (dang lam)_Tong hop theo doi von TPCP (BC)_BC von DTPT 6 thang 2012 4" xfId="17101"/>
    <cellStyle name="1_Theo doi von TPCP (dang lam)_Tong hop theo doi von TPCP (BC)_BC von DTPT 6 thang 2012 4 2" xfId="33429"/>
    <cellStyle name="1_Theo doi von TPCP (dang lam)_Tong hop theo doi von TPCP (BC)_BC von DTPT 6 thang 2012 5" xfId="17102"/>
    <cellStyle name="1_Theo doi von TPCP (dang lam)_Tong hop theo doi von TPCP (BC)_BC von DTPT 6 thang 2012 5 2" xfId="33430"/>
    <cellStyle name="1_Theo doi von TPCP (dang lam)_Tong hop theo doi von TPCP (BC)_BC von DTPT 6 thang 2012 6" xfId="33423"/>
    <cellStyle name="1_Theo doi von TPCP (dang lam)_Tong hop theo doi von TPCP (BC)_Bieu du thao QD von ho tro co MT" xfId="17103"/>
    <cellStyle name="1_Theo doi von TPCP (dang lam)_Tong hop theo doi von TPCP (BC)_Bieu du thao QD von ho tro co MT 2" xfId="17104"/>
    <cellStyle name="1_Theo doi von TPCP (dang lam)_Tong hop theo doi von TPCP (BC)_Bieu du thao QD von ho tro co MT 2 2" xfId="17105"/>
    <cellStyle name="1_Theo doi von TPCP (dang lam)_Tong hop theo doi von TPCP (BC)_Bieu du thao QD von ho tro co MT 2 2 2" xfId="33433"/>
    <cellStyle name="1_Theo doi von TPCP (dang lam)_Tong hop theo doi von TPCP (BC)_Bieu du thao QD von ho tro co MT 2 3" xfId="17106"/>
    <cellStyle name="1_Theo doi von TPCP (dang lam)_Tong hop theo doi von TPCP (BC)_Bieu du thao QD von ho tro co MT 2 3 2" xfId="33434"/>
    <cellStyle name="1_Theo doi von TPCP (dang lam)_Tong hop theo doi von TPCP (BC)_Bieu du thao QD von ho tro co MT 2 4" xfId="17107"/>
    <cellStyle name="1_Theo doi von TPCP (dang lam)_Tong hop theo doi von TPCP (BC)_Bieu du thao QD von ho tro co MT 2 4 2" xfId="33435"/>
    <cellStyle name="1_Theo doi von TPCP (dang lam)_Tong hop theo doi von TPCP (BC)_Bieu du thao QD von ho tro co MT 2 5" xfId="33432"/>
    <cellStyle name="1_Theo doi von TPCP (dang lam)_Tong hop theo doi von TPCP (BC)_Bieu du thao QD von ho tro co MT 3" xfId="17108"/>
    <cellStyle name="1_Theo doi von TPCP (dang lam)_Tong hop theo doi von TPCP (BC)_Bieu du thao QD von ho tro co MT 3 2" xfId="33436"/>
    <cellStyle name="1_Theo doi von TPCP (dang lam)_Tong hop theo doi von TPCP (BC)_Bieu du thao QD von ho tro co MT 4" xfId="17109"/>
    <cellStyle name="1_Theo doi von TPCP (dang lam)_Tong hop theo doi von TPCP (BC)_Bieu du thao QD von ho tro co MT 4 2" xfId="33437"/>
    <cellStyle name="1_Theo doi von TPCP (dang lam)_Tong hop theo doi von TPCP (BC)_Bieu du thao QD von ho tro co MT 5" xfId="17110"/>
    <cellStyle name="1_Theo doi von TPCP (dang lam)_Tong hop theo doi von TPCP (BC)_Bieu du thao QD von ho tro co MT 5 2" xfId="33438"/>
    <cellStyle name="1_Theo doi von TPCP (dang lam)_Tong hop theo doi von TPCP (BC)_Bieu du thao QD von ho tro co MT 6" xfId="33431"/>
    <cellStyle name="1_Theo doi von TPCP (dang lam)_Tong hop theo doi von TPCP (BC)_Ke hoach 2012 (theo doi)" xfId="17111"/>
    <cellStyle name="1_Theo doi von TPCP (dang lam)_Tong hop theo doi von TPCP (BC)_Ke hoach 2012 (theo doi) 2" xfId="17112"/>
    <cellStyle name="1_Theo doi von TPCP (dang lam)_Tong hop theo doi von TPCP (BC)_Ke hoach 2012 (theo doi) 2 2" xfId="17113"/>
    <cellStyle name="1_Theo doi von TPCP (dang lam)_Tong hop theo doi von TPCP (BC)_Ke hoach 2012 (theo doi) 2 2 2" xfId="33441"/>
    <cellStyle name="1_Theo doi von TPCP (dang lam)_Tong hop theo doi von TPCP (BC)_Ke hoach 2012 (theo doi) 2 3" xfId="17114"/>
    <cellStyle name="1_Theo doi von TPCP (dang lam)_Tong hop theo doi von TPCP (BC)_Ke hoach 2012 (theo doi) 2 3 2" xfId="33442"/>
    <cellStyle name="1_Theo doi von TPCP (dang lam)_Tong hop theo doi von TPCP (BC)_Ke hoach 2012 (theo doi) 2 4" xfId="17115"/>
    <cellStyle name="1_Theo doi von TPCP (dang lam)_Tong hop theo doi von TPCP (BC)_Ke hoach 2012 (theo doi) 2 4 2" xfId="33443"/>
    <cellStyle name="1_Theo doi von TPCP (dang lam)_Tong hop theo doi von TPCP (BC)_Ke hoach 2012 (theo doi) 2 5" xfId="33440"/>
    <cellStyle name="1_Theo doi von TPCP (dang lam)_Tong hop theo doi von TPCP (BC)_Ke hoach 2012 (theo doi) 3" xfId="17116"/>
    <cellStyle name="1_Theo doi von TPCP (dang lam)_Tong hop theo doi von TPCP (BC)_Ke hoach 2012 (theo doi) 3 2" xfId="33444"/>
    <cellStyle name="1_Theo doi von TPCP (dang lam)_Tong hop theo doi von TPCP (BC)_Ke hoach 2012 (theo doi) 4" xfId="17117"/>
    <cellStyle name="1_Theo doi von TPCP (dang lam)_Tong hop theo doi von TPCP (BC)_Ke hoach 2012 (theo doi) 4 2" xfId="33445"/>
    <cellStyle name="1_Theo doi von TPCP (dang lam)_Tong hop theo doi von TPCP (BC)_Ke hoach 2012 (theo doi) 5" xfId="17118"/>
    <cellStyle name="1_Theo doi von TPCP (dang lam)_Tong hop theo doi von TPCP (BC)_Ke hoach 2012 (theo doi) 5 2" xfId="33446"/>
    <cellStyle name="1_Theo doi von TPCP (dang lam)_Tong hop theo doi von TPCP (BC)_Ke hoach 2012 (theo doi) 6" xfId="33439"/>
    <cellStyle name="1_Theo doi von TPCP (dang lam)_Tong hop theo doi von TPCP (BC)_Ke hoach 2012 theo doi (giai ngan 30.6.12)" xfId="17119"/>
    <cellStyle name="1_Theo doi von TPCP (dang lam)_Tong hop theo doi von TPCP (BC)_Ke hoach 2012 theo doi (giai ngan 30.6.12) 2" xfId="17120"/>
    <cellStyle name="1_Theo doi von TPCP (dang lam)_Tong hop theo doi von TPCP (BC)_Ke hoach 2012 theo doi (giai ngan 30.6.12) 2 2" xfId="17121"/>
    <cellStyle name="1_Theo doi von TPCP (dang lam)_Tong hop theo doi von TPCP (BC)_Ke hoach 2012 theo doi (giai ngan 30.6.12) 2 2 2" xfId="33449"/>
    <cellStyle name="1_Theo doi von TPCP (dang lam)_Tong hop theo doi von TPCP (BC)_Ke hoach 2012 theo doi (giai ngan 30.6.12) 2 3" xfId="17122"/>
    <cellStyle name="1_Theo doi von TPCP (dang lam)_Tong hop theo doi von TPCP (BC)_Ke hoach 2012 theo doi (giai ngan 30.6.12) 2 3 2" xfId="33450"/>
    <cellStyle name="1_Theo doi von TPCP (dang lam)_Tong hop theo doi von TPCP (BC)_Ke hoach 2012 theo doi (giai ngan 30.6.12) 2 4" xfId="17123"/>
    <cellStyle name="1_Theo doi von TPCP (dang lam)_Tong hop theo doi von TPCP (BC)_Ke hoach 2012 theo doi (giai ngan 30.6.12) 2 4 2" xfId="33451"/>
    <cellStyle name="1_Theo doi von TPCP (dang lam)_Tong hop theo doi von TPCP (BC)_Ke hoach 2012 theo doi (giai ngan 30.6.12) 2 5" xfId="33448"/>
    <cellStyle name="1_Theo doi von TPCP (dang lam)_Tong hop theo doi von TPCP (BC)_Ke hoach 2012 theo doi (giai ngan 30.6.12) 3" xfId="17124"/>
    <cellStyle name="1_Theo doi von TPCP (dang lam)_Tong hop theo doi von TPCP (BC)_Ke hoach 2012 theo doi (giai ngan 30.6.12) 3 2" xfId="33452"/>
    <cellStyle name="1_Theo doi von TPCP (dang lam)_Tong hop theo doi von TPCP (BC)_Ke hoach 2012 theo doi (giai ngan 30.6.12) 4" xfId="17125"/>
    <cellStyle name="1_Theo doi von TPCP (dang lam)_Tong hop theo doi von TPCP (BC)_Ke hoach 2012 theo doi (giai ngan 30.6.12) 4 2" xfId="33453"/>
    <cellStyle name="1_Theo doi von TPCP (dang lam)_Tong hop theo doi von TPCP (BC)_Ke hoach 2012 theo doi (giai ngan 30.6.12) 5" xfId="17126"/>
    <cellStyle name="1_Theo doi von TPCP (dang lam)_Tong hop theo doi von TPCP (BC)_Ke hoach 2012 theo doi (giai ngan 30.6.12) 5 2" xfId="33454"/>
    <cellStyle name="1_Theo doi von TPCP (dang lam)_Tong hop theo doi von TPCP (BC)_Ke hoach 2012 theo doi (giai ngan 30.6.12) 6" xfId="33447"/>
    <cellStyle name="1_TN - Ho tro khac 2011" xfId="1187"/>
    <cellStyle name="1_Tong hop so lieu" xfId="17127"/>
    <cellStyle name="1_Tong hop so lieu 2" xfId="17128"/>
    <cellStyle name="1_Tong hop so lieu 2 2" xfId="17129"/>
    <cellStyle name="1_Tong hop so lieu 2 2 2" xfId="33457"/>
    <cellStyle name="1_Tong hop so lieu 2 3" xfId="17130"/>
    <cellStyle name="1_Tong hop so lieu 2 3 2" xfId="33458"/>
    <cellStyle name="1_Tong hop so lieu 2 4" xfId="17131"/>
    <cellStyle name="1_Tong hop so lieu 2 4 2" xfId="33459"/>
    <cellStyle name="1_Tong hop so lieu 2 5" xfId="33456"/>
    <cellStyle name="1_Tong hop so lieu 3" xfId="17132"/>
    <cellStyle name="1_Tong hop so lieu 3 2" xfId="33460"/>
    <cellStyle name="1_Tong hop so lieu 4" xfId="17133"/>
    <cellStyle name="1_Tong hop so lieu 4 2" xfId="33461"/>
    <cellStyle name="1_Tong hop so lieu 5" xfId="17134"/>
    <cellStyle name="1_Tong hop so lieu 5 2" xfId="33462"/>
    <cellStyle name="1_Tong hop so lieu 6" xfId="33455"/>
    <cellStyle name="1_Tong hop so lieu_BC cong trinh trong diem" xfId="17135"/>
    <cellStyle name="1_Tong hop so lieu_BC cong trinh trong diem 2" xfId="17136"/>
    <cellStyle name="1_Tong hop so lieu_BC cong trinh trong diem 2 2" xfId="17137"/>
    <cellStyle name="1_Tong hop so lieu_BC cong trinh trong diem 2 2 2" xfId="33465"/>
    <cellStyle name="1_Tong hop so lieu_BC cong trinh trong diem 2 3" xfId="17138"/>
    <cellStyle name="1_Tong hop so lieu_BC cong trinh trong diem 2 3 2" xfId="33466"/>
    <cellStyle name="1_Tong hop so lieu_BC cong trinh trong diem 2 4" xfId="17139"/>
    <cellStyle name="1_Tong hop so lieu_BC cong trinh trong diem 2 4 2" xfId="33467"/>
    <cellStyle name="1_Tong hop so lieu_BC cong trinh trong diem 2 5" xfId="33464"/>
    <cellStyle name="1_Tong hop so lieu_BC cong trinh trong diem 3" xfId="17140"/>
    <cellStyle name="1_Tong hop so lieu_BC cong trinh trong diem 3 2" xfId="33468"/>
    <cellStyle name="1_Tong hop so lieu_BC cong trinh trong diem 4" xfId="17141"/>
    <cellStyle name="1_Tong hop so lieu_BC cong trinh trong diem 4 2" xfId="33469"/>
    <cellStyle name="1_Tong hop so lieu_BC cong trinh trong diem 5" xfId="17142"/>
    <cellStyle name="1_Tong hop so lieu_BC cong trinh trong diem 5 2" xfId="33470"/>
    <cellStyle name="1_Tong hop so lieu_BC cong trinh trong diem 6" xfId="33463"/>
    <cellStyle name="1_Tong hop so lieu_BC cong trinh trong diem_BC von DTPT 6 thang 2012" xfId="17143"/>
    <cellStyle name="1_Tong hop so lieu_BC cong trinh trong diem_BC von DTPT 6 thang 2012 2" xfId="17144"/>
    <cellStyle name="1_Tong hop so lieu_BC cong trinh trong diem_BC von DTPT 6 thang 2012 2 2" xfId="17145"/>
    <cellStyle name="1_Tong hop so lieu_BC cong trinh trong diem_BC von DTPT 6 thang 2012 2 2 2" xfId="33473"/>
    <cellStyle name="1_Tong hop so lieu_BC cong trinh trong diem_BC von DTPT 6 thang 2012 2 3" xfId="17146"/>
    <cellStyle name="1_Tong hop so lieu_BC cong trinh trong diem_BC von DTPT 6 thang 2012 2 3 2" xfId="33474"/>
    <cellStyle name="1_Tong hop so lieu_BC cong trinh trong diem_BC von DTPT 6 thang 2012 2 4" xfId="17147"/>
    <cellStyle name="1_Tong hop so lieu_BC cong trinh trong diem_BC von DTPT 6 thang 2012 2 4 2" xfId="33475"/>
    <cellStyle name="1_Tong hop so lieu_BC cong trinh trong diem_BC von DTPT 6 thang 2012 2 5" xfId="33472"/>
    <cellStyle name="1_Tong hop so lieu_BC cong trinh trong diem_BC von DTPT 6 thang 2012 3" xfId="17148"/>
    <cellStyle name="1_Tong hop so lieu_BC cong trinh trong diem_BC von DTPT 6 thang 2012 3 2" xfId="33476"/>
    <cellStyle name="1_Tong hop so lieu_BC cong trinh trong diem_BC von DTPT 6 thang 2012 4" xfId="17149"/>
    <cellStyle name="1_Tong hop so lieu_BC cong trinh trong diem_BC von DTPT 6 thang 2012 4 2" xfId="33477"/>
    <cellStyle name="1_Tong hop so lieu_BC cong trinh trong diem_BC von DTPT 6 thang 2012 5" xfId="17150"/>
    <cellStyle name="1_Tong hop so lieu_BC cong trinh trong diem_BC von DTPT 6 thang 2012 5 2" xfId="33478"/>
    <cellStyle name="1_Tong hop so lieu_BC cong trinh trong diem_BC von DTPT 6 thang 2012 6" xfId="33471"/>
    <cellStyle name="1_Tong hop so lieu_BC cong trinh trong diem_Bieu du thao QD von ho tro co MT" xfId="17151"/>
    <cellStyle name="1_Tong hop so lieu_BC cong trinh trong diem_Bieu du thao QD von ho tro co MT 2" xfId="17152"/>
    <cellStyle name="1_Tong hop so lieu_BC cong trinh trong diem_Bieu du thao QD von ho tro co MT 2 2" xfId="17153"/>
    <cellStyle name="1_Tong hop so lieu_BC cong trinh trong diem_Bieu du thao QD von ho tro co MT 2 2 2" xfId="33481"/>
    <cellStyle name="1_Tong hop so lieu_BC cong trinh trong diem_Bieu du thao QD von ho tro co MT 2 3" xfId="17154"/>
    <cellStyle name="1_Tong hop so lieu_BC cong trinh trong diem_Bieu du thao QD von ho tro co MT 2 3 2" xfId="33482"/>
    <cellStyle name="1_Tong hop so lieu_BC cong trinh trong diem_Bieu du thao QD von ho tro co MT 2 4" xfId="17155"/>
    <cellStyle name="1_Tong hop so lieu_BC cong trinh trong diem_Bieu du thao QD von ho tro co MT 2 4 2" xfId="33483"/>
    <cellStyle name="1_Tong hop so lieu_BC cong trinh trong diem_Bieu du thao QD von ho tro co MT 2 5" xfId="33480"/>
    <cellStyle name="1_Tong hop so lieu_BC cong trinh trong diem_Bieu du thao QD von ho tro co MT 3" xfId="17156"/>
    <cellStyle name="1_Tong hop so lieu_BC cong trinh trong diem_Bieu du thao QD von ho tro co MT 3 2" xfId="33484"/>
    <cellStyle name="1_Tong hop so lieu_BC cong trinh trong diem_Bieu du thao QD von ho tro co MT 4" xfId="17157"/>
    <cellStyle name="1_Tong hop so lieu_BC cong trinh trong diem_Bieu du thao QD von ho tro co MT 4 2" xfId="33485"/>
    <cellStyle name="1_Tong hop so lieu_BC cong trinh trong diem_Bieu du thao QD von ho tro co MT 5" xfId="17158"/>
    <cellStyle name="1_Tong hop so lieu_BC cong trinh trong diem_Bieu du thao QD von ho tro co MT 5 2" xfId="33486"/>
    <cellStyle name="1_Tong hop so lieu_BC cong trinh trong diem_Bieu du thao QD von ho tro co MT 6" xfId="33479"/>
    <cellStyle name="1_Tong hop so lieu_BC cong trinh trong diem_Ke hoach 2012 (theo doi)" xfId="17159"/>
    <cellStyle name="1_Tong hop so lieu_BC cong trinh trong diem_Ke hoach 2012 (theo doi) 2" xfId="17160"/>
    <cellStyle name="1_Tong hop so lieu_BC cong trinh trong diem_Ke hoach 2012 (theo doi) 2 2" xfId="17161"/>
    <cellStyle name="1_Tong hop so lieu_BC cong trinh trong diem_Ke hoach 2012 (theo doi) 2 2 2" xfId="33489"/>
    <cellStyle name="1_Tong hop so lieu_BC cong trinh trong diem_Ke hoach 2012 (theo doi) 2 3" xfId="17162"/>
    <cellStyle name="1_Tong hop so lieu_BC cong trinh trong diem_Ke hoach 2012 (theo doi) 2 3 2" xfId="33490"/>
    <cellStyle name="1_Tong hop so lieu_BC cong trinh trong diem_Ke hoach 2012 (theo doi) 2 4" xfId="17163"/>
    <cellStyle name="1_Tong hop so lieu_BC cong trinh trong diem_Ke hoach 2012 (theo doi) 2 4 2" xfId="33491"/>
    <cellStyle name="1_Tong hop so lieu_BC cong trinh trong diem_Ke hoach 2012 (theo doi) 2 5" xfId="33488"/>
    <cellStyle name="1_Tong hop so lieu_BC cong trinh trong diem_Ke hoach 2012 (theo doi) 3" xfId="17164"/>
    <cellStyle name="1_Tong hop so lieu_BC cong trinh trong diem_Ke hoach 2012 (theo doi) 3 2" xfId="33492"/>
    <cellStyle name="1_Tong hop so lieu_BC cong trinh trong diem_Ke hoach 2012 (theo doi) 4" xfId="17165"/>
    <cellStyle name="1_Tong hop so lieu_BC cong trinh trong diem_Ke hoach 2012 (theo doi) 4 2" xfId="33493"/>
    <cellStyle name="1_Tong hop so lieu_BC cong trinh trong diem_Ke hoach 2012 (theo doi) 5" xfId="17166"/>
    <cellStyle name="1_Tong hop so lieu_BC cong trinh trong diem_Ke hoach 2012 (theo doi) 5 2" xfId="33494"/>
    <cellStyle name="1_Tong hop so lieu_BC cong trinh trong diem_Ke hoach 2012 (theo doi) 6" xfId="33487"/>
    <cellStyle name="1_Tong hop so lieu_BC cong trinh trong diem_Ke hoach 2012 theo doi (giai ngan 30.6.12)" xfId="17167"/>
    <cellStyle name="1_Tong hop so lieu_BC cong trinh trong diem_Ke hoach 2012 theo doi (giai ngan 30.6.12) 2" xfId="17168"/>
    <cellStyle name="1_Tong hop so lieu_BC cong trinh trong diem_Ke hoach 2012 theo doi (giai ngan 30.6.12) 2 2" xfId="17169"/>
    <cellStyle name="1_Tong hop so lieu_BC cong trinh trong diem_Ke hoach 2012 theo doi (giai ngan 30.6.12) 2 2 2" xfId="33497"/>
    <cellStyle name="1_Tong hop so lieu_BC cong trinh trong diem_Ke hoach 2012 theo doi (giai ngan 30.6.12) 2 3" xfId="17170"/>
    <cellStyle name="1_Tong hop so lieu_BC cong trinh trong diem_Ke hoach 2012 theo doi (giai ngan 30.6.12) 2 3 2" xfId="33498"/>
    <cellStyle name="1_Tong hop so lieu_BC cong trinh trong diem_Ke hoach 2012 theo doi (giai ngan 30.6.12) 2 4" xfId="17171"/>
    <cellStyle name="1_Tong hop so lieu_BC cong trinh trong diem_Ke hoach 2012 theo doi (giai ngan 30.6.12) 2 4 2" xfId="33499"/>
    <cellStyle name="1_Tong hop so lieu_BC cong trinh trong diem_Ke hoach 2012 theo doi (giai ngan 30.6.12) 2 5" xfId="33496"/>
    <cellStyle name="1_Tong hop so lieu_BC cong trinh trong diem_Ke hoach 2012 theo doi (giai ngan 30.6.12) 3" xfId="17172"/>
    <cellStyle name="1_Tong hop so lieu_BC cong trinh trong diem_Ke hoach 2012 theo doi (giai ngan 30.6.12) 3 2" xfId="33500"/>
    <cellStyle name="1_Tong hop so lieu_BC cong trinh trong diem_Ke hoach 2012 theo doi (giai ngan 30.6.12) 4" xfId="17173"/>
    <cellStyle name="1_Tong hop so lieu_BC cong trinh trong diem_Ke hoach 2012 theo doi (giai ngan 30.6.12) 4 2" xfId="33501"/>
    <cellStyle name="1_Tong hop so lieu_BC cong trinh trong diem_Ke hoach 2012 theo doi (giai ngan 30.6.12) 5" xfId="17174"/>
    <cellStyle name="1_Tong hop so lieu_BC cong trinh trong diem_Ke hoach 2012 theo doi (giai ngan 30.6.12) 5 2" xfId="33502"/>
    <cellStyle name="1_Tong hop so lieu_BC cong trinh trong diem_Ke hoach 2012 theo doi (giai ngan 30.6.12) 6" xfId="33495"/>
    <cellStyle name="1_Tong hop so lieu_BC von DTPT 6 thang 2012" xfId="17175"/>
    <cellStyle name="1_Tong hop so lieu_BC von DTPT 6 thang 2012 2" xfId="17176"/>
    <cellStyle name="1_Tong hop so lieu_BC von DTPT 6 thang 2012 2 2" xfId="17177"/>
    <cellStyle name="1_Tong hop so lieu_BC von DTPT 6 thang 2012 2 2 2" xfId="33505"/>
    <cellStyle name="1_Tong hop so lieu_BC von DTPT 6 thang 2012 2 3" xfId="17178"/>
    <cellStyle name="1_Tong hop so lieu_BC von DTPT 6 thang 2012 2 3 2" xfId="33506"/>
    <cellStyle name="1_Tong hop so lieu_BC von DTPT 6 thang 2012 2 4" xfId="17179"/>
    <cellStyle name="1_Tong hop so lieu_BC von DTPT 6 thang 2012 2 4 2" xfId="33507"/>
    <cellStyle name="1_Tong hop so lieu_BC von DTPT 6 thang 2012 2 5" xfId="33504"/>
    <cellStyle name="1_Tong hop so lieu_BC von DTPT 6 thang 2012 3" xfId="17180"/>
    <cellStyle name="1_Tong hop so lieu_BC von DTPT 6 thang 2012 3 2" xfId="33508"/>
    <cellStyle name="1_Tong hop so lieu_BC von DTPT 6 thang 2012 4" xfId="17181"/>
    <cellStyle name="1_Tong hop so lieu_BC von DTPT 6 thang 2012 4 2" xfId="33509"/>
    <cellStyle name="1_Tong hop so lieu_BC von DTPT 6 thang 2012 5" xfId="17182"/>
    <cellStyle name="1_Tong hop so lieu_BC von DTPT 6 thang 2012 5 2" xfId="33510"/>
    <cellStyle name="1_Tong hop so lieu_BC von DTPT 6 thang 2012 6" xfId="33503"/>
    <cellStyle name="1_Tong hop so lieu_Bieu du thao QD von ho tro co MT" xfId="17183"/>
    <cellStyle name="1_Tong hop so lieu_Bieu du thao QD von ho tro co MT 2" xfId="17184"/>
    <cellStyle name="1_Tong hop so lieu_Bieu du thao QD von ho tro co MT 2 2" xfId="17185"/>
    <cellStyle name="1_Tong hop so lieu_Bieu du thao QD von ho tro co MT 2 2 2" xfId="33513"/>
    <cellStyle name="1_Tong hop so lieu_Bieu du thao QD von ho tro co MT 2 3" xfId="17186"/>
    <cellStyle name="1_Tong hop so lieu_Bieu du thao QD von ho tro co MT 2 3 2" xfId="33514"/>
    <cellStyle name="1_Tong hop so lieu_Bieu du thao QD von ho tro co MT 2 4" xfId="17187"/>
    <cellStyle name="1_Tong hop so lieu_Bieu du thao QD von ho tro co MT 2 4 2" xfId="33515"/>
    <cellStyle name="1_Tong hop so lieu_Bieu du thao QD von ho tro co MT 2 5" xfId="33512"/>
    <cellStyle name="1_Tong hop so lieu_Bieu du thao QD von ho tro co MT 3" xfId="17188"/>
    <cellStyle name="1_Tong hop so lieu_Bieu du thao QD von ho tro co MT 3 2" xfId="33516"/>
    <cellStyle name="1_Tong hop so lieu_Bieu du thao QD von ho tro co MT 4" xfId="17189"/>
    <cellStyle name="1_Tong hop so lieu_Bieu du thao QD von ho tro co MT 4 2" xfId="33517"/>
    <cellStyle name="1_Tong hop so lieu_Bieu du thao QD von ho tro co MT 5" xfId="17190"/>
    <cellStyle name="1_Tong hop so lieu_Bieu du thao QD von ho tro co MT 5 2" xfId="33518"/>
    <cellStyle name="1_Tong hop so lieu_Bieu du thao QD von ho tro co MT 6" xfId="33511"/>
    <cellStyle name="1_Tong hop so lieu_Ke hoach 2012 (theo doi)" xfId="17191"/>
    <cellStyle name="1_Tong hop so lieu_Ke hoach 2012 (theo doi) 2" xfId="17192"/>
    <cellStyle name="1_Tong hop so lieu_Ke hoach 2012 (theo doi) 2 2" xfId="17193"/>
    <cellStyle name="1_Tong hop so lieu_Ke hoach 2012 (theo doi) 2 2 2" xfId="33521"/>
    <cellStyle name="1_Tong hop so lieu_Ke hoach 2012 (theo doi) 2 3" xfId="17194"/>
    <cellStyle name="1_Tong hop so lieu_Ke hoach 2012 (theo doi) 2 3 2" xfId="33522"/>
    <cellStyle name="1_Tong hop so lieu_Ke hoach 2012 (theo doi) 2 4" xfId="17195"/>
    <cellStyle name="1_Tong hop so lieu_Ke hoach 2012 (theo doi) 2 4 2" xfId="33523"/>
    <cellStyle name="1_Tong hop so lieu_Ke hoach 2012 (theo doi) 2 5" xfId="33520"/>
    <cellStyle name="1_Tong hop so lieu_Ke hoach 2012 (theo doi) 3" xfId="17196"/>
    <cellStyle name="1_Tong hop so lieu_Ke hoach 2012 (theo doi) 3 2" xfId="33524"/>
    <cellStyle name="1_Tong hop so lieu_Ke hoach 2012 (theo doi) 4" xfId="17197"/>
    <cellStyle name="1_Tong hop so lieu_Ke hoach 2012 (theo doi) 4 2" xfId="33525"/>
    <cellStyle name="1_Tong hop so lieu_Ke hoach 2012 (theo doi) 5" xfId="17198"/>
    <cellStyle name="1_Tong hop so lieu_Ke hoach 2012 (theo doi) 5 2" xfId="33526"/>
    <cellStyle name="1_Tong hop so lieu_Ke hoach 2012 (theo doi) 6" xfId="33519"/>
    <cellStyle name="1_Tong hop so lieu_Ke hoach 2012 theo doi (giai ngan 30.6.12)" xfId="17199"/>
    <cellStyle name="1_Tong hop so lieu_Ke hoach 2012 theo doi (giai ngan 30.6.12) 2" xfId="17200"/>
    <cellStyle name="1_Tong hop so lieu_Ke hoach 2012 theo doi (giai ngan 30.6.12) 2 2" xfId="17201"/>
    <cellStyle name="1_Tong hop so lieu_Ke hoach 2012 theo doi (giai ngan 30.6.12) 2 2 2" xfId="33529"/>
    <cellStyle name="1_Tong hop so lieu_Ke hoach 2012 theo doi (giai ngan 30.6.12) 2 3" xfId="17202"/>
    <cellStyle name="1_Tong hop so lieu_Ke hoach 2012 theo doi (giai ngan 30.6.12) 2 3 2" xfId="33530"/>
    <cellStyle name="1_Tong hop so lieu_Ke hoach 2012 theo doi (giai ngan 30.6.12) 2 4" xfId="17203"/>
    <cellStyle name="1_Tong hop so lieu_Ke hoach 2012 theo doi (giai ngan 30.6.12) 2 4 2" xfId="33531"/>
    <cellStyle name="1_Tong hop so lieu_Ke hoach 2012 theo doi (giai ngan 30.6.12) 2 5" xfId="33528"/>
    <cellStyle name="1_Tong hop so lieu_Ke hoach 2012 theo doi (giai ngan 30.6.12) 3" xfId="17204"/>
    <cellStyle name="1_Tong hop so lieu_Ke hoach 2012 theo doi (giai ngan 30.6.12) 3 2" xfId="33532"/>
    <cellStyle name="1_Tong hop so lieu_Ke hoach 2012 theo doi (giai ngan 30.6.12) 4" xfId="17205"/>
    <cellStyle name="1_Tong hop so lieu_Ke hoach 2012 theo doi (giai ngan 30.6.12) 4 2" xfId="33533"/>
    <cellStyle name="1_Tong hop so lieu_Ke hoach 2012 theo doi (giai ngan 30.6.12) 5" xfId="17206"/>
    <cellStyle name="1_Tong hop so lieu_Ke hoach 2012 theo doi (giai ngan 30.6.12) 5 2" xfId="33534"/>
    <cellStyle name="1_Tong hop so lieu_Ke hoach 2012 theo doi (giai ngan 30.6.12) 6" xfId="33527"/>
    <cellStyle name="1_Tong hop so lieu_pvhung.skhdt 20117113152041 Danh muc cong trinh trong diem" xfId="17207"/>
    <cellStyle name="1_Tong hop so lieu_pvhung.skhdt 20117113152041 Danh muc cong trinh trong diem 2" xfId="17208"/>
    <cellStyle name="1_Tong hop so lieu_pvhung.skhdt 20117113152041 Danh muc cong trinh trong diem 2 2" xfId="17209"/>
    <cellStyle name="1_Tong hop so lieu_pvhung.skhdt 20117113152041 Danh muc cong trinh trong diem 2 2 2" xfId="33537"/>
    <cellStyle name="1_Tong hop so lieu_pvhung.skhdt 20117113152041 Danh muc cong trinh trong diem 2 3" xfId="17210"/>
    <cellStyle name="1_Tong hop so lieu_pvhung.skhdt 20117113152041 Danh muc cong trinh trong diem 2 3 2" xfId="33538"/>
    <cellStyle name="1_Tong hop so lieu_pvhung.skhdt 20117113152041 Danh muc cong trinh trong diem 2 4" xfId="17211"/>
    <cellStyle name="1_Tong hop so lieu_pvhung.skhdt 20117113152041 Danh muc cong trinh trong diem 2 4 2" xfId="33539"/>
    <cellStyle name="1_Tong hop so lieu_pvhung.skhdt 20117113152041 Danh muc cong trinh trong diem 2 5" xfId="33536"/>
    <cellStyle name="1_Tong hop so lieu_pvhung.skhdt 20117113152041 Danh muc cong trinh trong diem 3" xfId="17212"/>
    <cellStyle name="1_Tong hop so lieu_pvhung.skhdt 20117113152041 Danh muc cong trinh trong diem 3 2" xfId="33540"/>
    <cellStyle name="1_Tong hop so lieu_pvhung.skhdt 20117113152041 Danh muc cong trinh trong diem 4" xfId="17213"/>
    <cellStyle name="1_Tong hop so lieu_pvhung.skhdt 20117113152041 Danh muc cong trinh trong diem 4 2" xfId="33541"/>
    <cellStyle name="1_Tong hop so lieu_pvhung.skhdt 20117113152041 Danh muc cong trinh trong diem 5" xfId="17214"/>
    <cellStyle name="1_Tong hop so lieu_pvhung.skhdt 20117113152041 Danh muc cong trinh trong diem 5 2" xfId="33542"/>
    <cellStyle name="1_Tong hop so lieu_pvhung.skhdt 20117113152041 Danh muc cong trinh trong diem 6" xfId="33535"/>
    <cellStyle name="1_Tong hop so lieu_pvhung.skhdt 20117113152041 Danh muc cong trinh trong diem_BC von DTPT 6 thang 2012" xfId="17215"/>
    <cellStyle name="1_Tong hop so lieu_pvhung.skhdt 20117113152041 Danh muc cong trinh trong diem_BC von DTPT 6 thang 2012 2" xfId="17216"/>
    <cellStyle name="1_Tong hop so lieu_pvhung.skhdt 20117113152041 Danh muc cong trinh trong diem_BC von DTPT 6 thang 2012 2 2" xfId="17217"/>
    <cellStyle name="1_Tong hop so lieu_pvhung.skhdt 20117113152041 Danh muc cong trinh trong diem_BC von DTPT 6 thang 2012 2 2 2" xfId="33545"/>
    <cellStyle name="1_Tong hop so lieu_pvhung.skhdt 20117113152041 Danh muc cong trinh trong diem_BC von DTPT 6 thang 2012 2 3" xfId="17218"/>
    <cellStyle name="1_Tong hop so lieu_pvhung.skhdt 20117113152041 Danh muc cong trinh trong diem_BC von DTPT 6 thang 2012 2 3 2" xfId="33546"/>
    <cellStyle name="1_Tong hop so lieu_pvhung.skhdt 20117113152041 Danh muc cong trinh trong diem_BC von DTPT 6 thang 2012 2 4" xfId="17219"/>
    <cellStyle name="1_Tong hop so lieu_pvhung.skhdt 20117113152041 Danh muc cong trinh trong diem_BC von DTPT 6 thang 2012 2 4 2" xfId="33547"/>
    <cellStyle name="1_Tong hop so lieu_pvhung.skhdt 20117113152041 Danh muc cong trinh trong diem_BC von DTPT 6 thang 2012 2 5" xfId="33544"/>
    <cellStyle name="1_Tong hop so lieu_pvhung.skhdt 20117113152041 Danh muc cong trinh trong diem_BC von DTPT 6 thang 2012 3" xfId="17220"/>
    <cellStyle name="1_Tong hop so lieu_pvhung.skhdt 20117113152041 Danh muc cong trinh trong diem_BC von DTPT 6 thang 2012 3 2" xfId="33548"/>
    <cellStyle name="1_Tong hop so lieu_pvhung.skhdt 20117113152041 Danh muc cong trinh trong diem_BC von DTPT 6 thang 2012 4" xfId="17221"/>
    <cellStyle name="1_Tong hop so lieu_pvhung.skhdt 20117113152041 Danh muc cong trinh trong diem_BC von DTPT 6 thang 2012 4 2" xfId="33549"/>
    <cellStyle name="1_Tong hop so lieu_pvhung.skhdt 20117113152041 Danh muc cong trinh trong diem_BC von DTPT 6 thang 2012 5" xfId="17222"/>
    <cellStyle name="1_Tong hop so lieu_pvhung.skhdt 20117113152041 Danh muc cong trinh trong diem_BC von DTPT 6 thang 2012 5 2" xfId="33550"/>
    <cellStyle name="1_Tong hop so lieu_pvhung.skhdt 20117113152041 Danh muc cong trinh trong diem_BC von DTPT 6 thang 2012 6" xfId="33543"/>
    <cellStyle name="1_Tong hop so lieu_pvhung.skhdt 20117113152041 Danh muc cong trinh trong diem_Bieu du thao QD von ho tro co MT" xfId="17223"/>
    <cellStyle name="1_Tong hop so lieu_pvhung.skhdt 20117113152041 Danh muc cong trinh trong diem_Bieu du thao QD von ho tro co MT 2" xfId="17224"/>
    <cellStyle name="1_Tong hop so lieu_pvhung.skhdt 20117113152041 Danh muc cong trinh trong diem_Bieu du thao QD von ho tro co MT 2 2" xfId="17225"/>
    <cellStyle name="1_Tong hop so lieu_pvhung.skhdt 20117113152041 Danh muc cong trinh trong diem_Bieu du thao QD von ho tro co MT 2 2 2" xfId="33553"/>
    <cellStyle name="1_Tong hop so lieu_pvhung.skhdt 20117113152041 Danh muc cong trinh trong diem_Bieu du thao QD von ho tro co MT 2 3" xfId="17226"/>
    <cellStyle name="1_Tong hop so lieu_pvhung.skhdt 20117113152041 Danh muc cong trinh trong diem_Bieu du thao QD von ho tro co MT 2 3 2" xfId="33554"/>
    <cellStyle name="1_Tong hop so lieu_pvhung.skhdt 20117113152041 Danh muc cong trinh trong diem_Bieu du thao QD von ho tro co MT 2 4" xfId="17227"/>
    <cellStyle name="1_Tong hop so lieu_pvhung.skhdt 20117113152041 Danh muc cong trinh trong diem_Bieu du thao QD von ho tro co MT 2 4 2" xfId="33555"/>
    <cellStyle name="1_Tong hop so lieu_pvhung.skhdt 20117113152041 Danh muc cong trinh trong diem_Bieu du thao QD von ho tro co MT 2 5" xfId="33552"/>
    <cellStyle name="1_Tong hop so lieu_pvhung.skhdt 20117113152041 Danh muc cong trinh trong diem_Bieu du thao QD von ho tro co MT 3" xfId="17228"/>
    <cellStyle name="1_Tong hop so lieu_pvhung.skhdt 20117113152041 Danh muc cong trinh trong diem_Bieu du thao QD von ho tro co MT 3 2" xfId="33556"/>
    <cellStyle name="1_Tong hop so lieu_pvhung.skhdt 20117113152041 Danh muc cong trinh trong diem_Bieu du thao QD von ho tro co MT 4" xfId="17229"/>
    <cellStyle name="1_Tong hop so lieu_pvhung.skhdt 20117113152041 Danh muc cong trinh trong diem_Bieu du thao QD von ho tro co MT 4 2" xfId="33557"/>
    <cellStyle name="1_Tong hop so lieu_pvhung.skhdt 20117113152041 Danh muc cong trinh trong diem_Bieu du thao QD von ho tro co MT 5" xfId="17230"/>
    <cellStyle name="1_Tong hop so lieu_pvhung.skhdt 20117113152041 Danh muc cong trinh trong diem_Bieu du thao QD von ho tro co MT 5 2" xfId="33558"/>
    <cellStyle name="1_Tong hop so lieu_pvhung.skhdt 20117113152041 Danh muc cong trinh trong diem_Bieu du thao QD von ho tro co MT 6" xfId="33551"/>
    <cellStyle name="1_Tong hop so lieu_pvhung.skhdt 20117113152041 Danh muc cong trinh trong diem_Ke hoach 2012 (theo doi)" xfId="17231"/>
    <cellStyle name="1_Tong hop so lieu_pvhung.skhdt 20117113152041 Danh muc cong trinh trong diem_Ke hoach 2012 (theo doi) 2" xfId="17232"/>
    <cellStyle name="1_Tong hop so lieu_pvhung.skhdt 20117113152041 Danh muc cong trinh trong diem_Ke hoach 2012 (theo doi) 2 2" xfId="17233"/>
    <cellStyle name="1_Tong hop so lieu_pvhung.skhdt 20117113152041 Danh muc cong trinh trong diem_Ke hoach 2012 (theo doi) 2 2 2" xfId="33561"/>
    <cellStyle name="1_Tong hop so lieu_pvhung.skhdt 20117113152041 Danh muc cong trinh trong diem_Ke hoach 2012 (theo doi) 2 3" xfId="17234"/>
    <cellStyle name="1_Tong hop so lieu_pvhung.skhdt 20117113152041 Danh muc cong trinh trong diem_Ke hoach 2012 (theo doi) 2 3 2" xfId="33562"/>
    <cellStyle name="1_Tong hop so lieu_pvhung.skhdt 20117113152041 Danh muc cong trinh trong diem_Ke hoach 2012 (theo doi) 2 4" xfId="17235"/>
    <cellStyle name="1_Tong hop so lieu_pvhung.skhdt 20117113152041 Danh muc cong trinh trong diem_Ke hoach 2012 (theo doi) 2 4 2" xfId="33563"/>
    <cellStyle name="1_Tong hop so lieu_pvhung.skhdt 20117113152041 Danh muc cong trinh trong diem_Ke hoach 2012 (theo doi) 2 5" xfId="33560"/>
    <cellStyle name="1_Tong hop so lieu_pvhung.skhdt 20117113152041 Danh muc cong trinh trong diem_Ke hoach 2012 (theo doi) 3" xfId="17236"/>
    <cellStyle name="1_Tong hop so lieu_pvhung.skhdt 20117113152041 Danh muc cong trinh trong diem_Ke hoach 2012 (theo doi) 3 2" xfId="33564"/>
    <cellStyle name="1_Tong hop so lieu_pvhung.skhdt 20117113152041 Danh muc cong trinh trong diem_Ke hoach 2012 (theo doi) 4" xfId="17237"/>
    <cellStyle name="1_Tong hop so lieu_pvhung.skhdt 20117113152041 Danh muc cong trinh trong diem_Ke hoach 2012 (theo doi) 4 2" xfId="33565"/>
    <cellStyle name="1_Tong hop so lieu_pvhung.skhdt 20117113152041 Danh muc cong trinh trong diem_Ke hoach 2012 (theo doi) 5" xfId="17238"/>
    <cellStyle name="1_Tong hop so lieu_pvhung.skhdt 20117113152041 Danh muc cong trinh trong diem_Ke hoach 2012 (theo doi) 5 2" xfId="33566"/>
    <cellStyle name="1_Tong hop so lieu_pvhung.skhdt 20117113152041 Danh muc cong trinh trong diem_Ke hoach 2012 (theo doi) 6" xfId="33559"/>
    <cellStyle name="1_Tong hop so lieu_pvhung.skhdt 20117113152041 Danh muc cong trinh trong diem_Ke hoach 2012 theo doi (giai ngan 30.6.12)" xfId="17239"/>
    <cellStyle name="1_Tong hop so lieu_pvhung.skhdt 20117113152041 Danh muc cong trinh trong diem_Ke hoach 2012 theo doi (giai ngan 30.6.12) 2" xfId="17240"/>
    <cellStyle name="1_Tong hop so lieu_pvhung.skhdt 20117113152041 Danh muc cong trinh trong diem_Ke hoach 2012 theo doi (giai ngan 30.6.12) 2 2" xfId="17241"/>
    <cellStyle name="1_Tong hop so lieu_pvhung.skhdt 20117113152041 Danh muc cong trinh trong diem_Ke hoach 2012 theo doi (giai ngan 30.6.12) 2 2 2" xfId="33569"/>
    <cellStyle name="1_Tong hop so lieu_pvhung.skhdt 20117113152041 Danh muc cong trinh trong diem_Ke hoach 2012 theo doi (giai ngan 30.6.12) 2 3" xfId="17242"/>
    <cellStyle name="1_Tong hop so lieu_pvhung.skhdt 20117113152041 Danh muc cong trinh trong diem_Ke hoach 2012 theo doi (giai ngan 30.6.12) 2 3 2" xfId="33570"/>
    <cellStyle name="1_Tong hop so lieu_pvhung.skhdt 20117113152041 Danh muc cong trinh trong diem_Ke hoach 2012 theo doi (giai ngan 30.6.12) 2 4" xfId="17243"/>
    <cellStyle name="1_Tong hop so lieu_pvhung.skhdt 20117113152041 Danh muc cong trinh trong diem_Ke hoach 2012 theo doi (giai ngan 30.6.12) 2 4 2" xfId="33571"/>
    <cellStyle name="1_Tong hop so lieu_pvhung.skhdt 20117113152041 Danh muc cong trinh trong diem_Ke hoach 2012 theo doi (giai ngan 30.6.12) 2 5" xfId="33568"/>
    <cellStyle name="1_Tong hop so lieu_pvhung.skhdt 20117113152041 Danh muc cong trinh trong diem_Ke hoach 2012 theo doi (giai ngan 30.6.12) 3" xfId="17244"/>
    <cellStyle name="1_Tong hop so lieu_pvhung.skhdt 20117113152041 Danh muc cong trinh trong diem_Ke hoach 2012 theo doi (giai ngan 30.6.12) 3 2" xfId="33572"/>
    <cellStyle name="1_Tong hop so lieu_pvhung.skhdt 20117113152041 Danh muc cong trinh trong diem_Ke hoach 2012 theo doi (giai ngan 30.6.12) 4" xfId="17245"/>
    <cellStyle name="1_Tong hop so lieu_pvhung.skhdt 20117113152041 Danh muc cong trinh trong diem_Ke hoach 2012 theo doi (giai ngan 30.6.12) 4 2" xfId="33573"/>
    <cellStyle name="1_Tong hop so lieu_pvhung.skhdt 20117113152041 Danh muc cong trinh trong diem_Ke hoach 2012 theo doi (giai ngan 30.6.12) 5" xfId="17246"/>
    <cellStyle name="1_Tong hop so lieu_pvhung.skhdt 20117113152041 Danh muc cong trinh trong diem_Ke hoach 2012 theo doi (giai ngan 30.6.12) 5 2" xfId="33574"/>
    <cellStyle name="1_Tong hop so lieu_pvhung.skhdt 20117113152041 Danh muc cong trinh trong diem_Ke hoach 2012 theo doi (giai ngan 30.6.12) 6" xfId="33567"/>
    <cellStyle name="1_Tong hop theo doi von TPCP (BC)" xfId="17247"/>
    <cellStyle name="1_Tong hop theo doi von TPCP (BC) 2" xfId="17248"/>
    <cellStyle name="1_Tong hop theo doi von TPCP (BC) 2 2" xfId="17249"/>
    <cellStyle name="1_Tong hop theo doi von TPCP (BC) 2 2 2" xfId="33577"/>
    <cellStyle name="1_Tong hop theo doi von TPCP (BC) 2 3" xfId="17250"/>
    <cellStyle name="1_Tong hop theo doi von TPCP (BC) 2 3 2" xfId="33578"/>
    <cellStyle name="1_Tong hop theo doi von TPCP (BC) 2 4" xfId="17251"/>
    <cellStyle name="1_Tong hop theo doi von TPCP (BC) 2 4 2" xfId="33579"/>
    <cellStyle name="1_Tong hop theo doi von TPCP (BC) 2 5" xfId="33576"/>
    <cellStyle name="1_Tong hop theo doi von TPCP (BC) 3" xfId="17252"/>
    <cellStyle name="1_Tong hop theo doi von TPCP (BC) 3 2" xfId="33580"/>
    <cellStyle name="1_Tong hop theo doi von TPCP (BC) 4" xfId="17253"/>
    <cellStyle name="1_Tong hop theo doi von TPCP (BC) 4 2" xfId="33581"/>
    <cellStyle name="1_Tong hop theo doi von TPCP (BC) 5" xfId="17254"/>
    <cellStyle name="1_Tong hop theo doi von TPCP (BC) 5 2" xfId="33582"/>
    <cellStyle name="1_Tong hop theo doi von TPCP (BC) 6" xfId="33575"/>
    <cellStyle name="1_Tong hop theo doi von TPCP (BC)_BC von DTPT 6 thang 2012" xfId="17255"/>
    <cellStyle name="1_Tong hop theo doi von TPCP (BC)_BC von DTPT 6 thang 2012 2" xfId="17256"/>
    <cellStyle name="1_Tong hop theo doi von TPCP (BC)_BC von DTPT 6 thang 2012 2 2" xfId="17257"/>
    <cellStyle name="1_Tong hop theo doi von TPCP (BC)_BC von DTPT 6 thang 2012 2 2 2" xfId="33585"/>
    <cellStyle name="1_Tong hop theo doi von TPCP (BC)_BC von DTPT 6 thang 2012 2 3" xfId="17258"/>
    <cellStyle name="1_Tong hop theo doi von TPCP (BC)_BC von DTPT 6 thang 2012 2 3 2" xfId="33586"/>
    <cellStyle name="1_Tong hop theo doi von TPCP (BC)_BC von DTPT 6 thang 2012 2 4" xfId="17259"/>
    <cellStyle name="1_Tong hop theo doi von TPCP (BC)_BC von DTPT 6 thang 2012 2 4 2" xfId="33587"/>
    <cellStyle name="1_Tong hop theo doi von TPCP (BC)_BC von DTPT 6 thang 2012 2 5" xfId="33584"/>
    <cellStyle name="1_Tong hop theo doi von TPCP (BC)_BC von DTPT 6 thang 2012 3" xfId="17260"/>
    <cellStyle name="1_Tong hop theo doi von TPCP (BC)_BC von DTPT 6 thang 2012 3 2" xfId="33588"/>
    <cellStyle name="1_Tong hop theo doi von TPCP (BC)_BC von DTPT 6 thang 2012 4" xfId="17261"/>
    <cellStyle name="1_Tong hop theo doi von TPCP (BC)_BC von DTPT 6 thang 2012 4 2" xfId="33589"/>
    <cellStyle name="1_Tong hop theo doi von TPCP (BC)_BC von DTPT 6 thang 2012 5" xfId="17262"/>
    <cellStyle name="1_Tong hop theo doi von TPCP (BC)_BC von DTPT 6 thang 2012 5 2" xfId="33590"/>
    <cellStyle name="1_Tong hop theo doi von TPCP (BC)_BC von DTPT 6 thang 2012 6" xfId="33583"/>
    <cellStyle name="1_Tong hop theo doi von TPCP (BC)_Bieu du thao QD von ho tro co MT" xfId="17263"/>
    <cellStyle name="1_Tong hop theo doi von TPCP (BC)_Bieu du thao QD von ho tro co MT 2" xfId="17264"/>
    <cellStyle name="1_Tong hop theo doi von TPCP (BC)_Bieu du thao QD von ho tro co MT 2 2" xfId="17265"/>
    <cellStyle name="1_Tong hop theo doi von TPCP (BC)_Bieu du thao QD von ho tro co MT 2 2 2" xfId="33593"/>
    <cellStyle name="1_Tong hop theo doi von TPCP (BC)_Bieu du thao QD von ho tro co MT 2 3" xfId="17266"/>
    <cellStyle name="1_Tong hop theo doi von TPCP (BC)_Bieu du thao QD von ho tro co MT 2 3 2" xfId="33594"/>
    <cellStyle name="1_Tong hop theo doi von TPCP (BC)_Bieu du thao QD von ho tro co MT 2 4" xfId="17267"/>
    <cellStyle name="1_Tong hop theo doi von TPCP (BC)_Bieu du thao QD von ho tro co MT 2 4 2" xfId="33595"/>
    <cellStyle name="1_Tong hop theo doi von TPCP (BC)_Bieu du thao QD von ho tro co MT 2 5" xfId="33592"/>
    <cellStyle name="1_Tong hop theo doi von TPCP (BC)_Bieu du thao QD von ho tro co MT 3" xfId="17268"/>
    <cellStyle name="1_Tong hop theo doi von TPCP (BC)_Bieu du thao QD von ho tro co MT 3 2" xfId="33596"/>
    <cellStyle name="1_Tong hop theo doi von TPCP (BC)_Bieu du thao QD von ho tro co MT 4" xfId="17269"/>
    <cellStyle name="1_Tong hop theo doi von TPCP (BC)_Bieu du thao QD von ho tro co MT 4 2" xfId="33597"/>
    <cellStyle name="1_Tong hop theo doi von TPCP (BC)_Bieu du thao QD von ho tro co MT 5" xfId="17270"/>
    <cellStyle name="1_Tong hop theo doi von TPCP (BC)_Bieu du thao QD von ho tro co MT 5 2" xfId="33598"/>
    <cellStyle name="1_Tong hop theo doi von TPCP (BC)_Bieu du thao QD von ho tro co MT 6" xfId="33591"/>
    <cellStyle name="1_Tong hop theo doi von TPCP (BC)_Ke hoach 2012 (theo doi)" xfId="17271"/>
    <cellStyle name="1_Tong hop theo doi von TPCP (BC)_Ke hoach 2012 (theo doi) 2" xfId="17272"/>
    <cellStyle name="1_Tong hop theo doi von TPCP (BC)_Ke hoach 2012 (theo doi) 2 2" xfId="17273"/>
    <cellStyle name="1_Tong hop theo doi von TPCP (BC)_Ke hoach 2012 (theo doi) 2 2 2" xfId="33601"/>
    <cellStyle name="1_Tong hop theo doi von TPCP (BC)_Ke hoach 2012 (theo doi) 2 3" xfId="17274"/>
    <cellStyle name="1_Tong hop theo doi von TPCP (BC)_Ke hoach 2012 (theo doi) 2 3 2" xfId="33602"/>
    <cellStyle name="1_Tong hop theo doi von TPCP (BC)_Ke hoach 2012 (theo doi) 2 4" xfId="17275"/>
    <cellStyle name="1_Tong hop theo doi von TPCP (BC)_Ke hoach 2012 (theo doi) 2 4 2" xfId="33603"/>
    <cellStyle name="1_Tong hop theo doi von TPCP (BC)_Ke hoach 2012 (theo doi) 2 5" xfId="33600"/>
    <cellStyle name="1_Tong hop theo doi von TPCP (BC)_Ke hoach 2012 (theo doi) 3" xfId="17276"/>
    <cellStyle name="1_Tong hop theo doi von TPCP (BC)_Ke hoach 2012 (theo doi) 3 2" xfId="33604"/>
    <cellStyle name="1_Tong hop theo doi von TPCP (BC)_Ke hoach 2012 (theo doi) 4" xfId="17277"/>
    <cellStyle name="1_Tong hop theo doi von TPCP (BC)_Ke hoach 2012 (theo doi) 4 2" xfId="33605"/>
    <cellStyle name="1_Tong hop theo doi von TPCP (BC)_Ke hoach 2012 (theo doi) 5" xfId="17278"/>
    <cellStyle name="1_Tong hop theo doi von TPCP (BC)_Ke hoach 2012 (theo doi) 5 2" xfId="33606"/>
    <cellStyle name="1_Tong hop theo doi von TPCP (BC)_Ke hoach 2012 (theo doi) 6" xfId="33599"/>
    <cellStyle name="1_Tong hop theo doi von TPCP (BC)_Ke hoach 2012 theo doi (giai ngan 30.6.12)" xfId="17279"/>
    <cellStyle name="1_Tong hop theo doi von TPCP (BC)_Ke hoach 2012 theo doi (giai ngan 30.6.12) 2" xfId="17280"/>
    <cellStyle name="1_Tong hop theo doi von TPCP (BC)_Ke hoach 2012 theo doi (giai ngan 30.6.12) 2 2" xfId="17281"/>
    <cellStyle name="1_Tong hop theo doi von TPCP (BC)_Ke hoach 2012 theo doi (giai ngan 30.6.12) 2 2 2" xfId="33609"/>
    <cellStyle name="1_Tong hop theo doi von TPCP (BC)_Ke hoach 2012 theo doi (giai ngan 30.6.12) 2 3" xfId="17282"/>
    <cellStyle name="1_Tong hop theo doi von TPCP (BC)_Ke hoach 2012 theo doi (giai ngan 30.6.12) 2 3 2" xfId="33610"/>
    <cellStyle name="1_Tong hop theo doi von TPCP (BC)_Ke hoach 2012 theo doi (giai ngan 30.6.12) 2 4" xfId="17283"/>
    <cellStyle name="1_Tong hop theo doi von TPCP (BC)_Ke hoach 2012 theo doi (giai ngan 30.6.12) 2 4 2" xfId="33611"/>
    <cellStyle name="1_Tong hop theo doi von TPCP (BC)_Ke hoach 2012 theo doi (giai ngan 30.6.12) 2 5" xfId="33608"/>
    <cellStyle name="1_Tong hop theo doi von TPCP (BC)_Ke hoach 2012 theo doi (giai ngan 30.6.12) 3" xfId="17284"/>
    <cellStyle name="1_Tong hop theo doi von TPCP (BC)_Ke hoach 2012 theo doi (giai ngan 30.6.12) 3 2" xfId="33612"/>
    <cellStyle name="1_Tong hop theo doi von TPCP (BC)_Ke hoach 2012 theo doi (giai ngan 30.6.12) 4" xfId="17285"/>
    <cellStyle name="1_Tong hop theo doi von TPCP (BC)_Ke hoach 2012 theo doi (giai ngan 30.6.12) 4 2" xfId="33613"/>
    <cellStyle name="1_Tong hop theo doi von TPCP (BC)_Ke hoach 2012 theo doi (giai ngan 30.6.12) 5" xfId="17286"/>
    <cellStyle name="1_Tong hop theo doi von TPCP (BC)_Ke hoach 2012 theo doi (giai ngan 30.6.12) 5 2" xfId="33614"/>
    <cellStyle name="1_Tong hop theo doi von TPCP (BC)_Ke hoach 2012 theo doi (giai ngan 30.6.12) 6" xfId="33607"/>
    <cellStyle name="1_TRUNG PMU 5" xfId="1188"/>
    <cellStyle name="1_Tumorong" xfId="17287"/>
    <cellStyle name="1_Tumorong 2" xfId="17288"/>
    <cellStyle name="1_Tumorong 2 2" xfId="17289"/>
    <cellStyle name="1_Tumorong 2 2 2" xfId="17290"/>
    <cellStyle name="1_Tumorong 2 2 2 2" xfId="33618"/>
    <cellStyle name="1_Tumorong 2 2 3" xfId="17291"/>
    <cellStyle name="1_Tumorong 2 2 3 2" xfId="33619"/>
    <cellStyle name="1_Tumorong 2 2 4" xfId="17292"/>
    <cellStyle name="1_Tumorong 2 2 4 2" xfId="33620"/>
    <cellStyle name="1_Tumorong 2 2 5" xfId="33617"/>
    <cellStyle name="1_Tumorong 2 3" xfId="17293"/>
    <cellStyle name="1_Tumorong 2 3 2" xfId="33621"/>
    <cellStyle name="1_Tumorong 2 4" xfId="17294"/>
    <cellStyle name="1_Tumorong 2 4 2" xfId="33622"/>
    <cellStyle name="1_Tumorong 2 5" xfId="17295"/>
    <cellStyle name="1_Tumorong 2 5 2" xfId="33623"/>
    <cellStyle name="1_Tumorong 2 6" xfId="33616"/>
    <cellStyle name="1_Tumorong 3" xfId="17296"/>
    <cellStyle name="1_Tumorong 3 2" xfId="17297"/>
    <cellStyle name="1_Tumorong 3 2 2" xfId="33625"/>
    <cellStyle name="1_Tumorong 3 3" xfId="17298"/>
    <cellStyle name="1_Tumorong 3 3 2" xfId="33626"/>
    <cellStyle name="1_Tumorong 3 4" xfId="17299"/>
    <cellStyle name="1_Tumorong 3 4 2" xfId="33627"/>
    <cellStyle name="1_Tumorong 3 5" xfId="33624"/>
    <cellStyle name="1_Tumorong 4" xfId="17300"/>
    <cellStyle name="1_Tumorong 4 2" xfId="33628"/>
    <cellStyle name="1_Tumorong 5" xfId="17301"/>
    <cellStyle name="1_Tumorong 5 2" xfId="33629"/>
    <cellStyle name="1_Tumorong 6" xfId="17302"/>
    <cellStyle name="1_Tumorong 6 2" xfId="33630"/>
    <cellStyle name="1_Tumorong 7" xfId="33615"/>
    <cellStyle name="1_Tumorong_BC von DTPT 6 thang 2012" xfId="17303"/>
    <cellStyle name="1_Tumorong_BC von DTPT 6 thang 2012 2" xfId="17304"/>
    <cellStyle name="1_Tumorong_BC von DTPT 6 thang 2012 2 2" xfId="17305"/>
    <cellStyle name="1_Tumorong_BC von DTPT 6 thang 2012 2 2 2" xfId="17306"/>
    <cellStyle name="1_Tumorong_BC von DTPT 6 thang 2012 2 2 2 2" xfId="33634"/>
    <cellStyle name="1_Tumorong_BC von DTPT 6 thang 2012 2 2 3" xfId="17307"/>
    <cellStyle name="1_Tumorong_BC von DTPT 6 thang 2012 2 2 3 2" xfId="33635"/>
    <cellStyle name="1_Tumorong_BC von DTPT 6 thang 2012 2 2 4" xfId="17308"/>
    <cellStyle name="1_Tumorong_BC von DTPT 6 thang 2012 2 2 4 2" xfId="33636"/>
    <cellStyle name="1_Tumorong_BC von DTPT 6 thang 2012 2 2 5" xfId="33633"/>
    <cellStyle name="1_Tumorong_BC von DTPT 6 thang 2012 2 3" xfId="17309"/>
    <cellStyle name="1_Tumorong_BC von DTPT 6 thang 2012 2 3 2" xfId="33637"/>
    <cellStyle name="1_Tumorong_BC von DTPT 6 thang 2012 2 4" xfId="17310"/>
    <cellStyle name="1_Tumorong_BC von DTPT 6 thang 2012 2 4 2" xfId="33638"/>
    <cellStyle name="1_Tumorong_BC von DTPT 6 thang 2012 2 5" xfId="17311"/>
    <cellStyle name="1_Tumorong_BC von DTPT 6 thang 2012 2 5 2" xfId="33639"/>
    <cellStyle name="1_Tumorong_BC von DTPT 6 thang 2012 2 6" xfId="33632"/>
    <cellStyle name="1_Tumorong_BC von DTPT 6 thang 2012 3" xfId="17312"/>
    <cellStyle name="1_Tumorong_BC von DTPT 6 thang 2012 3 2" xfId="17313"/>
    <cellStyle name="1_Tumorong_BC von DTPT 6 thang 2012 3 2 2" xfId="33641"/>
    <cellStyle name="1_Tumorong_BC von DTPT 6 thang 2012 3 3" xfId="17314"/>
    <cellStyle name="1_Tumorong_BC von DTPT 6 thang 2012 3 3 2" xfId="33642"/>
    <cellStyle name="1_Tumorong_BC von DTPT 6 thang 2012 3 4" xfId="17315"/>
    <cellStyle name="1_Tumorong_BC von DTPT 6 thang 2012 3 4 2" xfId="33643"/>
    <cellStyle name="1_Tumorong_BC von DTPT 6 thang 2012 3 5" xfId="33640"/>
    <cellStyle name="1_Tumorong_BC von DTPT 6 thang 2012 4" xfId="17316"/>
    <cellStyle name="1_Tumorong_BC von DTPT 6 thang 2012 4 2" xfId="33644"/>
    <cellStyle name="1_Tumorong_BC von DTPT 6 thang 2012 5" xfId="17317"/>
    <cellStyle name="1_Tumorong_BC von DTPT 6 thang 2012 5 2" xfId="33645"/>
    <cellStyle name="1_Tumorong_BC von DTPT 6 thang 2012 6" xfId="17318"/>
    <cellStyle name="1_Tumorong_BC von DTPT 6 thang 2012 6 2" xfId="33646"/>
    <cellStyle name="1_Tumorong_BC von DTPT 6 thang 2012 7" xfId="33631"/>
    <cellStyle name="1_Tumorong_Bieu du thao QD von ho tro co MT" xfId="17319"/>
    <cellStyle name="1_Tumorong_Bieu du thao QD von ho tro co MT 2" xfId="17320"/>
    <cellStyle name="1_Tumorong_Bieu du thao QD von ho tro co MT 2 2" xfId="17321"/>
    <cellStyle name="1_Tumorong_Bieu du thao QD von ho tro co MT 2 2 2" xfId="17322"/>
    <cellStyle name="1_Tumorong_Bieu du thao QD von ho tro co MT 2 2 2 2" xfId="33650"/>
    <cellStyle name="1_Tumorong_Bieu du thao QD von ho tro co MT 2 2 3" xfId="17323"/>
    <cellStyle name="1_Tumorong_Bieu du thao QD von ho tro co MT 2 2 3 2" xfId="33651"/>
    <cellStyle name="1_Tumorong_Bieu du thao QD von ho tro co MT 2 2 4" xfId="17324"/>
    <cellStyle name="1_Tumorong_Bieu du thao QD von ho tro co MT 2 2 4 2" xfId="33652"/>
    <cellStyle name="1_Tumorong_Bieu du thao QD von ho tro co MT 2 2 5" xfId="33649"/>
    <cellStyle name="1_Tumorong_Bieu du thao QD von ho tro co MT 2 3" xfId="17325"/>
    <cellStyle name="1_Tumorong_Bieu du thao QD von ho tro co MT 2 3 2" xfId="33653"/>
    <cellStyle name="1_Tumorong_Bieu du thao QD von ho tro co MT 2 4" xfId="17326"/>
    <cellStyle name="1_Tumorong_Bieu du thao QD von ho tro co MT 2 4 2" xfId="33654"/>
    <cellStyle name="1_Tumorong_Bieu du thao QD von ho tro co MT 2 5" xfId="17327"/>
    <cellStyle name="1_Tumorong_Bieu du thao QD von ho tro co MT 2 5 2" xfId="33655"/>
    <cellStyle name="1_Tumorong_Bieu du thao QD von ho tro co MT 2 6" xfId="33648"/>
    <cellStyle name="1_Tumorong_Bieu du thao QD von ho tro co MT 3" xfId="17328"/>
    <cellStyle name="1_Tumorong_Bieu du thao QD von ho tro co MT 3 2" xfId="17329"/>
    <cellStyle name="1_Tumorong_Bieu du thao QD von ho tro co MT 3 2 2" xfId="33657"/>
    <cellStyle name="1_Tumorong_Bieu du thao QD von ho tro co MT 3 3" xfId="17330"/>
    <cellStyle name="1_Tumorong_Bieu du thao QD von ho tro co MT 3 3 2" xfId="33658"/>
    <cellStyle name="1_Tumorong_Bieu du thao QD von ho tro co MT 3 4" xfId="17331"/>
    <cellStyle name="1_Tumorong_Bieu du thao QD von ho tro co MT 3 4 2" xfId="33659"/>
    <cellStyle name="1_Tumorong_Bieu du thao QD von ho tro co MT 3 5" xfId="33656"/>
    <cellStyle name="1_Tumorong_Bieu du thao QD von ho tro co MT 4" xfId="17332"/>
    <cellStyle name="1_Tumorong_Bieu du thao QD von ho tro co MT 4 2" xfId="33660"/>
    <cellStyle name="1_Tumorong_Bieu du thao QD von ho tro co MT 5" xfId="17333"/>
    <cellStyle name="1_Tumorong_Bieu du thao QD von ho tro co MT 5 2" xfId="33661"/>
    <cellStyle name="1_Tumorong_Bieu du thao QD von ho tro co MT 6" xfId="17334"/>
    <cellStyle name="1_Tumorong_Bieu du thao QD von ho tro co MT 6 2" xfId="33662"/>
    <cellStyle name="1_Tumorong_Bieu du thao QD von ho tro co MT 7" xfId="33647"/>
    <cellStyle name="1_Tumorong_Ke hoach 2012 theo doi (giai ngan 30.6.12)" xfId="17335"/>
    <cellStyle name="1_Tumorong_Ke hoach 2012 theo doi (giai ngan 30.6.12) 2" xfId="17336"/>
    <cellStyle name="1_Tumorong_Ke hoach 2012 theo doi (giai ngan 30.6.12) 2 2" xfId="17337"/>
    <cellStyle name="1_Tumorong_Ke hoach 2012 theo doi (giai ngan 30.6.12) 2 2 2" xfId="17338"/>
    <cellStyle name="1_Tumorong_Ke hoach 2012 theo doi (giai ngan 30.6.12) 2 2 2 2" xfId="33666"/>
    <cellStyle name="1_Tumorong_Ke hoach 2012 theo doi (giai ngan 30.6.12) 2 2 3" xfId="17339"/>
    <cellStyle name="1_Tumorong_Ke hoach 2012 theo doi (giai ngan 30.6.12) 2 2 3 2" xfId="33667"/>
    <cellStyle name="1_Tumorong_Ke hoach 2012 theo doi (giai ngan 30.6.12) 2 2 4" xfId="17340"/>
    <cellStyle name="1_Tumorong_Ke hoach 2012 theo doi (giai ngan 30.6.12) 2 2 4 2" xfId="33668"/>
    <cellStyle name="1_Tumorong_Ke hoach 2012 theo doi (giai ngan 30.6.12) 2 2 5" xfId="33665"/>
    <cellStyle name="1_Tumorong_Ke hoach 2012 theo doi (giai ngan 30.6.12) 2 3" xfId="17341"/>
    <cellStyle name="1_Tumorong_Ke hoach 2012 theo doi (giai ngan 30.6.12) 2 3 2" xfId="33669"/>
    <cellStyle name="1_Tumorong_Ke hoach 2012 theo doi (giai ngan 30.6.12) 2 4" xfId="17342"/>
    <cellStyle name="1_Tumorong_Ke hoach 2012 theo doi (giai ngan 30.6.12) 2 4 2" xfId="33670"/>
    <cellStyle name="1_Tumorong_Ke hoach 2012 theo doi (giai ngan 30.6.12) 2 5" xfId="17343"/>
    <cellStyle name="1_Tumorong_Ke hoach 2012 theo doi (giai ngan 30.6.12) 2 5 2" xfId="33671"/>
    <cellStyle name="1_Tumorong_Ke hoach 2012 theo doi (giai ngan 30.6.12) 2 6" xfId="33664"/>
    <cellStyle name="1_Tumorong_Ke hoach 2012 theo doi (giai ngan 30.6.12) 3" xfId="17344"/>
    <cellStyle name="1_Tumorong_Ke hoach 2012 theo doi (giai ngan 30.6.12) 3 2" xfId="17345"/>
    <cellStyle name="1_Tumorong_Ke hoach 2012 theo doi (giai ngan 30.6.12) 3 2 2" xfId="33673"/>
    <cellStyle name="1_Tumorong_Ke hoach 2012 theo doi (giai ngan 30.6.12) 3 3" xfId="17346"/>
    <cellStyle name="1_Tumorong_Ke hoach 2012 theo doi (giai ngan 30.6.12) 3 3 2" xfId="33674"/>
    <cellStyle name="1_Tumorong_Ke hoach 2012 theo doi (giai ngan 30.6.12) 3 4" xfId="17347"/>
    <cellStyle name="1_Tumorong_Ke hoach 2012 theo doi (giai ngan 30.6.12) 3 4 2" xfId="33675"/>
    <cellStyle name="1_Tumorong_Ke hoach 2012 theo doi (giai ngan 30.6.12) 3 5" xfId="33672"/>
    <cellStyle name="1_Tumorong_Ke hoach 2012 theo doi (giai ngan 30.6.12) 4" xfId="17348"/>
    <cellStyle name="1_Tumorong_Ke hoach 2012 theo doi (giai ngan 30.6.12) 4 2" xfId="33676"/>
    <cellStyle name="1_Tumorong_Ke hoach 2012 theo doi (giai ngan 30.6.12) 5" xfId="17349"/>
    <cellStyle name="1_Tumorong_Ke hoach 2012 theo doi (giai ngan 30.6.12) 5 2" xfId="33677"/>
    <cellStyle name="1_Tumorong_Ke hoach 2012 theo doi (giai ngan 30.6.12) 6" xfId="17350"/>
    <cellStyle name="1_Tumorong_Ke hoach 2012 theo doi (giai ngan 30.6.12) 6 2" xfId="33678"/>
    <cellStyle name="1_Tumorong_Ke hoach 2012 theo doi (giai ngan 30.6.12) 7" xfId="33663"/>
    <cellStyle name="1_Worksheet in D: My Documents Ke Hoach KH cac nam Nam 2014 Bao cao ve Ke hoach nam 2014 ( Hoan chinh sau TL voi Bo KH)" xfId="17351"/>
    <cellStyle name="1_Worksheet in D: My Documents Ke Hoach KH cac nam Nam 2014 Bao cao ve Ke hoach nam 2014 ( Hoan chinh sau TL voi Bo KH) 2" xfId="17352"/>
    <cellStyle name="1_Worksheet in D: My Documents Ke Hoach KH cac nam Nam 2014 Bao cao ve Ke hoach nam 2014 ( Hoan chinh sau TL voi Bo KH) 2 2" xfId="17353"/>
    <cellStyle name="1_Worksheet in D: My Documents Ke Hoach KH cac nam Nam 2014 Bao cao ve Ke hoach nam 2014 ( Hoan chinh sau TL voi Bo KH) 2 2 2" xfId="33681"/>
    <cellStyle name="1_Worksheet in D: My Documents Ke Hoach KH cac nam Nam 2014 Bao cao ve Ke hoach nam 2014 ( Hoan chinh sau TL voi Bo KH) 2 3" xfId="17354"/>
    <cellStyle name="1_Worksheet in D: My Documents Ke Hoach KH cac nam Nam 2014 Bao cao ve Ke hoach nam 2014 ( Hoan chinh sau TL voi Bo KH) 2 3 2" xfId="33682"/>
    <cellStyle name="1_Worksheet in D: My Documents Ke Hoach KH cac nam Nam 2014 Bao cao ve Ke hoach nam 2014 ( Hoan chinh sau TL voi Bo KH) 2 4" xfId="17355"/>
    <cellStyle name="1_Worksheet in D: My Documents Ke Hoach KH cac nam Nam 2014 Bao cao ve Ke hoach nam 2014 ( Hoan chinh sau TL voi Bo KH) 2 4 2" xfId="33683"/>
    <cellStyle name="1_Worksheet in D: My Documents Ke Hoach KH cac nam Nam 2014 Bao cao ve Ke hoach nam 2014 ( Hoan chinh sau TL voi Bo KH) 2 5" xfId="33680"/>
    <cellStyle name="1_Worksheet in D: My Documents Ke Hoach KH cac nam Nam 2014 Bao cao ve Ke hoach nam 2014 ( Hoan chinh sau TL voi Bo KH) 3" xfId="17356"/>
    <cellStyle name="1_Worksheet in D: My Documents Ke Hoach KH cac nam Nam 2014 Bao cao ve Ke hoach nam 2014 ( Hoan chinh sau TL voi Bo KH) 3 2" xfId="33684"/>
    <cellStyle name="1_Worksheet in D: My Documents Ke Hoach KH cac nam Nam 2014 Bao cao ve Ke hoach nam 2014 ( Hoan chinh sau TL voi Bo KH) 4" xfId="17357"/>
    <cellStyle name="1_Worksheet in D: My Documents Ke Hoach KH cac nam Nam 2014 Bao cao ve Ke hoach nam 2014 ( Hoan chinh sau TL voi Bo KH) 4 2" xfId="33685"/>
    <cellStyle name="1_Worksheet in D: My Documents Ke Hoach KH cac nam Nam 2014 Bao cao ve Ke hoach nam 2014 ( Hoan chinh sau TL voi Bo KH) 5" xfId="17358"/>
    <cellStyle name="1_Worksheet in D: My Documents Ke Hoach KH cac nam Nam 2014 Bao cao ve Ke hoach nam 2014 ( Hoan chinh sau TL voi Bo KH) 5 2" xfId="33686"/>
    <cellStyle name="1_Worksheet in D: My Documents Ke Hoach KH cac nam Nam 2014 Bao cao ve Ke hoach nam 2014 ( Hoan chinh sau TL voi Bo KH) 6" xfId="33679"/>
    <cellStyle name="1_ÿÿÿÿÿ" xfId="1189"/>
    <cellStyle name="1_ÿÿÿÿÿ 2" xfId="17359"/>
    <cellStyle name="1_ÿÿÿÿÿ 2 2" xfId="17360"/>
    <cellStyle name="1_ÿÿÿÿÿ 2 2 2" xfId="33688"/>
    <cellStyle name="1_ÿÿÿÿÿ 2 3" xfId="17361"/>
    <cellStyle name="1_ÿÿÿÿÿ 2 3 2" xfId="33689"/>
    <cellStyle name="1_ÿÿÿÿÿ 2 4" xfId="17362"/>
    <cellStyle name="1_ÿÿÿÿÿ 2 4 2" xfId="33690"/>
    <cellStyle name="1_ÿÿÿÿÿ 2 5" xfId="33687"/>
    <cellStyle name="1_ÿÿÿÿÿ 3" xfId="17363"/>
    <cellStyle name="1_ÿÿÿÿÿ 3 2" xfId="33691"/>
    <cellStyle name="1_ÿÿÿÿÿ 4" xfId="17364"/>
    <cellStyle name="1_ÿÿÿÿÿ 4 2" xfId="33692"/>
    <cellStyle name="1_ÿÿÿÿÿ 5" xfId="17365"/>
    <cellStyle name="1_ÿÿÿÿÿ 5 2" xfId="33693"/>
    <cellStyle name="1_ÿÿÿÿÿ_Bao cao tinh hinh thuc hien KH 2009 den 31-01-10" xfId="17366"/>
    <cellStyle name="1_ÿÿÿÿÿ_Bao cao tinh hinh thuc hien KH 2009 den 31-01-10 2" xfId="17367"/>
    <cellStyle name="1_ÿÿÿÿÿ_Bao cao tinh hinh thuc hien KH 2009 den 31-01-10 2 2" xfId="17368"/>
    <cellStyle name="1_ÿÿÿÿÿ_Bao cao tinh hinh thuc hien KH 2009 den 31-01-10 2 2 2" xfId="17369"/>
    <cellStyle name="1_ÿÿÿÿÿ_Bao cao tinh hinh thuc hien KH 2009 den 31-01-10 2 2 2 2" xfId="33697"/>
    <cellStyle name="1_ÿÿÿÿÿ_Bao cao tinh hinh thuc hien KH 2009 den 31-01-10 2 2 3" xfId="17370"/>
    <cellStyle name="1_ÿÿÿÿÿ_Bao cao tinh hinh thuc hien KH 2009 den 31-01-10 2 2 3 2" xfId="33698"/>
    <cellStyle name="1_ÿÿÿÿÿ_Bao cao tinh hinh thuc hien KH 2009 den 31-01-10 2 2 4" xfId="17371"/>
    <cellStyle name="1_ÿÿÿÿÿ_Bao cao tinh hinh thuc hien KH 2009 den 31-01-10 2 2 4 2" xfId="33699"/>
    <cellStyle name="1_ÿÿÿÿÿ_Bao cao tinh hinh thuc hien KH 2009 den 31-01-10 2 2 5" xfId="33696"/>
    <cellStyle name="1_ÿÿÿÿÿ_Bao cao tinh hinh thuc hien KH 2009 den 31-01-10 2 3" xfId="17372"/>
    <cellStyle name="1_ÿÿÿÿÿ_Bao cao tinh hinh thuc hien KH 2009 den 31-01-10 2 3 2" xfId="33700"/>
    <cellStyle name="1_ÿÿÿÿÿ_Bao cao tinh hinh thuc hien KH 2009 den 31-01-10 2 4" xfId="17373"/>
    <cellStyle name="1_ÿÿÿÿÿ_Bao cao tinh hinh thuc hien KH 2009 den 31-01-10 2 4 2" xfId="33701"/>
    <cellStyle name="1_ÿÿÿÿÿ_Bao cao tinh hinh thuc hien KH 2009 den 31-01-10 2 5" xfId="17374"/>
    <cellStyle name="1_ÿÿÿÿÿ_Bao cao tinh hinh thuc hien KH 2009 den 31-01-10 2 5 2" xfId="33702"/>
    <cellStyle name="1_ÿÿÿÿÿ_Bao cao tinh hinh thuc hien KH 2009 den 31-01-10 2 6" xfId="33695"/>
    <cellStyle name="1_ÿÿÿÿÿ_Bao cao tinh hinh thuc hien KH 2009 den 31-01-10 3" xfId="17375"/>
    <cellStyle name="1_ÿÿÿÿÿ_Bao cao tinh hinh thuc hien KH 2009 den 31-01-10 3 2" xfId="17376"/>
    <cellStyle name="1_ÿÿÿÿÿ_Bao cao tinh hinh thuc hien KH 2009 den 31-01-10 3 2 2" xfId="33704"/>
    <cellStyle name="1_ÿÿÿÿÿ_Bao cao tinh hinh thuc hien KH 2009 den 31-01-10 3 3" xfId="17377"/>
    <cellStyle name="1_ÿÿÿÿÿ_Bao cao tinh hinh thuc hien KH 2009 den 31-01-10 3 3 2" xfId="33705"/>
    <cellStyle name="1_ÿÿÿÿÿ_Bao cao tinh hinh thuc hien KH 2009 den 31-01-10 3 4" xfId="17378"/>
    <cellStyle name="1_ÿÿÿÿÿ_Bao cao tinh hinh thuc hien KH 2009 den 31-01-10 3 4 2" xfId="33706"/>
    <cellStyle name="1_ÿÿÿÿÿ_Bao cao tinh hinh thuc hien KH 2009 den 31-01-10 3 5" xfId="33703"/>
    <cellStyle name="1_ÿÿÿÿÿ_Bao cao tinh hinh thuc hien KH 2009 den 31-01-10 4" xfId="17379"/>
    <cellStyle name="1_ÿÿÿÿÿ_Bao cao tinh hinh thuc hien KH 2009 den 31-01-10 4 2" xfId="33707"/>
    <cellStyle name="1_ÿÿÿÿÿ_Bao cao tinh hinh thuc hien KH 2009 den 31-01-10 5" xfId="17380"/>
    <cellStyle name="1_ÿÿÿÿÿ_Bao cao tinh hinh thuc hien KH 2009 den 31-01-10 5 2" xfId="33708"/>
    <cellStyle name="1_ÿÿÿÿÿ_Bao cao tinh hinh thuc hien KH 2009 den 31-01-10 6" xfId="17381"/>
    <cellStyle name="1_ÿÿÿÿÿ_Bao cao tinh hinh thuc hien KH 2009 den 31-01-10 6 2" xfId="33709"/>
    <cellStyle name="1_ÿÿÿÿÿ_Bao cao tinh hinh thuc hien KH 2009 den 31-01-10 7" xfId="33694"/>
    <cellStyle name="1_ÿÿÿÿÿ_Bao cao tinh hinh thuc hien KH 2009 den 31-01-10_BC von DTPT 6 thang 2012" xfId="17382"/>
    <cellStyle name="1_ÿÿÿÿÿ_Bao cao tinh hinh thuc hien KH 2009 den 31-01-10_BC von DTPT 6 thang 2012 2" xfId="17383"/>
    <cellStyle name="1_ÿÿÿÿÿ_Bao cao tinh hinh thuc hien KH 2009 den 31-01-10_BC von DTPT 6 thang 2012 2 2" xfId="17384"/>
    <cellStyle name="1_ÿÿÿÿÿ_Bao cao tinh hinh thuc hien KH 2009 den 31-01-10_BC von DTPT 6 thang 2012 2 2 2" xfId="17385"/>
    <cellStyle name="1_ÿÿÿÿÿ_Bao cao tinh hinh thuc hien KH 2009 den 31-01-10_BC von DTPT 6 thang 2012 2 2 2 2" xfId="33713"/>
    <cellStyle name="1_ÿÿÿÿÿ_Bao cao tinh hinh thuc hien KH 2009 den 31-01-10_BC von DTPT 6 thang 2012 2 2 3" xfId="17386"/>
    <cellStyle name="1_ÿÿÿÿÿ_Bao cao tinh hinh thuc hien KH 2009 den 31-01-10_BC von DTPT 6 thang 2012 2 2 3 2" xfId="33714"/>
    <cellStyle name="1_ÿÿÿÿÿ_Bao cao tinh hinh thuc hien KH 2009 den 31-01-10_BC von DTPT 6 thang 2012 2 2 4" xfId="17387"/>
    <cellStyle name="1_ÿÿÿÿÿ_Bao cao tinh hinh thuc hien KH 2009 den 31-01-10_BC von DTPT 6 thang 2012 2 2 4 2" xfId="33715"/>
    <cellStyle name="1_ÿÿÿÿÿ_Bao cao tinh hinh thuc hien KH 2009 den 31-01-10_BC von DTPT 6 thang 2012 2 2 5" xfId="33712"/>
    <cellStyle name="1_ÿÿÿÿÿ_Bao cao tinh hinh thuc hien KH 2009 den 31-01-10_BC von DTPT 6 thang 2012 2 3" xfId="17388"/>
    <cellStyle name="1_ÿÿÿÿÿ_Bao cao tinh hinh thuc hien KH 2009 den 31-01-10_BC von DTPT 6 thang 2012 2 3 2" xfId="33716"/>
    <cellStyle name="1_ÿÿÿÿÿ_Bao cao tinh hinh thuc hien KH 2009 den 31-01-10_BC von DTPT 6 thang 2012 2 4" xfId="17389"/>
    <cellStyle name="1_ÿÿÿÿÿ_Bao cao tinh hinh thuc hien KH 2009 den 31-01-10_BC von DTPT 6 thang 2012 2 4 2" xfId="33717"/>
    <cellStyle name="1_ÿÿÿÿÿ_Bao cao tinh hinh thuc hien KH 2009 den 31-01-10_BC von DTPT 6 thang 2012 2 5" xfId="17390"/>
    <cellStyle name="1_ÿÿÿÿÿ_Bao cao tinh hinh thuc hien KH 2009 den 31-01-10_BC von DTPT 6 thang 2012 2 5 2" xfId="33718"/>
    <cellStyle name="1_ÿÿÿÿÿ_Bao cao tinh hinh thuc hien KH 2009 den 31-01-10_BC von DTPT 6 thang 2012 2 6" xfId="33711"/>
    <cellStyle name="1_ÿÿÿÿÿ_Bao cao tinh hinh thuc hien KH 2009 den 31-01-10_BC von DTPT 6 thang 2012 3" xfId="17391"/>
    <cellStyle name="1_ÿÿÿÿÿ_Bao cao tinh hinh thuc hien KH 2009 den 31-01-10_BC von DTPT 6 thang 2012 3 2" xfId="17392"/>
    <cellStyle name="1_ÿÿÿÿÿ_Bao cao tinh hinh thuc hien KH 2009 den 31-01-10_BC von DTPT 6 thang 2012 3 2 2" xfId="33720"/>
    <cellStyle name="1_ÿÿÿÿÿ_Bao cao tinh hinh thuc hien KH 2009 den 31-01-10_BC von DTPT 6 thang 2012 3 3" xfId="17393"/>
    <cellStyle name="1_ÿÿÿÿÿ_Bao cao tinh hinh thuc hien KH 2009 den 31-01-10_BC von DTPT 6 thang 2012 3 3 2" xfId="33721"/>
    <cellStyle name="1_ÿÿÿÿÿ_Bao cao tinh hinh thuc hien KH 2009 den 31-01-10_BC von DTPT 6 thang 2012 3 4" xfId="17394"/>
    <cellStyle name="1_ÿÿÿÿÿ_Bao cao tinh hinh thuc hien KH 2009 den 31-01-10_BC von DTPT 6 thang 2012 3 4 2" xfId="33722"/>
    <cellStyle name="1_ÿÿÿÿÿ_Bao cao tinh hinh thuc hien KH 2009 den 31-01-10_BC von DTPT 6 thang 2012 3 5" xfId="33719"/>
    <cellStyle name="1_ÿÿÿÿÿ_Bao cao tinh hinh thuc hien KH 2009 den 31-01-10_BC von DTPT 6 thang 2012 4" xfId="17395"/>
    <cellStyle name="1_ÿÿÿÿÿ_Bao cao tinh hinh thuc hien KH 2009 den 31-01-10_BC von DTPT 6 thang 2012 4 2" xfId="33723"/>
    <cellStyle name="1_ÿÿÿÿÿ_Bao cao tinh hinh thuc hien KH 2009 den 31-01-10_BC von DTPT 6 thang 2012 5" xfId="17396"/>
    <cellStyle name="1_ÿÿÿÿÿ_Bao cao tinh hinh thuc hien KH 2009 den 31-01-10_BC von DTPT 6 thang 2012 5 2" xfId="33724"/>
    <cellStyle name="1_ÿÿÿÿÿ_Bao cao tinh hinh thuc hien KH 2009 den 31-01-10_BC von DTPT 6 thang 2012 6" xfId="17397"/>
    <cellStyle name="1_ÿÿÿÿÿ_Bao cao tinh hinh thuc hien KH 2009 den 31-01-10_BC von DTPT 6 thang 2012 6 2" xfId="33725"/>
    <cellStyle name="1_ÿÿÿÿÿ_Bao cao tinh hinh thuc hien KH 2009 den 31-01-10_BC von DTPT 6 thang 2012 7" xfId="33710"/>
    <cellStyle name="1_ÿÿÿÿÿ_Bao cao tinh hinh thuc hien KH 2009 den 31-01-10_Bieu du thao QD von ho tro co MT" xfId="17398"/>
    <cellStyle name="1_ÿÿÿÿÿ_Bao cao tinh hinh thuc hien KH 2009 den 31-01-10_Bieu du thao QD von ho tro co MT 2" xfId="17399"/>
    <cellStyle name="1_ÿÿÿÿÿ_Bao cao tinh hinh thuc hien KH 2009 den 31-01-10_Bieu du thao QD von ho tro co MT 2 2" xfId="17400"/>
    <cellStyle name="1_ÿÿÿÿÿ_Bao cao tinh hinh thuc hien KH 2009 den 31-01-10_Bieu du thao QD von ho tro co MT 2 2 2" xfId="17401"/>
    <cellStyle name="1_ÿÿÿÿÿ_Bao cao tinh hinh thuc hien KH 2009 den 31-01-10_Bieu du thao QD von ho tro co MT 2 2 2 2" xfId="33729"/>
    <cellStyle name="1_ÿÿÿÿÿ_Bao cao tinh hinh thuc hien KH 2009 den 31-01-10_Bieu du thao QD von ho tro co MT 2 2 3" xfId="17402"/>
    <cellStyle name="1_ÿÿÿÿÿ_Bao cao tinh hinh thuc hien KH 2009 den 31-01-10_Bieu du thao QD von ho tro co MT 2 2 3 2" xfId="33730"/>
    <cellStyle name="1_ÿÿÿÿÿ_Bao cao tinh hinh thuc hien KH 2009 den 31-01-10_Bieu du thao QD von ho tro co MT 2 2 4" xfId="17403"/>
    <cellStyle name="1_ÿÿÿÿÿ_Bao cao tinh hinh thuc hien KH 2009 den 31-01-10_Bieu du thao QD von ho tro co MT 2 2 4 2" xfId="33731"/>
    <cellStyle name="1_ÿÿÿÿÿ_Bao cao tinh hinh thuc hien KH 2009 den 31-01-10_Bieu du thao QD von ho tro co MT 2 2 5" xfId="33728"/>
    <cellStyle name="1_ÿÿÿÿÿ_Bao cao tinh hinh thuc hien KH 2009 den 31-01-10_Bieu du thao QD von ho tro co MT 2 3" xfId="17404"/>
    <cellStyle name="1_ÿÿÿÿÿ_Bao cao tinh hinh thuc hien KH 2009 den 31-01-10_Bieu du thao QD von ho tro co MT 2 3 2" xfId="33732"/>
    <cellStyle name="1_ÿÿÿÿÿ_Bao cao tinh hinh thuc hien KH 2009 den 31-01-10_Bieu du thao QD von ho tro co MT 2 4" xfId="17405"/>
    <cellStyle name="1_ÿÿÿÿÿ_Bao cao tinh hinh thuc hien KH 2009 den 31-01-10_Bieu du thao QD von ho tro co MT 2 4 2" xfId="33733"/>
    <cellStyle name="1_ÿÿÿÿÿ_Bao cao tinh hinh thuc hien KH 2009 den 31-01-10_Bieu du thao QD von ho tro co MT 2 5" xfId="17406"/>
    <cellStyle name="1_ÿÿÿÿÿ_Bao cao tinh hinh thuc hien KH 2009 den 31-01-10_Bieu du thao QD von ho tro co MT 2 5 2" xfId="33734"/>
    <cellStyle name="1_ÿÿÿÿÿ_Bao cao tinh hinh thuc hien KH 2009 den 31-01-10_Bieu du thao QD von ho tro co MT 2 6" xfId="33727"/>
    <cellStyle name="1_ÿÿÿÿÿ_Bao cao tinh hinh thuc hien KH 2009 den 31-01-10_Bieu du thao QD von ho tro co MT 3" xfId="17407"/>
    <cellStyle name="1_ÿÿÿÿÿ_Bao cao tinh hinh thuc hien KH 2009 den 31-01-10_Bieu du thao QD von ho tro co MT 3 2" xfId="17408"/>
    <cellStyle name="1_ÿÿÿÿÿ_Bao cao tinh hinh thuc hien KH 2009 den 31-01-10_Bieu du thao QD von ho tro co MT 3 2 2" xfId="33736"/>
    <cellStyle name="1_ÿÿÿÿÿ_Bao cao tinh hinh thuc hien KH 2009 den 31-01-10_Bieu du thao QD von ho tro co MT 3 3" xfId="17409"/>
    <cellStyle name="1_ÿÿÿÿÿ_Bao cao tinh hinh thuc hien KH 2009 den 31-01-10_Bieu du thao QD von ho tro co MT 3 3 2" xfId="33737"/>
    <cellStyle name="1_ÿÿÿÿÿ_Bao cao tinh hinh thuc hien KH 2009 den 31-01-10_Bieu du thao QD von ho tro co MT 3 4" xfId="17410"/>
    <cellStyle name="1_ÿÿÿÿÿ_Bao cao tinh hinh thuc hien KH 2009 den 31-01-10_Bieu du thao QD von ho tro co MT 3 4 2" xfId="33738"/>
    <cellStyle name="1_ÿÿÿÿÿ_Bao cao tinh hinh thuc hien KH 2009 den 31-01-10_Bieu du thao QD von ho tro co MT 3 5" xfId="33735"/>
    <cellStyle name="1_ÿÿÿÿÿ_Bao cao tinh hinh thuc hien KH 2009 den 31-01-10_Bieu du thao QD von ho tro co MT 4" xfId="17411"/>
    <cellStyle name="1_ÿÿÿÿÿ_Bao cao tinh hinh thuc hien KH 2009 den 31-01-10_Bieu du thao QD von ho tro co MT 4 2" xfId="33739"/>
    <cellStyle name="1_ÿÿÿÿÿ_Bao cao tinh hinh thuc hien KH 2009 den 31-01-10_Bieu du thao QD von ho tro co MT 5" xfId="17412"/>
    <cellStyle name="1_ÿÿÿÿÿ_Bao cao tinh hinh thuc hien KH 2009 den 31-01-10_Bieu du thao QD von ho tro co MT 5 2" xfId="33740"/>
    <cellStyle name="1_ÿÿÿÿÿ_Bao cao tinh hinh thuc hien KH 2009 den 31-01-10_Bieu du thao QD von ho tro co MT 6" xfId="17413"/>
    <cellStyle name="1_ÿÿÿÿÿ_Bao cao tinh hinh thuc hien KH 2009 den 31-01-10_Bieu du thao QD von ho tro co MT 6 2" xfId="33741"/>
    <cellStyle name="1_ÿÿÿÿÿ_Bao cao tinh hinh thuc hien KH 2009 den 31-01-10_Bieu du thao QD von ho tro co MT 7" xfId="33726"/>
    <cellStyle name="1_ÿÿÿÿÿ_Bao cao tinh hinh thuc hien KH 2009 den 31-01-10_Ke hoach 2012 (theo doi)" xfId="17414"/>
    <cellStyle name="1_ÿÿÿÿÿ_Bao cao tinh hinh thuc hien KH 2009 den 31-01-10_Ke hoach 2012 (theo doi) 2" xfId="17415"/>
    <cellStyle name="1_ÿÿÿÿÿ_Bao cao tinh hinh thuc hien KH 2009 den 31-01-10_Ke hoach 2012 (theo doi) 2 2" xfId="17416"/>
    <cellStyle name="1_ÿÿÿÿÿ_Bao cao tinh hinh thuc hien KH 2009 den 31-01-10_Ke hoach 2012 (theo doi) 2 2 2" xfId="17417"/>
    <cellStyle name="1_ÿÿÿÿÿ_Bao cao tinh hinh thuc hien KH 2009 den 31-01-10_Ke hoach 2012 (theo doi) 2 2 2 2" xfId="33745"/>
    <cellStyle name="1_ÿÿÿÿÿ_Bao cao tinh hinh thuc hien KH 2009 den 31-01-10_Ke hoach 2012 (theo doi) 2 2 3" xfId="17418"/>
    <cellStyle name="1_ÿÿÿÿÿ_Bao cao tinh hinh thuc hien KH 2009 den 31-01-10_Ke hoach 2012 (theo doi) 2 2 3 2" xfId="33746"/>
    <cellStyle name="1_ÿÿÿÿÿ_Bao cao tinh hinh thuc hien KH 2009 den 31-01-10_Ke hoach 2012 (theo doi) 2 2 4" xfId="17419"/>
    <cellStyle name="1_ÿÿÿÿÿ_Bao cao tinh hinh thuc hien KH 2009 den 31-01-10_Ke hoach 2012 (theo doi) 2 2 4 2" xfId="33747"/>
    <cellStyle name="1_ÿÿÿÿÿ_Bao cao tinh hinh thuc hien KH 2009 den 31-01-10_Ke hoach 2012 (theo doi) 2 2 5" xfId="33744"/>
    <cellStyle name="1_ÿÿÿÿÿ_Bao cao tinh hinh thuc hien KH 2009 den 31-01-10_Ke hoach 2012 (theo doi) 2 3" xfId="17420"/>
    <cellStyle name="1_ÿÿÿÿÿ_Bao cao tinh hinh thuc hien KH 2009 den 31-01-10_Ke hoach 2012 (theo doi) 2 3 2" xfId="33748"/>
    <cellStyle name="1_ÿÿÿÿÿ_Bao cao tinh hinh thuc hien KH 2009 den 31-01-10_Ke hoach 2012 (theo doi) 2 4" xfId="17421"/>
    <cellStyle name="1_ÿÿÿÿÿ_Bao cao tinh hinh thuc hien KH 2009 den 31-01-10_Ke hoach 2012 (theo doi) 2 4 2" xfId="33749"/>
    <cellStyle name="1_ÿÿÿÿÿ_Bao cao tinh hinh thuc hien KH 2009 den 31-01-10_Ke hoach 2012 (theo doi) 2 5" xfId="17422"/>
    <cellStyle name="1_ÿÿÿÿÿ_Bao cao tinh hinh thuc hien KH 2009 den 31-01-10_Ke hoach 2012 (theo doi) 2 5 2" xfId="33750"/>
    <cellStyle name="1_ÿÿÿÿÿ_Bao cao tinh hinh thuc hien KH 2009 den 31-01-10_Ke hoach 2012 (theo doi) 2 6" xfId="33743"/>
    <cellStyle name="1_ÿÿÿÿÿ_Bao cao tinh hinh thuc hien KH 2009 den 31-01-10_Ke hoach 2012 (theo doi) 3" xfId="17423"/>
    <cellStyle name="1_ÿÿÿÿÿ_Bao cao tinh hinh thuc hien KH 2009 den 31-01-10_Ke hoach 2012 (theo doi) 3 2" xfId="17424"/>
    <cellStyle name="1_ÿÿÿÿÿ_Bao cao tinh hinh thuc hien KH 2009 den 31-01-10_Ke hoach 2012 (theo doi) 3 2 2" xfId="33752"/>
    <cellStyle name="1_ÿÿÿÿÿ_Bao cao tinh hinh thuc hien KH 2009 den 31-01-10_Ke hoach 2012 (theo doi) 3 3" xfId="17425"/>
    <cellStyle name="1_ÿÿÿÿÿ_Bao cao tinh hinh thuc hien KH 2009 den 31-01-10_Ke hoach 2012 (theo doi) 3 3 2" xfId="33753"/>
    <cellStyle name="1_ÿÿÿÿÿ_Bao cao tinh hinh thuc hien KH 2009 den 31-01-10_Ke hoach 2012 (theo doi) 3 4" xfId="17426"/>
    <cellStyle name="1_ÿÿÿÿÿ_Bao cao tinh hinh thuc hien KH 2009 den 31-01-10_Ke hoach 2012 (theo doi) 3 4 2" xfId="33754"/>
    <cellStyle name="1_ÿÿÿÿÿ_Bao cao tinh hinh thuc hien KH 2009 den 31-01-10_Ke hoach 2012 (theo doi) 3 5" xfId="33751"/>
    <cellStyle name="1_ÿÿÿÿÿ_Bao cao tinh hinh thuc hien KH 2009 den 31-01-10_Ke hoach 2012 (theo doi) 4" xfId="17427"/>
    <cellStyle name="1_ÿÿÿÿÿ_Bao cao tinh hinh thuc hien KH 2009 den 31-01-10_Ke hoach 2012 (theo doi) 4 2" xfId="33755"/>
    <cellStyle name="1_ÿÿÿÿÿ_Bao cao tinh hinh thuc hien KH 2009 den 31-01-10_Ke hoach 2012 (theo doi) 5" xfId="17428"/>
    <cellStyle name="1_ÿÿÿÿÿ_Bao cao tinh hinh thuc hien KH 2009 den 31-01-10_Ke hoach 2012 (theo doi) 5 2" xfId="33756"/>
    <cellStyle name="1_ÿÿÿÿÿ_Bao cao tinh hinh thuc hien KH 2009 den 31-01-10_Ke hoach 2012 (theo doi) 6" xfId="17429"/>
    <cellStyle name="1_ÿÿÿÿÿ_Bao cao tinh hinh thuc hien KH 2009 den 31-01-10_Ke hoach 2012 (theo doi) 6 2" xfId="33757"/>
    <cellStyle name="1_ÿÿÿÿÿ_Bao cao tinh hinh thuc hien KH 2009 den 31-01-10_Ke hoach 2012 (theo doi) 7" xfId="33742"/>
    <cellStyle name="1_ÿÿÿÿÿ_Bao cao tinh hinh thuc hien KH 2009 den 31-01-10_Ke hoach 2012 theo doi (giai ngan 30.6.12)" xfId="17430"/>
    <cellStyle name="1_ÿÿÿÿÿ_Bao cao tinh hinh thuc hien KH 2009 den 31-01-10_Ke hoach 2012 theo doi (giai ngan 30.6.12) 2" xfId="17431"/>
    <cellStyle name="1_ÿÿÿÿÿ_Bao cao tinh hinh thuc hien KH 2009 den 31-01-10_Ke hoach 2012 theo doi (giai ngan 30.6.12) 2 2" xfId="17432"/>
    <cellStyle name="1_ÿÿÿÿÿ_Bao cao tinh hinh thuc hien KH 2009 den 31-01-10_Ke hoach 2012 theo doi (giai ngan 30.6.12) 2 2 2" xfId="17433"/>
    <cellStyle name="1_ÿÿÿÿÿ_Bao cao tinh hinh thuc hien KH 2009 den 31-01-10_Ke hoach 2012 theo doi (giai ngan 30.6.12) 2 2 2 2" xfId="33761"/>
    <cellStyle name="1_ÿÿÿÿÿ_Bao cao tinh hinh thuc hien KH 2009 den 31-01-10_Ke hoach 2012 theo doi (giai ngan 30.6.12) 2 2 3" xfId="17434"/>
    <cellStyle name="1_ÿÿÿÿÿ_Bao cao tinh hinh thuc hien KH 2009 den 31-01-10_Ke hoach 2012 theo doi (giai ngan 30.6.12) 2 2 3 2" xfId="33762"/>
    <cellStyle name="1_ÿÿÿÿÿ_Bao cao tinh hinh thuc hien KH 2009 den 31-01-10_Ke hoach 2012 theo doi (giai ngan 30.6.12) 2 2 4" xfId="17435"/>
    <cellStyle name="1_ÿÿÿÿÿ_Bao cao tinh hinh thuc hien KH 2009 den 31-01-10_Ke hoach 2012 theo doi (giai ngan 30.6.12) 2 2 4 2" xfId="33763"/>
    <cellStyle name="1_ÿÿÿÿÿ_Bao cao tinh hinh thuc hien KH 2009 den 31-01-10_Ke hoach 2012 theo doi (giai ngan 30.6.12) 2 2 5" xfId="33760"/>
    <cellStyle name="1_ÿÿÿÿÿ_Bao cao tinh hinh thuc hien KH 2009 den 31-01-10_Ke hoach 2012 theo doi (giai ngan 30.6.12) 2 3" xfId="17436"/>
    <cellStyle name="1_ÿÿÿÿÿ_Bao cao tinh hinh thuc hien KH 2009 den 31-01-10_Ke hoach 2012 theo doi (giai ngan 30.6.12) 2 3 2" xfId="33764"/>
    <cellStyle name="1_ÿÿÿÿÿ_Bao cao tinh hinh thuc hien KH 2009 den 31-01-10_Ke hoach 2012 theo doi (giai ngan 30.6.12) 2 4" xfId="17437"/>
    <cellStyle name="1_ÿÿÿÿÿ_Bao cao tinh hinh thuc hien KH 2009 den 31-01-10_Ke hoach 2012 theo doi (giai ngan 30.6.12) 2 4 2" xfId="33765"/>
    <cellStyle name="1_ÿÿÿÿÿ_Bao cao tinh hinh thuc hien KH 2009 den 31-01-10_Ke hoach 2012 theo doi (giai ngan 30.6.12) 2 5" xfId="17438"/>
    <cellStyle name="1_ÿÿÿÿÿ_Bao cao tinh hinh thuc hien KH 2009 den 31-01-10_Ke hoach 2012 theo doi (giai ngan 30.6.12) 2 5 2" xfId="33766"/>
    <cellStyle name="1_ÿÿÿÿÿ_Bao cao tinh hinh thuc hien KH 2009 den 31-01-10_Ke hoach 2012 theo doi (giai ngan 30.6.12) 2 6" xfId="33759"/>
    <cellStyle name="1_ÿÿÿÿÿ_Bao cao tinh hinh thuc hien KH 2009 den 31-01-10_Ke hoach 2012 theo doi (giai ngan 30.6.12) 3" xfId="17439"/>
    <cellStyle name="1_ÿÿÿÿÿ_Bao cao tinh hinh thuc hien KH 2009 den 31-01-10_Ke hoach 2012 theo doi (giai ngan 30.6.12) 3 2" xfId="17440"/>
    <cellStyle name="1_ÿÿÿÿÿ_Bao cao tinh hinh thuc hien KH 2009 den 31-01-10_Ke hoach 2012 theo doi (giai ngan 30.6.12) 3 2 2" xfId="33768"/>
    <cellStyle name="1_ÿÿÿÿÿ_Bao cao tinh hinh thuc hien KH 2009 den 31-01-10_Ke hoach 2012 theo doi (giai ngan 30.6.12) 3 3" xfId="17441"/>
    <cellStyle name="1_ÿÿÿÿÿ_Bao cao tinh hinh thuc hien KH 2009 den 31-01-10_Ke hoach 2012 theo doi (giai ngan 30.6.12) 3 3 2" xfId="33769"/>
    <cellStyle name="1_ÿÿÿÿÿ_Bao cao tinh hinh thuc hien KH 2009 den 31-01-10_Ke hoach 2012 theo doi (giai ngan 30.6.12) 3 4" xfId="17442"/>
    <cellStyle name="1_ÿÿÿÿÿ_Bao cao tinh hinh thuc hien KH 2009 den 31-01-10_Ke hoach 2012 theo doi (giai ngan 30.6.12) 3 4 2" xfId="33770"/>
    <cellStyle name="1_ÿÿÿÿÿ_Bao cao tinh hinh thuc hien KH 2009 den 31-01-10_Ke hoach 2012 theo doi (giai ngan 30.6.12) 3 5" xfId="33767"/>
    <cellStyle name="1_ÿÿÿÿÿ_Bao cao tinh hinh thuc hien KH 2009 den 31-01-10_Ke hoach 2012 theo doi (giai ngan 30.6.12) 4" xfId="17443"/>
    <cellStyle name="1_ÿÿÿÿÿ_Bao cao tinh hinh thuc hien KH 2009 den 31-01-10_Ke hoach 2012 theo doi (giai ngan 30.6.12) 4 2" xfId="33771"/>
    <cellStyle name="1_ÿÿÿÿÿ_Bao cao tinh hinh thuc hien KH 2009 den 31-01-10_Ke hoach 2012 theo doi (giai ngan 30.6.12) 5" xfId="17444"/>
    <cellStyle name="1_ÿÿÿÿÿ_Bao cao tinh hinh thuc hien KH 2009 den 31-01-10_Ke hoach 2012 theo doi (giai ngan 30.6.12) 5 2" xfId="33772"/>
    <cellStyle name="1_ÿÿÿÿÿ_Bao cao tinh hinh thuc hien KH 2009 den 31-01-10_Ke hoach 2012 theo doi (giai ngan 30.6.12) 6" xfId="17445"/>
    <cellStyle name="1_ÿÿÿÿÿ_Bao cao tinh hinh thuc hien KH 2009 den 31-01-10_Ke hoach 2012 theo doi (giai ngan 30.6.12) 6 2" xfId="33773"/>
    <cellStyle name="1_ÿÿÿÿÿ_Bao cao tinh hinh thuc hien KH 2009 den 31-01-10_Ke hoach 2012 theo doi (giai ngan 30.6.12) 7" xfId="33758"/>
    <cellStyle name="1_ÿÿÿÿÿ_BC von DTPT 6 thang 2012" xfId="17446"/>
    <cellStyle name="1_ÿÿÿÿÿ_BC von DTPT 6 thang 2012 2" xfId="17447"/>
    <cellStyle name="1_ÿÿÿÿÿ_BC von DTPT 6 thang 2012 2 2" xfId="17448"/>
    <cellStyle name="1_ÿÿÿÿÿ_BC von DTPT 6 thang 2012 2 2 2" xfId="33776"/>
    <cellStyle name="1_ÿÿÿÿÿ_BC von DTPT 6 thang 2012 2 3" xfId="17449"/>
    <cellStyle name="1_ÿÿÿÿÿ_BC von DTPT 6 thang 2012 2 3 2" xfId="33777"/>
    <cellStyle name="1_ÿÿÿÿÿ_BC von DTPT 6 thang 2012 2 4" xfId="17450"/>
    <cellStyle name="1_ÿÿÿÿÿ_BC von DTPT 6 thang 2012 2 4 2" xfId="33778"/>
    <cellStyle name="1_ÿÿÿÿÿ_BC von DTPT 6 thang 2012 2 5" xfId="33775"/>
    <cellStyle name="1_ÿÿÿÿÿ_BC von DTPT 6 thang 2012 3" xfId="17451"/>
    <cellStyle name="1_ÿÿÿÿÿ_BC von DTPT 6 thang 2012 3 2" xfId="33779"/>
    <cellStyle name="1_ÿÿÿÿÿ_BC von DTPT 6 thang 2012 4" xfId="17452"/>
    <cellStyle name="1_ÿÿÿÿÿ_BC von DTPT 6 thang 2012 4 2" xfId="33780"/>
    <cellStyle name="1_ÿÿÿÿÿ_BC von DTPT 6 thang 2012 5" xfId="17453"/>
    <cellStyle name="1_ÿÿÿÿÿ_BC von DTPT 6 thang 2012 5 2" xfId="33781"/>
    <cellStyle name="1_ÿÿÿÿÿ_BC von DTPT 6 thang 2012 6" xfId="33774"/>
    <cellStyle name="1_ÿÿÿÿÿ_Bieu du thao QD von ho tro co MT" xfId="17454"/>
    <cellStyle name="1_ÿÿÿÿÿ_Bieu du thao QD von ho tro co MT 2" xfId="17455"/>
    <cellStyle name="1_ÿÿÿÿÿ_Bieu du thao QD von ho tro co MT 2 2" xfId="17456"/>
    <cellStyle name="1_ÿÿÿÿÿ_Bieu du thao QD von ho tro co MT 2 2 2" xfId="33784"/>
    <cellStyle name="1_ÿÿÿÿÿ_Bieu du thao QD von ho tro co MT 2 3" xfId="17457"/>
    <cellStyle name="1_ÿÿÿÿÿ_Bieu du thao QD von ho tro co MT 2 3 2" xfId="33785"/>
    <cellStyle name="1_ÿÿÿÿÿ_Bieu du thao QD von ho tro co MT 2 4" xfId="17458"/>
    <cellStyle name="1_ÿÿÿÿÿ_Bieu du thao QD von ho tro co MT 2 4 2" xfId="33786"/>
    <cellStyle name="1_ÿÿÿÿÿ_Bieu du thao QD von ho tro co MT 2 5" xfId="33783"/>
    <cellStyle name="1_ÿÿÿÿÿ_Bieu du thao QD von ho tro co MT 3" xfId="17459"/>
    <cellStyle name="1_ÿÿÿÿÿ_Bieu du thao QD von ho tro co MT 3 2" xfId="33787"/>
    <cellStyle name="1_ÿÿÿÿÿ_Bieu du thao QD von ho tro co MT 4" xfId="17460"/>
    <cellStyle name="1_ÿÿÿÿÿ_Bieu du thao QD von ho tro co MT 4 2" xfId="33788"/>
    <cellStyle name="1_ÿÿÿÿÿ_Bieu du thao QD von ho tro co MT 5" xfId="17461"/>
    <cellStyle name="1_ÿÿÿÿÿ_Bieu du thao QD von ho tro co MT 5 2" xfId="33789"/>
    <cellStyle name="1_ÿÿÿÿÿ_Bieu du thao QD von ho tro co MT 6" xfId="33782"/>
    <cellStyle name="1_ÿÿÿÿÿ_Bieu tong hop nhu cau ung 2011 da chon loc -Mien nui" xfId="1190"/>
    <cellStyle name="1_ÿÿÿÿÿ_Bieu tong hop nhu cau ung 2011 da chon loc -Mien nui 2" xfId="1191"/>
    <cellStyle name="1_ÿÿÿÿÿ_Bieu tong hop nhu cau ung 2011 da chon loc -Mien nui 2 2" xfId="5193"/>
    <cellStyle name="1_ÿÿÿÿÿ_Bieu tong hop nhu cau ung 2011 da chon loc -Mien nui 2 2 2" xfId="22033"/>
    <cellStyle name="1_ÿÿÿÿÿ_Bieu tong hop nhu cau ung 2011 da chon loc -Mien nui 2 3" xfId="20538"/>
    <cellStyle name="1_ÿÿÿÿÿ_Bieu tong hop nhu cau ung 2011 da chon loc -Mien nui 3" xfId="5192"/>
    <cellStyle name="1_ÿÿÿÿÿ_Bieu tong hop nhu cau ung 2011 da chon loc -Mien nui 3 2" xfId="22032"/>
    <cellStyle name="1_ÿÿÿÿÿ_Bieu tong hop nhu cau ung 2011 da chon loc -Mien nui 4" xfId="20537"/>
    <cellStyle name="1_ÿÿÿÿÿ_Book1" xfId="17462"/>
    <cellStyle name="1_ÿÿÿÿÿ_Book1 2" xfId="17463"/>
    <cellStyle name="1_ÿÿÿÿÿ_Book1 2 2" xfId="17464"/>
    <cellStyle name="1_ÿÿÿÿÿ_Book1 2 2 2" xfId="33792"/>
    <cellStyle name="1_ÿÿÿÿÿ_Book1 2 3" xfId="17465"/>
    <cellStyle name="1_ÿÿÿÿÿ_Book1 2 3 2" xfId="33793"/>
    <cellStyle name="1_ÿÿÿÿÿ_Book1 2 4" xfId="17466"/>
    <cellStyle name="1_ÿÿÿÿÿ_Book1 2 4 2" xfId="33794"/>
    <cellStyle name="1_ÿÿÿÿÿ_Book1 2 5" xfId="33791"/>
    <cellStyle name="1_ÿÿÿÿÿ_Book1 3" xfId="17467"/>
    <cellStyle name="1_ÿÿÿÿÿ_Book1 3 2" xfId="17468"/>
    <cellStyle name="1_ÿÿÿÿÿ_Book1 3 2 2" xfId="33796"/>
    <cellStyle name="1_ÿÿÿÿÿ_Book1 3 3" xfId="17469"/>
    <cellStyle name="1_ÿÿÿÿÿ_Book1 3 3 2" xfId="33797"/>
    <cellStyle name="1_ÿÿÿÿÿ_Book1 3 4" xfId="17470"/>
    <cellStyle name="1_ÿÿÿÿÿ_Book1 3 4 2" xfId="33798"/>
    <cellStyle name="1_ÿÿÿÿÿ_Book1 3 5" xfId="33795"/>
    <cellStyle name="1_ÿÿÿÿÿ_Book1 4" xfId="17471"/>
    <cellStyle name="1_ÿÿÿÿÿ_Book1 4 2" xfId="33799"/>
    <cellStyle name="1_ÿÿÿÿÿ_Book1 5" xfId="17472"/>
    <cellStyle name="1_ÿÿÿÿÿ_Book1 5 2" xfId="33800"/>
    <cellStyle name="1_ÿÿÿÿÿ_Book1 6" xfId="17473"/>
    <cellStyle name="1_ÿÿÿÿÿ_Book1 6 2" xfId="33801"/>
    <cellStyle name="1_ÿÿÿÿÿ_Book1 7" xfId="33790"/>
    <cellStyle name="1_ÿÿÿÿÿ_Book1_BC von DTPT 6 thang 2012" xfId="17474"/>
    <cellStyle name="1_ÿÿÿÿÿ_Book1_BC von DTPT 6 thang 2012 2" xfId="17475"/>
    <cellStyle name="1_ÿÿÿÿÿ_Book1_BC von DTPT 6 thang 2012 2 2" xfId="17476"/>
    <cellStyle name="1_ÿÿÿÿÿ_Book1_BC von DTPT 6 thang 2012 2 2 2" xfId="33804"/>
    <cellStyle name="1_ÿÿÿÿÿ_Book1_BC von DTPT 6 thang 2012 2 3" xfId="17477"/>
    <cellStyle name="1_ÿÿÿÿÿ_Book1_BC von DTPT 6 thang 2012 2 3 2" xfId="33805"/>
    <cellStyle name="1_ÿÿÿÿÿ_Book1_BC von DTPT 6 thang 2012 2 4" xfId="17478"/>
    <cellStyle name="1_ÿÿÿÿÿ_Book1_BC von DTPT 6 thang 2012 2 4 2" xfId="33806"/>
    <cellStyle name="1_ÿÿÿÿÿ_Book1_BC von DTPT 6 thang 2012 2 5" xfId="33803"/>
    <cellStyle name="1_ÿÿÿÿÿ_Book1_BC von DTPT 6 thang 2012 3" xfId="17479"/>
    <cellStyle name="1_ÿÿÿÿÿ_Book1_BC von DTPT 6 thang 2012 3 2" xfId="17480"/>
    <cellStyle name="1_ÿÿÿÿÿ_Book1_BC von DTPT 6 thang 2012 3 2 2" xfId="33808"/>
    <cellStyle name="1_ÿÿÿÿÿ_Book1_BC von DTPT 6 thang 2012 3 3" xfId="17481"/>
    <cellStyle name="1_ÿÿÿÿÿ_Book1_BC von DTPT 6 thang 2012 3 3 2" xfId="33809"/>
    <cellStyle name="1_ÿÿÿÿÿ_Book1_BC von DTPT 6 thang 2012 3 4" xfId="17482"/>
    <cellStyle name="1_ÿÿÿÿÿ_Book1_BC von DTPT 6 thang 2012 3 4 2" xfId="33810"/>
    <cellStyle name="1_ÿÿÿÿÿ_Book1_BC von DTPT 6 thang 2012 3 5" xfId="33807"/>
    <cellStyle name="1_ÿÿÿÿÿ_Book1_BC von DTPT 6 thang 2012 4" xfId="17483"/>
    <cellStyle name="1_ÿÿÿÿÿ_Book1_BC von DTPT 6 thang 2012 4 2" xfId="33811"/>
    <cellStyle name="1_ÿÿÿÿÿ_Book1_BC von DTPT 6 thang 2012 5" xfId="17484"/>
    <cellStyle name="1_ÿÿÿÿÿ_Book1_BC von DTPT 6 thang 2012 5 2" xfId="33812"/>
    <cellStyle name="1_ÿÿÿÿÿ_Book1_BC von DTPT 6 thang 2012 6" xfId="17485"/>
    <cellStyle name="1_ÿÿÿÿÿ_Book1_BC von DTPT 6 thang 2012 6 2" xfId="33813"/>
    <cellStyle name="1_ÿÿÿÿÿ_Book1_BC von DTPT 6 thang 2012 7" xfId="33802"/>
    <cellStyle name="1_ÿÿÿÿÿ_Book1_Bieu du thao QD von ho tro co MT" xfId="17486"/>
    <cellStyle name="1_ÿÿÿÿÿ_Book1_Bieu du thao QD von ho tro co MT 2" xfId="17487"/>
    <cellStyle name="1_ÿÿÿÿÿ_Book1_Bieu du thao QD von ho tro co MT 2 2" xfId="17488"/>
    <cellStyle name="1_ÿÿÿÿÿ_Book1_Bieu du thao QD von ho tro co MT 2 2 2" xfId="33816"/>
    <cellStyle name="1_ÿÿÿÿÿ_Book1_Bieu du thao QD von ho tro co MT 2 3" xfId="17489"/>
    <cellStyle name="1_ÿÿÿÿÿ_Book1_Bieu du thao QD von ho tro co MT 2 3 2" xfId="33817"/>
    <cellStyle name="1_ÿÿÿÿÿ_Book1_Bieu du thao QD von ho tro co MT 2 4" xfId="17490"/>
    <cellStyle name="1_ÿÿÿÿÿ_Book1_Bieu du thao QD von ho tro co MT 2 4 2" xfId="33818"/>
    <cellStyle name="1_ÿÿÿÿÿ_Book1_Bieu du thao QD von ho tro co MT 2 5" xfId="33815"/>
    <cellStyle name="1_ÿÿÿÿÿ_Book1_Bieu du thao QD von ho tro co MT 3" xfId="17491"/>
    <cellStyle name="1_ÿÿÿÿÿ_Book1_Bieu du thao QD von ho tro co MT 3 2" xfId="17492"/>
    <cellStyle name="1_ÿÿÿÿÿ_Book1_Bieu du thao QD von ho tro co MT 3 2 2" xfId="33820"/>
    <cellStyle name="1_ÿÿÿÿÿ_Book1_Bieu du thao QD von ho tro co MT 3 3" xfId="17493"/>
    <cellStyle name="1_ÿÿÿÿÿ_Book1_Bieu du thao QD von ho tro co MT 3 3 2" xfId="33821"/>
    <cellStyle name="1_ÿÿÿÿÿ_Book1_Bieu du thao QD von ho tro co MT 3 4" xfId="17494"/>
    <cellStyle name="1_ÿÿÿÿÿ_Book1_Bieu du thao QD von ho tro co MT 3 4 2" xfId="33822"/>
    <cellStyle name="1_ÿÿÿÿÿ_Book1_Bieu du thao QD von ho tro co MT 3 5" xfId="33819"/>
    <cellStyle name="1_ÿÿÿÿÿ_Book1_Bieu du thao QD von ho tro co MT 4" xfId="17495"/>
    <cellStyle name="1_ÿÿÿÿÿ_Book1_Bieu du thao QD von ho tro co MT 4 2" xfId="33823"/>
    <cellStyle name="1_ÿÿÿÿÿ_Book1_Bieu du thao QD von ho tro co MT 5" xfId="17496"/>
    <cellStyle name="1_ÿÿÿÿÿ_Book1_Bieu du thao QD von ho tro co MT 5 2" xfId="33824"/>
    <cellStyle name="1_ÿÿÿÿÿ_Book1_Bieu du thao QD von ho tro co MT 6" xfId="17497"/>
    <cellStyle name="1_ÿÿÿÿÿ_Book1_Bieu du thao QD von ho tro co MT 6 2" xfId="33825"/>
    <cellStyle name="1_ÿÿÿÿÿ_Book1_Bieu du thao QD von ho tro co MT 7" xfId="33814"/>
    <cellStyle name="1_ÿÿÿÿÿ_Book1_Hoan chinh KH 2012 (o nha)" xfId="17498"/>
    <cellStyle name="1_ÿÿÿÿÿ_Book1_Hoan chinh KH 2012 (o nha) 2" xfId="17499"/>
    <cellStyle name="1_ÿÿÿÿÿ_Book1_Hoan chinh KH 2012 (o nha) 2 2" xfId="17500"/>
    <cellStyle name="1_ÿÿÿÿÿ_Book1_Hoan chinh KH 2012 (o nha) 2 2 2" xfId="33828"/>
    <cellStyle name="1_ÿÿÿÿÿ_Book1_Hoan chinh KH 2012 (o nha) 2 3" xfId="17501"/>
    <cellStyle name="1_ÿÿÿÿÿ_Book1_Hoan chinh KH 2012 (o nha) 2 3 2" xfId="33829"/>
    <cellStyle name="1_ÿÿÿÿÿ_Book1_Hoan chinh KH 2012 (o nha) 2 4" xfId="17502"/>
    <cellStyle name="1_ÿÿÿÿÿ_Book1_Hoan chinh KH 2012 (o nha) 2 4 2" xfId="33830"/>
    <cellStyle name="1_ÿÿÿÿÿ_Book1_Hoan chinh KH 2012 (o nha) 2 5" xfId="33827"/>
    <cellStyle name="1_ÿÿÿÿÿ_Book1_Hoan chinh KH 2012 (o nha) 3" xfId="17503"/>
    <cellStyle name="1_ÿÿÿÿÿ_Book1_Hoan chinh KH 2012 (o nha) 3 2" xfId="17504"/>
    <cellStyle name="1_ÿÿÿÿÿ_Book1_Hoan chinh KH 2012 (o nha) 3 2 2" xfId="33832"/>
    <cellStyle name="1_ÿÿÿÿÿ_Book1_Hoan chinh KH 2012 (o nha) 3 3" xfId="17505"/>
    <cellStyle name="1_ÿÿÿÿÿ_Book1_Hoan chinh KH 2012 (o nha) 3 3 2" xfId="33833"/>
    <cellStyle name="1_ÿÿÿÿÿ_Book1_Hoan chinh KH 2012 (o nha) 3 4" xfId="17506"/>
    <cellStyle name="1_ÿÿÿÿÿ_Book1_Hoan chinh KH 2012 (o nha) 3 4 2" xfId="33834"/>
    <cellStyle name="1_ÿÿÿÿÿ_Book1_Hoan chinh KH 2012 (o nha) 3 5" xfId="33831"/>
    <cellStyle name="1_ÿÿÿÿÿ_Book1_Hoan chinh KH 2012 (o nha) 4" xfId="17507"/>
    <cellStyle name="1_ÿÿÿÿÿ_Book1_Hoan chinh KH 2012 (o nha) 4 2" xfId="33835"/>
    <cellStyle name="1_ÿÿÿÿÿ_Book1_Hoan chinh KH 2012 (o nha) 5" xfId="17508"/>
    <cellStyle name="1_ÿÿÿÿÿ_Book1_Hoan chinh KH 2012 (o nha) 5 2" xfId="33836"/>
    <cellStyle name="1_ÿÿÿÿÿ_Book1_Hoan chinh KH 2012 (o nha) 6" xfId="17509"/>
    <cellStyle name="1_ÿÿÿÿÿ_Book1_Hoan chinh KH 2012 (o nha) 6 2" xfId="33837"/>
    <cellStyle name="1_ÿÿÿÿÿ_Book1_Hoan chinh KH 2012 (o nha) 7" xfId="33826"/>
    <cellStyle name="1_ÿÿÿÿÿ_Book1_Hoan chinh KH 2012 (o nha)_Bao cao giai ngan quy I" xfId="17510"/>
    <cellStyle name="1_ÿÿÿÿÿ_Book1_Hoan chinh KH 2012 (o nha)_Bao cao giai ngan quy I 2" xfId="17511"/>
    <cellStyle name="1_ÿÿÿÿÿ_Book1_Hoan chinh KH 2012 (o nha)_Bao cao giai ngan quy I 2 2" xfId="17512"/>
    <cellStyle name="1_ÿÿÿÿÿ_Book1_Hoan chinh KH 2012 (o nha)_Bao cao giai ngan quy I 2 2 2" xfId="33840"/>
    <cellStyle name="1_ÿÿÿÿÿ_Book1_Hoan chinh KH 2012 (o nha)_Bao cao giai ngan quy I 2 3" xfId="17513"/>
    <cellStyle name="1_ÿÿÿÿÿ_Book1_Hoan chinh KH 2012 (o nha)_Bao cao giai ngan quy I 2 3 2" xfId="33841"/>
    <cellStyle name="1_ÿÿÿÿÿ_Book1_Hoan chinh KH 2012 (o nha)_Bao cao giai ngan quy I 2 4" xfId="17514"/>
    <cellStyle name="1_ÿÿÿÿÿ_Book1_Hoan chinh KH 2012 (o nha)_Bao cao giai ngan quy I 2 4 2" xfId="33842"/>
    <cellStyle name="1_ÿÿÿÿÿ_Book1_Hoan chinh KH 2012 (o nha)_Bao cao giai ngan quy I 2 5" xfId="33839"/>
    <cellStyle name="1_ÿÿÿÿÿ_Book1_Hoan chinh KH 2012 (o nha)_Bao cao giai ngan quy I 3" xfId="17515"/>
    <cellStyle name="1_ÿÿÿÿÿ_Book1_Hoan chinh KH 2012 (o nha)_Bao cao giai ngan quy I 3 2" xfId="17516"/>
    <cellStyle name="1_ÿÿÿÿÿ_Book1_Hoan chinh KH 2012 (o nha)_Bao cao giai ngan quy I 3 2 2" xfId="33844"/>
    <cellStyle name="1_ÿÿÿÿÿ_Book1_Hoan chinh KH 2012 (o nha)_Bao cao giai ngan quy I 3 3" xfId="17517"/>
    <cellStyle name="1_ÿÿÿÿÿ_Book1_Hoan chinh KH 2012 (o nha)_Bao cao giai ngan quy I 3 3 2" xfId="33845"/>
    <cellStyle name="1_ÿÿÿÿÿ_Book1_Hoan chinh KH 2012 (o nha)_Bao cao giai ngan quy I 3 4" xfId="17518"/>
    <cellStyle name="1_ÿÿÿÿÿ_Book1_Hoan chinh KH 2012 (o nha)_Bao cao giai ngan quy I 3 4 2" xfId="33846"/>
    <cellStyle name="1_ÿÿÿÿÿ_Book1_Hoan chinh KH 2012 (o nha)_Bao cao giai ngan quy I 3 5" xfId="33843"/>
    <cellStyle name="1_ÿÿÿÿÿ_Book1_Hoan chinh KH 2012 (o nha)_Bao cao giai ngan quy I 4" xfId="17519"/>
    <cellStyle name="1_ÿÿÿÿÿ_Book1_Hoan chinh KH 2012 (o nha)_Bao cao giai ngan quy I 4 2" xfId="33847"/>
    <cellStyle name="1_ÿÿÿÿÿ_Book1_Hoan chinh KH 2012 (o nha)_Bao cao giai ngan quy I 5" xfId="17520"/>
    <cellStyle name="1_ÿÿÿÿÿ_Book1_Hoan chinh KH 2012 (o nha)_Bao cao giai ngan quy I 5 2" xfId="33848"/>
    <cellStyle name="1_ÿÿÿÿÿ_Book1_Hoan chinh KH 2012 (o nha)_Bao cao giai ngan quy I 6" xfId="17521"/>
    <cellStyle name="1_ÿÿÿÿÿ_Book1_Hoan chinh KH 2012 (o nha)_Bao cao giai ngan quy I 6 2" xfId="33849"/>
    <cellStyle name="1_ÿÿÿÿÿ_Book1_Hoan chinh KH 2012 (o nha)_Bao cao giai ngan quy I 7" xfId="33838"/>
    <cellStyle name="1_ÿÿÿÿÿ_Book1_Hoan chinh KH 2012 (o nha)_BC von DTPT 6 thang 2012" xfId="17522"/>
    <cellStyle name="1_ÿÿÿÿÿ_Book1_Hoan chinh KH 2012 (o nha)_BC von DTPT 6 thang 2012 2" xfId="17523"/>
    <cellStyle name="1_ÿÿÿÿÿ_Book1_Hoan chinh KH 2012 (o nha)_BC von DTPT 6 thang 2012 2 2" xfId="17524"/>
    <cellStyle name="1_ÿÿÿÿÿ_Book1_Hoan chinh KH 2012 (o nha)_BC von DTPT 6 thang 2012 2 2 2" xfId="33852"/>
    <cellStyle name="1_ÿÿÿÿÿ_Book1_Hoan chinh KH 2012 (o nha)_BC von DTPT 6 thang 2012 2 3" xfId="17525"/>
    <cellStyle name="1_ÿÿÿÿÿ_Book1_Hoan chinh KH 2012 (o nha)_BC von DTPT 6 thang 2012 2 3 2" xfId="33853"/>
    <cellStyle name="1_ÿÿÿÿÿ_Book1_Hoan chinh KH 2012 (o nha)_BC von DTPT 6 thang 2012 2 4" xfId="17526"/>
    <cellStyle name="1_ÿÿÿÿÿ_Book1_Hoan chinh KH 2012 (o nha)_BC von DTPT 6 thang 2012 2 4 2" xfId="33854"/>
    <cellStyle name="1_ÿÿÿÿÿ_Book1_Hoan chinh KH 2012 (o nha)_BC von DTPT 6 thang 2012 2 5" xfId="33851"/>
    <cellStyle name="1_ÿÿÿÿÿ_Book1_Hoan chinh KH 2012 (o nha)_BC von DTPT 6 thang 2012 3" xfId="17527"/>
    <cellStyle name="1_ÿÿÿÿÿ_Book1_Hoan chinh KH 2012 (o nha)_BC von DTPT 6 thang 2012 3 2" xfId="17528"/>
    <cellStyle name="1_ÿÿÿÿÿ_Book1_Hoan chinh KH 2012 (o nha)_BC von DTPT 6 thang 2012 3 2 2" xfId="33856"/>
    <cellStyle name="1_ÿÿÿÿÿ_Book1_Hoan chinh KH 2012 (o nha)_BC von DTPT 6 thang 2012 3 3" xfId="17529"/>
    <cellStyle name="1_ÿÿÿÿÿ_Book1_Hoan chinh KH 2012 (o nha)_BC von DTPT 6 thang 2012 3 3 2" xfId="33857"/>
    <cellStyle name="1_ÿÿÿÿÿ_Book1_Hoan chinh KH 2012 (o nha)_BC von DTPT 6 thang 2012 3 4" xfId="17530"/>
    <cellStyle name="1_ÿÿÿÿÿ_Book1_Hoan chinh KH 2012 (o nha)_BC von DTPT 6 thang 2012 3 4 2" xfId="33858"/>
    <cellStyle name="1_ÿÿÿÿÿ_Book1_Hoan chinh KH 2012 (o nha)_BC von DTPT 6 thang 2012 3 5" xfId="33855"/>
    <cellStyle name="1_ÿÿÿÿÿ_Book1_Hoan chinh KH 2012 (o nha)_BC von DTPT 6 thang 2012 4" xfId="17531"/>
    <cellStyle name="1_ÿÿÿÿÿ_Book1_Hoan chinh KH 2012 (o nha)_BC von DTPT 6 thang 2012 4 2" xfId="33859"/>
    <cellStyle name="1_ÿÿÿÿÿ_Book1_Hoan chinh KH 2012 (o nha)_BC von DTPT 6 thang 2012 5" xfId="17532"/>
    <cellStyle name="1_ÿÿÿÿÿ_Book1_Hoan chinh KH 2012 (o nha)_BC von DTPT 6 thang 2012 5 2" xfId="33860"/>
    <cellStyle name="1_ÿÿÿÿÿ_Book1_Hoan chinh KH 2012 (o nha)_BC von DTPT 6 thang 2012 6" xfId="17533"/>
    <cellStyle name="1_ÿÿÿÿÿ_Book1_Hoan chinh KH 2012 (o nha)_BC von DTPT 6 thang 2012 6 2" xfId="33861"/>
    <cellStyle name="1_ÿÿÿÿÿ_Book1_Hoan chinh KH 2012 (o nha)_BC von DTPT 6 thang 2012 7" xfId="33850"/>
    <cellStyle name="1_ÿÿÿÿÿ_Book1_Hoan chinh KH 2012 (o nha)_Bieu du thao QD von ho tro co MT" xfId="17534"/>
    <cellStyle name="1_ÿÿÿÿÿ_Book1_Hoan chinh KH 2012 (o nha)_Bieu du thao QD von ho tro co MT 2" xfId="17535"/>
    <cellStyle name="1_ÿÿÿÿÿ_Book1_Hoan chinh KH 2012 (o nha)_Bieu du thao QD von ho tro co MT 2 2" xfId="17536"/>
    <cellStyle name="1_ÿÿÿÿÿ_Book1_Hoan chinh KH 2012 (o nha)_Bieu du thao QD von ho tro co MT 2 2 2" xfId="33864"/>
    <cellStyle name="1_ÿÿÿÿÿ_Book1_Hoan chinh KH 2012 (o nha)_Bieu du thao QD von ho tro co MT 2 3" xfId="17537"/>
    <cellStyle name="1_ÿÿÿÿÿ_Book1_Hoan chinh KH 2012 (o nha)_Bieu du thao QD von ho tro co MT 2 3 2" xfId="33865"/>
    <cellStyle name="1_ÿÿÿÿÿ_Book1_Hoan chinh KH 2012 (o nha)_Bieu du thao QD von ho tro co MT 2 4" xfId="17538"/>
    <cellStyle name="1_ÿÿÿÿÿ_Book1_Hoan chinh KH 2012 (o nha)_Bieu du thao QD von ho tro co MT 2 4 2" xfId="33866"/>
    <cellStyle name="1_ÿÿÿÿÿ_Book1_Hoan chinh KH 2012 (o nha)_Bieu du thao QD von ho tro co MT 2 5" xfId="33863"/>
    <cellStyle name="1_ÿÿÿÿÿ_Book1_Hoan chinh KH 2012 (o nha)_Bieu du thao QD von ho tro co MT 3" xfId="17539"/>
    <cellStyle name="1_ÿÿÿÿÿ_Book1_Hoan chinh KH 2012 (o nha)_Bieu du thao QD von ho tro co MT 3 2" xfId="17540"/>
    <cellStyle name="1_ÿÿÿÿÿ_Book1_Hoan chinh KH 2012 (o nha)_Bieu du thao QD von ho tro co MT 3 2 2" xfId="33868"/>
    <cellStyle name="1_ÿÿÿÿÿ_Book1_Hoan chinh KH 2012 (o nha)_Bieu du thao QD von ho tro co MT 3 3" xfId="17541"/>
    <cellStyle name="1_ÿÿÿÿÿ_Book1_Hoan chinh KH 2012 (o nha)_Bieu du thao QD von ho tro co MT 3 3 2" xfId="33869"/>
    <cellStyle name="1_ÿÿÿÿÿ_Book1_Hoan chinh KH 2012 (o nha)_Bieu du thao QD von ho tro co MT 3 4" xfId="17542"/>
    <cellStyle name="1_ÿÿÿÿÿ_Book1_Hoan chinh KH 2012 (o nha)_Bieu du thao QD von ho tro co MT 3 4 2" xfId="33870"/>
    <cellStyle name="1_ÿÿÿÿÿ_Book1_Hoan chinh KH 2012 (o nha)_Bieu du thao QD von ho tro co MT 3 5" xfId="33867"/>
    <cellStyle name="1_ÿÿÿÿÿ_Book1_Hoan chinh KH 2012 (o nha)_Bieu du thao QD von ho tro co MT 4" xfId="17543"/>
    <cellStyle name="1_ÿÿÿÿÿ_Book1_Hoan chinh KH 2012 (o nha)_Bieu du thao QD von ho tro co MT 4 2" xfId="33871"/>
    <cellStyle name="1_ÿÿÿÿÿ_Book1_Hoan chinh KH 2012 (o nha)_Bieu du thao QD von ho tro co MT 5" xfId="17544"/>
    <cellStyle name="1_ÿÿÿÿÿ_Book1_Hoan chinh KH 2012 (o nha)_Bieu du thao QD von ho tro co MT 5 2" xfId="33872"/>
    <cellStyle name="1_ÿÿÿÿÿ_Book1_Hoan chinh KH 2012 (o nha)_Bieu du thao QD von ho tro co MT 6" xfId="17545"/>
    <cellStyle name="1_ÿÿÿÿÿ_Book1_Hoan chinh KH 2012 (o nha)_Bieu du thao QD von ho tro co MT 6 2" xfId="33873"/>
    <cellStyle name="1_ÿÿÿÿÿ_Book1_Hoan chinh KH 2012 (o nha)_Bieu du thao QD von ho tro co MT 7" xfId="33862"/>
    <cellStyle name="1_ÿÿÿÿÿ_Book1_Hoan chinh KH 2012 (o nha)_Ke hoach 2012 theo doi (giai ngan 30.6.12)" xfId="17546"/>
    <cellStyle name="1_ÿÿÿÿÿ_Book1_Hoan chinh KH 2012 (o nha)_Ke hoach 2012 theo doi (giai ngan 30.6.12) 2" xfId="17547"/>
    <cellStyle name="1_ÿÿÿÿÿ_Book1_Hoan chinh KH 2012 (o nha)_Ke hoach 2012 theo doi (giai ngan 30.6.12) 2 2" xfId="17548"/>
    <cellStyle name="1_ÿÿÿÿÿ_Book1_Hoan chinh KH 2012 (o nha)_Ke hoach 2012 theo doi (giai ngan 30.6.12) 2 2 2" xfId="33876"/>
    <cellStyle name="1_ÿÿÿÿÿ_Book1_Hoan chinh KH 2012 (o nha)_Ke hoach 2012 theo doi (giai ngan 30.6.12) 2 3" xfId="17549"/>
    <cellStyle name="1_ÿÿÿÿÿ_Book1_Hoan chinh KH 2012 (o nha)_Ke hoach 2012 theo doi (giai ngan 30.6.12) 2 3 2" xfId="33877"/>
    <cellStyle name="1_ÿÿÿÿÿ_Book1_Hoan chinh KH 2012 (o nha)_Ke hoach 2012 theo doi (giai ngan 30.6.12) 2 4" xfId="17550"/>
    <cellStyle name="1_ÿÿÿÿÿ_Book1_Hoan chinh KH 2012 (o nha)_Ke hoach 2012 theo doi (giai ngan 30.6.12) 2 4 2" xfId="33878"/>
    <cellStyle name="1_ÿÿÿÿÿ_Book1_Hoan chinh KH 2012 (o nha)_Ke hoach 2012 theo doi (giai ngan 30.6.12) 2 5" xfId="33875"/>
    <cellStyle name="1_ÿÿÿÿÿ_Book1_Hoan chinh KH 2012 (o nha)_Ke hoach 2012 theo doi (giai ngan 30.6.12) 3" xfId="17551"/>
    <cellStyle name="1_ÿÿÿÿÿ_Book1_Hoan chinh KH 2012 (o nha)_Ke hoach 2012 theo doi (giai ngan 30.6.12) 3 2" xfId="17552"/>
    <cellStyle name="1_ÿÿÿÿÿ_Book1_Hoan chinh KH 2012 (o nha)_Ke hoach 2012 theo doi (giai ngan 30.6.12) 3 2 2" xfId="33880"/>
    <cellStyle name="1_ÿÿÿÿÿ_Book1_Hoan chinh KH 2012 (o nha)_Ke hoach 2012 theo doi (giai ngan 30.6.12) 3 3" xfId="17553"/>
    <cellStyle name="1_ÿÿÿÿÿ_Book1_Hoan chinh KH 2012 (o nha)_Ke hoach 2012 theo doi (giai ngan 30.6.12) 3 3 2" xfId="33881"/>
    <cellStyle name="1_ÿÿÿÿÿ_Book1_Hoan chinh KH 2012 (o nha)_Ke hoach 2012 theo doi (giai ngan 30.6.12) 3 4" xfId="17554"/>
    <cellStyle name="1_ÿÿÿÿÿ_Book1_Hoan chinh KH 2012 (o nha)_Ke hoach 2012 theo doi (giai ngan 30.6.12) 3 4 2" xfId="33882"/>
    <cellStyle name="1_ÿÿÿÿÿ_Book1_Hoan chinh KH 2012 (o nha)_Ke hoach 2012 theo doi (giai ngan 30.6.12) 3 5" xfId="33879"/>
    <cellStyle name="1_ÿÿÿÿÿ_Book1_Hoan chinh KH 2012 (o nha)_Ke hoach 2012 theo doi (giai ngan 30.6.12) 4" xfId="17555"/>
    <cellStyle name="1_ÿÿÿÿÿ_Book1_Hoan chinh KH 2012 (o nha)_Ke hoach 2012 theo doi (giai ngan 30.6.12) 4 2" xfId="33883"/>
    <cellStyle name="1_ÿÿÿÿÿ_Book1_Hoan chinh KH 2012 (o nha)_Ke hoach 2012 theo doi (giai ngan 30.6.12) 5" xfId="17556"/>
    <cellStyle name="1_ÿÿÿÿÿ_Book1_Hoan chinh KH 2012 (o nha)_Ke hoach 2012 theo doi (giai ngan 30.6.12) 5 2" xfId="33884"/>
    <cellStyle name="1_ÿÿÿÿÿ_Book1_Hoan chinh KH 2012 (o nha)_Ke hoach 2012 theo doi (giai ngan 30.6.12) 6" xfId="17557"/>
    <cellStyle name="1_ÿÿÿÿÿ_Book1_Hoan chinh KH 2012 (o nha)_Ke hoach 2012 theo doi (giai ngan 30.6.12) 6 2" xfId="33885"/>
    <cellStyle name="1_ÿÿÿÿÿ_Book1_Hoan chinh KH 2012 (o nha)_Ke hoach 2012 theo doi (giai ngan 30.6.12) 7" xfId="33874"/>
    <cellStyle name="1_ÿÿÿÿÿ_Book1_Hoan chinh KH 2012 Von ho tro co MT" xfId="17558"/>
    <cellStyle name="1_ÿÿÿÿÿ_Book1_Hoan chinh KH 2012 Von ho tro co MT (chi tiet)" xfId="17559"/>
    <cellStyle name="1_ÿÿÿÿÿ_Book1_Hoan chinh KH 2012 Von ho tro co MT (chi tiet) 2" xfId="17560"/>
    <cellStyle name="1_ÿÿÿÿÿ_Book1_Hoan chinh KH 2012 Von ho tro co MT (chi tiet) 2 2" xfId="17561"/>
    <cellStyle name="1_ÿÿÿÿÿ_Book1_Hoan chinh KH 2012 Von ho tro co MT (chi tiet) 2 2 2" xfId="33889"/>
    <cellStyle name="1_ÿÿÿÿÿ_Book1_Hoan chinh KH 2012 Von ho tro co MT (chi tiet) 2 3" xfId="17562"/>
    <cellStyle name="1_ÿÿÿÿÿ_Book1_Hoan chinh KH 2012 Von ho tro co MT (chi tiet) 2 3 2" xfId="33890"/>
    <cellStyle name="1_ÿÿÿÿÿ_Book1_Hoan chinh KH 2012 Von ho tro co MT (chi tiet) 2 4" xfId="17563"/>
    <cellStyle name="1_ÿÿÿÿÿ_Book1_Hoan chinh KH 2012 Von ho tro co MT (chi tiet) 2 4 2" xfId="33891"/>
    <cellStyle name="1_ÿÿÿÿÿ_Book1_Hoan chinh KH 2012 Von ho tro co MT (chi tiet) 2 5" xfId="33888"/>
    <cellStyle name="1_ÿÿÿÿÿ_Book1_Hoan chinh KH 2012 Von ho tro co MT (chi tiet) 3" xfId="17564"/>
    <cellStyle name="1_ÿÿÿÿÿ_Book1_Hoan chinh KH 2012 Von ho tro co MT (chi tiet) 3 2" xfId="17565"/>
    <cellStyle name="1_ÿÿÿÿÿ_Book1_Hoan chinh KH 2012 Von ho tro co MT (chi tiet) 3 2 2" xfId="33893"/>
    <cellStyle name="1_ÿÿÿÿÿ_Book1_Hoan chinh KH 2012 Von ho tro co MT (chi tiet) 3 3" xfId="17566"/>
    <cellStyle name="1_ÿÿÿÿÿ_Book1_Hoan chinh KH 2012 Von ho tro co MT (chi tiet) 3 3 2" xfId="33894"/>
    <cellStyle name="1_ÿÿÿÿÿ_Book1_Hoan chinh KH 2012 Von ho tro co MT (chi tiet) 3 4" xfId="17567"/>
    <cellStyle name="1_ÿÿÿÿÿ_Book1_Hoan chinh KH 2012 Von ho tro co MT (chi tiet) 3 4 2" xfId="33895"/>
    <cellStyle name="1_ÿÿÿÿÿ_Book1_Hoan chinh KH 2012 Von ho tro co MT (chi tiet) 3 5" xfId="33892"/>
    <cellStyle name="1_ÿÿÿÿÿ_Book1_Hoan chinh KH 2012 Von ho tro co MT (chi tiet) 4" xfId="17568"/>
    <cellStyle name="1_ÿÿÿÿÿ_Book1_Hoan chinh KH 2012 Von ho tro co MT (chi tiet) 4 2" xfId="33896"/>
    <cellStyle name="1_ÿÿÿÿÿ_Book1_Hoan chinh KH 2012 Von ho tro co MT (chi tiet) 5" xfId="17569"/>
    <cellStyle name="1_ÿÿÿÿÿ_Book1_Hoan chinh KH 2012 Von ho tro co MT (chi tiet) 5 2" xfId="33897"/>
    <cellStyle name="1_ÿÿÿÿÿ_Book1_Hoan chinh KH 2012 Von ho tro co MT (chi tiet) 6" xfId="17570"/>
    <cellStyle name="1_ÿÿÿÿÿ_Book1_Hoan chinh KH 2012 Von ho tro co MT (chi tiet) 6 2" xfId="33898"/>
    <cellStyle name="1_ÿÿÿÿÿ_Book1_Hoan chinh KH 2012 Von ho tro co MT (chi tiet) 7" xfId="33887"/>
    <cellStyle name="1_ÿÿÿÿÿ_Book1_Hoan chinh KH 2012 Von ho tro co MT 10" xfId="17571"/>
    <cellStyle name="1_ÿÿÿÿÿ_Book1_Hoan chinh KH 2012 Von ho tro co MT 10 2" xfId="17572"/>
    <cellStyle name="1_ÿÿÿÿÿ_Book1_Hoan chinh KH 2012 Von ho tro co MT 10 2 2" xfId="33900"/>
    <cellStyle name="1_ÿÿÿÿÿ_Book1_Hoan chinh KH 2012 Von ho tro co MT 10 3" xfId="17573"/>
    <cellStyle name="1_ÿÿÿÿÿ_Book1_Hoan chinh KH 2012 Von ho tro co MT 10 3 2" xfId="33901"/>
    <cellStyle name="1_ÿÿÿÿÿ_Book1_Hoan chinh KH 2012 Von ho tro co MT 10 4" xfId="17574"/>
    <cellStyle name="1_ÿÿÿÿÿ_Book1_Hoan chinh KH 2012 Von ho tro co MT 10 4 2" xfId="33902"/>
    <cellStyle name="1_ÿÿÿÿÿ_Book1_Hoan chinh KH 2012 Von ho tro co MT 10 5" xfId="33899"/>
    <cellStyle name="1_ÿÿÿÿÿ_Book1_Hoan chinh KH 2012 Von ho tro co MT 11" xfId="17575"/>
    <cellStyle name="1_ÿÿÿÿÿ_Book1_Hoan chinh KH 2012 Von ho tro co MT 11 2" xfId="17576"/>
    <cellStyle name="1_ÿÿÿÿÿ_Book1_Hoan chinh KH 2012 Von ho tro co MT 11 2 2" xfId="33904"/>
    <cellStyle name="1_ÿÿÿÿÿ_Book1_Hoan chinh KH 2012 Von ho tro co MT 11 3" xfId="17577"/>
    <cellStyle name="1_ÿÿÿÿÿ_Book1_Hoan chinh KH 2012 Von ho tro co MT 11 3 2" xfId="33905"/>
    <cellStyle name="1_ÿÿÿÿÿ_Book1_Hoan chinh KH 2012 Von ho tro co MT 11 4" xfId="17578"/>
    <cellStyle name="1_ÿÿÿÿÿ_Book1_Hoan chinh KH 2012 Von ho tro co MT 11 4 2" xfId="33906"/>
    <cellStyle name="1_ÿÿÿÿÿ_Book1_Hoan chinh KH 2012 Von ho tro co MT 11 5" xfId="33903"/>
    <cellStyle name="1_ÿÿÿÿÿ_Book1_Hoan chinh KH 2012 Von ho tro co MT 12" xfId="17579"/>
    <cellStyle name="1_ÿÿÿÿÿ_Book1_Hoan chinh KH 2012 Von ho tro co MT 12 2" xfId="17580"/>
    <cellStyle name="1_ÿÿÿÿÿ_Book1_Hoan chinh KH 2012 Von ho tro co MT 12 2 2" xfId="33908"/>
    <cellStyle name="1_ÿÿÿÿÿ_Book1_Hoan chinh KH 2012 Von ho tro co MT 12 3" xfId="17581"/>
    <cellStyle name="1_ÿÿÿÿÿ_Book1_Hoan chinh KH 2012 Von ho tro co MT 12 3 2" xfId="33909"/>
    <cellStyle name="1_ÿÿÿÿÿ_Book1_Hoan chinh KH 2012 Von ho tro co MT 12 4" xfId="17582"/>
    <cellStyle name="1_ÿÿÿÿÿ_Book1_Hoan chinh KH 2012 Von ho tro co MT 12 4 2" xfId="33910"/>
    <cellStyle name="1_ÿÿÿÿÿ_Book1_Hoan chinh KH 2012 Von ho tro co MT 12 5" xfId="33907"/>
    <cellStyle name="1_ÿÿÿÿÿ_Book1_Hoan chinh KH 2012 Von ho tro co MT 13" xfId="17583"/>
    <cellStyle name="1_ÿÿÿÿÿ_Book1_Hoan chinh KH 2012 Von ho tro co MT 13 2" xfId="17584"/>
    <cellStyle name="1_ÿÿÿÿÿ_Book1_Hoan chinh KH 2012 Von ho tro co MT 13 2 2" xfId="33912"/>
    <cellStyle name="1_ÿÿÿÿÿ_Book1_Hoan chinh KH 2012 Von ho tro co MT 13 3" xfId="17585"/>
    <cellStyle name="1_ÿÿÿÿÿ_Book1_Hoan chinh KH 2012 Von ho tro co MT 13 3 2" xfId="33913"/>
    <cellStyle name="1_ÿÿÿÿÿ_Book1_Hoan chinh KH 2012 Von ho tro co MT 13 4" xfId="17586"/>
    <cellStyle name="1_ÿÿÿÿÿ_Book1_Hoan chinh KH 2012 Von ho tro co MT 13 4 2" xfId="33914"/>
    <cellStyle name="1_ÿÿÿÿÿ_Book1_Hoan chinh KH 2012 Von ho tro co MT 13 5" xfId="33911"/>
    <cellStyle name="1_ÿÿÿÿÿ_Book1_Hoan chinh KH 2012 Von ho tro co MT 14" xfId="17587"/>
    <cellStyle name="1_ÿÿÿÿÿ_Book1_Hoan chinh KH 2012 Von ho tro co MT 14 2" xfId="17588"/>
    <cellStyle name="1_ÿÿÿÿÿ_Book1_Hoan chinh KH 2012 Von ho tro co MT 14 2 2" xfId="33916"/>
    <cellStyle name="1_ÿÿÿÿÿ_Book1_Hoan chinh KH 2012 Von ho tro co MT 14 3" xfId="17589"/>
    <cellStyle name="1_ÿÿÿÿÿ_Book1_Hoan chinh KH 2012 Von ho tro co MT 14 3 2" xfId="33917"/>
    <cellStyle name="1_ÿÿÿÿÿ_Book1_Hoan chinh KH 2012 Von ho tro co MT 14 4" xfId="17590"/>
    <cellStyle name="1_ÿÿÿÿÿ_Book1_Hoan chinh KH 2012 Von ho tro co MT 14 4 2" xfId="33918"/>
    <cellStyle name="1_ÿÿÿÿÿ_Book1_Hoan chinh KH 2012 Von ho tro co MT 14 5" xfId="33915"/>
    <cellStyle name="1_ÿÿÿÿÿ_Book1_Hoan chinh KH 2012 Von ho tro co MT 15" xfId="17591"/>
    <cellStyle name="1_ÿÿÿÿÿ_Book1_Hoan chinh KH 2012 Von ho tro co MT 15 2" xfId="17592"/>
    <cellStyle name="1_ÿÿÿÿÿ_Book1_Hoan chinh KH 2012 Von ho tro co MT 15 2 2" xfId="33920"/>
    <cellStyle name="1_ÿÿÿÿÿ_Book1_Hoan chinh KH 2012 Von ho tro co MT 15 3" xfId="17593"/>
    <cellStyle name="1_ÿÿÿÿÿ_Book1_Hoan chinh KH 2012 Von ho tro co MT 15 3 2" xfId="33921"/>
    <cellStyle name="1_ÿÿÿÿÿ_Book1_Hoan chinh KH 2012 Von ho tro co MT 15 4" xfId="17594"/>
    <cellStyle name="1_ÿÿÿÿÿ_Book1_Hoan chinh KH 2012 Von ho tro co MT 15 4 2" xfId="33922"/>
    <cellStyle name="1_ÿÿÿÿÿ_Book1_Hoan chinh KH 2012 Von ho tro co MT 15 5" xfId="33919"/>
    <cellStyle name="1_ÿÿÿÿÿ_Book1_Hoan chinh KH 2012 Von ho tro co MT 16" xfId="17595"/>
    <cellStyle name="1_ÿÿÿÿÿ_Book1_Hoan chinh KH 2012 Von ho tro co MT 16 2" xfId="17596"/>
    <cellStyle name="1_ÿÿÿÿÿ_Book1_Hoan chinh KH 2012 Von ho tro co MT 16 2 2" xfId="33924"/>
    <cellStyle name="1_ÿÿÿÿÿ_Book1_Hoan chinh KH 2012 Von ho tro co MT 16 3" xfId="17597"/>
    <cellStyle name="1_ÿÿÿÿÿ_Book1_Hoan chinh KH 2012 Von ho tro co MT 16 3 2" xfId="33925"/>
    <cellStyle name="1_ÿÿÿÿÿ_Book1_Hoan chinh KH 2012 Von ho tro co MT 16 4" xfId="17598"/>
    <cellStyle name="1_ÿÿÿÿÿ_Book1_Hoan chinh KH 2012 Von ho tro co MT 16 4 2" xfId="33926"/>
    <cellStyle name="1_ÿÿÿÿÿ_Book1_Hoan chinh KH 2012 Von ho tro co MT 16 5" xfId="33923"/>
    <cellStyle name="1_ÿÿÿÿÿ_Book1_Hoan chinh KH 2012 Von ho tro co MT 17" xfId="17599"/>
    <cellStyle name="1_ÿÿÿÿÿ_Book1_Hoan chinh KH 2012 Von ho tro co MT 17 2" xfId="17600"/>
    <cellStyle name="1_ÿÿÿÿÿ_Book1_Hoan chinh KH 2012 Von ho tro co MT 17 2 2" xfId="33928"/>
    <cellStyle name="1_ÿÿÿÿÿ_Book1_Hoan chinh KH 2012 Von ho tro co MT 17 3" xfId="17601"/>
    <cellStyle name="1_ÿÿÿÿÿ_Book1_Hoan chinh KH 2012 Von ho tro co MT 17 3 2" xfId="33929"/>
    <cellStyle name="1_ÿÿÿÿÿ_Book1_Hoan chinh KH 2012 Von ho tro co MT 17 4" xfId="17602"/>
    <cellStyle name="1_ÿÿÿÿÿ_Book1_Hoan chinh KH 2012 Von ho tro co MT 17 4 2" xfId="33930"/>
    <cellStyle name="1_ÿÿÿÿÿ_Book1_Hoan chinh KH 2012 Von ho tro co MT 17 5" xfId="33927"/>
    <cellStyle name="1_ÿÿÿÿÿ_Book1_Hoan chinh KH 2012 Von ho tro co MT 18" xfId="17603"/>
    <cellStyle name="1_ÿÿÿÿÿ_Book1_Hoan chinh KH 2012 Von ho tro co MT 18 2" xfId="33931"/>
    <cellStyle name="1_ÿÿÿÿÿ_Book1_Hoan chinh KH 2012 Von ho tro co MT 19" xfId="17604"/>
    <cellStyle name="1_ÿÿÿÿÿ_Book1_Hoan chinh KH 2012 Von ho tro co MT 19 2" xfId="33932"/>
    <cellStyle name="1_ÿÿÿÿÿ_Book1_Hoan chinh KH 2012 Von ho tro co MT 2" xfId="17605"/>
    <cellStyle name="1_ÿÿÿÿÿ_Book1_Hoan chinh KH 2012 Von ho tro co MT 2 2" xfId="17606"/>
    <cellStyle name="1_ÿÿÿÿÿ_Book1_Hoan chinh KH 2012 Von ho tro co MT 2 2 2" xfId="33934"/>
    <cellStyle name="1_ÿÿÿÿÿ_Book1_Hoan chinh KH 2012 Von ho tro co MT 2 3" xfId="17607"/>
    <cellStyle name="1_ÿÿÿÿÿ_Book1_Hoan chinh KH 2012 Von ho tro co MT 2 3 2" xfId="33935"/>
    <cellStyle name="1_ÿÿÿÿÿ_Book1_Hoan chinh KH 2012 Von ho tro co MT 2 4" xfId="17608"/>
    <cellStyle name="1_ÿÿÿÿÿ_Book1_Hoan chinh KH 2012 Von ho tro co MT 2 4 2" xfId="33936"/>
    <cellStyle name="1_ÿÿÿÿÿ_Book1_Hoan chinh KH 2012 Von ho tro co MT 2 5" xfId="33933"/>
    <cellStyle name="1_ÿÿÿÿÿ_Book1_Hoan chinh KH 2012 Von ho tro co MT 20" xfId="17609"/>
    <cellStyle name="1_ÿÿÿÿÿ_Book1_Hoan chinh KH 2012 Von ho tro co MT 20 2" xfId="33937"/>
    <cellStyle name="1_ÿÿÿÿÿ_Book1_Hoan chinh KH 2012 Von ho tro co MT 21" xfId="33886"/>
    <cellStyle name="1_ÿÿÿÿÿ_Book1_Hoan chinh KH 2012 Von ho tro co MT 3" xfId="17610"/>
    <cellStyle name="1_ÿÿÿÿÿ_Book1_Hoan chinh KH 2012 Von ho tro co MT 3 2" xfId="17611"/>
    <cellStyle name="1_ÿÿÿÿÿ_Book1_Hoan chinh KH 2012 Von ho tro co MT 3 2 2" xfId="33939"/>
    <cellStyle name="1_ÿÿÿÿÿ_Book1_Hoan chinh KH 2012 Von ho tro co MT 3 3" xfId="17612"/>
    <cellStyle name="1_ÿÿÿÿÿ_Book1_Hoan chinh KH 2012 Von ho tro co MT 3 3 2" xfId="33940"/>
    <cellStyle name="1_ÿÿÿÿÿ_Book1_Hoan chinh KH 2012 Von ho tro co MT 3 4" xfId="17613"/>
    <cellStyle name="1_ÿÿÿÿÿ_Book1_Hoan chinh KH 2012 Von ho tro co MT 3 4 2" xfId="33941"/>
    <cellStyle name="1_ÿÿÿÿÿ_Book1_Hoan chinh KH 2012 Von ho tro co MT 3 5" xfId="33938"/>
    <cellStyle name="1_ÿÿÿÿÿ_Book1_Hoan chinh KH 2012 Von ho tro co MT 4" xfId="17614"/>
    <cellStyle name="1_ÿÿÿÿÿ_Book1_Hoan chinh KH 2012 Von ho tro co MT 4 2" xfId="17615"/>
    <cellStyle name="1_ÿÿÿÿÿ_Book1_Hoan chinh KH 2012 Von ho tro co MT 4 2 2" xfId="33943"/>
    <cellStyle name="1_ÿÿÿÿÿ_Book1_Hoan chinh KH 2012 Von ho tro co MT 4 3" xfId="17616"/>
    <cellStyle name="1_ÿÿÿÿÿ_Book1_Hoan chinh KH 2012 Von ho tro co MT 4 3 2" xfId="33944"/>
    <cellStyle name="1_ÿÿÿÿÿ_Book1_Hoan chinh KH 2012 Von ho tro co MT 4 4" xfId="17617"/>
    <cellStyle name="1_ÿÿÿÿÿ_Book1_Hoan chinh KH 2012 Von ho tro co MT 4 4 2" xfId="33945"/>
    <cellStyle name="1_ÿÿÿÿÿ_Book1_Hoan chinh KH 2012 Von ho tro co MT 4 5" xfId="33942"/>
    <cellStyle name="1_ÿÿÿÿÿ_Book1_Hoan chinh KH 2012 Von ho tro co MT 5" xfId="17618"/>
    <cellStyle name="1_ÿÿÿÿÿ_Book1_Hoan chinh KH 2012 Von ho tro co MT 5 2" xfId="17619"/>
    <cellStyle name="1_ÿÿÿÿÿ_Book1_Hoan chinh KH 2012 Von ho tro co MT 5 2 2" xfId="33947"/>
    <cellStyle name="1_ÿÿÿÿÿ_Book1_Hoan chinh KH 2012 Von ho tro co MT 5 3" xfId="17620"/>
    <cellStyle name="1_ÿÿÿÿÿ_Book1_Hoan chinh KH 2012 Von ho tro co MT 5 3 2" xfId="33948"/>
    <cellStyle name="1_ÿÿÿÿÿ_Book1_Hoan chinh KH 2012 Von ho tro co MT 5 4" xfId="17621"/>
    <cellStyle name="1_ÿÿÿÿÿ_Book1_Hoan chinh KH 2012 Von ho tro co MT 5 4 2" xfId="33949"/>
    <cellStyle name="1_ÿÿÿÿÿ_Book1_Hoan chinh KH 2012 Von ho tro co MT 5 5" xfId="33946"/>
    <cellStyle name="1_ÿÿÿÿÿ_Book1_Hoan chinh KH 2012 Von ho tro co MT 6" xfId="17622"/>
    <cellStyle name="1_ÿÿÿÿÿ_Book1_Hoan chinh KH 2012 Von ho tro co MT 6 2" xfId="17623"/>
    <cellStyle name="1_ÿÿÿÿÿ_Book1_Hoan chinh KH 2012 Von ho tro co MT 6 2 2" xfId="33951"/>
    <cellStyle name="1_ÿÿÿÿÿ_Book1_Hoan chinh KH 2012 Von ho tro co MT 6 3" xfId="17624"/>
    <cellStyle name="1_ÿÿÿÿÿ_Book1_Hoan chinh KH 2012 Von ho tro co MT 6 3 2" xfId="33952"/>
    <cellStyle name="1_ÿÿÿÿÿ_Book1_Hoan chinh KH 2012 Von ho tro co MT 6 4" xfId="17625"/>
    <cellStyle name="1_ÿÿÿÿÿ_Book1_Hoan chinh KH 2012 Von ho tro co MT 6 4 2" xfId="33953"/>
    <cellStyle name="1_ÿÿÿÿÿ_Book1_Hoan chinh KH 2012 Von ho tro co MT 6 5" xfId="33950"/>
    <cellStyle name="1_ÿÿÿÿÿ_Book1_Hoan chinh KH 2012 Von ho tro co MT 7" xfId="17626"/>
    <cellStyle name="1_ÿÿÿÿÿ_Book1_Hoan chinh KH 2012 Von ho tro co MT 7 2" xfId="17627"/>
    <cellStyle name="1_ÿÿÿÿÿ_Book1_Hoan chinh KH 2012 Von ho tro co MT 7 2 2" xfId="33955"/>
    <cellStyle name="1_ÿÿÿÿÿ_Book1_Hoan chinh KH 2012 Von ho tro co MT 7 3" xfId="17628"/>
    <cellStyle name="1_ÿÿÿÿÿ_Book1_Hoan chinh KH 2012 Von ho tro co MT 7 3 2" xfId="33956"/>
    <cellStyle name="1_ÿÿÿÿÿ_Book1_Hoan chinh KH 2012 Von ho tro co MT 7 4" xfId="17629"/>
    <cellStyle name="1_ÿÿÿÿÿ_Book1_Hoan chinh KH 2012 Von ho tro co MT 7 4 2" xfId="33957"/>
    <cellStyle name="1_ÿÿÿÿÿ_Book1_Hoan chinh KH 2012 Von ho tro co MT 7 5" xfId="33954"/>
    <cellStyle name="1_ÿÿÿÿÿ_Book1_Hoan chinh KH 2012 Von ho tro co MT 8" xfId="17630"/>
    <cellStyle name="1_ÿÿÿÿÿ_Book1_Hoan chinh KH 2012 Von ho tro co MT 8 2" xfId="17631"/>
    <cellStyle name="1_ÿÿÿÿÿ_Book1_Hoan chinh KH 2012 Von ho tro co MT 8 2 2" xfId="33959"/>
    <cellStyle name="1_ÿÿÿÿÿ_Book1_Hoan chinh KH 2012 Von ho tro co MT 8 3" xfId="17632"/>
    <cellStyle name="1_ÿÿÿÿÿ_Book1_Hoan chinh KH 2012 Von ho tro co MT 8 3 2" xfId="33960"/>
    <cellStyle name="1_ÿÿÿÿÿ_Book1_Hoan chinh KH 2012 Von ho tro co MT 8 4" xfId="17633"/>
    <cellStyle name="1_ÿÿÿÿÿ_Book1_Hoan chinh KH 2012 Von ho tro co MT 8 4 2" xfId="33961"/>
    <cellStyle name="1_ÿÿÿÿÿ_Book1_Hoan chinh KH 2012 Von ho tro co MT 8 5" xfId="33958"/>
    <cellStyle name="1_ÿÿÿÿÿ_Book1_Hoan chinh KH 2012 Von ho tro co MT 9" xfId="17634"/>
    <cellStyle name="1_ÿÿÿÿÿ_Book1_Hoan chinh KH 2012 Von ho tro co MT 9 2" xfId="17635"/>
    <cellStyle name="1_ÿÿÿÿÿ_Book1_Hoan chinh KH 2012 Von ho tro co MT 9 2 2" xfId="33963"/>
    <cellStyle name="1_ÿÿÿÿÿ_Book1_Hoan chinh KH 2012 Von ho tro co MT 9 3" xfId="17636"/>
    <cellStyle name="1_ÿÿÿÿÿ_Book1_Hoan chinh KH 2012 Von ho tro co MT 9 3 2" xfId="33964"/>
    <cellStyle name="1_ÿÿÿÿÿ_Book1_Hoan chinh KH 2012 Von ho tro co MT 9 4" xfId="17637"/>
    <cellStyle name="1_ÿÿÿÿÿ_Book1_Hoan chinh KH 2012 Von ho tro co MT 9 4 2" xfId="33965"/>
    <cellStyle name="1_ÿÿÿÿÿ_Book1_Hoan chinh KH 2012 Von ho tro co MT 9 5" xfId="33962"/>
    <cellStyle name="1_ÿÿÿÿÿ_Book1_Hoan chinh KH 2012 Von ho tro co MT_Bao cao giai ngan quy I" xfId="17638"/>
    <cellStyle name="1_ÿÿÿÿÿ_Book1_Hoan chinh KH 2012 Von ho tro co MT_Bao cao giai ngan quy I 2" xfId="17639"/>
    <cellStyle name="1_ÿÿÿÿÿ_Book1_Hoan chinh KH 2012 Von ho tro co MT_Bao cao giai ngan quy I 2 2" xfId="17640"/>
    <cellStyle name="1_ÿÿÿÿÿ_Book1_Hoan chinh KH 2012 Von ho tro co MT_Bao cao giai ngan quy I 2 2 2" xfId="33968"/>
    <cellStyle name="1_ÿÿÿÿÿ_Book1_Hoan chinh KH 2012 Von ho tro co MT_Bao cao giai ngan quy I 2 3" xfId="17641"/>
    <cellStyle name="1_ÿÿÿÿÿ_Book1_Hoan chinh KH 2012 Von ho tro co MT_Bao cao giai ngan quy I 2 3 2" xfId="33969"/>
    <cellStyle name="1_ÿÿÿÿÿ_Book1_Hoan chinh KH 2012 Von ho tro co MT_Bao cao giai ngan quy I 2 4" xfId="17642"/>
    <cellStyle name="1_ÿÿÿÿÿ_Book1_Hoan chinh KH 2012 Von ho tro co MT_Bao cao giai ngan quy I 2 4 2" xfId="33970"/>
    <cellStyle name="1_ÿÿÿÿÿ_Book1_Hoan chinh KH 2012 Von ho tro co MT_Bao cao giai ngan quy I 2 5" xfId="33967"/>
    <cellStyle name="1_ÿÿÿÿÿ_Book1_Hoan chinh KH 2012 Von ho tro co MT_Bao cao giai ngan quy I 3" xfId="17643"/>
    <cellStyle name="1_ÿÿÿÿÿ_Book1_Hoan chinh KH 2012 Von ho tro co MT_Bao cao giai ngan quy I 3 2" xfId="17644"/>
    <cellStyle name="1_ÿÿÿÿÿ_Book1_Hoan chinh KH 2012 Von ho tro co MT_Bao cao giai ngan quy I 3 2 2" xfId="33972"/>
    <cellStyle name="1_ÿÿÿÿÿ_Book1_Hoan chinh KH 2012 Von ho tro co MT_Bao cao giai ngan quy I 3 3" xfId="17645"/>
    <cellStyle name="1_ÿÿÿÿÿ_Book1_Hoan chinh KH 2012 Von ho tro co MT_Bao cao giai ngan quy I 3 3 2" xfId="33973"/>
    <cellStyle name="1_ÿÿÿÿÿ_Book1_Hoan chinh KH 2012 Von ho tro co MT_Bao cao giai ngan quy I 3 4" xfId="17646"/>
    <cellStyle name="1_ÿÿÿÿÿ_Book1_Hoan chinh KH 2012 Von ho tro co MT_Bao cao giai ngan quy I 3 4 2" xfId="33974"/>
    <cellStyle name="1_ÿÿÿÿÿ_Book1_Hoan chinh KH 2012 Von ho tro co MT_Bao cao giai ngan quy I 3 5" xfId="33971"/>
    <cellStyle name="1_ÿÿÿÿÿ_Book1_Hoan chinh KH 2012 Von ho tro co MT_Bao cao giai ngan quy I 4" xfId="17647"/>
    <cellStyle name="1_ÿÿÿÿÿ_Book1_Hoan chinh KH 2012 Von ho tro co MT_Bao cao giai ngan quy I 4 2" xfId="33975"/>
    <cellStyle name="1_ÿÿÿÿÿ_Book1_Hoan chinh KH 2012 Von ho tro co MT_Bao cao giai ngan quy I 5" xfId="17648"/>
    <cellStyle name="1_ÿÿÿÿÿ_Book1_Hoan chinh KH 2012 Von ho tro co MT_Bao cao giai ngan quy I 5 2" xfId="33976"/>
    <cellStyle name="1_ÿÿÿÿÿ_Book1_Hoan chinh KH 2012 Von ho tro co MT_Bao cao giai ngan quy I 6" xfId="17649"/>
    <cellStyle name="1_ÿÿÿÿÿ_Book1_Hoan chinh KH 2012 Von ho tro co MT_Bao cao giai ngan quy I 6 2" xfId="33977"/>
    <cellStyle name="1_ÿÿÿÿÿ_Book1_Hoan chinh KH 2012 Von ho tro co MT_Bao cao giai ngan quy I 7" xfId="33966"/>
    <cellStyle name="1_ÿÿÿÿÿ_Book1_Hoan chinh KH 2012 Von ho tro co MT_BC von DTPT 6 thang 2012" xfId="17650"/>
    <cellStyle name="1_ÿÿÿÿÿ_Book1_Hoan chinh KH 2012 Von ho tro co MT_BC von DTPT 6 thang 2012 2" xfId="17651"/>
    <cellStyle name="1_ÿÿÿÿÿ_Book1_Hoan chinh KH 2012 Von ho tro co MT_BC von DTPT 6 thang 2012 2 2" xfId="17652"/>
    <cellStyle name="1_ÿÿÿÿÿ_Book1_Hoan chinh KH 2012 Von ho tro co MT_BC von DTPT 6 thang 2012 2 2 2" xfId="33980"/>
    <cellStyle name="1_ÿÿÿÿÿ_Book1_Hoan chinh KH 2012 Von ho tro co MT_BC von DTPT 6 thang 2012 2 3" xfId="17653"/>
    <cellStyle name="1_ÿÿÿÿÿ_Book1_Hoan chinh KH 2012 Von ho tro co MT_BC von DTPT 6 thang 2012 2 3 2" xfId="33981"/>
    <cellStyle name="1_ÿÿÿÿÿ_Book1_Hoan chinh KH 2012 Von ho tro co MT_BC von DTPT 6 thang 2012 2 4" xfId="17654"/>
    <cellStyle name="1_ÿÿÿÿÿ_Book1_Hoan chinh KH 2012 Von ho tro co MT_BC von DTPT 6 thang 2012 2 4 2" xfId="33982"/>
    <cellStyle name="1_ÿÿÿÿÿ_Book1_Hoan chinh KH 2012 Von ho tro co MT_BC von DTPT 6 thang 2012 2 5" xfId="33979"/>
    <cellStyle name="1_ÿÿÿÿÿ_Book1_Hoan chinh KH 2012 Von ho tro co MT_BC von DTPT 6 thang 2012 3" xfId="17655"/>
    <cellStyle name="1_ÿÿÿÿÿ_Book1_Hoan chinh KH 2012 Von ho tro co MT_BC von DTPT 6 thang 2012 3 2" xfId="17656"/>
    <cellStyle name="1_ÿÿÿÿÿ_Book1_Hoan chinh KH 2012 Von ho tro co MT_BC von DTPT 6 thang 2012 3 2 2" xfId="33984"/>
    <cellStyle name="1_ÿÿÿÿÿ_Book1_Hoan chinh KH 2012 Von ho tro co MT_BC von DTPT 6 thang 2012 3 3" xfId="17657"/>
    <cellStyle name="1_ÿÿÿÿÿ_Book1_Hoan chinh KH 2012 Von ho tro co MT_BC von DTPT 6 thang 2012 3 3 2" xfId="33985"/>
    <cellStyle name="1_ÿÿÿÿÿ_Book1_Hoan chinh KH 2012 Von ho tro co MT_BC von DTPT 6 thang 2012 3 4" xfId="17658"/>
    <cellStyle name="1_ÿÿÿÿÿ_Book1_Hoan chinh KH 2012 Von ho tro co MT_BC von DTPT 6 thang 2012 3 4 2" xfId="33986"/>
    <cellStyle name="1_ÿÿÿÿÿ_Book1_Hoan chinh KH 2012 Von ho tro co MT_BC von DTPT 6 thang 2012 3 5" xfId="33983"/>
    <cellStyle name="1_ÿÿÿÿÿ_Book1_Hoan chinh KH 2012 Von ho tro co MT_BC von DTPT 6 thang 2012 4" xfId="17659"/>
    <cellStyle name="1_ÿÿÿÿÿ_Book1_Hoan chinh KH 2012 Von ho tro co MT_BC von DTPT 6 thang 2012 4 2" xfId="33987"/>
    <cellStyle name="1_ÿÿÿÿÿ_Book1_Hoan chinh KH 2012 Von ho tro co MT_BC von DTPT 6 thang 2012 5" xfId="17660"/>
    <cellStyle name="1_ÿÿÿÿÿ_Book1_Hoan chinh KH 2012 Von ho tro co MT_BC von DTPT 6 thang 2012 5 2" xfId="33988"/>
    <cellStyle name="1_ÿÿÿÿÿ_Book1_Hoan chinh KH 2012 Von ho tro co MT_BC von DTPT 6 thang 2012 6" xfId="17661"/>
    <cellStyle name="1_ÿÿÿÿÿ_Book1_Hoan chinh KH 2012 Von ho tro co MT_BC von DTPT 6 thang 2012 6 2" xfId="33989"/>
    <cellStyle name="1_ÿÿÿÿÿ_Book1_Hoan chinh KH 2012 Von ho tro co MT_BC von DTPT 6 thang 2012 7" xfId="33978"/>
    <cellStyle name="1_ÿÿÿÿÿ_Book1_Hoan chinh KH 2012 Von ho tro co MT_Bieu du thao QD von ho tro co MT" xfId="17662"/>
    <cellStyle name="1_ÿÿÿÿÿ_Book1_Hoan chinh KH 2012 Von ho tro co MT_Bieu du thao QD von ho tro co MT 2" xfId="17663"/>
    <cellStyle name="1_ÿÿÿÿÿ_Book1_Hoan chinh KH 2012 Von ho tro co MT_Bieu du thao QD von ho tro co MT 2 2" xfId="17664"/>
    <cellStyle name="1_ÿÿÿÿÿ_Book1_Hoan chinh KH 2012 Von ho tro co MT_Bieu du thao QD von ho tro co MT 2 2 2" xfId="33992"/>
    <cellStyle name="1_ÿÿÿÿÿ_Book1_Hoan chinh KH 2012 Von ho tro co MT_Bieu du thao QD von ho tro co MT 2 3" xfId="17665"/>
    <cellStyle name="1_ÿÿÿÿÿ_Book1_Hoan chinh KH 2012 Von ho tro co MT_Bieu du thao QD von ho tro co MT 2 3 2" xfId="33993"/>
    <cellStyle name="1_ÿÿÿÿÿ_Book1_Hoan chinh KH 2012 Von ho tro co MT_Bieu du thao QD von ho tro co MT 2 4" xfId="17666"/>
    <cellStyle name="1_ÿÿÿÿÿ_Book1_Hoan chinh KH 2012 Von ho tro co MT_Bieu du thao QD von ho tro co MT 2 4 2" xfId="33994"/>
    <cellStyle name="1_ÿÿÿÿÿ_Book1_Hoan chinh KH 2012 Von ho tro co MT_Bieu du thao QD von ho tro co MT 2 5" xfId="33991"/>
    <cellStyle name="1_ÿÿÿÿÿ_Book1_Hoan chinh KH 2012 Von ho tro co MT_Bieu du thao QD von ho tro co MT 3" xfId="17667"/>
    <cellStyle name="1_ÿÿÿÿÿ_Book1_Hoan chinh KH 2012 Von ho tro co MT_Bieu du thao QD von ho tro co MT 3 2" xfId="17668"/>
    <cellStyle name="1_ÿÿÿÿÿ_Book1_Hoan chinh KH 2012 Von ho tro co MT_Bieu du thao QD von ho tro co MT 3 2 2" xfId="33996"/>
    <cellStyle name="1_ÿÿÿÿÿ_Book1_Hoan chinh KH 2012 Von ho tro co MT_Bieu du thao QD von ho tro co MT 3 3" xfId="17669"/>
    <cellStyle name="1_ÿÿÿÿÿ_Book1_Hoan chinh KH 2012 Von ho tro co MT_Bieu du thao QD von ho tro co MT 3 3 2" xfId="33997"/>
    <cellStyle name="1_ÿÿÿÿÿ_Book1_Hoan chinh KH 2012 Von ho tro co MT_Bieu du thao QD von ho tro co MT 3 4" xfId="17670"/>
    <cellStyle name="1_ÿÿÿÿÿ_Book1_Hoan chinh KH 2012 Von ho tro co MT_Bieu du thao QD von ho tro co MT 3 4 2" xfId="33998"/>
    <cellStyle name="1_ÿÿÿÿÿ_Book1_Hoan chinh KH 2012 Von ho tro co MT_Bieu du thao QD von ho tro co MT 3 5" xfId="33995"/>
    <cellStyle name="1_ÿÿÿÿÿ_Book1_Hoan chinh KH 2012 Von ho tro co MT_Bieu du thao QD von ho tro co MT 4" xfId="17671"/>
    <cellStyle name="1_ÿÿÿÿÿ_Book1_Hoan chinh KH 2012 Von ho tro co MT_Bieu du thao QD von ho tro co MT 4 2" xfId="33999"/>
    <cellStyle name="1_ÿÿÿÿÿ_Book1_Hoan chinh KH 2012 Von ho tro co MT_Bieu du thao QD von ho tro co MT 5" xfId="17672"/>
    <cellStyle name="1_ÿÿÿÿÿ_Book1_Hoan chinh KH 2012 Von ho tro co MT_Bieu du thao QD von ho tro co MT 5 2" xfId="34000"/>
    <cellStyle name="1_ÿÿÿÿÿ_Book1_Hoan chinh KH 2012 Von ho tro co MT_Bieu du thao QD von ho tro co MT 6" xfId="17673"/>
    <cellStyle name="1_ÿÿÿÿÿ_Book1_Hoan chinh KH 2012 Von ho tro co MT_Bieu du thao QD von ho tro co MT 6 2" xfId="34001"/>
    <cellStyle name="1_ÿÿÿÿÿ_Book1_Hoan chinh KH 2012 Von ho tro co MT_Bieu du thao QD von ho tro co MT 7" xfId="33990"/>
    <cellStyle name="1_ÿÿÿÿÿ_Book1_Hoan chinh KH 2012 Von ho tro co MT_Ke hoach 2012 theo doi (giai ngan 30.6.12)" xfId="17674"/>
    <cellStyle name="1_ÿÿÿÿÿ_Book1_Hoan chinh KH 2012 Von ho tro co MT_Ke hoach 2012 theo doi (giai ngan 30.6.12) 2" xfId="17675"/>
    <cellStyle name="1_ÿÿÿÿÿ_Book1_Hoan chinh KH 2012 Von ho tro co MT_Ke hoach 2012 theo doi (giai ngan 30.6.12) 2 2" xfId="17676"/>
    <cellStyle name="1_ÿÿÿÿÿ_Book1_Hoan chinh KH 2012 Von ho tro co MT_Ke hoach 2012 theo doi (giai ngan 30.6.12) 2 2 2" xfId="34004"/>
    <cellStyle name="1_ÿÿÿÿÿ_Book1_Hoan chinh KH 2012 Von ho tro co MT_Ke hoach 2012 theo doi (giai ngan 30.6.12) 2 3" xfId="17677"/>
    <cellStyle name="1_ÿÿÿÿÿ_Book1_Hoan chinh KH 2012 Von ho tro co MT_Ke hoach 2012 theo doi (giai ngan 30.6.12) 2 3 2" xfId="34005"/>
    <cellStyle name="1_ÿÿÿÿÿ_Book1_Hoan chinh KH 2012 Von ho tro co MT_Ke hoach 2012 theo doi (giai ngan 30.6.12) 2 4" xfId="17678"/>
    <cellStyle name="1_ÿÿÿÿÿ_Book1_Hoan chinh KH 2012 Von ho tro co MT_Ke hoach 2012 theo doi (giai ngan 30.6.12) 2 4 2" xfId="34006"/>
    <cellStyle name="1_ÿÿÿÿÿ_Book1_Hoan chinh KH 2012 Von ho tro co MT_Ke hoach 2012 theo doi (giai ngan 30.6.12) 2 5" xfId="34003"/>
    <cellStyle name="1_ÿÿÿÿÿ_Book1_Hoan chinh KH 2012 Von ho tro co MT_Ke hoach 2012 theo doi (giai ngan 30.6.12) 3" xfId="17679"/>
    <cellStyle name="1_ÿÿÿÿÿ_Book1_Hoan chinh KH 2012 Von ho tro co MT_Ke hoach 2012 theo doi (giai ngan 30.6.12) 3 2" xfId="17680"/>
    <cellStyle name="1_ÿÿÿÿÿ_Book1_Hoan chinh KH 2012 Von ho tro co MT_Ke hoach 2012 theo doi (giai ngan 30.6.12) 3 2 2" xfId="34008"/>
    <cellStyle name="1_ÿÿÿÿÿ_Book1_Hoan chinh KH 2012 Von ho tro co MT_Ke hoach 2012 theo doi (giai ngan 30.6.12) 3 3" xfId="17681"/>
    <cellStyle name="1_ÿÿÿÿÿ_Book1_Hoan chinh KH 2012 Von ho tro co MT_Ke hoach 2012 theo doi (giai ngan 30.6.12) 3 3 2" xfId="34009"/>
    <cellStyle name="1_ÿÿÿÿÿ_Book1_Hoan chinh KH 2012 Von ho tro co MT_Ke hoach 2012 theo doi (giai ngan 30.6.12) 3 4" xfId="17682"/>
    <cellStyle name="1_ÿÿÿÿÿ_Book1_Hoan chinh KH 2012 Von ho tro co MT_Ke hoach 2012 theo doi (giai ngan 30.6.12) 3 4 2" xfId="34010"/>
    <cellStyle name="1_ÿÿÿÿÿ_Book1_Hoan chinh KH 2012 Von ho tro co MT_Ke hoach 2012 theo doi (giai ngan 30.6.12) 3 5" xfId="34007"/>
    <cellStyle name="1_ÿÿÿÿÿ_Book1_Hoan chinh KH 2012 Von ho tro co MT_Ke hoach 2012 theo doi (giai ngan 30.6.12) 4" xfId="17683"/>
    <cellStyle name="1_ÿÿÿÿÿ_Book1_Hoan chinh KH 2012 Von ho tro co MT_Ke hoach 2012 theo doi (giai ngan 30.6.12) 4 2" xfId="34011"/>
    <cellStyle name="1_ÿÿÿÿÿ_Book1_Hoan chinh KH 2012 Von ho tro co MT_Ke hoach 2012 theo doi (giai ngan 30.6.12) 5" xfId="17684"/>
    <cellStyle name="1_ÿÿÿÿÿ_Book1_Hoan chinh KH 2012 Von ho tro co MT_Ke hoach 2012 theo doi (giai ngan 30.6.12) 5 2" xfId="34012"/>
    <cellStyle name="1_ÿÿÿÿÿ_Book1_Hoan chinh KH 2012 Von ho tro co MT_Ke hoach 2012 theo doi (giai ngan 30.6.12) 6" xfId="17685"/>
    <cellStyle name="1_ÿÿÿÿÿ_Book1_Hoan chinh KH 2012 Von ho tro co MT_Ke hoach 2012 theo doi (giai ngan 30.6.12) 6 2" xfId="34013"/>
    <cellStyle name="1_ÿÿÿÿÿ_Book1_Hoan chinh KH 2012 Von ho tro co MT_Ke hoach 2012 theo doi (giai ngan 30.6.12) 7" xfId="34002"/>
    <cellStyle name="1_ÿÿÿÿÿ_Book1_Ke hoach 2012 (theo doi)" xfId="17686"/>
    <cellStyle name="1_ÿÿÿÿÿ_Book1_Ke hoach 2012 (theo doi) 2" xfId="17687"/>
    <cellStyle name="1_ÿÿÿÿÿ_Book1_Ke hoach 2012 (theo doi) 2 2" xfId="17688"/>
    <cellStyle name="1_ÿÿÿÿÿ_Book1_Ke hoach 2012 (theo doi) 2 2 2" xfId="34016"/>
    <cellStyle name="1_ÿÿÿÿÿ_Book1_Ke hoach 2012 (theo doi) 2 3" xfId="17689"/>
    <cellStyle name="1_ÿÿÿÿÿ_Book1_Ke hoach 2012 (theo doi) 2 3 2" xfId="34017"/>
    <cellStyle name="1_ÿÿÿÿÿ_Book1_Ke hoach 2012 (theo doi) 2 4" xfId="17690"/>
    <cellStyle name="1_ÿÿÿÿÿ_Book1_Ke hoach 2012 (theo doi) 2 4 2" xfId="34018"/>
    <cellStyle name="1_ÿÿÿÿÿ_Book1_Ke hoach 2012 (theo doi) 2 5" xfId="34015"/>
    <cellStyle name="1_ÿÿÿÿÿ_Book1_Ke hoach 2012 (theo doi) 3" xfId="17691"/>
    <cellStyle name="1_ÿÿÿÿÿ_Book1_Ke hoach 2012 (theo doi) 3 2" xfId="17692"/>
    <cellStyle name="1_ÿÿÿÿÿ_Book1_Ke hoach 2012 (theo doi) 3 2 2" xfId="34020"/>
    <cellStyle name="1_ÿÿÿÿÿ_Book1_Ke hoach 2012 (theo doi) 3 3" xfId="17693"/>
    <cellStyle name="1_ÿÿÿÿÿ_Book1_Ke hoach 2012 (theo doi) 3 3 2" xfId="34021"/>
    <cellStyle name="1_ÿÿÿÿÿ_Book1_Ke hoach 2012 (theo doi) 3 4" xfId="17694"/>
    <cellStyle name="1_ÿÿÿÿÿ_Book1_Ke hoach 2012 (theo doi) 3 4 2" xfId="34022"/>
    <cellStyle name="1_ÿÿÿÿÿ_Book1_Ke hoach 2012 (theo doi) 3 5" xfId="34019"/>
    <cellStyle name="1_ÿÿÿÿÿ_Book1_Ke hoach 2012 (theo doi) 4" xfId="17695"/>
    <cellStyle name="1_ÿÿÿÿÿ_Book1_Ke hoach 2012 (theo doi) 4 2" xfId="34023"/>
    <cellStyle name="1_ÿÿÿÿÿ_Book1_Ke hoach 2012 (theo doi) 5" xfId="17696"/>
    <cellStyle name="1_ÿÿÿÿÿ_Book1_Ke hoach 2012 (theo doi) 5 2" xfId="34024"/>
    <cellStyle name="1_ÿÿÿÿÿ_Book1_Ke hoach 2012 (theo doi) 6" xfId="17697"/>
    <cellStyle name="1_ÿÿÿÿÿ_Book1_Ke hoach 2012 (theo doi) 6 2" xfId="34025"/>
    <cellStyle name="1_ÿÿÿÿÿ_Book1_Ke hoach 2012 (theo doi) 7" xfId="34014"/>
    <cellStyle name="1_ÿÿÿÿÿ_Book1_Ke hoach 2012 theo doi (giai ngan 30.6.12)" xfId="17698"/>
    <cellStyle name="1_ÿÿÿÿÿ_Book1_Ke hoach 2012 theo doi (giai ngan 30.6.12) 2" xfId="17699"/>
    <cellStyle name="1_ÿÿÿÿÿ_Book1_Ke hoach 2012 theo doi (giai ngan 30.6.12) 2 2" xfId="17700"/>
    <cellStyle name="1_ÿÿÿÿÿ_Book1_Ke hoach 2012 theo doi (giai ngan 30.6.12) 2 2 2" xfId="34028"/>
    <cellStyle name="1_ÿÿÿÿÿ_Book1_Ke hoach 2012 theo doi (giai ngan 30.6.12) 2 3" xfId="17701"/>
    <cellStyle name="1_ÿÿÿÿÿ_Book1_Ke hoach 2012 theo doi (giai ngan 30.6.12) 2 3 2" xfId="34029"/>
    <cellStyle name="1_ÿÿÿÿÿ_Book1_Ke hoach 2012 theo doi (giai ngan 30.6.12) 2 4" xfId="17702"/>
    <cellStyle name="1_ÿÿÿÿÿ_Book1_Ke hoach 2012 theo doi (giai ngan 30.6.12) 2 4 2" xfId="34030"/>
    <cellStyle name="1_ÿÿÿÿÿ_Book1_Ke hoach 2012 theo doi (giai ngan 30.6.12) 2 5" xfId="34027"/>
    <cellStyle name="1_ÿÿÿÿÿ_Book1_Ke hoach 2012 theo doi (giai ngan 30.6.12) 3" xfId="17703"/>
    <cellStyle name="1_ÿÿÿÿÿ_Book1_Ke hoach 2012 theo doi (giai ngan 30.6.12) 3 2" xfId="17704"/>
    <cellStyle name="1_ÿÿÿÿÿ_Book1_Ke hoach 2012 theo doi (giai ngan 30.6.12) 3 2 2" xfId="34032"/>
    <cellStyle name="1_ÿÿÿÿÿ_Book1_Ke hoach 2012 theo doi (giai ngan 30.6.12) 3 3" xfId="17705"/>
    <cellStyle name="1_ÿÿÿÿÿ_Book1_Ke hoach 2012 theo doi (giai ngan 30.6.12) 3 3 2" xfId="34033"/>
    <cellStyle name="1_ÿÿÿÿÿ_Book1_Ke hoach 2012 theo doi (giai ngan 30.6.12) 3 4" xfId="17706"/>
    <cellStyle name="1_ÿÿÿÿÿ_Book1_Ke hoach 2012 theo doi (giai ngan 30.6.12) 3 4 2" xfId="34034"/>
    <cellStyle name="1_ÿÿÿÿÿ_Book1_Ke hoach 2012 theo doi (giai ngan 30.6.12) 3 5" xfId="34031"/>
    <cellStyle name="1_ÿÿÿÿÿ_Book1_Ke hoach 2012 theo doi (giai ngan 30.6.12) 4" xfId="17707"/>
    <cellStyle name="1_ÿÿÿÿÿ_Book1_Ke hoach 2012 theo doi (giai ngan 30.6.12) 4 2" xfId="34035"/>
    <cellStyle name="1_ÿÿÿÿÿ_Book1_Ke hoach 2012 theo doi (giai ngan 30.6.12) 5" xfId="17708"/>
    <cellStyle name="1_ÿÿÿÿÿ_Book1_Ke hoach 2012 theo doi (giai ngan 30.6.12) 5 2" xfId="34036"/>
    <cellStyle name="1_ÿÿÿÿÿ_Book1_Ke hoach 2012 theo doi (giai ngan 30.6.12) 6" xfId="17709"/>
    <cellStyle name="1_ÿÿÿÿÿ_Book1_Ke hoach 2012 theo doi (giai ngan 30.6.12) 6 2" xfId="34037"/>
    <cellStyle name="1_ÿÿÿÿÿ_Book1_Ke hoach 2012 theo doi (giai ngan 30.6.12) 7" xfId="34026"/>
    <cellStyle name="1_ÿÿÿÿÿ_Dang ky phan khai von ODA (gui Bo)" xfId="17710"/>
    <cellStyle name="1_ÿÿÿÿÿ_Dang ky phan khai von ODA (gui Bo) 2" xfId="17711"/>
    <cellStyle name="1_ÿÿÿÿÿ_Dang ky phan khai von ODA (gui Bo) 2 2" xfId="17712"/>
    <cellStyle name="1_ÿÿÿÿÿ_Dang ky phan khai von ODA (gui Bo) 2 2 2" xfId="34040"/>
    <cellStyle name="1_ÿÿÿÿÿ_Dang ky phan khai von ODA (gui Bo) 2 3" xfId="17713"/>
    <cellStyle name="1_ÿÿÿÿÿ_Dang ky phan khai von ODA (gui Bo) 2 3 2" xfId="34041"/>
    <cellStyle name="1_ÿÿÿÿÿ_Dang ky phan khai von ODA (gui Bo) 2 4" xfId="17714"/>
    <cellStyle name="1_ÿÿÿÿÿ_Dang ky phan khai von ODA (gui Bo) 2 4 2" xfId="34042"/>
    <cellStyle name="1_ÿÿÿÿÿ_Dang ky phan khai von ODA (gui Bo) 2 5" xfId="34039"/>
    <cellStyle name="1_ÿÿÿÿÿ_Dang ky phan khai von ODA (gui Bo) 3" xfId="17715"/>
    <cellStyle name="1_ÿÿÿÿÿ_Dang ky phan khai von ODA (gui Bo) 3 2" xfId="34043"/>
    <cellStyle name="1_ÿÿÿÿÿ_Dang ky phan khai von ODA (gui Bo) 4" xfId="17716"/>
    <cellStyle name="1_ÿÿÿÿÿ_Dang ky phan khai von ODA (gui Bo) 4 2" xfId="34044"/>
    <cellStyle name="1_ÿÿÿÿÿ_Dang ky phan khai von ODA (gui Bo) 5" xfId="17717"/>
    <cellStyle name="1_ÿÿÿÿÿ_Dang ky phan khai von ODA (gui Bo) 5 2" xfId="34045"/>
    <cellStyle name="1_ÿÿÿÿÿ_Dang ky phan khai von ODA (gui Bo) 6" xfId="34038"/>
    <cellStyle name="1_ÿÿÿÿÿ_Dang ky phan khai von ODA (gui Bo)_BC von DTPT 6 thang 2012" xfId="17718"/>
    <cellStyle name="1_ÿÿÿÿÿ_Dang ky phan khai von ODA (gui Bo)_BC von DTPT 6 thang 2012 2" xfId="17719"/>
    <cellStyle name="1_ÿÿÿÿÿ_Dang ky phan khai von ODA (gui Bo)_BC von DTPT 6 thang 2012 2 2" xfId="17720"/>
    <cellStyle name="1_ÿÿÿÿÿ_Dang ky phan khai von ODA (gui Bo)_BC von DTPT 6 thang 2012 2 2 2" xfId="34048"/>
    <cellStyle name="1_ÿÿÿÿÿ_Dang ky phan khai von ODA (gui Bo)_BC von DTPT 6 thang 2012 2 3" xfId="17721"/>
    <cellStyle name="1_ÿÿÿÿÿ_Dang ky phan khai von ODA (gui Bo)_BC von DTPT 6 thang 2012 2 3 2" xfId="34049"/>
    <cellStyle name="1_ÿÿÿÿÿ_Dang ky phan khai von ODA (gui Bo)_BC von DTPT 6 thang 2012 2 4" xfId="17722"/>
    <cellStyle name="1_ÿÿÿÿÿ_Dang ky phan khai von ODA (gui Bo)_BC von DTPT 6 thang 2012 2 4 2" xfId="34050"/>
    <cellStyle name="1_ÿÿÿÿÿ_Dang ky phan khai von ODA (gui Bo)_BC von DTPT 6 thang 2012 2 5" xfId="34047"/>
    <cellStyle name="1_ÿÿÿÿÿ_Dang ky phan khai von ODA (gui Bo)_BC von DTPT 6 thang 2012 3" xfId="17723"/>
    <cellStyle name="1_ÿÿÿÿÿ_Dang ky phan khai von ODA (gui Bo)_BC von DTPT 6 thang 2012 3 2" xfId="34051"/>
    <cellStyle name="1_ÿÿÿÿÿ_Dang ky phan khai von ODA (gui Bo)_BC von DTPT 6 thang 2012 4" xfId="17724"/>
    <cellStyle name="1_ÿÿÿÿÿ_Dang ky phan khai von ODA (gui Bo)_BC von DTPT 6 thang 2012 4 2" xfId="34052"/>
    <cellStyle name="1_ÿÿÿÿÿ_Dang ky phan khai von ODA (gui Bo)_BC von DTPT 6 thang 2012 5" xfId="17725"/>
    <cellStyle name="1_ÿÿÿÿÿ_Dang ky phan khai von ODA (gui Bo)_BC von DTPT 6 thang 2012 5 2" xfId="34053"/>
    <cellStyle name="1_ÿÿÿÿÿ_Dang ky phan khai von ODA (gui Bo)_BC von DTPT 6 thang 2012 6" xfId="34046"/>
    <cellStyle name="1_ÿÿÿÿÿ_Dang ky phan khai von ODA (gui Bo)_Bieu du thao QD von ho tro co MT" xfId="17726"/>
    <cellStyle name="1_ÿÿÿÿÿ_Dang ky phan khai von ODA (gui Bo)_Bieu du thao QD von ho tro co MT 2" xfId="17727"/>
    <cellStyle name="1_ÿÿÿÿÿ_Dang ky phan khai von ODA (gui Bo)_Bieu du thao QD von ho tro co MT 2 2" xfId="17728"/>
    <cellStyle name="1_ÿÿÿÿÿ_Dang ky phan khai von ODA (gui Bo)_Bieu du thao QD von ho tro co MT 2 2 2" xfId="34056"/>
    <cellStyle name="1_ÿÿÿÿÿ_Dang ky phan khai von ODA (gui Bo)_Bieu du thao QD von ho tro co MT 2 3" xfId="17729"/>
    <cellStyle name="1_ÿÿÿÿÿ_Dang ky phan khai von ODA (gui Bo)_Bieu du thao QD von ho tro co MT 2 3 2" xfId="34057"/>
    <cellStyle name="1_ÿÿÿÿÿ_Dang ky phan khai von ODA (gui Bo)_Bieu du thao QD von ho tro co MT 2 4" xfId="17730"/>
    <cellStyle name="1_ÿÿÿÿÿ_Dang ky phan khai von ODA (gui Bo)_Bieu du thao QD von ho tro co MT 2 4 2" xfId="34058"/>
    <cellStyle name="1_ÿÿÿÿÿ_Dang ky phan khai von ODA (gui Bo)_Bieu du thao QD von ho tro co MT 2 5" xfId="34055"/>
    <cellStyle name="1_ÿÿÿÿÿ_Dang ky phan khai von ODA (gui Bo)_Bieu du thao QD von ho tro co MT 3" xfId="17731"/>
    <cellStyle name="1_ÿÿÿÿÿ_Dang ky phan khai von ODA (gui Bo)_Bieu du thao QD von ho tro co MT 3 2" xfId="34059"/>
    <cellStyle name="1_ÿÿÿÿÿ_Dang ky phan khai von ODA (gui Bo)_Bieu du thao QD von ho tro co MT 4" xfId="17732"/>
    <cellStyle name="1_ÿÿÿÿÿ_Dang ky phan khai von ODA (gui Bo)_Bieu du thao QD von ho tro co MT 4 2" xfId="34060"/>
    <cellStyle name="1_ÿÿÿÿÿ_Dang ky phan khai von ODA (gui Bo)_Bieu du thao QD von ho tro co MT 5" xfId="17733"/>
    <cellStyle name="1_ÿÿÿÿÿ_Dang ky phan khai von ODA (gui Bo)_Bieu du thao QD von ho tro co MT 5 2" xfId="34061"/>
    <cellStyle name="1_ÿÿÿÿÿ_Dang ky phan khai von ODA (gui Bo)_Bieu du thao QD von ho tro co MT 6" xfId="34054"/>
    <cellStyle name="1_ÿÿÿÿÿ_Dang ky phan khai von ODA (gui Bo)_Ke hoach 2012 theo doi (giai ngan 30.6.12)" xfId="17734"/>
    <cellStyle name="1_ÿÿÿÿÿ_Dang ky phan khai von ODA (gui Bo)_Ke hoach 2012 theo doi (giai ngan 30.6.12) 2" xfId="17735"/>
    <cellStyle name="1_ÿÿÿÿÿ_Dang ky phan khai von ODA (gui Bo)_Ke hoach 2012 theo doi (giai ngan 30.6.12) 2 2" xfId="17736"/>
    <cellStyle name="1_ÿÿÿÿÿ_Dang ky phan khai von ODA (gui Bo)_Ke hoach 2012 theo doi (giai ngan 30.6.12) 2 2 2" xfId="34064"/>
    <cellStyle name="1_ÿÿÿÿÿ_Dang ky phan khai von ODA (gui Bo)_Ke hoach 2012 theo doi (giai ngan 30.6.12) 2 3" xfId="17737"/>
    <cellStyle name="1_ÿÿÿÿÿ_Dang ky phan khai von ODA (gui Bo)_Ke hoach 2012 theo doi (giai ngan 30.6.12) 2 3 2" xfId="34065"/>
    <cellStyle name="1_ÿÿÿÿÿ_Dang ky phan khai von ODA (gui Bo)_Ke hoach 2012 theo doi (giai ngan 30.6.12) 2 4" xfId="17738"/>
    <cellStyle name="1_ÿÿÿÿÿ_Dang ky phan khai von ODA (gui Bo)_Ke hoach 2012 theo doi (giai ngan 30.6.12) 2 4 2" xfId="34066"/>
    <cellStyle name="1_ÿÿÿÿÿ_Dang ky phan khai von ODA (gui Bo)_Ke hoach 2012 theo doi (giai ngan 30.6.12) 2 5" xfId="34063"/>
    <cellStyle name="1_ÿÿÿÿÿ_Dang ky phan khai von ODA (gui Bo)_Ke hoach 2012 theo doi (giai ngan 30.6.12) 3" xfId="17739"/>
    <cellStyle name="1_ÿÿÿÿÿ_Dang ky phan khai von ODA (gui Bo)_Ke hoach 2012 theo doi (giai ngan 30.6.12) 3 2" xfId="34067"/>
    <cellStyle name="1_ÿÿÿÿÿ_Dang ky phan khai von ODA (gui Bo)_Ke hoach 2012 theo doi (giai ngan 30.6.12) 4" xfId="17740"/>
    <cellStyle name="1_ÿÿÿÿÿ_Dang ky phan khai von ODA (gui Bo)_Ke hoach 2012 theo doi (giai ngan 30.6.12) 4 2" xfId="34068"/>
    <cellStyle name="1_ÿÿÿÿÿ_Dang ky phan khai von ODA (gui Bo)_Ke hoach 2012 theo doi (giai ngan 30.6.12) 5" xfId="17741"/>
    <cellStyle name="1_ÿÿÿÿÿ_Dang ky phan khai von ODA (gui Bo)_Ke hoach 2012 theo doi (giai ngan 30.6.12) 5 2" xfId="34069"/>
    <cellStyle name="1_ÿÿÿÿÿ_Dang ky phan khai von ODA (gui Bo)_Ke hoach 2012 theo doi (giai ngan 30.6.12) 6" xfId="34062"/>
    <cellStyle name="1_ÿÿÿÿÿ_Ke hoach 2012 (theo doi)" xfId="17742"/>
    <cellStyle name="1_ÿÿÿÿÿ_Ke hoach 2012 (theo doi) 2" xfId="17743"/>
    <cellStyle name="1_ÿÿÿÿÿ_Ke hoach 2012 (theo doi) 2 2" xfId="17744"/>
    <cellStyle name="1_ÿÿÿÿÿ_Ke hoach 2012 (theo doi) 2 2 2" xfId="34072"/>
    <cellStyle name="1_ÿÿÿÿÿ_Ke hoach 2012 (theo doi) 2 3" xfId="17745"/>
    <cellStyle name="1_ÿÿÿÿÿ_Ke hoach 2012 (theo doi) 2 3 2" xfId="34073"/>
    <cellStyle name="1_ÿÿÿÿÿ_Ke hoach 2012 (theo doi) 2 4" xfId="17746"/>
    <cellStyle name="1_ÿÿÿÿÿ_Ke hoach 2012 (theo doi) 2 4 2" xfId="34074"/>
    <cellStyle name="1_ÿÿÿÿÿ_Ke hoach 2012 (theo doi) 2 5" xfId="34071"/>
    <cellStyle name="1_ÿÿÿÿÿ_Ke hoach 2012 (theo doi) 3" xfId="17747"/>
    <cellStyle name="1_ÿÿÿÿÿ_Ke hoach 2012 (theo doi) 3 2" xfId="34075"/>
    <cellStyle name="1_ÿÿÿÿÿ_Ke hoach 2012 (theo doi) 4" xfId="17748"/>
    <cellStyle name="1_ÿÿÿÿÿ_Ke hoach 2012 (theo doi) 4 2" xfId="34076"/>
    <cellStyle name="1_ÿÿÿÿÿ_Ke hoach 2012 (theo doi) 5" xfId="17749"/>
    <cellStyle name="1_ÿÿÿÿÿ_Ke hoach 2012 (theo doi) 5 2" xfId="34077"/>
    <cellStyle name="1_ÿÿÿÿÿ_Ke hoach 2012 (theo doi) 6" xfId="34070"/>
    <cellStyle name="1_ÿÿÿÿÿ_Ke hoach 2012 theo doi (giai ngan 30.6.12)" xfId="17750"/>
    <cellStyle name="1_ÿÿÿÿÿ_Ke hoach 2012 theo doi (giai ngan 30.6.12) 2" xfId="17751"/>
    <cellStyle name="1_ÿÿÿÿÿ_Ke hoach 2012 theo doi (giai ngan 30.6.12) 2 2" xfId="17752"/>
    <cellStyle name="1_ÿÿÿÿÿ_Ke hoach 2012 theo doi (giai ngan 30.6.12) 2 2 2" xfId="34080"/>
    <cellStyle name="1_ÿÿÿÿÿ_Ke hoach 2012 theo doi (giai ngan 30.6.12) 2 3" xfId="17753"/>
    <cellStyle name="1_ÿÿÿÿÿ_Ke hoach 2012 theo doi (giai ngan 30.6.12) 2 3 2" xfId="34081"/>
    <cellStyle name="1_ÿÿÿÿÿ_Ke hoach 2012 theo doi (giai ngan 30.6.12) 2 4" xfId="17754"/>
    <cellStyle name="1_ÿÿÿÿÿ_Ke hoach 2012 theo doi (giai ngan 30.6.12) 2 4 2" xfId="34082"/>
    <cellStyle name="1_ÿÿÿÿÿ_Ke hoach 2012 theo doi (giai ngan 30.6.12) 2 5" xfId="34079"/>
    <cellStyle name="1_ÿÿÿÿÿ_Ke hoach 2012 theo doi (giai ngan 30.6.12) 3" xfId="17755"/>
    <cellStyle name="1_ÿÿÿÿÿ_Ke hoach 2012 theo doi (giai ngan 30.6.12) 3 2" xfId="34083"/>
    <cellStyle name="1_ÿÿÿÿÿ_Ke hoach 2012 theo doi (giai ngan 30.6.12) 4" xfId="17756"/>
    <cellStyle name="1_ÿÿÿÿÿ_Ke hoach 2012 theo doi (giai ngan 30.6.12) 4 2" xfId="34084"/>
    <cellStyle name="1_ÿÿÿÿÿ_Ke hoach 2012 theo doi (giai ngan 30.6.12) 5" xfId="17757"/>
    <cellStyle name="1_ÿÿÿÿÿ_Ke hoach 2012 theo doi (giai ngan 30.6.12) 5 2" xfId="34085"/>
    <cellStyle name="1_ÿÿÿÿÿ_Ke hoach 2012 theo doi (giai ngan 30.6.12) 6" xfId="34078"/>
    <cellStyle name="1_ÿÿÿÿÿ_Kh ql62 (2010) 11-09" xfId="1192"/>
    <cellStyle name="1_ÿÿÿÿÿ_Khung 2012" xfId="1193"/>
    <cellStyle name="1_ÿÿÿÿÿ_Tong hop theo doi von TPCP (BC)" xfId="17758"/>
    <cellStyle name="1_ÿÿÿÿÿ_Tong hop theo doi von TPCP (BC) 2" xfId="17759"/>
    <cellStyle name="1_ÿÿÿÿÿ_Tong hop theo doi von TPCP (BC) 2 2" xfId="17760"/>
    <cellStyle name="1_ÿÿÿÿÿ_Tong hop theo doi von TPCP (BC) 2 2 2" xfId="34088"/>
    <cellStyle name="1_ÿÿÿÿÿ_Tong hop theo doi von TPCP (BC) 2 3" xfId="17761"/>
    <cellStyle name="1_ÿÿÿÿÿ_Tong hop theo doi von TPCP (BC) 2 3 2" xfId="34089"/>
    <cellStyle name="1_ÿÿÿÿÿ_Tong hop theo doi von TPCP (BC) 2 4" xfId="17762"/>
    <cellStyle name="1_ÿÿÿÿÿ_Tong hop theo doi von TPCP (BC) 2 4 2" xfId="34090"/>
    <cellStyle name="1_ÿÿÿÿÿ_Tong hop theo doi von TPCP (BC) 2 5" xfId="34087"/>
    <cellStyle name="1_ÿÿÿÿÿ_Tong hop theo doi von TPCP (BC) 3" xfId="17763"/>
    <cellStyle name="1_ÿÿÿÿÿ_Tong hop theo doi von TPCP (BC) 3 2" xfId="34091"/>
    <cellStyle name="1_ÿÿÿÿÿ_Tong hop theo doi von TPCP (BC) 4" xfId="17764"/>
    <cellStyle name="1_ÿÿÿÿÿ_Tong hop theo doi von TPCP (BC) 4 2" xfId="34092"/>
    <cellStyle name="1_ÿÿÿÿÿ_Tong hop theo doi von TPCP (BC) 5" xfId="17765"/>
    <cellStyle name="1_ÿÿÿÿÿ_Tong hop theo doi von TPCP (BC) 5 2" xfId="34093"/>
    <cellStyle name="1_ÿÿÿÿÿ_Tong hop theo doi von TPCP (BC) 6" xfId="34086"/>
    <cellStyle name="1_ÿÿÿÿÿ_Tong hop theo doi von TPCP (BC)_BC von DTPT 6 thang 2012" xfId="17766"/>
    <cellStyle name="1_ÿÿÿÿÿ_Tong hop theo doi von TPCP (BC)_BC von DTPT 6 thang 2012 2" xfId="17767"/>
    <cellStyle name="1_ÿÿÿÿÿ_Tong hop theo doi von TPCP (BC)_BC von DTPT 6 thang 2012 2 2" xfId="17768"/>
    <cellStyle name="1_ÿÿÿÿÿ_Tong hop theo doi von TPCP (BC)_BC von DTPT 6 thang 2012 2 2 2" xfId="34096"/>
    <cellStyle name="1_ÿÿÿÿÿ_Tong hop theo doi von TPCP (BC)_BC von DTPT 6 thang 2012 2 3" xfId="17769"/>
    <cellStyle name="1_ÿÿÿÿÿ_Tong hop theo doi von TPCP (BC)_BC von DTPT 6 thang 2012 2 3 2" xfId="34097"/>
    <cellStyle name="1_ÿÿÿÿÿ_Tong hop theo doi von TPCP (BC)_BC von DTPT 6 thang 2012 2 4" xfId="17770"/>
    <cellStyle name="1_ÿÿÿÿÿ_Tong hop theo doi von TPCP (BC)_BC von DTPT 6 thang 2012 2 4 2" xfId="34098"/>
    <cellStyle name="1_ÿÿÿÿÿ_Tong hop theo doi von TPCP (BC)_BC von DTPT 6 thang 2012 2 5" xfId="34095"/>
    <cellStyle name="1_ÿÿÿÿÿ_Tong hop theo doi von TPCP (BC)_BC von DTPT 6 thang 2012 3" xfId="17771"/>
    <cellStyle name="1_ÿÿÿÿÿ_Tong hop theo doi von TPCP (BC)_BC von DTPT 6 thang 2012 3 2" xfId="34099"/>
    <cellStyle name="1_ÿÿÿÿÿ_Tong hop theo doi von TPCP (BC)_BC von DTPT 6 thang 2012 4" xfId="17772"/>
    <cellStyle name="1_ÿÿÿÿÿ_Tong hop theo doi von TPCP (BC)_BC von DTPT 6 thang 2012 4 2" xfId="34100"/>
    <cellStyle name="1_ÿÿÿÿÿ_Tong hop theo doi von TPCP (BC)_BC von DTPT 6 thang 2012 5" xfId="17773"/>
    <cellStyle name="1_ÿÿÿÿÿ_Tong hop theo doi von TPCP (BC)_BC von DTPT 6 thang 2012 5 2" xfId="34101"/>
    <cellStyle name="1_ÿÿÿÿÿ_Tong hop theo doi von TPCP (BC)_BC von DTPT 6 thang 2012 6" xfId="34094"/>
    <cellStyle name="1_ÿÿÿÿÿ_Tong hop theo doi von TPCP (BC)_Bieu du thao QD von ho tro co MT" xfId="17774"/>
    <cellStyle name="1_ÿÿÿÿÿ_Tong hop theo doi von TPCP (BC)_Bieu du thao QD von ho tro co MT 2" xfId="17775"/>
    <cellStyle name="1_ÿÿÿÿÿ_Tong hop theo doi von TPCP (BC)_Bieu du thao QD von ho tro co MT 2 2" xfId="17776"/>
    <cellStyle name="1_ÿÿÿÿÿ_Tong hop theo doi von TPCP (BC)_Bieu du thao QD von ho tro co MT 2 2 2" xfId="34104"/>
    <cellStyle name="1_ÿÿÿÿÿ_Tong hop theo doi von TPCP (BC)_Bieu du thao QD von ho tro co MT 2 3" xfId="17777"/>
    <cellStyle name="1_ÿÿÿÿÿ_Tong hop theo doi von TPCP (BC)_Bieu du thao QD von ho tro co MT 2 3 2" xfId="34105"/>
    <cellStyle name="1_ÿÿÿÿÿ_Tong hop theo doi von TPCP (BC)_Bieu du thao QD von ho tro co MT 2 4" xfId="17778"/>
    <cellStyle name="1_ÿÿÿÿÿ_Tong hop theo doi von TPCP (BC)_Bieu du thao QD von ho tro co MT 2 4 2" xfId="34106"/>
    <cellStyle name="1_ÿÿÿÿÿ_Tong hop theo doi von TPCP (BC)_Bieu du thao QD von ho tro co MT 2 5" xfId="34103"/>
    <cellStyle name="1_ÿÿÿÿÿ_Tong hop theo doi von TPCP (BC)_Bieu du thao QD von ho tro co MT 3" xfId="17779"/>
    <cellStyle name="1_ÿÿÿÿÿ_Tong hop theo doi von TPCP (BC)_Bieu du thao QD von ho tro co MT 3 2" xfId="34107"/>
    <cellStyle name="1_ÿÿÿÿÿ_Tong hop theo doi von TPCP (BC)_Bieu du thao QD von ho tro co MT 4" xfId="17780"/>
    <cellStyle name="1_ÿÿÿÿÿ_Tong hop theo doi von TPCP (BC)_Bieu du thao QD von ho tro co MT 4 2" xfId="34108"/>
    <cellStyle name="1_ÿÿÿÿÿ_Tong hop theo doi von TPCP (BC)_Bieu du thao QD von ho tro co MT 5" xfId="17781"/>
    <cellStyle name="1_ÿÿÿÿÿ_Tong hop theo doi von TPCP (BC)_Bieu du thao QD von ho tro co MT 5 2" xfId="34109"/>
    <cellStyle name="1_ÿÿÿÿÿ_Tong hop theo doi von TPCP (BC)_Bieu du thao QD von ho tro co MT 6" xfId="34102"/>
    <cellStyle name="1_ÿÿÿÿÿ_Tong hop theo doi von TPCP (BC)_Ke hoach 2012 (theo doi)" xfId="17782"/>
    <cellStyle name="1_ÿÿÿÿÿ_Tong hop theo doi von TPCP (BC)_Ke hoach 2012 (theo doi) 2" xfId="17783"/>
    <cellStyle name="1_ÿÿÿÿÿ_Tong hop theo doi von TPCP (BC)_Ke hoach 2012 (theo doi) 2 2" xfId="17784"/>
    <cellStyle name="1_ÿÿÿÿÿ_Tong hop theo doi von TPCP (BC)_Ke hoach 2012 (theo doi) 2 2 2" xfId="34112"/>
    <cellStyle name="1_ÿÿÿÿÿ_Tong hop theo doi von TPCP (BC)_Ke hoach 2012 (theo doi) 2 3" xfId="17785"/>
    <cellStyle name="1_ÿÿÿÿÿ_Tong hop theo doi von TPCP (BC)_Ke hoach 2012 (theo doi) 2 3 2" xfId="34113"/>
    <cellStyle name="1_ÿÿÿÿÿ_Tong hop theo doi von TPCP (BC)_Ke hoach 2012 (theo doi) 2 4" xfId="17786"/>
    <cellStyle name="1_ÿÿÿÿÿ_Tong hop theo doi von TPCP (BC)_Ke hoach 2012 (theo doi) 2 4 2" xfId="34114"/>
    <cellStyle name="1_ÿÿÿÿÿ_Tong hop theo doi von TPCP (BC)_Ke hoach 2012 (theo doi) 2 5" xfId="34111"/>
    <cellStyle name="1_ÿÿÿÿÿ_Tong hop theo doi von TPCP (BC)_Ke hoach 2012 (theo doi) 3" xfId="17787"/>
    <cellStyle name="1_ÿÿÿÿÿ_Tong hop theo doi von TPCP (BC)_Ke hoach 2012 (theo doi) 3 2" xfId="34115"/>
    <cellStyle name="1_ÿÿÿÿÿ_Tong hop theo doi von TPCP (BC)_Ke hoach 2012 (theo doi) 4" xfId="17788"/>
    <cellStyle name="1_ÿÿÿÿÿ_Tong hop theo doi von TPCP (BC)_Ke hoach 2012 (theo doi) 4 2" xfId="34116"/>
    <cellStyle name="1_ÿÿÿÿÿ_Tong hop theo doi von TPCP (BC)_Ke hoach 2012 (theo doi) 5" xfId="17789"/>
    <cellStyle name="1_ÿÿÿÿÿ_Tong hop theo doi von TPCP (BC)_Ke hoach 2012 (theo doi) 5 2" xfId="34117"/>
    <cellStyle name="1_ÿÿÿÿÿ_Tong hop theo doi von TPCP (BC)_Ke hoach 2012 (theo doi) 6" xfId="34110"/>
    <cellStyle name="1_ÿÿÿÿÿ_Tong hop theo doi von TPCP (BC)_Ke hoach 2012 theo doi (giai ngan 30.6.12)" xfId="17790"/>
    <cellStyle name="1_ÿÿÿÿÿ_Tong hop theo doi von TPCP (BC)_Ke hoach 2012 theo doi (giai ngan 30.6.12) 2" xfId="17791"/>
    <cellStyle name="1_ÿÿÿÿÿ_Tong hop theo doi von TPCP (BC)_Ke hoach 2012 theo doi (giai ngan 30.6.12) 2 2" xfId="17792"/>
    <cellStyle name="1_ÿÿÿÿÿ_Tong hop theo doi von TPCP (BC)_Ke hoach 2012 theo doi (giai ngan 30.6.12) 2 2 2" xfId="34120"/>
    <cellStyle name="1_ÿÿÿÿÿ_Tong hop theo doi von TPCP (BC)_Ke hoach 2012 theo doi (giai ngan 30.6.12) 2 3" xfId="17793"/>
    <cellStyle name="1_ÿÿÿÿÿ_Tong hop theo doi von TPCP (BC)_Ke hoach 2012 theo doi (giai ngan 30.6.12) 2 3 2" xfId="34121"/>
    <cellStyle name="1_ÿÿÿÿÿ_Tong hop theo doi von TPCP (BC)_Ke hoach 2012 theo doi (giai ngan 30.6.12) 2 4" xfId="17794"/>
    <cellStyle name="1_ÿÿÿÿÿ_Tong hop theo doi von TPCP (BC)_Ke hoach 2012 theo doi (giai ngan 30.6.12) 2 4 2" xfId="34122"/>
    <cellStyle name="1_ÿÿÿÿÿ_Tong hop theo doi von TPCP (BC)_Ke hoach 2012 theo doi (giai ngan 30.6.12) 2 5" xfId="34119"/>
    <cellStyle name="1_ÿÿÿÿÿ_Tong hop theo doi von TPCP (BC)_Ke hoach 2012 theo doi (giai ngan 30.6.12) 3" xfId="17795"/>
    <cellStyle name="1_ÿÿÿÿÿ_Tong hop theo doi von TPCP (BC)_Ke hoach 2012 theo doi (giai ngan 30.6.12) 3 2" xfId="34123"/>
    <cellStyle name="1_ÿÿÿÿÿ_Tong hop theo doi von TPCP (BC)_Ke hoach 2012 theo doi (giai ngan 30.6.12) 4" xfId="17796"/>
    <cellStyle name="1_ÿÿÿÿÿ_Tong hop theo doi von TPCP (BC)_Ke hoach 2012 theo doi (giai ngan 30.6.12) 4 2" xfId="34124"/>
    <cellStyle name="1_ÿÿÿÿÿ_Tong hop theo doi von TPCP (BC)_Ke hoach 2012 theo doi (giai ngan 30.6.12) 5" xfId="17797"/>
    <cellStyle name="1_ÿÿÿÿÿ_Tong hop theo doi von TPCP (BC)_Ke hoach 2012 theo doi (giai ngan 30.6.12) 5 2" xfId="34125"/>
    <cellStyle name="1_ÿÿÿÿÿ_Tong hop theo doi von TPCP (BC)_Ke hoach 2012 theo doi (giai ngan 30.6.12) 6" xfId="34118"/>
    <cellStyle name="_x0001_1¼„½(" xfId="17798"/>
    <cellStyle name="_x0001_1¼½(" xfId="17799"/>
    <cellStyle name="123" xfId="17800"/>
    <cellStyle name="15" xfId="1194"/>
    <cellStyle name="18" xfId="1195"/>
    <cellStyle name="18 2" xfId="17801"/>
    <cellStyle name="18 2 2" xfId="17802"/>
    <cellStyle name="18 2 2 2" xfId="34127"/>
    <cellStyle name="18 2 3" xfId="17803"/>
    <cellStyle name="18 2 3 2" xfId="34128"/>
    <cellStyle name="18 2 4" xfId="17804"/>
    <cellStyle name="18 2 4 2" xfId="34129"/>
    <cellStyle name="18 2 5" xfId="34126"/>
    <cellStyle name="18 3" xfId="17805"/>
    <cellStyle name="18 3 2" xfId="34130"/>
    <cellStyle name="18 4" xfId="17806"/>
    <cellStyle name="18 4 2" xfId="34131"/>
    <cellStyle name="18 5" xfId="17807"/>
    <cellStyle name="18 5 2" xfId="34132"/>
    <cellStyle name="¹éºÐÀ²_      " xfId="1196"/>
    <cellStyle name="2" xfId="1197"/>
    <cellStyle name="2 2" xfId="17808"/>
    <cellStyle name="2 2 2" xfId="17809"/>
    <cellStyle name="2 2 2 2" xfId="34134"/>
    <cellStyle name="2 2 3" xfId="17810"/>
    <cellStyle name="2 2 3 2" xfId="34135"/>
    <cellStyle name="2 2 4" xfId="17811"/>
    <cellStyle name="2 2 4 2" xfId="34136"/>
    <cellStyle name="2 2 5" xfId="34133"/>
    <cellStyle name="2 3" xfId="17812"/>
    <cellStyle name="2 3 2" xfId="34137"/>
    <cellStyle name="2 4" xfId="17813"/>
    <cellStyle name="2 4 2" xfId="34138"/>
    <cellStyle name="2 5" xfId="17814"/>
    <cellStyle name="2 5 2" xfId="34139"/>
    <cellStyle name="2_1 Bieu 6 thang nam 2011" xfId="17815"/>
    <cellStyle name="2_1 Bieu 6 thang nam 2011 2" xfId="17816"/>
    <cellStyle name="2_1 Bieu 6 thang nam 2011 2 2" xfId="17817"/>
    <cellStyle name="2_1 Bieu 6 thang nam 2011 2 2 2" xfId="17818"/>
    <cellStyle name="2_1 Bieu 6 thang nam 2011 2 2 2 2" xfId="34143"/>
    <cellStyle name="2_1 Bieu 6 thang nam 2011 2 2 3" xfId="17819"/>
    <cellStyle name="2_1 Bieu 6 thang nam 2011 2 2 3 2" xfId="34144"/>
    <cellStyle name="2_1 Bieu 6 thang nam 2011 2 2 4" xfId="17820"/>
    <cellStyle name="2_1 Bieu 6 thang nam 2011 2 2 4 2" xfId="34145"/>
    <cellStyle name="2_1 Bieu 6 thang nam 2011 2 2 5" xfId="34142"/>
    <cellStyle name="2_1 Bieu 6 thang nam 2011 2 3" xfId="17821"/>
    <cellStyle name="2_1 Bieu 6 thang nam 2011 2 3 2" xfId="34146"/>
    <cellStyle name="2_1 Bieu 6 thang nam 2011 2 4" xfId="17822"/>
    <cellStyle name="2_1 Bieu 6 thang nam 2011 2 4 2" xfId="34147"/>
    <cellStyle name="2_1 Bieu 6 thang nam 2011 2 5" xfId="17823"/>
    <cellStyle name="2_1 Bieu 6 thang nam 2011 2 5 2" xfId="34148"/>
    <cellStyle name="2_1 Bieu 6 thang nam 2011 2 6" xfId="34141"/>
    <cellStyle name="2_1 Bieu 6 thang nam 2011 3" xfId="17824"/>
    <cellStyle name="2_1 Bieu 6 thang nam 2011 3 2" xfId="17825"/>
    <cellStyle name="2_1 Bieu 6 thang nam 2011 3 2 2" xfId="34150"/>
    <cellStyle name="2_1 Bieu 6 thang nam 2011 3 3" xfId="17826"/>
    <cellStyle name="2_1 Bieu 6 thang nam 2011 3 3 2" xfId="34151"/>
    <cellStyle name="2_1 Bieu 6 thang nam 2011 3 4" xfId="17827"/>
    <cellStyle name="2_1 Bieu 6 thang nam 2011 3 4 2" xfId="34152"/>
    <cellStyle name="2_1 Bieu 6 thang nam 2011 3 5" xfId="34149"/>
    <cellStyle name="2_1 Bieu 6 thang nam 2011 4" xfId="17828"/>
    <cellStyle name="2_1 Bieu 6 thang nam 2011 4 2" xfId="34153"/>
    <cellStyle name="2_1 Bieu 6 thang nam 2011 5" xfId="17829"/>
    <cellStyle name="2_1 Bieu 6 thang nam 2011 5 2" xfId="34154"/>
    <cellStyle name="2_1 Bieu 6 thang nam 2011 6" xfId="17830"/>
    <cellStyle name="2_1 Bieu 6 thang nam 2011 6 2" xfId="34155"/>
    <cellStyle name="2_1 Bieu 6 thang nam 2011 7" xfId="34140"/>
    <cellStyle name="2_1 Bieu 6 thang nam 2011_BC von DTPT 6 thang 2012" xfId="17831"/>
    <cellStyle name="2_1 Bieu 6 thang nam 2011_BC von DTPT 6 thang 2012 2" xfId="17832"/>
    <cellStyle name="2_1 Bieu 6 thang nam 2011_BC von DTPT 6 thang 2012 2 2" xfId="17833"/>
    <cellStyle name="2_1 Bieu 6 thang nam 2011_BC von DTPT 6 thang 2012 2 2 2" xfId="17834"/>
    <cellStyle name="2_1 Bieu 6 thang nam 2011_BC von DTPT 6 thang 2012 2 2 2 2" xfId="34159"/>
    <cellStyle name="2_1 Bieu 6 thang nam 2011_BC von DTPT 6 thang 2012 2 2 3" xfId="17835"/>
    <cellStyle name="2_1 Bieu 6 thang nam 2011_BC von DTPT 6 thang 2012 2 2 3 2" xfId="34160"/>
    <cellStyle name="2_1 Bieu 6 thang nam 2011_BC von DTPT 6 thang 2012 2 2 4" xfId="17836"/>
    <cellStyle name="2_1 Bieu 6 thang nam 2011_BC von DTPT 6 thang 2012 2 2 4 2" xfId="34161"/>
    <cellStyle name="2_1 Bieu 6 thang nam 2011_BC von DTPT 6 thang 2012 2 2 5" xfId="34158"/>
    <cellStyle name="2_1 Bieu 6 thang nam 2011_BC von DTPT 6 thang 2012 2 3" xfId="17837"/>
    <cellStyle name="2_1 Bieu 6 thang nam 2011_BC von DTPT 6 thang 2012 2 3 2" xfId="34162"/>
    <cellStyle name="2_1 Bieu 6 thang nam 2011_BC von DTPT 6 thang 2012 2 4" xfId="17838"/>
    <cellStyle name="2_1 Bieu 6 thang nam 2011_BC von DTPT 6 thang 2012 2 4 2" xfId="34163"/>
    <cellStyle name="2_1 Bieu 6 thang nam 2011_BC von DTPT 6 thang 2012 2 5" xfId="17839"/>
    <cellStyle name="2_1 Bieu 6 thang nam 2011_BC von DTPT 6 thang 2012 2 5 2" xfId="34164"/>
    <cellStyle name="2_1 Bieu 6 thang nam 2011_BC von DTPT 6 thang 2012 2 6" xfId="34157"/>
    <cellStyle name="2_1 Bieu 6 thang nam 2011_BC von DTPT 6 thang 2012 3" xfId="17840"/>
    <cellStyle name="2_1 Bieu 6 thang nam 2011_BC von DTPT 6 thang 2012 3 2" xfId="17841"/>
    <cellStyle name="2_1 Bieu 6 thang nam 2011_BC von DTPT 6 thang 2012 3 2 2" xfId="34166"/>
    <cellStyle name="2_1 Bieu 6 thang nam 2011_BC von DTPT 6 thang 2012 3 3" xfId="17842"/>
    <cellStyle name="2_1 Bieu 6 thang nam 2011_BC von DTPT 6 thang 2012 3 3 2" xfId="34167"/>
    <cellStyle name="2_1 Bieu 6 thang nam 2011_BC von DTPT 6 thang 2012 3 4" xfId="17843"/>
    <cellStyle name="2_1 Bieu 6 thang nam 2011_BC von DTPT 6 thang 2012 3 4 2" xfId="34168"/>
    <cellStyle name="2_1 Bieu 6 thang nam 2011_BC von DTPT 6 thang 2012 3 5" xfId="34165"/>
    <cellStyle name="2_1 Bieu 6 thang nam 2011_BC von DTPT 6 thang 2012 4" xfId="17844"/>
    <cellStyle name="2_1 Bieu 6 thang nam 2011_BC von DTPT 6 thang 2012 4 2" xfId="34169"/>
    <cellStyle name="2_1 Bieu 6 thang nam 2011_BC von DTPT 6 thang 2012 5" xfId="17845"/>
    <cellStyle name="2_1 Bieu 6 thang nam 2011_BC von DTPT 6 thang 2012 5 2" xfId="34170"/>
    <cellStyle name="2_1 Bieu 6 thang nam 2011_BC von DTPT 6 thang 2012 6" xfId="17846"/>
    <cellStyle name="2_1 Bieu 6 thang nam 2011_BC von DTPT 6 thang 2012 6 2" xfId="34171"/>
    <cellStyle name="2_1 Bieu 6 thang nam 2011_BC von DTPT 6 thang 2012 7" xfId="34156"/>
    <cellStyle name="2_1 Bieu 6 thang nam 2011_Bieu du thao QD von ho tro co MT" xfId="17847"/>
    <cellStyle name="2_1 Bieu 6 thang nam 2011_Bieu du thao QD von ho tro co MT 2" xfId="17848"/>
    <cellStyle name="2_1 Bieu 6 thang nam 2011_Bieu du thao QD von ho tro co MT 2 2" xfId="17849"/>
    <cellStyle name="2_1 Bieu 6 thang nam 2011_Bieu du thao QD von ho tro co MT 2 2 2" xfId="17850"/>
    <cellStyle name="2_1 Bieu 6 thang nam 2011_Bieu du thao QD von ho tro co MT 2 2 2 2" xfId="34175"/>
    <cellStyle name="2_1 Bieu 6 thang nam 2011_Bieu du thao QD von ho tro co MT 2 2 3" xfId="17851"/>
    <cellStyle name="2_1 Bieu 6 thang nam 2011_Bieu du thao QD von ho tro co MT 2 2 3 2" xfId="34176"/>
    <cellStyle name="2_1 Bieu 6 thang nam 2011_Bieu du thao QD von ho tro co MT 2 2 4" xfId="17852"/>
    <cellStyle name="2_1 Bieu 6 thang nam 2011_Bieu du thao QD von ho tro co MT 2 2 4 2" xfId="34177"/>
    <cellStyle name="2_1 Bieu 6 thang nam 2011_Bieu du thao QD von ho tro co MT 2 2 5" xfId="34174"/>
    <cellStyle name="2_1 Bieu 6 thang nam 2011_Bieu du thao QD von ho tro co MT 2 3" xfId="17853"/>
    <cellStyle name="2_1 Bieu 6 thang nam 2011_Bieu du thao QD von ho tro co MT 2 3 2" xfId="34178"/>
    <cellStyle name="2_1 Bieu 6 thang nam 2011_Bieu du thao QD von ho tro co MT 2 4" xfId="17854"/>
    <cellStyle name="2_1 Bieu 6 thang nam 2011_Bieu du thao QD von ho tro co MT 2 4 2" xfId="34179"/>
    <cellStyle name="2_1 Bieu 6 thang nam 2011_Bieu du thao QD von ho tro co MT 2 5" xfId="17855"/>
    <cellStyle name="2_1 Bieu 6 thang nam 2011_Bieu du thao QD von ho tro co MT 2 5 2" xfId="34180"/>
    <cellStyle name="2_1 Bieu 6 thang nam 2011_Bieu du thao QD von ho tro co MT 2 6" xfId="34173"/>
    <cellStyle name="2_1 Bieu 6 thang nam 2011_Bieu du thao QD von ho tro co MT 3" xfId="17856"/>
    <cellStyle name="2_1 Bieu 6 thang nam 2011_Bieu du thao QD von ho tro co MT 3 2" xfId="17857"/>
    <cellStyle name="2_1 Bieu 6 thang nam 2011_Bieu du thao QD von ho tro co MT 3 2 2" xfId="34182"/>
    <cellStyle name="2_1 Bieu 6 thang nam 2011_Bieu du thao QD von ho tro co MT 3 3" xfId="17858"/>
    <cellStyle name="2_1 Bieu 6 thang nam 2011_Bieu du thao QD von ho tro co MT 3 3 2" xfId="34183"/>
    <cellStyle name="2_1 Bieu 6 thang nam 2011_Bieu du thao QD von ho tro co MT 3 4" xfId="17859"/>
    <cellStyle name="2_1 Bieu 6 thang nam 2011_Bieu du thao QD von ho tro co MT 3 4 2" xfId="34184"/>
    <cellStyle name="2_1 Bieu 6 thang nam 2011_Bieu du thao QD von ho tro co MT 3 5" xfId="34181"/>
    <cellStyle name="2_1 Bieu 6 thang nam 2011_Bieu du thao QD von ho tro co MT 4" xfId="17860"/>
    <cellStyle name="2_1 Bieu 6 thang nam 2011_Bieu du thao QD von ho tro co MT 4 2" xfId="34185"/>
    <cellStyle name="2_1 Bieu 6 thang nam 2011_Bieu du thao QD von ho tro co MT 5" xfId="17861"/>
    <cellStyle name="2_1 Bieu 6 thang nam 2011_Bieu du thao QD von ho tro co MT 5 2" xfId="34186"/>
    <cellStyle name="2_1 Bieu 6 thang nam 2011_Bieu du thao QD von ho tro co MT 6" xfId="17862"/>
    <cellStyle name="2_1 Bieu 6 thang nam 2011_Bieu du thao QD von ho tro co MT 6 2" xfId="34187"/>
    <cellStyle name="2_1 Bieu 6 thang nam 2011_Bieu du thao QD von ho tro co MT 7" xfId="34172"/>
    <cellStyle name="2_1 Bieu 6 thang nam 2011_Ke hoach 2012 (theo doi)" xfId="17863"/>
    <cellStyle name="2_1 Bieu 6 thang nam 2011_Ke hoach 2012 (theo doi) 2" xfId="17864"/>
    <cellStyle name="2_1 Bieu 6 thang nam 2011_Ke hoach 2012 (theo doi) 2 2" xfId="17865"/>
    <cellStyle name="2_1 Bieu 6 thang nam 2011_Ke hoach 2012 (theo doi) 2 2 2" xfId="17866"/>
    <cellStyle name="2_1 Bieu 6 thang nam 2011_Ke hoach 2012 (theo doi) 2 2 2 2" xfId="34191"/>
    <cellStyle name="2_1 Bieu 6 thang nam 2011_Ke hoach 2012 (theo doi) 2 2 3" xfId="17867"/>
    <cellStyle name="2_1 Bieu 6 thang nam 2011_Ke hoach 2012 (theo doi) 2 2 3 2" xfId="34192"/>
    <cellStyle name="2_1 Bieu 6 thang nam 2011_Ke hoach 2012 (theo doi) 2 2 4" xfId="17868"/>
    <cellStyle name="2_1 Bieu 6 thang nam 2011_Ke hoach 2012 (theo doi) 2 2 4 2" xfId="34193"/>
    <cellStyle name="2_1 Bieu 6 thang nam 2011_Ke hoach 2012 (theo doi) 2 2 5" xfId="34190"/>
    <cellStyle name="2_1 Bieu 6 thang nam 2011_Ke hoach 2012 (theo doi) 2 3" xfId="17869"/>
    <cellStyle name="2_1 Bieu 6 thang nam 2011_Ke hoach 2012 (theo doi) 2 3 2" xfId="34194"/>
    <cellStyle name="2_1 Bieu 6 thang nam 2011_Ke hoach 2012 (theo doi) 2 4" xfId="17870"/>
    <cellStyle name="2_1 Bieu 6 thang nam 2011_Ke hoach 2012 (theo doi) 2 4 2" xfId="34195"/>
    <cellStyle name="2_1 Bieu 6 thang nam 2011_Ke hoach 2012 (theo doi) 2 5" xfId="17871"/>
    <cellStyle name="2_1 Bieu 6 thang nam 2011_Ke hoach 2012 (theo doi) 2 5 2" xfId="34196"/>
    <cellStyle name="2_1 Bieu 6 thang nam 2011_Ke hoach 2012 (theo doi) 2 6" xfId="34189"/>
    <cellStyle name="2_1 Bieu 6 thang nam 2011_Ke hoach 2012 (theo doi) 3" xfId="17872"/>
    <cellStyle name="2_1 Bieu 6 thang nam 2011_Ke hoach 2012 (theo doi) 3 2" xfId="17873"/>
    <cellStyle name="2_1 Bieu 6 thang nam 2011_Ke hoach 2012 (theo doi) 3 2 2" xfId="34198"/>
    <cellStyle name="2_1 Bieu 6 thang nam 2011_Ke hoach 2012 (theo doi) 3 3" xfId="17874"/>
    <cellStyle name="2_1 Bieu 6 thang nam 2011_Ke hoach 2012 (theo doi) 3 3 2" xfId="34199"/>
    <cellStyle name="2_1 Bieu 6 thang nam 2011_Ke hoach 2012 (theo doi) 3 4" xfId="17875"/>
    <cellStyle name="2_1 Bieu 6 thang nam 2011_Ke hoach 2012 (theo doi) 3 4 2" xfId="34200"/>
    <cellStyle name="2_1 Bieu 6 thang nam 2011_Ke hoach 2012 (theo doi) 3 5" xfId="34197"/>
    <cellStyle name="2_1 Bieu 6 thang nam 2011_Ke hoach 2012 (theo doi) 4" xfId="17876"/>
    <cellStyle name="2_1 Bieu 6 thang nam 2011_Ke hoach 2012 (theo doi) 4 2" xfId="34201"/>
    <cellStyle name="2_1 Bieu 6 thang nam 2011_Ke hoach 2012 (theo doi) 5" xfId="17877"/>
    <cellStyle name="2_1 Bieu 6 thang nam 2011_Ke hoach 2012 (theo doi) 5 2" xfId="34202"/>
    <cellStyle name="2_1 Bieu 6 thang nam 2011_Ke hoach 2012 (theo doi) 6" xfId="17878"/>
    <cellStyle name="2_1 Bieu 6 thang nam 2011_Ke hoach 2012 (theo doi) 6 2" xfId="34203"/>
    <cellStyle name="2_1 Bieu 6 thang nam 2011_Ke hoach 2012 (theo doi) 7" xfId="34188"/>
    <cellStyle name="2_1 Bieu 6 thang nam 2011_Ke hoach 2012 theo doi (giai ngan 30.6.12)" xfId="17879"/>
    <cellStyle name="2_1 Bieu 6 thang nam 2011_Ke hoach 2012 theo doi (giai ngan 30.6.12) 2" xfId="17880"/>
    <cellStyle name="2_1 Bieu 6 thang nam 2011_Ke hoach 2012 theo doi (giai ngan 30.6.12) 2 2" xfId="17881"/>
    <cellStyle name="2_1 Bieu 6 thang nam 2011_Ke hoach 2012 theo doi (giai ngan 30.6.12) 2 2 2" xfId="17882"/>
    <cellStyle name="2_1 Bieu 6 thang nam 2011_Ke hoach 2012 theo doi (giai ngan 30.6.12) 2 2 2 2" xfId="34207"/>
    <cellStyle name="2_1 Bieu 6 thang nam 2011_Ke hoach 2012 theo doi (giai ngan 30.6.12) 2 2 3" xfId="17883"/>
    <cellStyle name="2_1 Bieu 6 thang nam 2011_Ke hoach 2012 theo doi (giai ngan 30.6.12) 2 2 3 2" xfId="34208"/>
    <cellStyle name="2_1 Bieu 6 thang nam 2011_Ke hoach 2012 theo doi (giai ngan 30.6.12) 2 2 4" xfId="17884"/>
    <cellStyle name="2_1 Bieu 6 thang nam 2011_Ke hoach 2012 theo doi (giai ngan 30.6.12) 2 2 4 2" xfId="34209"/>
    <cellStyle name="2_1 Bieu 6 thang nam 2011_Ke hoach 2012 theo doi (giai ngan 30.6.12) 2 2 5" xfId="34206"/>
    <cellStyle name="2_1 Bieu 6 thang nam 2011_Ke hoach 2012 theo doi (giai ngan 30.6.12) 2 3" xfId="17885"/>
    <cellStyle name="2_1 Bieu 6 thang nam 2011_Ke hoach 2012 theo doi (giai ngan 30.6.12) 2 3 2" xfId="34210"/>
    <cellStyle name="2_1 Bieu 6 thang nam 2011_Ke hoach 2012 theo doi (giai ngan 30.6.12) 2 4" xfId="17886"/>
    <cellStyle name="2_1 Bieu 6 thang nam 2011_Ke hoach 2012 theo doi (giai ngan 30.6.12) 2 4 2" xfId="34211"/>
    <cellStyle name="2_1 Bieu 6 thang nam 2011_Ke hoach 2012 theo doi (giai ngan 30.6.12) 2 5" xfId="17887"/>
    <cellStyle name="2_1 Bieu 6 thang nam 2011_Ke hoach 2012 theo doi (giai ngan 30.6.12) 2 5 2" xfId="34212"/>
    <cellStyle name="2_1 Bieu 6 thang nam 2011_Ke hoach 2012 theo doi (giai ngan 30.6.12) 2 6" xfId="34205"/>
    <cellStyle name="2_1 Bieu 6 thang nam 2011_Ke hoach 2012 theo doi (giai ngan 30.6.12) 3" xfId="17888"/>
    <cellStyle name="2_1 Bieu 6 thang nam 2011_Ke hoach 2012 theo doi (giai ngan 30.6.12) 3 2" xfId="17889"/>
    <cellStyle name="2_1 Bieu 6 thang nam 2011_Ke hoach 2012 theo doi (giai ngan 30.6.12) 3 2 2" xfId="34214"/>
    <cellStyle name="2_1 Bieu 6 thang nam 2011_Ke hoach 2012 theo doi (giai ngan 30.6.12) 3 3" xfId="17890"/>
    <cellStyle name="2_1 Bieu 6 thang nam 2011_Ke hoach 2012 theo doi (giai ngan 30.6.12) 3 3 2" xfId="34215"/>
    <cellStyle name="2_1 Bieu 6 thang nam 2011_Ke hoach 2012 theo doi (giai ngan 30.6.12) 3 4" xfId="17891"/>
    <cellStyle name="2_1 Bieu 6 thang nam 2011_Ke hoach 2012 theo doi (giai ngan 30.6.12) 3 4 2" xfId="34216"/>
    <cellStyle name="2_1 Bieu 6 thang nam 2011_Ke hoach 2012 theo doi (giai ngan 30.6.12) 3 5" xfId="34213"/>
    <cellStyle name="2_1 Bieu 6 thang nam 2011_Ke hoach 2012 theo doi (giai ngan 30.6.12) 4" xfId="17892"/>
    <cellStyle name="2_1 Bieu 6 thang nam 2011_Ke hoach 2012 theo doi (giai ngan 30.6.12) 4 2" xfId="34217"/>
    <cellStyle name="2_1 Bieu 6 thang nam 2011_Ke hoach 2012 theo doi (giai ngan 30.6.12) 5" xfId="17893"/>
    <cellStyle name="2_1 Bieu 6 thang nam 2011_Ke hoach 2012 theo doi (giai ngan 30.6.12) 5 2" xfId="34218"/>
    <cellStyle name="2_1 Bieu 6 thang nam 2011_Ke hoach 2012 theo doi (giai ngan 30.6.12) 6" xfId="17894"/>
    <cellStyle name="2_1 Bieu 6 thang nam 2011_Ke hoach 2012 theo doi (giai ngan 30.6.12) 6 2" xfId="34219"/>
    <cellStyle name="2_1 Bieu 6 thang nam 2011_Ke hoach 2012 theo doi (giai ngan 30.6.12) 7" xfId="34204"/>
    <cellStyle name="2_Bao cao tinh hinh thuc hien KH 2009 den 31-01-10" xfId="17895"/>
    <cellStyle name="2_Bao cao tinh hinh thuc hien KH 2009 den 31-01-10 2" xfId="17896"/>
    <cellStyle name="2_Bao cao tinh hinh thuc hien KH 2009 den 31-01-10 2 2" xfId="17897"/>
    <cellStyle name="2_Bao cao tinh hinh thuc hien KH 2009 den 31-01-10 2 2 2" xfId="17898"/>
    <cellStyle name="2_Bao cao tinh hinh thuc hien KH 2009 den 31-01-10 2 2 2 2" xfId="34223"/>
    <cellStyle name="2_Bao cao tinh hinh thuc hien KH 2009 den 31-01-10 2 2 3" xfId="17899"/>
    <cellStyle name="2_Bao cao tinh hinh thuc hien KH 2009 den 31-01-10 2 2 3 2" xfId="34224"/>
    <cellStyle name="2_Bao cao tinh hinh thuc hien KH 2009 den 31-01-10 2 2 4" xfId="17900"/>
    <cellStyle name="2_Bao cao tinh hinh thuc hien KH 2009 den 31-01-10 2 2 4 2" xfId="34225"/>
    <cellStyle name="2_Bao cao tinh hinh thuc hien KH 2009 den 31-01-10 2 2 5" xfId="34222"/>
    <cellStyle name="2_Bao cao tinh hinh thuc hien KH 2009 den 31-01-10 2 3" xfId="17901"/>
    <cellStyle name="2_Bao cao tinh hinh thuc hien KH 2009 den 31-01-10 2 3 2" xfId="34226"/>
    <cellStyle name="2_Bao cao tinh hinh thuc hien KH 2009 den 31-01-10 2 4" xfId="17902"/>
    <cellStyle name="2_Bao cao tinh hinh thuc hien KH 2009 den 31-01-10 2 4 2" xfId="34227"/>
    <cellStyle name="2_Bao cao tinh hinh thuc hien KH 2009 den 31-01-10 2 5" xfId="17903"/>
    <cellStyle name="2_Bao cao tinh hinh thuc hien KH 2009 den 31-01-10 2 5 2" xfId="34228"/>
    <cellStyle name="2_Bao cao tinh hinh thuc hien KH 2009 den 31-01-10 2 6" xfId="34221"/>
    <cellStyle name="2_Bao cao tinh hinh thuc hien KH 2009 den 31-01-10 3" xfId="17904"/>
    <cellStyle name="2_Bao cao tinh hinh thuc hien KH 2009 den 31-01-10 3 2" xfId="17905"/>
    <cellStyle name="2_Bao cao tinh hinh thuc hien KH 2009 den 31-01-10 3 2 2" xfId="34230"/>
    <cellStyle name="2_Bao cao tinh hinh thuc hien KH 2009 den 31-01-10 3 3" xfId="17906"/>
    <cellStyle name="2_Bao cao tinh hinh thuc hien KH 2009 den 31-01-10 3 3 2" xfId="34231"/>
    <cellStyle name="2_Bao cao tinh hinh thuc hien KH 2009 den 31-01-10 3 4" xfId="17907"/>
    <cellStyle name="2_Bao cao tinh hinh thuc hien KH 2009 den 31-01-10 3 4 2" xfId="34232"/>
    <cellStyle name="2_Bao cao tinh hinh thuc hien KH 2009 den 31-01-10 3 5" xfId="34229"/>
    <cellStyle name="2_Bao cao tinh hinh thuc hien KH 2009 den 31-01-10 4" xfId="17908"/>
    <cellStyle name="2_Bao cao tinh hinh thuc hien KH 2009 den 31-01-10 4 2" xfId="34233"/>
    <cellStyle name="2_Bao cao tinh hinh thuc hien KH 2009 den 31-01-10 5" xfId="17909"/>
    <cellStyle name="2_Bao cao tinh hinh thuc hien KH 2009 den 31-01-10 5 2" xfId="34234"/>
    <cellStyle name="2_Bao cao tinh hinh thuc hien KH 2009 den 31-01-10 6" xfId="17910"/>
    <cellStyle name="2_Bao cao tinh hinh thuc hien KH 2009 den 31-01-10 6 2" xfId="34235"/>
    <cellStyle name="2_Bao cao tinh hinh thuc hien KH 2009 den 31-01-10 7" xfId="34220"/>
    <cellStyle name="2_Bao cao tinh hinh thuc hien KH 2009 den 31-01-10_BC von DTPT 6 thang 2012" xfId="17911"/>
    <cellStyle name="2_Bao cao tinh hinh thuc hien KH 2009 den 31-01-10_BC von DTPT 6 thang 2012 2" xfId="17912"/>
    <cellStyle name="2_Bao cao tinh hinh thuc hien KH 2009 den 31-01-10_BC von DTPT 6 thang 2012 2 2" xfId="17913"/>
    <cellStyle name="2_Bao cao tinh hinh thuc hien KH 2009 den 31-01-10_BC von DTPT 6 thang 2012 2 2 2" xfId="17914"/>
    <cellStyle name="2_Bao cao tinh hinh thuc hien KH 2009 den 31-01-10_BC von DTPT 6 thang 2012 2 2 2 2" xfId="34239"/>
    <cellStyle name="2_Bao cao tinh hinh thuc hien KH 2009 den 31-01-10_BC von DTPT 6 thang 2012 2 2 3" xfId="17915"/>
    <cellStyle name="2_Bao cao tinh hinh thuc hien KH 2009 den 31-01-10_BC von DTPT 6 thang 2012 2 2 3 2" xfId="34240"/>
    <cellStyle name="2_Bao cao tinh hinh thuc hien KH 2009 den 31-01-10_BC von DTPT 6 thang 2012 2 2 4" xfId="17916"/>
    <cellStyle name="2_Bao cao tinh hinh thuc hien KH 2009 den 31-01-10_BC von DTPT 6 thang 2012 2 2 4 2" xfId="34241"/>
    <cellStyle name="2_Bao cao tinh hinh thuc hien KH 2009 den 31-01-10_BC von DTPT 6 thang 2012 2 2 5" xfId="34238"/>
    <cellStyle name="2_Bao cao tinh hinh thuc hien KH 2009 den 31-01-10_BC von DTPT 6 thang 2012 2 3" xfId="17917"/>
    <cellStyle name="2_Bao cao tinh hinh thuc hien KH 2009 den 31-01-10_BC von DTPT 6 thang 2012 2 3 2" xfId="34242"/>
    <cellStyle name="2_Bao cao tinh hinh thuc hien KH 2009 den 31-01-10_BC von DTPT 6 thang 2012 2 4" xfId="17918"/>
    <cellStyle name="2_Bao cao tinh hinh thuc hien KH 2009 den 31-01-10_BC von DTPT 6 thang 2012 2 4 2" xfId="34243"/>
    <cellStyle name="2_Bao cao tinh hinh thuc hien KH 2009 den 31-01-10_BC von DTPT 6 thang 2012 2 5" xfId="17919"/>
    <cellStyle name="2_Bao cao tinh hinh thuc hien KH 2009 den 31-01-10_BC von DTPT 6 thang 2012 2 5 2" xfId="34244"/>
    <cellStyle name="2_Bao cao tinh hinh thuc hien KH 2009 den 31-01-10_BC von DTPT 6 thang 2012 2 6" xfId="34237"/>
    <cellStyle name="2_Bao cao tinh hinh thuc hien KH 2009 den 31-01-10_BC von DTPT 6 thang 2012 3" xfId="17920"/>
    <cellStyle name="2_Bao cao tinh hinh thuc hien KH 2009 den 31-01-10_BC von DTPT 6 thang 2012 3 2" xfId="17921"/>
    <cellStyle name="2_Bao cao tinh hinh thuc hien KH 2009 den 31-01-10_BC von DTPT 6 thang 2012 3 2 2" xfId="34246"/>
    <cellStyle name="2_Bao cao tinh hinh thuc hien KH 2009 den 31-01-10_BC von DTPT 6 thang 2012 3 3" xfId="17922"/>
    <cellStyle name="2_Bao cao tinh hinh thuc hien KH 2009 den 31-01-10_BC von DTPT 6 thang 2012 3 3 2" xfId="34247"/>
    <cellStyle name="2_Bao cao tinh hinh thuc hien KH 2009 den 31-01-10_BC von DTPT 6 thang 2012 3 4" xfId="17923"/>
    <cellStyle name="2_Bao cao tinh hinh thuc hien KH 2009 den 31-01-10_BC von DTPT 6 thang 2012 3 4 2" xfId="34248"/>
    <cellStyle name="2_Bao cao tinh hinh thuc hien KH 2009 den 31-01-10_BC von DTPT 6 thang 2012 3 5" xfId="34245"/>
    <cellStyle name="2_Bao cao tinh hinh thuc hien KH 2009 den 31-01-10_BC von DTPT 6 thang 2012 4" xfId="17924"/>
    <cellStyle name="2_Bao cao tinh hinh thuc hien KH 2009 den 31-01-10_BC von DTPT 6 thang 2012 4 2" xfId="34249"/>
    <cellStyle name="2_Bao cao tinh hinh thuc hien KH 2009 den 31-01-10_BC von DTPT 6 thang 2012 5" xfId="17925"/>
    <cellStyle name="2_Bao cao tinh hinh thuc hien KH 2009 den 31-01-10_BC von DTPT 6 thang 2012 5 2" xfId="34250"/>
    <cellStyle name="2_Bao cao tinh hinh thuc hien KH 2009 den 31-01-10_BC von DTPT 6 thang 2012 6" xfId="17926"/>
    <cellStyle name="2_Bao cao tinh hinh thuc hien KH 2009 den 31-01-10_BC von DTPT 6 thang 2012 6 2" xfId="34251"/>
    <cellStyle name="2_Bao cao tinh hinh thuc hien KH 2009 den 31-01-10_BC von DTPT 6 thang 2012 7" xfId="34236"/>
    <cellStyle name="2_Bao cao tinh hinh thuc hien KH 2009 den 31-01-10_Bieu du thao QD von ho tro co MT" xfId="17927"/>
    <cellStyle name="2_Bao cao tinh hinh thuc hien KH 2009 den 31-01-10_Bieu du thao QD von ho tro co MT 2" xfId="17928"/>
    <cellStyle name="2_Bao cao tinh hinh thuc hien KH 2009 den 31-01-10_Bieu du thao QD von ho tro co MT 2 2" xfId="17929"/>
    <cellStyle name="2_Bao cao tinh hinh thuc hien KH 2009 den 31-01-10_Bieu du thao QD von ho tro co MT 2 2 2" xfId="17930"/>
    <cellStyle name="2_Bao cao tinh hinh thuc hien KH 2009 den 31-01-10_Bieu du thao QD von ho tro co MT 2 2 2 2" xfId="34255"/>
    <cellStyle name="2_Bao cao tinh hinh thuc hien KH 2009 den 31-01-10_Bieu du thao QD von ho tro co MT 2 2 3" xfId="17931"/>
    <cellStyle name="2_Bao cao tinh hinh thuc hien KH 2009 den 31-01-10_Bieu du thao QD von ho tro co MT 2 2 3 2" xfId="34256"/>
    <cellStyle name="2_Bao cao tinh hinh thuc hien KH 2009 den 31-01-10_Bieu du thao QD von ho tro co MT 2 2 4" xfId="17932"/>
    <cellStyle name="2_Bao cao tinh hinh thuc hien KH 2009 den 31-01-10_Bieu du thao QD von ho tro co MT 2 2 4 2" xfId="34257"/>
    <cellStyle name="2_Bao cao tinh hinh thuc hien KH 2009 den 31-01-10_Bieu du thao QD von ho tro co MT 2 2 5" xfId="34254"/>
    <cellStyle name="2_Bao cao tinh hinh thuc hien KH 2009 den 31-01-10_Bieu du thao QD von ho tro co MT 2 3" xfId="17933"/>
    <cellStyle name="2_Bao cao tinh hinh thuc hien KH 2009 den 31-01-10_Bieu du thao QD von ho tro co MT 2 3 2" xfId="34258"/>
    <cellStyle name="2_Bao cao tinh hinh thuc hien KH 2009 den 31-01-10_Bieu du thao QD von ho tro co MT 2 4" xfId="17934"/>
    <cellStyle name="2_Bao cao tinh hinh thuc hien KH 2009 den 31-01-10_Bieu du thao QD von ho tro co MT 2 4 2" xfId="34259"/>
    <cellStyle name="2_Bao cao tinh hinh thuc hien KH 2009 den 31-01-10_Bieu du thao QD von ho tro co MT 2 5" xfId="17935"/>
    <cellStyle name="2_Bao cao tinh hinh thuc hien KH 2009 den 31-01-10_Bieu du thao QD von ho tro co MT 2 5 2" xfId="34260"/>
    <cellStyle name="2_Bao cao tinh hinh thuc hien KH 2009 den 31-01-10_Bieu du thao QD von ho tro co MT 2 6" xfId="34253"/>
    <cellStyle name="2_Bao cao tinh hinh thuc hien KH 2009 den 31-01-10_Bieu du thao QD von ho tro co MT 3" xfId="17936"/>
    <cellStyle name="2_Bao cao tinh hinh thuc hien KH 2009 den 31-01-10_Bieu du thao QD von ho tro co MT 3 2" xfId="17937"/>
    <cellStyle name="2_Bao cao tinh hinh thuc hien KH 2009 den 31-01-10_Bieu du thao QD von ho tro co MT 3 2 2" xfId="34262"/>
    <cellStyle name="2_Bao cao tinh hinh thuc hien KH 2009 den 31-01-10_Bieu du thao QD von ho tro co MT 3 3" xfId="17938"/>
    <cellStyle name="2_Bao cao tinh hinh thuc hien KH 2009 den 31-01-10_Bieu du thao QD von ho tro co MT 3 3 2" xfId="34263"/>
    <cellStyle name="2_Bao cao tinh hinh thuc hien KH 2009 den 31-01-10_Bieu du thao QD von ho tro co MT 3 4" xfId="17939"/>
    <cellStyle name="2_Bao cao tinh hinh thuc hien KH 2009 den 31-01-10_Bieu du thao QD von ho tro co MT 3 4 2" xfId="34264"/>
    <cellStyle name="2_Bao cao tinh hinh thuc hien KH 2009 den 31-01-10_Bieu du thao QD von ho tro co MT 3 5" xfId="34261"/>
    <cellStyle name="2_Bao cao tinh hinh thuc hien KH 2009 den 31-01-10_Bieu du thao QD von ho tro co MT 4" xfId="17940"/>
    <cellStyle name="2_Bao cao tinh hinh thuc hien KH 2009 den 31-01-10_Bieu du thao QD von ho tro co MT 4 2" xfId="34265"/>
    <cellStyle name="2_Bao cao tinh hinh thuc hien KH 2009 den 31-01-10_Bieu du thao QD von ho tro co MT 5" xfId="17941"/>
    <cellStyle name="2_Bao cao tinh hinh thuc hien KH 2009 den 31-01-10_Bieu du thao QD von ho tro co MT 5 2" xfId="34266"/>
    <cellStyle name="2_Bao cao tinh hinh thuc hien KH 2009 den 31-01-10_Bieu du thao QD von ho tro co MT 6" xfId="17942"/>
    <cellStyle name="2_Bao cao tinh hinh thuc hien KH 2009 den 31-01-10_Bieu du thao QD von ho tro co MT 6 2" xfId="34267"/>
    <cellStyle name="2_Bao cao tinh hinh thuc hien KH 2009 den 31-01-10_Bieu du thao QD von ho tro co MT 7" xfId="34252"/>
    <cellStyle name="2_Bao cao tinh hinh thuc hien KH 2009 den 31-01-10_Ke hoach 2012 (theo doi)" xfId="17943"/>
    <cellStyle name="2_Bao cao tinh hinh thuc hien KH 2009 den 31-01-10_Ke hoach 2012 (theo doi) 2" xfId="17944"/>
    <cellStyle name="2_Bao cao tinh hinh thuc hien KH 2009 den 31-01-10_Ke hoach 2012 (theo doi) 2 2" xfId="17945"/>
    <cellStyle name="2_Bao cao tinh hinh thuc hien KH 2009 den 31-01-10_Ke hoach 2012 (theo doi) 2 2 2" xfId="17946"/>
    <cellStyle name="2_Bao cao tinh hinh thuc hien KH 2009 den 31-01-10_Ke hoach 2012 (theo doi) 2 2 2 2" xfId="34271"/>
    <cellStyle name="2_Bao cao tinh hinh thuc hien KH 2009 den 31-01-10_Ke hoach 2012 (theo doi) 2 2 3" xfId="17947"/>
    <cellStyle name="2_Bao cao tinh hinh thuc hien KH 2009 den 31-01-10_Ke hoach 2012 (theo doi) 2 2 3 2" xfId="34272"/>
    <cellStyle name="2_Bao cao tinh hinh thuc hien KH 2009 den 31-01-10_Ke hoach 2012 (theo doi) 2 2 4" xfId="17948"/>
    <cellStyle name="2_Bao cao tinh hinh thuc hien KH 2009 den 31-01-10_Ke hoach 2012 (theo doi) 2 2 4 2" xfId="34273"/>
    <cellStyle name="2_Bao cao tinh hinh thuc hien KH 2009 den 31-01-10_Ke hoach 2012 (theo doi) 2 2 5" xfId="34270"/>
    <cellStyle name="2_Bao cao tinh hinh thuc hien KH 2009 den 31-01-10_Ke hoach 2012 (theo doi) 2 3" xfId="17949"/>
    <cellStyle name="2_Bao cao tinh hinh thuc hien KH 2009 den 31-01-10_Ke hoach 2012 (theo doi) 2 3 2" xfId="34274"/>
    <cellStyle name="2_Bao cao tinh hinh thuc hien KH 2009 den 31-01-10_Ke hoach 2012 (theo doi) 2 4" xfId="17950"/>
    <cellStyle name="2_Bao cao tinh hinh thuc hien KH 2009 den 31-01-10_Ke hoach 2012 (theo doi) 2 4 2" xfId="34275"/>
    <cellStyle name="2_Bao cao tinh hinh thuc hien KH 2009 den 31-01-10_Ke hoach 2012 (theo doi) 2 5" xfId="17951"/>
    <cellStyle name="2_Bao cao tinh hinh thuc hien KH 2009 den 31-01-10_Ke hoach 2012 (theo doi) 2 5 2" xfId="34276"/>
    <cellStyle name="2_Bao cao tinh hinh thuc hien KH 2009 den 31-01-10_Ke hoach 2012 (theo doi) 2 6" xfId="34269"/>
    <cellStyle name="2_Bao cao tinh hinh thuc hien KH 2009 den 31-01-10_Ke hoach 2012 (theo doi) 3" xfId="17952"/>
    <cellStyle name="2_Bao cao tinh hinh thuc hien KH 2009 den 31-01-10_Ke hoach 2012 (theo doi) 3 2" xfId="17953"/>
    <cellStyle name="2_Bao cao tinh hinh thuc hien KH 2009 den 31-01-10_Ke hoach 2012 (theo doi) 3 2 2" xfId="34278"/>
    <cellStyle name="2_Bao cao tinh hinh thuc hien KH 2009 den 31-01-10_Ke hoach 2012 (theo doi) 3 3" xfId="17954"/>
    <cellStyle name="2_Bao cao tinh hinh thuc hien KH 2009 den 31-01-10_Ke hoach 2012 (theo doi) 3 3 2" xfId="34279"/>
    <cellStyle name="2_Bao cao tinh hinh thuc hien KH 2009 den 31-01-10_Ke hoach 2012 (theo doi) 3 4" xfId="17955"/>
    <cellStyle name="2_Bao cao tinh hinh thuc hien KH 2009 den 31-01-10_Ke hoach 2012 (theo doi) 3 4 2" xfId="34280"/>
    <cellStyle name="2_Bao cao tinh hinh thuc hien KH 2009 den 31-01-10_Ke hoach 2012 (theo doi) 3 5" xfId="34277"/>
    <cellStyle name="2_Bao cao tinh hinh thuc hien KH 2009 den 31-01-10_Ke hoach 2012 (theo doi) 4" xfId="17956"/>
    <cellStyle name="2_Bao cao tinh hinh thuc hien KH 2009 den 31-01-10_Ke hoach 2012 (theo doi) 4 2" xfId="34281"/>
    <cellStyle name="2_Bao cao tinh hinh thuc hien KH 2009 den 31-01-10_Ke hoach 2012 (theo doi) 5" xfId="17957"/>
    <cellStyle name="2_Bao cao tinh hinh thuc hien KH 2009 den 31-01-10_Ke hoach 2012 (theo doi) 5 2" xfId="34282"/>
    <cellStyle name="2_Bao cao tinh hinh thuc hien KH 2009 den 31-01-10_Ke hoach 2012 (theo doi) 6" xfId="17958"/>
    <cellStyle name="2_Bao cao tinh hinh thuc hien KH 2009 den 31-01-10_Ke hoach 2012 (theo doi) 6 2" xfId="34283"/>
    <cellStyle name="2_Bao cao tinh hinh thuc hien KH 2009 den 31-01-10_Ke hoach 2012 (theo doi) 7" xfId="34268"/>
    <cellStyle name="2_Bao cao tinh hinh thuc hien KH 2009 den 31-01-10_Ke hoach 2012 theo doi (giai ngan 30.6.12)" xfId="17959"/>
    <cellStyle name="2_Bao cao tinh hinh thuc hien KH 2009 den 31-01-10_Ke hoach 2012 theo doi (giai ngan 30.6.12) 2" xfId="17960"/>
    <cellStyle name="2_Bao cao tinh hinh thuc hien KH 2009 den 31-01-10_Ke hoach 2012 theo doi (giai ngan 30.6.12) 2 2" xfId="17961"/>
    <cellStyle name="2_Bao cao tinh hinh thuc hien KH 2009 den 31-01-10_Ke hoach 2012 theo doi (giai ngan 30.6.12) 2 2 2" xfId="17962"/>
    <cellStyle name="2_Bao cao tinh hinh thuc hien KH 2009 den 31-01-10_Ke hoach 2012 theo doi (giai ngan 30.6.12) 2 2 2 2" xfId="34287"/>
    <cellStyle name="2_Bao cao tinh hinh thuc hien KH 2009 den 31-01-10_Ke hoach 2012 theo doi (giai ngan 30.6.12) 2 2 3" xfId="17963"/>
    <cellStyle name="2_Bao cao tinh hinh thuc hien KH 2009 den 31-01-10_Ke hoach 2012 theo doi (giai ngan 30.6.12) 2 2 3 2" xfId="34288"/>
    <cellStyle name="2_Bao cao tinh hinh thuc hien KH 2009 den 31-01-10_Ke hoach 2012 theo doi (giai ngan 30.6.12) 2 2 4" xfId="17964"/>
    <cellStyle name="2_Bao cao tinh hinh thuc hien KH 2009 den 31-01-10_Ke hoach 2012 theo doi (giai ngan 30.6.12) 2 2 4 2" xfId="34289"/>
    <cellStyle name="2_Bao cao tinh hinh thuc hien KH 2009 den 31-01-10_Ke hoach 2012 theo doi (giai ngan 30.6.12) 2 2 5" xfId="34286"/>
    <cellStyle name="2_Bao cao tinh hinh thuc hien KH 2009 den 31-01-10_Ke hoach 2012 theo doi (giai ngan 30.6.12) 2 3" xfId="17965"/>
    <cellStyle name="2_Bao cao tinh hinh thuc hien KH 2009 den 31-01-10_Ke hoach 2012 theo doi (giai ngan 30.6.12) 2 3 2" xfId="34290"/>
    <cellStyle name="2_Bao cao tinh hinh thuc hien KH 2009 den 31-01-10_Ke hoach 2012 theo doi (giai ngan 30.6.12) 2 4" xfId="17966"/>
    <cellStyle name="2_Bao cao tinh hinh thuc hien KH 2009 den 31-01-10_Ke hoach 2012 theo doi (giai ngan 30.6.12) 2 4 2" xfId="34291"/>
    <cellStyle name="2_Bao cao tinh hinh thuc hien KH 2009 den 31-01-10_Ke hoach 2012 theo doi (giai ngan 30.6.12) 2 5" xfId="17967"/>
    <cellStyle name="2_Bao cao tinh hinh thuc hien KH 2009 den 31-01-10_Ke hoach 2012 theo doi (giai ngan 30.6.12) 2 5 2" xfId="34292"/>
    <cellStyle name="2_Bao cao tinh hinh thuc hien KH 2009 den 31-01-10_Ke hoach 2012 theo doi (giai ngan 30.6.12) 2 6" xfId="34285"/>
    <cellStyle name="2_Bao cao tinh hinh thuc hien KH 2009 den 31-01-10_Ke hoach 2012 theo doi (giai ngan 30.6.12) 3" xfId="17968"/>
    <cellStyle name="2_Bao cao tinh hinh thuc hien KH 2009 den 31-01-10_Ke hoach 2012 theo doi (giai ngan 30.6.12) 3 2" xfId="17969"/>
    <cellStyle name="2_Bao cao tinh hinh thuc hien KH 2009 den 31-01-10_Ke hoach 2012 theo doi (giai ngan 30.6.12) 3 2 2" xfId="34294"/>
    <cellStyle name="2_Bao cao tinh hinh thuc hien KH 2009 den 31-01-10_Ke hoach 2012 theo doi (giai ngan 30.6.12) 3 3" xfId="17970"/>
    <cellStyle name="2_Bao cao tinh hinh thuc hien KH 2009 den 31-01-10_Ke hoach 2012 theo doi (giai ngan 30.6.12) 3 3 2" xfId="34295"/>
    <cellStyle name="2_Bao cao tinh hinh thuc hien KH 2009 den 31-01-10_Ke hoach 2012 theo doi (giai ngan 30.6.12) 3 4" xfId="17971"/>
    <cellStyle name="2_Bao cao tinh hinh thuc hien KH 2009 den 31-01-10_Ke hoach 2012 theo doi (giai ngan 30.6.12) 3 4 2" xfId="34296"/>
    <cellStyle name="2_Bao cao tinh hinh thuc hien KH 2009 den 31-01-10_Ke hoach 2012 theo doi (giai ngan 30.6.12) 3 5" xfId="34293"/>
    <cellStyle name="2_Bao cao tinh hinh thuc hien KH 2009 den 31-01-10_Ke hoach 2012 theo doi (giai ngan 30.6.12) 4" xfId="17972"/>
    <cellStyle name="2_Bao cao tinh hinh thuc hien KH 2009 den 31-01-10_Ke hoach 2012 theo doi (giai ngan 30.6.12) 4 2" xfId="34297"/>
    <cellStyle name="2_Bao cao tinh hinh thuc hien KH 2009 den 31-01-10_Ke hoach 2012 theo doi (giai ngan 30.6.12) 5" xfId="17973"/>
    <cellStyle name="2_Bao cao tinh hinh thuc hien KH 2009 den 31-01-10_Ke hoach 2012 theo doi (giai ngan 30.6.12) 5 2" xfId="34298"/>
    <cellStyle name="2_Bao cao tinh hinh thuc hien KH 2009 den 31-01-10_Ke hoach 2012 theo doi (giai ngan 30.6.12) 6" xfId="17974"/>
    <cellStyle name="2_Bao cao tinh hinh thuc hien KH 2009 den 31-01-10_Ke hoach 2012 theo doi (giai ngan 30.6.12) 6 2" xfId="34299"/>
    <cellStyle name="2_Bao cao tinh hinh thuc hien KH 2009 den 31-01-10_Ke hoach 2012 theo doi (giai ngan 30.6.12) 7" xfId="34284"/>
    <cellStyle name="2_BC cong trinh trong diem" xfId="17975"/>
    <cellStyle name="2_BC cong trinh trong diem 2" xfId="17976"/>
    <cellStyle name="2_BC cong trinh trong diem 2 2" xfId="17977"/>
    <cellStyle name="2_BC cong trinh trong diem 2 2 2" xfId="17978"/>
    <cellStyle name="2_BC cong trinh trong diem 2 2 2 2" xfId="34303"/>
    <cellStyle name="2_BC cong trinh trong diem 2 2 3" xfId="17979"/>
    <cellStyle name="2_BC cong trinh trong diem 2 2 3 2" xfId="34304"/>
    <cellStyle name="2_BC cong trinh trong diem 2 2 4" xfId="17980"/>
    <cellStyle name="2_BC cong trinh trong diem 2 2 4 2" xfId="34305"/>
    <cellStyle name="2_BC cong trinh trong diem 2 2 5" xfId="34302"/>
    <cellStyle name="2_BC cong trinh trong diem 2 3" xfId="17981"/>
    <cellStyle name="2_BC cong trinh trong diem 2 3 2" xfId="34306"/>
    <cellStyle name="2_BC cong trinh trong diem 2 4" xfId="17982"/>
    <cellStyle name="2_BC cong trinh trong diem 2 4 2" xfId="34307"/>
    <cellStyle name="2_BC cong trinh trong diem 2 5" xfId="17983"/>
    <cellStyle name="2_BC cong trinh trong diem 2 5 2" xfId="34308"/>
    <cellStyle name="2_BC cong trinh trong diem 2 6" xfId="34301"/>
    <cellStyle name="2_BC cong trinh trong diem 3" xfId="17984"/>
    <cellStyle name="2_BC cong trinh trong diem 3 2" xfId="17985"/>
    <cellStyle name="2_BC cong trinh trong diem 3 2 2" xfId="34310"/>
    <cellStyle name="2_BC cong trinh trong diem 3 3" xfId="17986"/>
    <cellStyle name="2_BC cong trinh trong diem 3 3 2" xfId="34311"/>
    <cellStyle name="2_BC cong trinh trong diem 3 4" xfId="17987"/>
    <cellStyle name="2_BC cong trinh trong diem 3 4 2" xfId="34312"/>
    <cellStyle name="2_BC cong trinh trong diem 3 5" xfId="34309"/>
    <cellStyle name="2_BC cong trinh trong diem 4" xfId="17988"/>
    <cellStyle name="2_BC cong trinh trong diem 4 2" xfId="34313"/>
    <cellStyle name="2_BC cong trinh trong diem 5" xfId="17989"/>
    <cellStyle name="2_BC cong trinh trong diem 5 2" xfId="34314"/>
    <cellStyle name="2_BC cong trinh trong diem 6" xfId="17990"/>
    <cellStyle name="2_BC cong trinh trong diem 6 2" xfId="34315"/>
    <cellStyle name="2_BC cong trinh trong diem 7" xfId="34300"/>
    <cellStyle name="2_BC cong trinh trong diem_BC von DTPT 6 thang 2012" xfId="17991"/>
    <cellStyle name="2_BC cong trinh trong diem_BC von DTPT 6 thang 2012 2" xfId="17992"/>
    <cellStyle name="2_BC cong trinh trong diem_BC von DTPT 6 thang 2012 2 2" xfId="17993"/>
    <cellStyle name="2_BC cong trinh trong diem_BC von DTPT 6 thang 2012 2 2 2" xfId="17994"/>
    <cellStyle name="2_BC cong trinh trong diem_BC von DTPT 6 thang 2012 2 2 2 2" xfId="34319"/>
    <cellStyle name="2_BC cong trinh trong diem_BC von DTPT 6 thang 2012 2 2 3" xfId="17995"/>
    <cellStyle name="2_BC cong trinh trong diem_BC von DTPT 6 thang 2012 2 2 3 2" xfId="34320"/>
    <cellStyle name="2_BC cong trinh trong diem_BC von DTPT 6 thang 2012 2 2 4" xfId="17996"/>
    <cellStyle name="2_BC cong trinh trong diem_BC von DTPT 6 thang 2012 2 2 4 2" xfId="34321"/>
    <cellStyle name="2_BC cong trinh trong diem_BC von DTPT 6 thang 2012 2 2 5" xfId="34318"/>
    <cellStyle name="2_BC cong trinh trong diem_BC von DTPT 6 thang 2012 2 3" xfId="17997"/>
    <cellStyle name="2_BC cong trinh trong diem_BC von DTPT 6 thang 2012 2 3 2" xfId="34322"/>
    <cellStyle name="2_BC cong trinh trong diem_BC von DTPT 6 thang 2012 2 4" xfId="17998"/>
    <cellStyle name="2_BC cong trinh trong diem_BC von DTPT 6 thang 2012 2 4 2" xfId="34323"/>
    <cellStyle name="2_BC cong trinh trong diem_BC von DTPT 6 thang 2012 2 5" xfId="17999"/>
    <cellStyle name="2_BC cong trinh trong diem_BC von DTPT 6 thang 2012 2 5 2" xfId="34324"/>
    <cellStyle name="2_BC cong trinh trong diem_BC von DTPT 6 thang 2012 2 6" xfId="34317"/>
    <cellStyle name="2_BC cong trinh trong diem_BC von DTPT 6 thang 2012 3" xfId="18000"/>
    <cellStyle name="2_BC cong trinh trong diem_BC von DTPT 6 thang 2012 3 2" xfId="18001"/>
    <cellStyle name="2_BC cong trinh trong diem_BC von DTPT 6 thang 2012 3 2 2" xfId="34326"/>
    <cellStyle name="2_BC cong trinh trong diem_BC von DTPT 6 thang 2012 3 3" xfId="18002"/>
    <cellStyle name="2_BC cong trinh trong diem_BC von DTPT 6 thang 2012 3 3 2" xfId="34327"/>
    <cellStyle name="2_BC cong trinh trong diem_BC von DTPT 6 thang 2012 3 4" xfId="18003"/>
    <cellStyle name="2_BC cong trinh trong diem_BC von DTPT 6 thang 2012 3 4 2" xfId="34328"/>
    <cellStyle name="2_BC cong trinh trong diem_BC von DTPT 6 thang 2012 3 5" xfId="34325"/>
    <cellStyle name="2_BC cong trinh trong diem_BC von DTPT 6 thang 2012 4" xfId="18004"/>
    <cellStyle name="2_BC cong trinh trong diem_BC von DTPT 6 thang 2012 4 2" xfId="34329"/>
    <cellStyle name="2_BC cong trinh trong diem_BC von DTPT 6 thang 2012 5" xfId="18005"/>
    <cellStyle name="2_BC cong trinh trong diem_BC von DTPT 6 thang 2012 5 2" xfId="34330"/>
    <cellStyle name="2_BC cong trinh trong diem_BC von DTPT 6 thang 2012 6" xfId="18006"/>
    <cellStyle name="2_BC cong trinh trong diem_BC von DTPT 6 thang 2012 6 2" xfId="34331"/>
    <cellStyle name="2_BC cong trinh trong diem_BC von DTPT 6 thang 2012 7" xfId="34316"/>
    <cellStyle name="2_BC cong trinh trong diem_Bieu du thao QD von ho tro co MT" xfId="18007"/>
    <cellStyle name="2_BC cong trinh trong diem_Bieu du thao QD von ho tro co MT 2" xfId="18008"/>
    <cellStyle name="2_BC cong trinh trong diem_Bieu du thao QD von ho tro co MT 2 2" xfId="18009"/>
    <cellStyle name="2_BC cong trinh trong diem_Bieu du thao QD von ho tro co MT 2 2 2" xfId="18010"/>
    <cellStyle name="2_BC cong trinh trong diem_Bieu du thao QD von ho tro co MT 2 2 2 2" xfId="34335"/>
    <cellStyle name="2_BC cong trinh trong diem_Bieu du thao QD von ho tro co MT 2 2 3" xfId="18011"/>
    <cellStyle name="2_BC cong trinh trong diem_Bieu du thao QD von ho tro co MT 2 2 3 2" xfId="34336"/>
    <cellStyle name="2_BC cong trinh trong diem_Bieu du thao QD von ho tro co MT 2 2 4" xfId="18012"/>
    <cellStyle name="2_BC cong trinh trong diem_Bieu du thao QD von ho tro co MT 2 2 4 2" xfId="34337"/>
    <cellStyle name="2_BC cong trinh trong diem_Bieu du thao QD von ho tro co MT 2 2 5" xfId="34334"/>
    <cellStyle name="2_BC cong trinh trong diem_Bieu du thao QD von ho tro co MT 2 3" xfId="18013"/>
    <cellStyle name="2_BC cong trinh trong diem_Bieu du thao QD von ho tro co MT 2 3 2" xfId="34338"/>
    <cellStyle name="2_BC cong trinh trong diem_Bieu du thao QD von ho tro co MT 2 4" xfId="18014"/>
    <cellStyle name="2_BC cong trinh trong diem_Bieu du thao QD von ho tro co MT 2 4 2" xfId="34339"/>
    <cellStyle name="2_BC cong trinh trong diem_Bieu du thao QD von ho tro co MT 2 5" xfId="18015"/>
    <cellStyle name="2_BC cong trinh trong diem_Bieu du thao QD von ho tro co MT 2 5 2" xfId="34340"/>
    <cellStyle name="2_BC cong trinh trong diem_Bieu du thao QD von ho tro co MT 2 6" xfId="34333"/>
    <cellStyle name="2_BC cong trinh trong diem_Bieu du thao QD von ho tro co MT 3" xfId="18016"/>
    <cellStyle name="2_BC cong trinh trong diem_Bieu du thao QD von ho tro co MT 3 2" xfId="18017"/>
    <cellStyle name="2_BC cong trinh trong diem_Bieu du thao QD von ho tro co MT 3 2 2" xfId="34342"/>
    <cellStyle name="2_BC cong trinh trong diem_Bieu du thao QD von ho tro co MT 3 3" xfId="18018"/>
    <cellStyle name="2_BC cong trinh trong diem_Bieu du thao QD von ho tro co MT 3 3 2" xfId="34343"/>
    <cellStyle name="2_BC cong trinh trong diem_Bieu du thao QD von ho tro co MT 3 4" xfId="18019"/>
    <cellStyle name="2_BC cong trinh trong diem_Bieu du thao QD von ho tro co MT 3 4 2" xfId="34344"/>
    <cellStyle name="2_BC cong trinh trong diem_Bieu du thao QD von ho tro co MT 3 5" xfId="34341"/>
    <cellStyle name="2_BC cong trinh trong diem_Bieu du thao QD von ho tro co MT 4" xfId="18020"/>
    <cellStyle name="2_BC cong trinh trong diem_Bieu du thao QD von ho tro co MT 4 2" xfId="34345"/>
    <cellStyle name="2_BC cong trinh trong diem_Bieu du thao QD von ho tro co MT 5" xfId="18021"/>
    <cellStyle name="2_BC cong trinh trong diem_Bieu du thao QD von ho tro co MT 5 2" xfId="34346"/>
    <cellStyle name="2_BC cong trinh trong diem_Bieu du thao QD von ho tro co MT 6" xfId="18022"/>
    <cellStyle name="2_BC cong trinh trong diem_Bieu du thao QD von ho tro co MT 6 2" xfId="34347"/>
    <cellStyle name="2_BC cong trinh trong diem_Bieu du thao QD von ho tro co MT 7" xfId="34332"/>
    <cellStyle name="2_BC cong trinh trong diem_Ke hoach 2012 (theo doi)" xfId="18023"/>
    <cellStyle name="2_BC cong trinh trong diem_Ke hoach 2012 (theo doi) 2" xfId="18024"/>
    <cellStyle name="2_BC cong trinh trong diem_Ke hoach 2012 (theo doi) 2 2" xfId="18025"/>
    <cellStyle name="2_BC cong trinh trong diem_Ke hoach 2012 (theo doi) 2 2 2" xfId="18026"/>
    <cellStyle name="2_BC cong trinh trong diem_Ke hoach 2012 (theo doi) 2 2 2 2" xfId="34351"/>
    <cellStyle name="2_BC cong trinh trong diem_Ke hoach 2012 (theo doi) 2 2 3" xfId="18027"/>
    <cellStyle name="2_BC cong trinh trong diem_Ke hoach 2012 (theo doi) 2 2 3 2" xfId="34352"/>
    <cellStyle name="2_BC cong trinh trong diem_Ke hoach 2012 (theo doi) 2 2 4" xfId="18028"/>
    <cellStyle name="2_BC cong trinh trong diem_Ke hoach 2012 (theo doi) 2 2 4 2" xfId="34353"/>
    <cellStyle name="2_BC cong trinh trong diem_Ke hoach 2012 (theo doi) 2 2 5" xfId="34350"/>
    <cellStyle name="2_BC cong trinh trong diem_Ke hoach 2012 (theo doi) 2 3" xfId="18029"/>
    <cellStyle name="2_BC cong trinh trong diem_Ke hoach 2012 (theo doi) 2 3 2" xfId="34354"/>
    <cellStyle name="2_BC cong trinh trong diem_Ke hoach 2012 (theo doi) 2 4" xfId="18030"/>
    <cellStyle name="2_BC cong trinh trong diem_Ke hoach 2012 (theo doi) 2 4 2" xfId="34355"/>
    <cellStyle name="2_BC cong trinh trong diem_Ke hoach 2012 (theo doi) 2 5" xfId="18031"/>
    <cellStyle name="2_BC cong trinh trong diem_Ke hoach 2012 (theo doi) 2 5 2" xfId="34356"/>
    <cellStyle name="2_BC cong trinh trong diem_Ke hoach 2012 (theo doi) 2 6" xfId="34349"/>
    <cellStyle name="2_BC cong trinh trong diem_Ke hoach 2012 (theo doi) 3" xfId="18032"/>
    <cellStyle name="2_BC cong trinh trong diem_Ke hoach 2012 (theo doi) 3 2" xfId="18033"/>
    <cellStyle name="2_BC cong trinh trong diem_Ke hoach 2012 (theo doi) 3 2 2" xfId="34358"/>
    <cellStyle name="2_BC cong trinh trong diem_Ke hoach 2012 (theo doi) 3 3" xfId="18034"/>
    <cellStyle name="2_BC cong trinh trong diem_Ke hoach 2012 (theo doi) 3 3 2" xfId="34359"/>
    <cellStyle name="2_BC cong trinh trong diem_Ke hoach 2012 (theo doi) 3 4" xfId="18035"/>
    <cellStyle name="2_BC cong trinh trong diem_Ke hoach 2012 (theo doi) 3 4 2" xfId="34360"/>
    <cellStyle name="2_BC cong trinh trong diem_Ke hoach 2012 (theo doi) 3 5" xfId="34357"/>
    <cellStyle name="2_BC cong trinh trong diem_Ke hoach 2012 (theo doi) 4" xfId="18036"/>
    <cellStyle name="2_BC cong trinh trong diem_Ke hoach 2012 (theo doi) 4 2" xfId="34361"/>
    <cellStyle name="2_BC cong trinh trong diem_Ke hoach 2012 (theo doi) 5" xfId="18037"/>
    <cellStyle name="2_BC cong trinh trong diem_Ke hoach 2012 (theo doi) 5 2" xfId="34362"/>
    <cellStyle name="2_BC cong trinh trong diem_Ke hoach 2012 (theo doi) 6" xfId="18038"/>
    <cellStyle name="2_BC cong trinh trong diem_Ke hoach 2012 (theo doi) 6 2" xfId="34363"/>
    <cellStyle name="2_BC cong trinh trong diem_Ke hoach 2012 (theo doi) 7" xfId="34348"/>
    <cellStyle name="2_BC cong trinh trong diem_Ke hoach 2012 theo doi (giai ngan 30.6.12)" xfId="18039"/>
    <cellStyle name="2_BC cong trinh trong diem_Ke hoach 2012 theo doi (giai ngan 30.6.12) 2" xfId="18040"/>
    <cellStyle name="2_BC cong trinh trong diem_Ke hoach 2012 theo doi (giai ngan 30.6.12) 2 2" xfId="18041"/>
    <cellStyle name="2_BC cong trinh trong diem_Ke hoach 2012 theo doi (giai ngan 30.6.12) 2 2 2" xfId="18042"/>
    <cellStyle name="2_BC cong trinh trong diem_Ke hoach 2012 theo doi (giai ngan 30.6.12) 2 2 2 2" xfId="34367"/>
    <cellStyle name="2_BC cong trinh trong diem_Ke hoach 2012 theo doi (giai ngan 30.6.12) 2 2 3" xfId="18043"/>
    <cellStyle name="2_BC cong trinh trong diem_Ke hoach 2012 theo doi (giai ngan 30.6.12) 2 2 3 2" xfId="34368"/>
    <cellStyle name="2_BC cong trinh trong diem_Ke hoach 2012 theo doi (giai ngan 30.6.12) 2 2 4" xfId="18044"/>
    <cellStyle name="2_BC cong trinh trong diem_Ke hoach 2012 theo doi (giai ngan 30.6.12) 2 2 4 2" xfId="34369"/>
    <cellStyle name="2_BC cong trinh trong diem_Ke hoach 2012 theo doi (giai ngan 30.6.12) 2 2 5" xfId="34366"/>
    <cellStyle name="2_BC cong trinh trong diem_Ke hoach 2012 theo doi (giai ngan 30.6.12) 2 3" xfId="18045"/>
    <cellStyle name="2_BC cong trinh trong diem_Ke hoach 2012 theo doi (giai ngan 30.6.12) 2 3 2" xfId="34370"/>
    <cellStyle name="2_BC cong trinh trong diem_Ke hoach 2012 theo doi (giai ngan 30.6.12) 2 4" xfId="18046"/>
    <cellStyle name="2_BC cong trinh trong diem_Ke hoach 2012 theo doi (giai ngan 30.6.12) 2 4 2" xfId="34371"/>
    <cellStyle name="2_BC cong trinh trong diem_Ke hoach 2012 theo doi (giai ngan 30.6.12) 2 5" xfId="18047"/>
    <cellStyle name="2_BC cong trinh trong diem_Ke hoach 2012 theo doi (giai ngan 30.6.12) 2 5 2" xfId="34372"/>
    <cellStyle name="2_BC cong trinh trong diem_Ke hoach 2012 theo doi (giai ngan 30.6.12) 2 6" xfId="34365"/>
    <cellStyle name="2_BC cong trinh trong diem_Ke hoach 2012 theo doi (giai ngan 30.6.12) 3" xfId="18048"/>
    <cellStyle name="2_BC cong trinh trong diem_Ke hoach 2012 theo doi (giai ngan 30.6.12) 3 2" xfId="18049"/>
    <cellStyle name="2_BC cong trinh trong diem_Ke hoach 2012 theo doi (giai ngan 30.6.12) 3 2 2" xfId="34374"/>
    <cellStyle name="2_BC cong trinh trong diem_Ke hoach 2012 theo doi (giai ngan 30.6.12) 3 3" xfId="18050"/>
    <cellStyle name="2_BC cong trinh trong diem_Ke hoach 2012 theo doi (giai ngan 30.6.12) 3 3 2" xfId="34375"/>
    <cellStyle name="2_BC cong trinh trong diem_Ke hoach 2012 theo doi (giai ngan 30.6.12) 3 4" xfId="18051"/>
    <cellStyle name="2_BC cong trinh trong diem_Ke hoach 2012 theo doi (giai ngan 30.6.12) 3 4 2" xfId="34376"/>
    <cellStyle name="2_BC cong trinh trong diem_Ke hoach 2012 theo doi (giai ngan 30.6.12) 3 5" xfId="34373"/>
    <cellStyle name="2_BC cong trinh trong diem_Ke hoach 2012 theo doi (giai ngan 30.6.12) 4" xfId="18052"/>
    <cellStyle name="2_BC cong trinh trong diem_Ke hoach 2012 theo doi (giai ngan 30.6.12) 4 2" xfId="34377"/>
    <cellStyle name="2_BC cong trinh trong diem_Ke hoach 2012 theo doi (giai ngan 30.6.12) 5" xfId="18053"/>
    <cellStyle name="2_BC cong trinh trong diem_Ke hoach 2012 theo doi (giai ngan 30.6.12) 5 2" xfId="34378"/>
    <cellStyle name="2_BC cong trinh trong diem_Ke hoach 2012 theo doi (giai ngan 30.6.12) 6" xfId="18054"/>
    <cellStyle name="2_BC cong trinh trong diem_Ke hoach 2012 theo doi (giai ngan 30.6.12) 6 2" xfId="34379"/>
    <cellStyle name="2_BC cong trinh trong diem_Ke hoach 2012 theo doi (giai ngan 30.6.12) 7" xfId="34364"/>
    <cellStyle name="2_BC von DTPT 6 thang 2012" xfId="18055"/>
    <cellStyle name="2_BC von DTPT 6 thang 2012 2" xfId="18056"/>
    <cellStyle name="2_BC von DTPT 6 thang 2012 2 2" xfId="18057"/>
    <cellStyle name="2_BC von DTPT 6 thang 2012 2 2 2" xfId="34382"/>
    <cellStyle name="2_BC von DTPT 6 thang 2012 2 3" xfId="18058"/>
    <cellStyle name="2_BC von DTPT 6 thang 2012 2 3 2" xfId="34383"/>
    <cellStyle name="2_BC von DTPT 6 thang 2012 2 4" xfId="18059"/>
    <cellStyle name="2_BC von DTPT 6 thang 2012 2 4 2" xfId="34384"/>
    <cellStyle name="2_BC von DTPT 6 thang 2012 2 5" xfId="34381"/>
    <cellStyle name="2_BC von DTPT 6 thang 2012 3" xfId="18060"/>
    <cellStyle name="2_BC von DTPT 6 thang 2012 3 2" xfId="34385"/>
    <cellStyle name="2_BC von DTPT 6 thang 2012 4" xfId="18061"/>
    <cellStyle name="2_BC von DTPT 6 thang 2012 4 2" xfId="34386"/>
    <cellStyle name="2_BC von DTPT 6 thang 2012 5" xfId="18062"/>
    <cellStyle name="2_BC von DTPT 6 thang 2012 5 2" xfId="34387"/>
    <cellStyle name="2_BC von DTPT 6 thang 2012 6" xfId="34380"/>
    <cellStyle name="2_Bieu 01 UB(hung)" xfId="18063"/>
    <cellStyle name="2_Bieu 01 UB(hung) 2" xfId="18064"/>
    <cellStyle name="2_Bieu 01 UB(hung) 2 2" xfId="18065"/>
    <cellStyle name="2_Bieu 01 UB(hung) 2 2 2" xfId="18066"/>
    <cellStyle name="2_Bieu 01 UB(hung) 2 2 2 2" xfId="34391"/>
    <cellStyle name="2_Bieu 01 UB(hung) 2 2 3" xfId="18067"/>
    <cellStyle name="2_Bieu 01 UB(hung) 2 2 3 2" xfId="34392"/>
    <cellStyle name="2_Bieu 01 UB(hung) 2 2 4" xfId="18068"/>
    <cellStyle name="2_Bieu 01 UB(hung) 2 2 4 2" xfId="34393"/>
    <cellStyle name="2_Bieu 01 UB(hung) 2 2 5" xfId="34390"/>
    <cellStyle name="2_Bieu 01 UB(hung) 2 3" xfId="18069"/>
    <cellStyle name="2_Bieu 01 UB(hung) 2 3 2" xfId="34394"/>
    <cellStyle name="2_Bieu 01 UB(hung) 2 4" xfId="18070"/>
    <cellStyle name="2_Bieu 01 UB(hung) 2 4 2" xfId="34395"/>
    <cellStyle name="2_Bieu 01 UB(hung) 2 5" xfId="18071"/>
    <cellStyle name="2_Bieu 01 UB(hung) 2 5 2" xfId="34396"/>
    <cellStyle name="2_Bieu 01 UB(hung) 2 6" xfId="34389"/>
    <cellStyle name="2_Bieu 01 UB(hung) 3" xfId="18072"/>
    <cellStyle name="2_Bieu 01 UB(hung) 3 2" xfId="18073"/>
    <cellStyle name="2_Bieu 01 UB(hung) 3 2 2" xfId="34398"/>
    <cellStyle name="2_Bieu 01 UB(hung) 3 3" xfId="18074"/>
    <cellStyle name="2_Bieu 01 UB(hung) 3 3 2" xfId="34399"/>
    <cellStyle name="2_Bieu 01 UB(hung) 3 4" xfId="18075"/>
    <cellStyle name="2_Bieu 01 UB(hung) 3 4 2" xfId="34400"/>
    <cellStyle name="2_Bieu 01 UB(hung) 3 5" xfId="34397"/>
    <cellStyle name="2_Bieu 01 UB(hung) 4" xfId="18076"/>
    <cellStyle name="2_Bieu 01 UB(hung) 4 2" xfId="34401"/>
    <cellStyle name="2_Bieu 01 UB(hung) 5" xfId="18077"/>
    <cellStyle name="2_Bieu 01 UB(hung) 5 2" xfId="34402"/>
    <cellStyle name="2_Bieu 01 UB(hung) 6" xfId="18078"/>
    <cellStyle name="2_Bieu 01 UB(hung) 6 2" xfId="34403"/>
    <cellStyle name="2_Bieu 01 UB(hung) 7" xfId="34388"/>
    <cellStyle name="2_Bieu du thao QD von ho tro co MT" xfId="18079"/>
    <cellStyle name="2_Bieu du thao QD von ho tro co MT 2" xfId="18080"/>
    <cellStyle name="2_Bieu du thao QD von ho tro co MT 2 2" xfId="18081"/>
    <cellStyle name="2_Bieu du thao QD von ho tro co MT 2 2 2" xfId="34406"/>
    <cellStyle name="2_Bieu du thao QD von ho tro co MT 2 3" xfId="18082"/>
    <cellStyle name="2_Bieu du thao QD von ho tro co MT 2 3 2" xfId="34407"/>
    <cellStyle name="2_Bieu du thao QD von ho tro co MT 2 4" xfId="18083"/>
    <cellStyle name="2_Bieu du thao QD von ho tro co MT 2 4 2" xfId="34408"/>
    <cellStyle name="2_Bieu du thao QD von ho tro co MT 2 5" xfId="34405"/>
    <cellStyle name="2_Bieu du thao QD von ho tro co MT 3" xfId="18084"/>
    <cellStyle name="2_Bieu du thao QD von ho tro co MT 3 2" xfId="34409"/>
    <cellStyle name="2_Bieu du thao QD von ho tro co MT 4" xfId="18085"/>
    <cellStyle name="2_Bieu du thao QD von ho tro co MT 4 2" xfId="34410"/>
    <cellStyle name="2_Bieu du thao QD von ho tro co MT 5" xfId="18086"/>
    <cellStyle name="2_Bieu du thao QD von ho tro co MT 5 2" xfId="34411"/>
    <cellStyle name="2_Bieu du thao QD von ho tro co MT 6" xfId="34404"/>
    <cellStyle name="2_BL vu" xfId="18087"/>
    <cellStyle name="2_BL vu_Bao cao tinh hinh thuc hien KH 2009 den 31-01-10" xfId="18088"/>
    <cellStyle name="2_BL vu_Bao cao tinh hinh thuc hien KH 2009 den 31-01-10 2" xfId="18089"/>
    <cellStyle name="2_Book1" xfId="1198"/>
    <cellStyle name="2_Book1 2" xfId="18090"/>
    <cellStyle name="2_Book1 2 2" xfId="18091"/>
    <cellStyle name="2_Book1 2 2 2" xfId="34413"/>
    <cellStyle name="2_Book1 2 3" xfId="18092"/>
    <cellStyle name="2_Book1 2 3 2" xfId="34414"/>
    <cellStyle name="2_Book1 2 4" xfId="18093"/>
    <cellStyle name="2_Book1 2 4 2" xfId="34415"/>
    <cellStyle name="2_Book1 2 5" xfId="34412"/>
    <cellStyle name="2_Book1 3" xfId="18094"/>
    <cellStyle name="2_Book1 3 2" xfId="34416"/>
    <cellStyle name="2_Book1 4" xfId="18095"/>
    <cellStyle name="2_Book1 4 2" xfId="34417"/>
    <cellStyle name="2_Book1 5" xfId="18096"/>
    <cellStyle name="2_Book1 5 2" xfId="34418"/>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18097"/>
    <cellStyle name="2_Book1_Bao cao tinh hinh thuc hien KH 2009 den 31-01-10 2" xfId="18098"/>
    <cellStyle name="2_Book1_Bao cao tinh hinh thuc hien KH 2009 den 31-01-10 2 2" xfId="18099"/>
    <cellStyle name="2_Book1_Bao cao tinh hinh thuc hien KH 2009 den 31-01-10 2 2 2" xfId="18100"/>
    <cellStyle name="2_Book1_Bao cao tinh hinh thuc hien KH 2009 den 31-01-10 2 2 2 2" xfId="34422"/>
    <cellStyle name="2_Book1_Bao cao tinh hinh thuc hien KH 2009 den 31-01-10 2 2 3" xfId="18101"/>
    <cellStyle name="2_Book1_Bao cao tinh hinh thuc hien KH 2009 den 31-01-10 2 2 3 2" xfId="34423"/>
    <cellStyle name="2_Book1_Bao cao tinh hinh thuc hien KH 2009 den 31-01-10 2 2 4" xfId="18102"/>
    <cellStyle name="2_Book1_Bao cao tinh hinh thuc hien KH 2009 den 31-01-10 2 2 4 2" xfId="34424"/>
    <cellStyle name="2_Book1_Bao cao tinh hinh thuc hien KH 2009 den 31-01-10 2 2 5" xfId="34421"/>
    <cellStyle name="2_Book1_Bao cao tinh hinh thuc hien KH 2009 den 31-01-10 2 3" xfId="18103"/>
    <cellStyle name="2_Book1_Bao cao tinh hinh thuc hien KH 2009 den 31-01-10 2 3 2" xfId="34425"/>
    <cellStyle name="2_Book1_Bao cao tinh hinh thuc hien KH 2009 den 31-01-10 2 4" xfId="18104"/>
    <cellStyle name="2_Book1_Bao cao tinh hinh thuc hien KH 2009 den 31-01-10 2 4 2" xfId="34426"/>
    <cellStyle name="2_Book1_Bao cao tinh hinh thuc hien KH 2009 den 31-01-10 2 5" xfId="18105"/>
    <cellStyle name="2_Book1_Bao cao tinh hinh thuc hien KH 2009 den 31-01-10 2 5 2" xfId="34427"/>
    <cellStyle name="2_Book1_Bao cao tinh hinh thuc hien KH 2009 den 31-01-10 2 6" xfId="34420"/>
    <cellStyle name="2_Book1_Bao cao tinh hinh thuc hien KH 2009 den 31-01-10 3" xfId="18106"/>
    <cellStyle name="2_Book1_Bao cao tinh hinh thuc hien KH 2009 den 31-01-10 3 2" xfId="18107"/>
    <cellStyle name="2_Book1_Bao cao tinh hinh thuc hien KH 2009 den 31-01-10 3 2 2" xfId="34429"/>
    <cellStyle name="2_Book1_Bao cao tinh hinh thuc hien KH 2009 den 31-01-10 3 3" xfId="18108"/>
    <cellStyle name="2_Book1_Bao cao tinh hinh thuc hien KH 2009 den 31-01-10 3 3 2" xfId="34430"/>
    <cellStyle name="2_Book1_Bao cao tinh hinh thuc hien KH 2009 den 31-01-10 3 4" xfId="18109"/>
    <cellStyle name="2_Book1_Bao cao tinh hinh thuc hien KH 2009 den 31-01-10 3 4 2" xfId="34431"/>
    <cellStyle name="2_Book1_Bao cao tinh hinh thuc hien KH 2009 den 31-01-10 3 5" xfId="34428"/>
    <cellStyle name="2_Book1_Bao cao tinh hinh thuc hien KH 2009 den 31-01-10 4" xfId="18110"/>
    <cellStyle name="2_Book1_Bao cao tinh hinh thuc hien KH 2009 den 31-01-10 4 2" xfId="34432"/>
    <cellStyle name="2_Book1_Bao cao tinh hinh thuc hien KH 2009 den 31-01-10 5" xfId="18111"/>
    <cellStyle name="2_Book1_Bao cao tinh hinh thuc hien KH 2009 den 31-01-10 5 2" xfId="34433"/>
    <cellStyle name="2_Book1_Bao cao tinh hinh thuc hien KH 2009 den 31-01-10 6" xfId="18112"/>
    <cellStyle name="2_Book1_Bao cao tinh hinh thuc hien KH 2009 den 31-01-10 6 2" xfId="34434"/>
    <cellStyle name="2_Book1_Bao cao tinh hinh thuc hien KH 2009 den 31-01-10 7" xfId="34419"/>
    <cellStyle name="2_Book1_Bao cao tinh hinh thuc hien KH 2009 den 31-01-10_BC von DTPT 6 thang 2012" xfId="18113"/>
    <cellStyle name="2_Book1_Bao cao tinh hinh thuc hien KH 2009 den 31-01-10_BC von DTPT 6 thang 2012 2" xfId="18114"/>
    <cellStyle name="2_Book1_Bao cao tinh hinh thuc hien KH 2009 den 31-01-10_BC von DTPT 6 thang 2012 2 2" xfId="18115"/>
    <cellStyle name="2_Book1_Bao cao tinh hinh thuc hien KH 2009 den 31-01-10_BC von DTPT 6 thang 2012 2 2 2" xfId="18116"/>
    <cellStyle name="2_Book1_Bao cao tinh hinh thuc hien KH 2009 den 31-01-10_BC von DTPT 6 thang 2012 2 2 2 2" xfId="34438"/>
    <cellStyle name="2_Book1_Bao cao tinh hinh thuc hien KH 2009 den 31-01-10_BC von DTPT 6 thang 2012 2 2 3" xfId="18117"/>
    <cellStyle name="2_Book1_Bao cao tinh hinh thuc hien KH 2009 den 31-01-10_BC von DTPT 6 thang 2012 2 2 3 2" xfId="34439"/>
    <cellStyle name="2_Book1_Bao cao tinh hinh thuc hien KH 2009 den 31-01-10_BC von DTPT 6 thang 2012 2 2 4" xfId="18118"/>
    <cellStyle name="2_Book1_Bao cao tinh hinh thuc hien KH 2009 den 31-01-10_BC von DTPT 6 thang 2012 2 2 4 2" xfId="34440"/>
    <cellStyle name="2_Book1_Bao cao tinh hinh thuc hien KH 2009 den 31-01-10_BC von DTPT 6 thang 2012 2 2 5" xfId="34437"/>
    <cellStyle name="2_Book1_Bao cao tinh hinh thuc hien KH 2009 den 31-01-10_BC von DTPT 6 thang 2012 2 3" xfId="18119"/>
    <cellStyle name="2_Book1_Bao cao tinh hinh thuc hien KH 2009 den 31-01-10_BC von DTPT 6 thang 2012 2 3 2" xfId="34441"/>
    <cellStyle name="2_Book1_Bao cao tinh hinh thuc hien KH 2009 den 31-01-10_BC von DTPT 6 thang 2012 2 4" xfId="18120"/>
    <cellStyle name="2_Book1_Bao cao tinh hinh thuc hien KH 2009 den 31-01-10_BC von DTPT 6 thang 2012 2 4 2" xfId="34442"/>
    <cellStyle name="2_Book1_Bao cao tinh hinh thuc hien KH 2009 den 31-01-10_BC von DTPT 6 thang 2012 2 5" xfId="18121"/>
    <cellStyle name="2_Book1_Bao cao tinh hinh thuc hien KH 2009 den 31-01-10_BC von DTPT 6 thang 2012 2 5 2" xfId="34443"/>
    <cellStyle name="2_Book1_Bao cao tinh hinh thuc hien KH 2009 den 31-01-10_BC von DTPT 6 thang 2012 2 6" xfId="34436"/>
    <cellStyle name="2_Book1_Bao cao tinh hinh thuc hien KH 2009 den 31-01-10_BC von DTPT 6 thang 2012 3" xfId="18122"/>
    <cellStyle name="2_Book1_Bao cao tinh hinh thuc hien KH 2009 den 31-01-10_BC von DTPT 6 thang 2012 3 2" xfId="18123"/>
    <cellStyle name="2_Book1_Bao cao tinh hinh thuc hien KH 2009 den 31-01-10_BC von DTPT 6 thang 2012 3 2 2" xfId="34445"/>
    <cellStyle name="2_Book1_Bao cao tinh hinh thuc hien KH 2009 den 31-01-10_BC von DTPT 6 thang 2012 3 3" xfId="18124"/>
    <cellStyle name="2_Book1_Bao cao tinh hinh thuc hien KH 2009 den 31-01-10_BC von DTPT 6 thang 2012 3 3 2" xfId="34446"/>
    <cellStyle name="2_Book1_Bao cao tinh hinh thuc hien KH 2009 den 31-01-10_BC von DTPT 6 thang 2012 3 4" xfId="18125"/>
    <cellStyle name="2_Book1_Bao cao tinh hinh thuc hien KH 2009 den 31-01-10_BC von DTPT 6 thang 2012 3 4 2" xfId="34447"/>
    <cellStyle name="2_Book1_Bao cao tinh hinh thuc hien KH 2009 den 31-01-10_BC von DTPT 6 thang 2012 3 5" xfId="34444"/>
    <cellStyle name="2_Book1_Bao cao tinh hinh thuc hien KH 2009 den 31-01-10_BC von DTPT 6 thang 2012 4" xfId="18126"/>
    <cellStyle name="2_Book1_Bao cao tinh hinh thuc hien KH 2009 den 31-01-10_BC von DTPT 6 thang 2012 4 2" xfId="34448"/>
    <cellStyle name="2_Book1_Bao cao tinh hinh thuc hien KH 2009 den 31-01-10_BC von DTPT 6 thang 2012 5" xfId="18127"/>
    <cellStyle name="2_Book1_Bao cao tinh hinh thuc hien KH 2009 den 31-01-10_BC von DTPT 6 thang 2012 5 2" xfId="34449"/>
    <cellStyle name="2_Book1_Bao cao tinh hinh thuc hien KH 2009 den 31-01-10_BC von DTPT 6 thang 2012 6" xfId="18128"/>
    <cellStyle name="2_Book1_Bao cao tinh hinh thuc hien KH 2009 den 31-01-10_BC von DTPT 6 thang 2012 6 2" xfId="34450"/>
    <cellStyle name="2_Book1_Bao cao tinh hinh thuc hien KH 2009 den 31-01-10_BC von DTPT 6 thang 2012 7" xfId="34435"/>
    <cellStyle name="2_Book1_Bao cao tinh hinh thuc hien KH 2009 den 31-01-10_Bieu du thao QD von ho tro co MT" xfId="18129"/>
    <cellStyle name="2_Book1_Bao cao tinh hinh thuc hien KH 2009 den 31-01-10_Bieu du thao QD von ho tro co MT 2" xfId="18130"/>
    <cellStyle name="2_Book1_Bao cao tinh hinh thuc hien KH 2009 den 31-01-10_Bieu du thao QD von ho tro co MT 2 2" xfId="18131"/>
    <cellStyle name="2_Book1_Bao cao tinh hinh thuc hien KH 2009 den 31-01-10_Bieu du thao QD von ho tro co MT 2 2 2" xfId="18132"/>
    <cellStyle name="2_Book1_Bao cao tinh hinh thuc hien KH 2009 den 31-01-10_Bieu du thao QD von ho tro co MT 2 2 2 2" xfId="34454"/>
    <cellStyle name="2_Book1_Bao cao tinh hinh thuc hien KH 2009 den 31-01-10_Bieu du thao QD von ho tro co MT 2 2 3" xfId="18133"/>
    <cellStyle name="2_Book1_Bao cao tinh hinh thuc hien KH 2009 den 31-01-10_Bieu du thao QD von ho tro co MT 2 2 3 2" xfId="34455"/>
    <cellStyle name="2_Book1_Bao cao tinh hinh thuc hien KH 2009 den 31-01-10_Bieu du thao QD von ho tro co MT 2 2 4" xfId="18134"/>
    <cellStyle name="2_Book1_Bao cao tinh hinh thuc hien KH 2009 den 31-01-10_Bieu du thao QD von ho tro co MT 2 2 4 2" xfId="34456"/>
    <cellStyle name="2_Book1_Bao cao tinh hinh thuc hien KH 2009 den 31-01-10_Bieu du thao QD von ho tro co MT 2 2 5" xfId="34453"/>
    <cellStyle name="2_Book1_Bao cao tinh hinh thuc hien KH 2009 den 31-01-10_Bieu du thao QD von ho tro co MT 2 3" xfId="18135"/>
    <cellStyle name="2_Book1_Bao cao tinh hinh thuc hien KH 2009 den 31-01-10_Bieu du thao QD von ho tro co MT 2 3 2" xfId="34457"/>
    <cellStyle name="2_Book1_Bao cao tinh hinh thuc hien KH 2009 den 31-01-10_Bieu du thao QD von ho tro co MT 2 4" xfId="18136"/>
    <cellStyle name="2_Book1_Bao cao tinh hinh thuc hien KH 2009 den 31-01-10_Bieu du thao QD von ho tro co MT 2 4 2" xfId="34458"/>
    <cellStyle name="2_Book1_Bao cao tinh hinh thuc hien KH 2009 den 31-01-10_Bieu du thao QD von ho tro co MT 2 5" xfId="18137"/>
    <cellStyle name="2_Book1_Bao cao tinh hinh thuc hien KH 2009 den 31-01-10_Bieu du thao QD von ho tro co MT 2 5 2" xfId="34459"/>
    <cellStyle name="2_Book1_Bao cao tinh hinh thuc hien KH 2009 den 31-01-10_Bieu du thao QD von ho tro co MT 2 6" xfId="34452"/>
    <cellStyle name="2_Book1_Bao cao tinh hinh thuc hien KH 2009 den 31-01-10_Bieu du thao QD von ho tro co MT 3" xfId="18138"/>
    <cellStyle name="2_Book1_Bao cao tinh hinh thuc hien KH 2009 den 31-01-10_Bieu du thao QD von ho tro co MT 3 2" xfId="18139"/>
    <cellStyle name="2_Book1_Bao cao tinh hinh thuc hien KH 2009 den 31-01-10_Bieu du thao QD von ho tro co MT 3 2 2" xfId="34461"/>
    <cellStyle name="2_Book1_Bao cao tinh hinh thuc hien KH 2009 den 31-01-10_Bieu du thao QD von ho tro co MT 3 3" xfId="18140"/>
    <cellStyle name="2_Book1_Bao cao tinh hinh thuc hien KH 2009 den 31-01-10_Bieu du thao QD von ho tro co MT 3 3 2" xfId="34462"/>
    <cellStyle name="2_Book1_Bao cao tinh hinh thuc hien KH 2009 den 31-01-10_Bieu du thao QD von ho tro co MT 3 4" xfId="18141"/>
    <cellStyle name="2_Book1_Bao cao tinh hinh thuc hien KH 2009 den 31-01-10_Bieu du thao QD von ho tro co MT 3 4 2" xfId="34463"/>
    <cellStyle name="2_Book1_Bao cao tinh hinh thuc hien KH 2009 den 31-01-10_Bieu du thao QD von ho tro co MT 3 5" xfId="34460"/>
    <cellStyle name="2_Book1_Bao cao tinh hinh thuc hien KH 2009 den 31-01-10_Bieu du thao QD von ho tro co MT 4" xfId="18142"/>
    <cellStyle name="2_Book1_Bao cao tinh hinh thuc hien KH 2009 den 31-01-10_Bieu du thao QD von ho tro co MT 4 2" xfId="34464"/>
    <cellStyle name="2_Book1_Bao cao tinh hinh thuc hien KH 2009 den 31-01-10_Bieu du thao QD von ho tro co MT 5" xfId="18143"/>
    <cellStyle name="2_Book1_Bao cao tinh hinh thuc hien KH 2009 den 31-01-10_Bieu du thao QD von ho tro co MT 5 2" xfId="34465"/>
    <cellStyle name="2_Book1_Bao cao tinh hinh thuc hien KH 2009 den 31-01-10_Bieu du thao QD von ho tro co MT 6" xfId="18144"/>
    <cellStyle name="2_Book1_Bao cao tinh hinh thuc hien KH 2009 den 31-01-10_Bieu du thao QD von ho tro co MT 6 2" xfId="34466"/>
    <cellStyle name="2_Book1_Bao cao tinh hinh thuc hien KH 2009 den 31-01-10_Bieu du thao QD von ho tro co MT 7" xfId="34451"/>
    <cellStyle name="2_Book1_Bao cao tinh hinh thuc hien KH 2009 den 31-01-10_Ke hoach 2012 (theo doi)" xfId="18145"/>
    <cellStyle name="2_Book1_Bao cao tinh hinh thuc hien KH 2009 den 31-01-10_Ke hoach 2012 (theo doi) 2" xfId="18146"/>
    <cellStyle name="2_Book1_Bao cao tinh hinh thuc hien KH 2009 den 31-01-10_Ke hoach 2012 (theo doi) 2 2" xfId="18147"/>
    <cellStyle name="2_Book1_Bao cao tinh hinh thuc hien KH 2009 den 31-01-10_Ke hoach 2012 (theo doi) 2 2 2" xfId="18148"/>
    <cellStyle name="2_Book1_Bao cao tinh hinh thuc hien KH 2009 den 31-01-10_Ke hoach 2012 (theo doi) 2 2 2 2" xfId="34470"/>
    <cellStyle name="2_Book1_Bao cao tinh hinh thuc hien KH 2009 den 31-01-10_Ke hoach 2012 (theo doi) 2 2 3" xfId="18149"/>
    <cellStyle name="2_Book1_Bao cao tinh hinh thuc hien KH 2009 den 31-01-10_Ke hoach 2012 (theo doi) 2 2 3 2" xfId="34471"/>
    <cellStyle name="2_Book1_Bao cao tinh hinh thuc hien KH 2009 den 31-01-10_Ke hoach 2012 (theo doi) 2 2 4" xfId="18150"/>
    <cellStyle name="2_Book1_Bao cao tinh hinh thuc hien KH 2009 den 31-01-10_Ke hoach 2012 (theo doi) 2 2 4 2" xfId="34472"/>
    <cellStyle name="2_Book1_Bao cao tinh hinh thuc hien KH 2009 den 31-01-10_Ke hoach 2012 (theo doi) 2 2 5" xfId="34469"/>
    <cellStyle name="2_Book1_Bao cao tinh hinh thuc hien KH 2009 den 31-01-10_Ke hoach 2012 (theo doi) 2 3" xfId="18151"/>
    <cellStyle name="2_Book1_Bao cao tinh hinh thuc hien KH 2009 den 31-01-10_Ke hoach 2012 (theo doi) 2 3 2" xfId="34473"/>
    <cellStyle name="2_Book1_Bao cao tinh hinh thuc hien KH 2009 den 31-01-10_Ke hoach 2012 (theo doi) 2 4" xfId="18152"/>
    <cellStyle name="2_Book1_Bao cao tinh hinh thuc hien KH 2009 den 31-01-10_Ke hoach 2012 (theo doi) 2 4 2" xfId="34474"/>
    <cellStyle name="2_Book1_Bao cao tinh hinh thuc hien KH 2009 den 31-01-10_Ke hoach 2012 (theo doi) 2 5" xfId="18153"/>
    <cellStyle name="2_Book1_Bao cao tinh hinh thuc hien KH 2009 den 31-01-10_Ke hoach 2012 (theo doi) 2 5 2" xfId="34475"/>
    <cellStyle name="2_Book1_Bao cao tinh hinh thuc hien KH 2009 den 31-01-10_Ke hoach 2012 (theo doi) 2 6" xfId="34468"/>
    <cellStyle name="2_Book1_Bao cao tinh hinh thuc hien KH 2009 den 31-01-10_Ke hoach 2012 (theo doi) 3" xfId="18154"/>
    <cellStyle name="2_Book1_Bao cao tinh hinh thuc hien KH 2009 den 31-01-10_Ke hoach 2012 (theo doi) 3 2" xfId="18155"/>
    <cellStyle name="2_Book1_Bao cao tinh hinh thuc hien KH 2009 den 31-01-10_Ke hoach 2012 (theo doi) 3 2 2" xfId="34477"/>
    <cellStyle name="2_Book1_Bao cao tinh hinh thuc hien KH 2009 den 31-01-10_Ke hoach 2012 (theo doi) 3 3" xfId="18156"/>
    <cellStyle name="2_Book1_Bao cao tinh hinh thuc hien KH 2009 den 31-01-10_Ke hoach 2012 (theo doi) 3 3 2" xfId="34478"/>
    <cellStyle name="2_Book1_Bao cao tinh hinh thuc hien KH 2009 den 31-01-10_Ke hoach 2012 (theo doi) 3 4" xfId="18157"/>
    <cellStyle name="2_Book1_Bao cao tinh hinh thuc hien KH 2009 den 31-01-10_Ke hoach 2012 (theo doi) 3 4 2" xfId="34479"/>
    <cellStyle name="2_Book1_Bao cao tinh hinh thuc hien KH 2009 den 31-01-10_Ke hoach 2012 (theo doi) 3 5" xfId="34476"/>
    <cellStyle name="2_Book1_Bao cao tinh hinh thuc hien KH 2009 den 31-01-10_Ke hoach 2012 (theo doi) 4" xfId="18158"/>
    <cellStyle name="2_Book1_Bao cao tinh hinh thuc hien KH 2009 den 31-01-10_Ke hoach 2012 (theo doi) 4 2" xfId="34480"/>
    <cellStyle name="2_Book1_Bao cao tinh hinh thuc hien KH 2009 den 31-01-10_Ke hoach 2012 (theo doi) 5" xfId="18159"/>
    <cellStyle name="2_Book1_Bao cao tinh hinh thuc hien KH 2009 den 31-01-10_Ke hoach 2012 (theo doi) 5 2" xfId="34481"/>
    <cellStyle name="2_Book1_Bao cao tinh hinh thuc hien KH 2009 den 31-01-10_Ke hoach 2012 (theo doi) 6" xfId="18160"/>
    <cellStyle name="2_Book1_Bao cao tinh hinh thuc hien KH 2009 den 31-01-10_Ke hoach 2012 (theo doi) 6 2" xfId="34482"/>
    <cellStyle name="2_Book1_Bao cao tinh hinh thuc hien KH 2009 den 31-01-10_Ke hoach 2012 (theo doi) 7" xfId="34467"/>
    <cellStyle name="2_Book1_Bao cao tinh hinh thuc hien KH 2009 den 31-01-10_Ke hoach 2012 theo doi (giai ngan 30.6.12)" xfId="18161"/>
    <cellStyle name="2_Book1_Bao cao tinh hinh thuc hien KH 2009 den 31-01-10_Ke hoach 2012 theo doi (giai ngan 30.6.12) 2" xfId="18162"/>
    <cellStyle name="2_Book1_Bao cao tinh hinh thuc hien KH 2009 den 31-01-10_Ke hoach 2012 theo doi (giai ngan 30.6.12) 2 2" xfId="18163"/>
    <cellStyle name="2_Book1_Bao cao tinh hinh thuc hien KH 2009 den 31-01-10_Ke hoach 2012 theo doi (giai ngan 30.6.12) 2 2 2" xfId="18164"/>
    <cellStyle name="2_Book1_Bao cao tinh hinh thuc hien KH 2009 den 31-01-10_Ke hoach 2012 theo doi (giai ngan 30.6.12) 2 2 2 2" xfId="34486"/>
    <cellStyle name="2_Book1_Bao cao tinh hinh thuc hien KH 2009 den 31-01-10_Ke hoach 2012 theo doi (giai ngan 30.6.12) 2 2 3" xfId="18165"/>
    <cellStyle name="2_Book1_Bao cao tinh hinh thuc hien KH 2009 den 31-01-10_Ke hoach 2012 theo doi (giai ngan 30.6.12) 2 2 3 2" xfId="34487"/>
    <cellStyle name="2_Book1_Bao cao tinh hinh thuc hien KH 2009 den 31-01-10_Ke hoach 2012 theo doi (giai ngan 30.6.12) 2 2 4" xfId="18166"/>
    <cellStyle name="2_Book1_Bao cao tinh hinh thuc hien KH 2009 den 31-01-10_Ke hoach 2012 theo doi (giai ngan 30.6.12) 2 2 4 2" xfId="34488"/>
    <cellStyle name="2_Book1_Bao cao tinh hinh thuc hien KH 2009 den 31-01-10_Ke hoach 2012 theo doi (giai ngan 30.6.12) 2 2 5" xfId="34485"/>
    <cellStyle name="2_Book1_Bao cao tinh hinh thuc hien KH 2009 den 31-01-10_Ke hoach 2012 theo doi (giai ngan 30.6.12) 2 3" xfId="18167"/>
    <cellStyle name="2_Book1_Bao cao tinh hinh thuc hien KH 2009 den 31-01-10_Ke hoach 2012 theo doi (giai ngan 30.6.12) 2 3 2" xfId="34489"/>
    <cellStyle name="2_Book1_Bao cao tinh hinh thuc hien KH 2009 den 31-01-10_Ke hoach 2012 theo doi (giai ngan 30.6.12) 2 4" xfId="18168"/>
    <cellStyle name="2_Book1_Bao cao tinh hinh thuc hien KH 2009 den 31-01-10_Ke hoach 2012 theo doi (giai ngan 30.6.12) 2 4 2" xfId="34490"/>
    <cellStyle name="2_Book1_Bao cao tinh hinh thuc hien KH 2009 den 31-01-10_Ke hoach 2012 theo doi (giai ngan 30.6.12) 2 5" xfId="18169"/>
    <cellStyle name="2_Book1_Bao cao tinh hinh thuc hien KH 2009 den 31-01-10_Ke hoach 2012 theo doi (giai ngan 30.6.12) 2 5 2" xfId="34491"/>
    <cellStyle name="2_Book1_Bao cao tinh hinh thuc hien KH 2009 den 31-01-10_Ke hoach 2012 theo doi (giai ngan 30.6.12) 2 6" xfId="34484"/>
    <cellStyle name="2_Book1_Bao cao tinh hinh thuc hien KH 2009 den 31-01-10_Ke hoach 2012 theo doi (giai ngan 30.6.12) 3" xfId="18170"/>
    <cellStyle name="2_Book1_Bao cao tinh hinh thuc hien KH 2009 den 31-01-10_Ke hoach 2012 theo doi (giai ngan 30.6.12) 3 2" xfId="18171"/>
    <cellStyle name="2_Book1_Bao cao tinh hinh thuc hien KH 2009 den 31-01-10_Ke hoach 2012 theo doi (giai ngan 30.6.12) 3 2 2" xfId="34493"/>
    <cellStyle name="2_Book1_Bao cao tinh hinh thuc hien KH 2009 den 31-01-10_Ke hoach 2012 theo doi (giai ngan 30.6.12) 3 3" xfId="18172"/>
    <cellStyle name="2_Book1_Bao cao tinh hinh thuc hien KH 2009 den 31-01-10_Ke hoach 2012 theo doi (giai ngan 30.6.12) 3 3 2" xfId="34494"/>
    <cellStyle name="2_Book1_Bao cao tinh hinh thuc hien KH 2009 den 31-01-10_Ke hoach 2012 theo doi (giai ngan 30.6.12) 3 4" xfId="18173"/>
    <cellStyle name="2_Book1_Bao cao tinh hinh thuc hien KH 2009 den 31-01-10_Ke hoach 2012 theo doi (giai ngan 30.6.12) 3 4 2" xfId="34495"/>
    <cellStyle name="2_Book1_Bao cao tinh hinh thuc hien KH 2009 den 31-01-10_Ke hoach 2012 theo doi (giai ngan 30.6.12) 3 5" xfId="34492"/>
    <cellStyle name="2_Book1_Bao cao tinh hinh thuc hien KH 2009 den 31-01-10_Ke hoach 2012 theo doi (giai ngan 30.6.12) 4" xfId="18174"/>
    <cellStyle name="2_Book1_Bao cao tinh hinh thuc hien KH 2009 den 31-01-10_Ke hoach 2012 theo doi (giai ngan 30.6.12) 4 2" xfId="34496"/>
    <cellStyle name="2_Book1_Bao cao tinh hinh thuc hien KH 2009 den 31-01-10_Ke hoach 2012 theo doi (giai ngan 30.6.12) 5" xfId="18175"/>
    <cellStyle name="2_Book1_Bao cao tinh hinh thuc hien KH 2009 den 31-01-10_Ke hoach 2012 theo doi (giai ngan 30.6.12) 5 2" xfId="34497"/>
    <cellStyle name="2_Book1_Bao cao tinh hinh thuc hien KH 2009 den 31-01-10_Ke hoach 2012 theo doi (giai ngan 30.6.12) 6" xfId="18176"/>
    <cellStyle name="2_Book1_Bao cao tinh hinh thuc hien KH 2009 den 31-01-10_Ke hoach 2012 theo doi (giai ngan 30.6.12) 6 2" xfId="34498"/>
    <cellStyle name="2_Book1_Bao cao tinh hinh thuc hien KH 2009 den 31-01-10_Ke hoach 2012 theo doi (giai ngan 30.6.12) 7" xfId="34483"/>
    <cellStyle name="2_Book1_BC von DTPT 6 thang 2012" xfId="18177"/>
    <cellStyle name="2_Book1_BC von DTPT 6 thang 2012 2" xfId="18178"/>
    <cellStyle name="2_Book1_BC von DTPT 6 thang 2012 2 2" xfId="18179"/>
    <cellStyle name="2_Book1_BC von DTPT 6 thang 2012 2 2 2" xfId="34501"/>
    <cellStyle name="2_Book1_BC von DTPT 6 thang 2012 2 3" xfId="18180"/>
    <cellStyle name="2_Book1_BC von DTPT 6 thang 2012 2 3 2" xfId="34502"/>
    <cellStyle name="2_Book1_BC von DTPT 6 thang 2012 2 4" xfId="18181"/>
    <cellStyle name="2_Book1_BC von DTPT 6 thang 2012 2 4 2" xfId="34503"/>
    <cellStyle name="2_Book1_BC von DTPT 6 thang 2012 2 5" xfId="34500"/>
    <cellStyle name="2_Book1_BC von DTPT 6 thang 2012 3" xfId="18182"/>
    <cellStyle name="2_Book1_BC von DTPT 6 thang 2012 3 2" xfId="34504"/>
    <cellStyle name="2_Book1_BC von DTPT 6 thang 2012 4" xfId="18183"/>
    <cellStyle name="2_Book1_BC von DTPT 6 thang 2012 4 2" xfId="34505"/>
    <cellStyle name="2_Book1_BC von DTPT 6 thang 2012 5" xfId="18184"/>
    <cellStyle name="2_Book1_BC von DTPT 6 thang 2012 5 2" xfId="34506"/>
    <cellStyle name="2_Book1_BC von DTPT 6 thang 2012 6" xfId="34499"/>
    <cellStyle name="2_Book1_Bieu du thao QD von ho tro co MT" xfId="18185"/>
    <cellStyle name="2_Book1_Bieu du thao QD von ho tro co MT 2" xfId="18186"/>
    <cellStyle name="2_Book1_Bieu du thao QD von ho tro co MT 2 2" xfId="18187"/>
    <cellStyle name="2_Book1_Bieu du thao QD von ho tro co MT 2 2 2" xfId="34509"/>
    <cellStyle name="2_Book1_Bieu du thao QD von ho tro co MT 2 3" xfId="18188"/>
    <cellStyle name="2_Book1_Bieu du thao QD von ho tro co MT 2 3 2" xfId="34510"/>
    <cellStyle name="2_Book1_Bieu du thao QD von ho tro co MT 2 4" xfId="18189"/>
    <cellStyle name="2_Book1_Bieu du thao QD von ho tro co MT 2 4 2" xfId="34511"/>
    <cellStyle name="2_Book1_Bieu du thao QD von ho tro co MT 2 5" xfId="34508"/>
    <cellStyle name="2_Book1_Bieu du thao QD von ho tro co MT 3" xfId="18190"/>
    <cellStyle name="2_Book1_Bieu du thao QD von ho tro co MT 3 2" xfId="34512"/>
    <cellStyle name="2_Book1_Bieu du thao QD von ho tro co MT 4" xfId="18191"/>
    <cellStyle name="2_Book1_Bieu du thao QD von ho tro co MT 4 2" xfId="34513"/>
    <cellStyle name="2_Book1_Bieu du thao QD von ho tro co MT 5" xfId="18192"/>
    <cellStyle name="2_Book1_Bieu du thao QD von ho tro co MT 5 2" xfId="34514"/>
    <cellStyle name="2_Book1_Bieu du thao QD von ho tro co MT 6" xfId="34507"/>
    <cellStyle name="2_Book1_Book1" xfId="18193"/>
    <cellStyle name="2_Book1_Book1 2" xfId="18194"/>
    <cellStyle name="2_Book1_Book1 2 2" xfId="18195"/>
    <cellStyle name="2_Book1_Book1 2 2 2" xfId="34517"/>
    <cellStyle name="2_Book1_Book1 2 3" xfId="18196"/>
    <cellStyle name="2_Book1_Book1 2 3 2" xfId="34518"/>
    <cellStyle name="2_Book1_Book1 2 4" xfId="18197"/>
    <cellStyle name="2_Book1_Book1 2 4 2" xfId="34519"/>
    <cellStyle name="2_Book1_Book1 2 5" xfId="34516"/>
    <cellStyle name="2_Book1_Book1 3" xfId="18198"/>
    <cellStyle name="2_Book1_Book1 3 2" xfId="34520"/>
    <cellStyle name="2_Book1_Book1 4" xfId="18199"/>
    <cellStyle name="2_Book1_Book1 4 2" xfId="34521"/>
    <cellStyle name="2_Book1_Book1 5" xfId="18200"/>
    <cellStyle name="2_Book1_Book1 5 2" xfId="34522"/>
    <cellStyle name="2_Book1_Book1 6" xfId="34515"/>
    <cellStyle name="2_Book1_Book1_BC von DTPT 6 thang 2012" xfId="18201"/>
    <cellStyle name="2_Book1_Book1_BC von DTPT 6 thang 2012 2" xfId="18202"/>
    <cellStyle name="2_Book1_Book1_BC von DTPT 6 thang 2012 2 2" xfId="18203"/>
    <cellStyle name="2_Book1_Book1_BC von DTPT 6 thang 2012 2 2 2" xfId="34525"/>
    <cellStyle name="2_Book1_Book1_BC von DTPT 6 thang 2012 2 3" xfId="18204"/>
    <cellStyle name="2_Book1_Book1_BC von DTPT 6 thang 2012 2 3 2" xfId="34526"/>
    <cellStyle name="2_Book1_Book1_BC von DTPT 6 thang 2012 2 4" xfId="18205"/>
    <cellStyle name="2_Book1_Book1_BC von DTPT 6 thang 2012 2 4 2" xfId="34527"/>
    <cellStyle name="2_Book1_Book1_BC von DTPT 6 thang 2012 2 5" xfId="34524"/>
    <cellStyle name="2_Book1_Book1_BC von DTPT 6 thang 2012 3" xfId="18206"/>
    <cellStyle name="2_Book1_Book1_BC von DTPT 6 thang 2012 3 2" xfId="34528"/>
    <cellStyle name="2_Book1_Book1_BC von DTPT 6 thang 2012 4" xfId="18207"/>
    <cellStyle name="2_Book1_Book1_BC von DTPT 6 thang 2012 4 2" xfId="34529"/>
    <cellStyle name="2_Book1_Book1_BC von DTPT 6 thang 2012 5" xfId="18208"/>
    <cellStyle name="2_Book1_Book1_BC von DTPT 6 thang 2012 5 2" xfId="34530"/>
    <cellStyle name="2_Book1_Book1_BC von DTPT 6 thang 2012 6" xfId="34523"/>
    <cellStyle name="2_Book1_Book1_Bieu du thao QD von ho tro co MT" xfId="18209"/>
    <cellStyle name="2_Book1_Book1_Bieu du thao QD von ho tro co MT 2" xfId="18210"/>
    <cellStyle name="2_Book1_Book1_Bieu du thao QD von ho tro co MT 2 2" xfId="18211"/>
    <cellStyle name="2_Book1_Book1_Bieu du thao QD von ho tro co MT 2 2 2" xfId="34533"/>
    <cellStyle name="2_Book1_Book1_Bieu du thao QD von ho tro co MT 2 3" xfId="18212"/>
    <cellStyle name="2_Book1_Book1_Bieu du thao QD von ho tro co MT 2 3 2" xfId="34534"/>
    <cellStyle name="2_Book1_Book1_Bieu du thao QD von ho tro co MT 2 4" xfId="18213"/>
    <cellStyle name="2_Book1_Book1_Bieu du thao QD von ho tro co MT 2 4 2" xfId="34535"/>
    <cellStyle name="2_Book1_Book1_Bieu du thao QD von ho tro co MT 2 5" xfId="34532"/>
    <cellStyle name="2_Book1_Book1_Bieu du thao QD von ho tro co MT 3" xfId="18214"/>
    <cellStyle name="2_Book1_Book1_Bieu du thao QD von ho tro co MT 3 2" xfId="34536"/>
    <cellStyle name="2_Book1_Book1_Bieu du thao QD von ho tro co MT 4" xfId="18215"/>
    <cellStyle name="2_Book1_Book1_Bieu du thao QD von ho tro co MT 4 2" xfId="34537"/>
    <cellStyle name="2_Book1_Book1_Bieu du thao QD von ho tro co MT 5" xfId="18216"/>
    <cellStyle name="2_Book1_Book1_Bieu du thao QD von ho tro co MT 5 2" xfId="34538"/>
    <cellStyle name="2_Book1_Book1_Bieu du thao QD von ho tro co MT 6" xfId="34531"/>
    <cellStyle name="2_Book1_Book1_Ke hoach 2012 (theo doi)" xfId="18217"/>
    <cellStyle name="2_Book1_Book1_Ke hoach 2012 (theo doi) 2" xfId="18218"/>
    <cellStyle name="2_Book1_Book1_Ke hoach 2012 (theo doi) 2 2" xfId="18219"/>
    <cellStyle name="2_Book1_Book1_Ke hoach 2012 (theo doi) 2 2 2" xfId="34541"/>
    <cellStyle name="2_Book1_Book1_Ke hoach 2012 (theo doi) 2 3" xfId="18220"/>
    <cellStyle name="2_Book1_Book1_Ke hoach 2012 (theo doi) 2 3 2" xfId="34542"/>
    <cellStyle name="2_Book1_Book1_Ke hoach 2012 (theo doi) 2 4" xfId="18221"/>
    <cellStyle name="2_Book1_Book1_Ke hoach 2012 (theo doi) 2 4 2" xfId="34543"/>
    <cellStyle name="2_Book1_Book1_Ke hoach 2012 (theo doi) 2 5" xfId="34540"/>
    <cellStyle name="2_Book1_Book1_Ke hoach 2012 (theo doi) 3" xfId="18222"/>
    <cellStyle name="2_Book1_Book1_Ke hoach 2012 (theo doi) 3 2" xfId="34544"/>
    <cellStyle name="2_Book1_Book1_Ke hoach 2012 (theo doi) 4" xfId="18223"/>
    <cellStyle name="2_Book1_Book1_Ke hoach 2012 (theo doi) 4 2" xfId="34545"/>
    <cellStyle name="2_Book1_Book1_Ke hoach 2012 (theo doi) 5" xfId="18224"/>
    <cellStyle name="2_Book1_Book1_Ke hoach 2012 (theo doi) 5 2" xfId="34546"/>
    <cellStyle name="2_Book1_Book1_Ke hoach 2012 (theo doi) 6" xfId="34539"/>
    <cellStyle name="2_Book1_Book1_Ke hoach 2012 theo doi (giai ngan 30.6.12)" xfId="18225"/>
    <cellStyle name="2_Book1_Book1_Ke hoach 2012 theo doi (giai ngan 30.6.12) 2" xfId="18226"/>
    <cellStyle name="2_Book1_Book1_Ke hoach 2012 theo doi (giai ngan 30.6.12) 2 2" xfId="18227"/>
    <cellStyle name="2_Book1_Book1_Ke hoach 2012 theo doi (giai ngan 30.6.12) 2 2 2" xfId="34549"/>
    <cellStyle name="2_Book1_Book1_Ke hoach 2012 theo doi (giai ngan 30.6.12) 2 3" xfId="18228"/>
    <cellStyle name="2_Book1_Book1_Ke hoach 2012 theo doi (giai ngan 30.6.12) 2 3 2" xfId="34550"/>
    <cellStyle name="2_Book1_Book1_Ke hoach 2012 theo doi (giai ngan 30.6.12) 2 4" xfId="18229"/>
    <cellStyle name="2_Book1_Book1_Ke hoach 2012 theo doi (giai ngan 30.6.12) 2 4 2" xfId="34551"/>
    <cellStyle name="2_Book1_Book1_Ke hoach 2012 theo doi (giai ngan 30.6.12) 2 5" xfId="34548"/>
    <cellStyle name="2_Book1_Book1_Ke hoach 2012 theo doi (giai ngan 30.6.12) 3" xfId="18230"/>
    <cellStyle name="2_Book1_Book1_Ke hoach 2012 theo doi (giai ngan 30.6.12) 3 2" xfId="34552"/>
    <cellStyle name="2_Book1_Book1_Ke hoach 2012 theo doi (giai ngan 30.6.12) 4" xfId="18231"/>
    <cellStyle name="2_Book1_Book1_Ke hoach 2012 theo doi (giai ngan 30.6.12) 4 2" xfId="34553"/>
    <cellStyle name="2_Book1_Book1_Ke hoach 2012 theo doi (giai ngan 30.6.12) 5" xfId="18232"/>
    <cellStyle name="2_Book1_Book1_Ke hoach 2012 theo doi (giai ngan 30.6.12) 5 2" xfId="34554"/>
    <cellStyle name="2_Book1_Book1_Ke hoach 2012 theo doi (giai ngan 30.6.12) 6" xfId="34547"/>
    <cellStyle name="2_Book1_Dang ky phan khai von ODA (gui Bo)" xfId="18233"/>
    <cellStyle name="2_Book1_Dang ky phan khai von ODA (gui Bo) 2" xfId="18234"/>
    <cellStyle name="2_Book1_Dang ky phan khai von ODA (gui Bo) 2 2" xfId="18235"/>
    <cellStyle name="2_Book1_Dang ky phan khai von ODA (gui Bo) 2 2 2" xfId="34557"/>
    <cellStyle name="2_Book1_Dang ky phan khai von ODA (gui Bo) 2 3" xfId="18236"/>
    <cellStyle name="2_Book1_Dang ky phan khai von ODA (gui Bo) 2 3 2" xfId="34558"/>
    <cellStyle name="2_Book1_Dang ky phan khai von ODA (gui Bo) 2 4" xfId="18237"/>
    <cellStyle name="2_Book1_Dang ky phan khai von ODA (gui Bo) 2 4 2" xfId="34559"/>
    <cellStyle name="2_Book1_Dang ky phan khai von ODA (gui Bo) 2 5" xfId="34556"/>
    <cellStyle name="2_Book1_Dang ky phan khai von ODA (gui Bo) 3" xfId="18238"/>
    <cellStyle name="2_Book1_Dang ky phan khai von ODA (gui Bo) 3 2" xfId="34560"/>
    <cellStyle name="2_Book1_Dang ky phan khai von ODA (gui Bo) 4" xfId="18239"/>
    <cellStyle name="2_Book1_Dang ky phan khai von ODA (gui Bo) 4 2" xfId="34561"/>
    <cellStyle name="2_Book1_Dang ky phan khai von ODA (gui Bo) 5" xfId="18240"/>
    <cellStyle name="2_Book1_Dang ky phan khai von ODA (gui Bo) 5 2" xfId="34562"/>
    <cellStyle name="2_Book1_Dang ky phan khai von ODA (gui Bo) 6" xfId="34555"/>
    <cellStyle name="2_Book1_Dang ky phan khai von ODA (gui Bo)_BC von DTPT 6 thang 2012" xfId="18241"/>
    <cellStyle name="2_Book1_Dang ky phan khai von ODA (gui Bo)_BC von DTPT 6 thang 2012 2" xfId="18242"/>
    <cellStyle name="2_Book1_Dang ky phan khai von ODA (gui Bo)_BC von DTPT 6 thang 2012 2 2" xfId="18243"/>
    <cellStyle name="2_Book1_Dang ky phan khai von ODA (gui Bo)_BC von DTPT 6 thang 2012 2 2 2" xfId="34565"/>
    <cellStyle name="2_Book1_Dang ky phan khai von ODA (gui Bo)_BC von DTPT 6 thang 2012 2 3" xfId="18244"/>
    <cellStyle name="2_Book1_Dang ky phan khai von ODA (gui Bo)_BC von DTPT 6 thang 2012 2 3 2" xfId="34566"/>
    <cellStyle name="2_Book1_Dang ky phan khai von ODA (gui Bo)_BC von DTPT 6 thang 2012 2 4" xfId="18245"/>
    <cellStyle name="2_Book1_Dang ky phan khai von ODA (gui Bo)_BC von DTPT 6 thang 2012 2 4 2" xfId="34567"/>
    <cellStyle name="2_Book1_Dang ky phan khai von ODA (gui Bo)_BC von DTPT 6 thang 2012 2 5" xfId="34564"/>
    <cellStyle name="2_Book1_Dang ky phan khai von ODA (gui Bo)_BC von DTPT 6 thang 2012 3" xfId="18246"/>
    <cellStyle name="2_Book1_Dang ky phan khai von ODA (gui Bo)_BC von DTPT 6 thang 2012 3 2" xfId="34568"/>
    <cellStyle name="2_Book1_Dang ky phan khai von ODA (gui Bo)_BC von DTPT 6 thang 2012 4" xfId="18247"/>
    <cellStyle name="2_Book1_Dang ky phan khai von ODA (gui Bo)_BC von DTPT 6 thang 2012 4 2" xfId="34569"/>
    <cellStyle name="2_Book1_Dang ky phan khai von ODA (gui Bo)_BC von DTPT 6 thang 2012 5" xfId="18248"/>
    <cellStyle name="2_Book1_Dang ky phan khai von ODA (gui Bo)_BC von DTPT 6 thang 2012 5 2" xfId="34570"/>
    <cellStyle name="2_Book1_Dang ky phan khai von ODA (gui Bo)_BC von DTPT 6 thang 2012 6" xfId="34563"/>
    <cellStyle name="2_Book1_Dang ky phan khai von ODA (gui Bo)_Bieu du thao QD von ho tro co MT" xfId="18249"/>
    <cellStyle name="2_Book1_Dang ky phan khai von ODA (gui Bo)_Bieu du thao QD von ho tro co MT 2" xfId="18250"/>
    <cellStyle name="2_Book1_Dang ky phan khai von ODA (gui Bo)_Bieu du thao QD von ho tro co MT 2 2" xfId="18251"/>
    <cellStyle name="2_Book1_Dang ky phan khai von ODA (gui Bo)_Bieu du thao QD von ho tro co MT 2 2 2" xfId="34573"/>
    <cellStyle name="2_Book1_Dang ky phan khai von ODA (gui Bo)_Bieu du thao QD von ho tro co MT 2 3" xfId="18252"/>
    <cellStyle name="2_Book1_Dang ky phan khai von ODA (gui Bo)_Bieu du thao QD von ho tro co MT 2 3 2" xfId="34574"/>
    <cellStyle name="2_Book1_Dang ky phan khai von ODA (gui Bo)_Bieu du thao QD von ho tro co MT 2 4" xfId="18253"/>
    <cellStyle name="2_Book1_Dang ky phan khai von ODA (gui Bo)_Bieu du thao QD von ho tro co MT 2 4 2" xfId="34575"/>
    <cellStyle name="2_Book1_Dang ky phan khai von ODA (gui Bo)_Bieu du thao QD von ho tro co MT 2 5" xfId="34572"/>
    <cellStyle name="2_Book1_Dang ky phan khai von ODA (gui Bo)_Bieu du thao QD von ho tro co MT 3" xfId="18254"/>
    <cellStyle name="2_Book1_Dang ky phan khai von ODA (gui Bo)_Bieu du thao QD von ho tro co MT 3 2" xfId="34576"/>
    <cellStyle name="2_Book1_Dang ky phan khai von ODA (gui Bo)_Bieu du thao QD von ho tro co MT 4" xfId="18255"/>
    <cellStyle name="2_Book1_Dang ky phan khai von ODA (gui Bo)_Bieu du thao QD von ho tro co MT 4 2" xfId="34577"/>
    <cellStyle name="2_Book1_Dang ky phan khai von ODA (gui Bo)_Bieu du thao QD von ho tro co MT 5" xfId="18256"/>
    <cellStyle name="2_Book1_Dang ky phan khai von ODA (gui Bo)_Bieu du thao QD von ho tro co MT 5 2" xfId="34578"/>
    <cellStyle name="2_Book1_Dang ky phan khai von ODA (gui Bo)_Bieu du thao QD von ho tro co MT 6" xfId="34571"/>
    <cellStyle name="2_Book1_Dang ky phan khai von ODA (gui Bo)_Ke hoach 2012 theo doi (giai ngan 30.6.12)" xfId="18257"/>
    <cellStyle name="2_Book1_Dang ky phan khai von ODA (gui Bo)_Ke hoach 2012 theo doi (giai ngan 30.6.12) 2" xfId="18258"/>
    <cellStyle name="2_Book1_Dang ky phan khai von ODA (gui Bo)_Ke hoach 2012 theo doi (giai ngan 30.6.12) 2 2" xfId="18259"/>
    <cellStyle name="2_Book1_Dang ky phan khai von ODA (gui Bo)_Ke hoach 2012 theo doi (giai ngan 30.6.12) 2 2 2" xfId="34581"/>
    <cellStyle name="2_Book1_Dang ky phan khai von ODA (gui Bo)_Ke hoach 2012 theo doi (giai ngan 30.6.12) 2 3" xfId="18260"/>
    <cellStyle name="2_Book1_Dang ky phan khai von ODA (gui Bo)_Ke hoach 2012 theo doi (giai ngan 30.6.12) 2 3 2" xfId="34582"/>
    <cellStyle name="2_Book1_Dang ky phan khai von ODA (gui Bo)_Ke hoach 2012 theo doi (giai ngan 30.6.12) 2 4" xfId="18261"/>
    <cellStyle name="2_Book1_Dang ky phan khai von ODA (gui Bo)_Ke hoach 2012 theo doi (giai ngan 30.6.12) 2 4 2" xfId="34583"/>
    <cellStyle name="2_Book1_Dang ky phan khai von ODA (gui Bo)_Ke hoach 2012 theo doi (giai ngan 30.6.12) 2 5" xfId="34580"/>
    <cellStyle name="2_Book1_Dang ky phan khai von ODA (gui Bo)_Ke hoach 2012 theo doi (giai ngan 30.6.12) 3" xfId="18262"/>
    <cellStyle name="2_Book1_Dang ky phan khai von ODA (gui Bo)_Ke hoach 2012 theo doi (giai ngan 30.6.12) 3 2" xfId="34584"/>
    <cellStyle name="2_Book1_Dang ky phan khai von ODA (gui Bo)_Ke hoach 2012 theo doi (giai ngan 30.6.12) 4" xfId="18263"/>
    <cellStyle name="2_Book1_Dang ky phan khai von ODA (gui Bo)_Ke hoach 2012 theo doi (giai ngan 30.6.12) 4 2" xfId="34585"/>
    <cellStyle name="2_Book1_Dang ky phan khai von ODA (gui Bo)_Ke hoach 2012 theo doi (giai ngan 30.6.12) 5" xfId="18264"/>
    <cellStyle name="2_Book1_Dang ky phan khai von ODA (gui Bo)_Ke hoach 2012 theo doi (giai ngan 30.6.12) 5 2" xfId="34586"/>
    <cellStyle name="2_Book1_Dang ky phan khai von ODA (gui Bo)_Ke hoach 2012 theo doi (giai ngan 30.6.12) 6" xfId="34579"/>
    <cellStyle name="2_Book1_Ke hoach 2012 (theo doi)" xfId="18265"/>
    <cellStyle name="2_Book1_Ke hoach 2012 (theo doi) 2" xfId="18266"/>
    <cellStyle name="2_Book1_Ke hoach 2012 (theo doi) 2 2" xfId="18267"/>
    <cellStyle name="2_Book1_Ke hoach 2012 (theo doi) 2 2 2" xfId="34589"/>
    <cellStyle name="2_Book1_Ke hoach 2012 (theo doi) 2 3" xfId="18268"/>
    <cellStyle name="2_Book1_Ke hoach 2012 (theo doi) 2 3 2" xfId="34590"/>
    <cellStyle name="2_Book1_Ke hoach 2012 (theo doi) 2 4" xfId="18269"/>
    <cellStyle name="2_Book1_Ke hoach 2012 (theo doi) 2 4 2" xfId="34591"/>
    <cellStyle name="2_Book1_Ke hoach 2012 (theo doi) 2 5" xfId="34588"/>
    <cellStyle name="2_Book1_Ke hoach 2012 (theo doi) 3" xfId="18270"/>
    <cellStyle name="2_Book1_Ke hoach 2012 (theo doi) 3 2" xfId="34592"/>
    <cellStyle name="2_Book1_Ke hoach 2012 (theo doi) 4" xfId="18271"/>
    <cellStyle name="2_Book1_Ke hoach 2012 (theo doi) 4 2" xfId="34593"/>
    <cellStyle name="2_Book1_Ke hoach 2012 (theo doi) 5" xfId="18272"/>
    <cellStyle name="2_Book1_Ke hoach 2012 (theo doi) 5 2" xfId="34594"/>
    <cellStyle name="2_Book1_Ke hoach 2012 (theo doi) 6" xfId="34587"/>
    <cellStyle name="2_Book1_Ke hoach 2012 theo doi (giai ngan 30.6.12)" xfId="18273"/>
    <cellStyle name="2_Book1_Ke hoach 2012 theo doi (giai ngan 30.6.12) 2" xfId="18274"/>
    <cellStyle name="2_Book1_Ke hoach 2012 theo doi (giai ngan 30.6.12) 2 2" xfId="18275"/>
    <cellStyle name="2_Book1_Ke hoach 2012 theo doi (giai ngan 30.6.12) 2 2 2" xfId="34597"/>
    <cellStyle name="2_Book1_Ke hoach 2012 theo doi (giai ngan 30.6.12) 2 3" xfId="18276"/>
    <cellStyle name="2_Book1_Ke hoach 2012 theo doi (giai ngan 30.6.12) 2 3 2" xfId="34598"/>
    <cellStyle name="2_Book1_Ke hoach 2012 theo doi (giai ngan 30.6.12) 2 4" xfId="18277"/>
    <cellStyle name="2_Book1_Ke hoach 2012 theo doi (giai ngan 30.6.12) 2 4 2" xfId="34599"/>
    <cellStyle name="2_Book1_Ke hoach 2012 theo doi (giai ngan 30.6.12) 2 5" xfId="34596"/>
    <cellStyle name="2_Book1_Ke hoach 2012 theo doi (giai ngan 30.6.12) 3" xfId="18278"/>
    <cellStyle name="2_Book1_Ke hoach 2012 theo doi (giai ngan 30.6.12) 3 2" xfId="34600"/>
    <cellStyle name="2_Book1_Ke hoach 2012 theo doi (giai ngan 30.6.12) 4" xfId="18279"/>
    <cellStyle name="2_Book1_Ke hoach 2012 theo doi (giai ngan 30.6.12) 4 2" xfId="34601"/>
    <cellStyle name="2_Book1_Ke hoach 2012 theo doi (giai ngan 30.6.12) 5" xfId="18280"/>
    <cellStyle name="2_Book1_Ke hoach 2012 theo doi (giai ngan 30.6.12) 5 2" xfId="34602"/>
    <cellStyle name="2_Book1_Ke hoach 2012 theo doi (giai ngan 30.6.12) 6" xfId="34595"/>
    <cellStyle name="2_Book1_Ra soat KH 2009 (chinh thuc o nha)" xfId="18281"/>
    <cellStyle name="2_Book1_Ra soat KH 2009 (chinh thuc o nha) 2" xfId="18282"/>
    <cellStyle name="2_Book1_Ra soat KH 2009 (chinh thuc o nha) 2 2" xfId="18283"/>
    <cellStyle name="2_Book1_Ra soat KH 2009 (chinh thuc o nha) 2 2 2" xfId="34605"/>
    <cellStyle name="2_Book1_Ra soat KH 2009 (chinh thuc o nha) 2 3" xfId="18284"/>
    <cellStyle name="2_Book1_Ra soat KH 2009 (chinh thuc o nha) 2 3 2" xfId="34606"/>
    <cellStyle name="2_Book1_Ra soat KH 2009 (chinh thuc o nha) 2 4" xfId="18285"/>
    <cellStyle name="2_Book1_Ra soat KH 2009 (chinh thuc o nha) 2 4 2" xfId="34607"/>
    <cellStyle name="2_Book1_Ra soat KH 2009 (chinh thuc o nha) 2 5" xfId="34604"/>
    <cellStyle name="2_Book1_Ra soat KH 2009 (chinh thuc o nha) 3" xfId="18286"/>
    <cellStyle name="2_Book1_Ra soat KH 2009 (chinh thuc o nha) 3 2" xfId="34608"/>
    <cellStyle name="2_Book1_Ra soat KH 2009 (chinh thuc o nha) 4" xfId="18287"/>
    <cellStyle name="2_Book1_Ra soat KH 2009 (chinh thuc o nha) 4 2" xfId="34609"/>
    <cellStyle name="2_Book1_Ra soat KH 2009 (chinh thuc o nha) 5" xfId="18288"/>
    <cellStyle name="2_Book1_Ra soat KH 2009 (chinh thuc o nha) 5 2" xfId="34610"/>
    <cellStyle name="2_Book1_Ra soat KH 2009 (chinh thuc o nha) 6" xfId="34603"/>
    <cellStyle name="2_Book1_Ra soat KH 2009 (chinh thuc o nha)_BC von DTPT 6 thang 2012" xfId="18289"/>
    <cellStyle name="2_Book1_Ra soat KH 2009 (chinh thuc o nha)_BC von DTPT 6 thang 2012 2" xfId="18290"/>
    <cellStyle name="2_Book1_Ra soat KH 2009 (chinh thuc o nha)_BC von DTPT 6 thang 2012 2 2" xfId="18291"/>
    <cellStyle name="2_Book1_Ra soat KH 2009 (chinh thuc o nha)_BC von DTPT 6 thang 2012 2 2 2" xfId="34613"/>
    <cellStyle name="2_Book1_Ra soat KH 2009 (chinh thuc o nha)_BC von DTPT 6 thang 2012 2 3" xfId="18292"/>
    <cellStyle name="2_Book1_Ra soat KH 2009 (chinh thuc o nha)_BC von DTPT 6 thang 2012 2 3 2" xfId="34614"/>
    <cellStyle name="2_Book1_Ra soat KH 2009 (chinh thuc o nha)_BC von DTPT 6 thang 2012 2 4" xfId="18293"/>
    <cellStyle name="2_Book1_Ra soat KH 2009 (chinh thuc o nha)_BC von DTPT 6 thang 2012 2 4 2" xfId="34615"/>
    <cellStyle name="2_Book1_Ra soat KH 2009 (chinh thuc o nha)_BC von DTPT 6 thang 2012 2 5" xfId="34612"/>
    <cellStyle name="2_Book1_Ra soat KH 2009 (chinh thuc o nha)_BC von DTPT 6 thang 2012 3" xfId="18294"/>
    <cellStyle name="2_Book1_Ra soat KH 2009 (chinh thuc o nha)_BC von DTPT 6 thang 2012 3 2" xfId="34616"/>
    <cellStyle name="2_Book1_Ra soat KH 2009 (chinh thuc o nha)_BC von DTPT 6 thang 2012 4" xfId="18295"/>
    <cellStyle name="2_Book1_Ra soat KH 2009 (chinh thuc o nha)_BC von DTPT 6 thang 2012 4 2" xfId="34617"/>
    <cellStyle name="2_Book1_Ra soat KH 2009 (chinh thuc o nha)_BC von DTPT 6 thang 2012 5" xfId="18296"/>
    <cellStyle name="2_Book1_Ra soat KH 2009 (chinh thuc o nha)_BC von DTPT 6 thang 2012 5 2" xfId="34618"/>
    <cellStyle name="2_Book1_Ra soat KH 2009 (chinh thuc o nha)_BC von DTPT 6 thang 2012 6" xfId="34611"/>
    <cellStyle name="2_Book1_Ra soat KH 2009 (chinh thuc o nha)_Bieu du thao QD von ho tro co MT" xfId="18297"/>
    <cellStyle name="2_Book1_Ra soat KH 2009 (chinh thuc o nha)_Bieu du thao QD von ho tro co MT 2" xfId="18298"/>
    <cellStyle name="2_Book1_Ra soat KH 2009 (chinh thuc o nha)_Bieu du thao QD von ho tro co MT 2 2" xfId="18299"/>
    <cellStyle name="2_Book1_Ra soat KH 2009 (chinh thuc o nha)_Bieu du thao QD von ho tro co MT 2 2 2" xfId="34621"/>
    <cellStyle name="2_Book1_Ra soat KH 2009 (chinh thuc o nha)_Bieu du thao QD von ho tro co MT 2 3" xfId="18300"/>
    <cellStyle name="2_Book1_Ra soat KH 2009 (chinh thuc o nha)_Bieu du thao QD von ho tro co MT 2 3 2" xfId="34622"/>
    <cellStyle name="2_Book1_Ra soat KH 2009 (chinh thuc o nha)_Bieu du thao QD von ho tro co MT 2 4" xfId="18301"/>
    <cellStyle name="2_Book1_Ra soat KH 2009 (chinh thuc o nha)_Bieu du thao QD von ho tro co MT 2 4 2" xfId="34623"/>
    <cellStyle name="2_Book1_Ra soat KH 2009 (chinh thuc o nha)_Bieu du thao QD von ho tro co MT 2 5" xfId="34620"/>
    <cellStyle name="2_Book1_Ra soat KH 2009 (chinh thuc o nha)_Bieu du thao QD von ho tro co MT 3" xfId="18302"/>
    <cellStyle name="2_Book1_Ra soat KH 2009 (chinh thuc o nha)_Bieu du thao QD von ho tro co MT 3 2" xfId="34624"/>
    <cellStyle name="2_Book1_Ra soat KH 2009 (chinh thuc o nha)_Bieu du thao QD von ho tro co MT 4" xfId="18303"/>
    <cellStyle name="2_Book1_Ra soat KH 2009 (chinh thuc o nha)_Bieu du thao QD von ho tro co MT 4 2" xfId="34625"/>
    <cellStyle name="2_Book1_Ra soat KH 2009 (chinh thuc o nha)_Bieu du thao QD von ho tro co MT 5" xfId="18304"/>
    <cellStyle name="2_Book1_Ra soat KH 2009 (chinh thuc o nha)_Bieu du thao QD von ho tro co MT 5 2" xfId="34626"/>
    <cellStyle name="2_Book1_Ra soat KH 2009 (chinh thuc o nha)_Bieu du thao QD von ho tro co MT 6" xfId="34619"/>
    <cellStyle name="2_Book1_Ra soat KH 2009 (chinh thuc o nha)_Ke hoach 2012 (theo doi)" xfId="18305"/>
    <cellStyle name="2_Book1_Ra soat KH 2009 (chinh thuc o nha)_Ke hoach 2012 (theo doi) 2" xfId="18306"/>
    <cellStyle name="2_Book1_Ra soat KH 2009 (chinh thuc o nha)_Ke hoach 2012 (theo doi) 2 2" xfId="18307"/>
    <cellStyle name="2_Book1_Ra soat KH 2009 (chinh thuc o nha)_Ke hoach 2012 (theo doi) 2 2 2" xfId="34629"/>
    <cellStyle name="2_Book1_Ra soat KH 2009 (chinh thuc o nha)_Ke hoach 2012 (theo doi) 2 3" xfId="18308"/>
    <cellStyle name="2_Book1_Ra soat KH 2009 (chinh thuc o nha)_Ke hoach 2012 (theo doi) 2 3 2" xfId="34630"/>
    <cellStyle name="2_Book1_Ra soat KH 2009 (chinh thuc o nha)_Ke hoach 2012 (theo doi) 2 4" xfId="18309"/>
    <cellStyle name="2_Book1_Ra soat KH 2009 (chinh thuc o nha)_Ke hoach 2012 (theo doi) 2 4 2" xfId="34631"/>
    <cellStyle name="2_Book1_Ra soat KH 2009 (chinh thuc o nha)_Ke hoach 2012 (theo doi) 2 5" xfId="34628"/>
    <cellStyle name="2_Book1_Ra soat KH 2009 (chinh thuc o nha)_Ke hoach 2012 (theo doi) 3" xfId="18310"/>
    <cellStyle name="2_Book1_Ra soat KH 2009 (chinh thuc o nha)_Ke hoach 2012 (theo doi) 3 2" xfId="34632"/>
    <cellStyle name="2_Book1_Ra soat KH 2009 (chinh thuc o nha)_Ke hoach 2012 (theo doi) 4" xfId="18311"/>
    <cellStyle name="2_Book1_Ra soat KH 2009 (chinh thuc o nha)_Ke hoach 2012 (theo doi) 4 2" xfId="34633"/>
    <cellStyle name="2_Book1_Ra soat KH 2009 (chinh thuc o nha)_Ke hoach 2012 (theo doi) 5" xfId="18312"/>
    <cellStyle name="2_Book1_Ra soat KH 2009 (chinh thuc o nha)_Ke hoach 2012 (theo doi) 5 2" xfId="34634"/>
    <cellStyle name="2_Book1_Ra soat KH 2009 (chinh thuc o nha)_Ke hoach 2012 (theo doi) 6" xfId="34627"/>
    <cellStyle name="2_Book1_Ra soat KH 2009 (chinh thuc o nha)_Ke hoach 2012 theo doi (giai ngan 30.6.12)" xfId="18313"/>
    <cellStyle name="2_Book1_Ra soat KH 2009 (chinh thuc o nha)_Ke hoach 2012 theo doi (giai ngan 30.6.12) 2" xfId="18314"/>
    <cellStyle name="2_Book1_Ra soat KH 2009 (chinh thuc o nha)_Ke hoach 2012 theo doi (giai ngan 30.6.12) 2 2" xfId="18315"/>
    <cellStyle name="2_Book1_Ra soat KH 2009 (chinh thuc o nha)_Ke hoach 2012 theo doi (giai ngan 30.6.12) 2 2 2" xfId="34637"/>
    <cellStyle name="2_Book1_Ra soat KH 2009 (chinh thuc o nha)_Ke hoach 2012 theo doi (giai ngan 30.6.12) 2 3" xfId="18316"/>
    <cellStyle name="2_Book1_Ra soat KH 2009 (chinh thuc o nha)_Ke hoach 2012 theo doi (giai ngan 30.6.12) 2 3 2" xfId="34638"/>
    <cellStyle name="2_Book1_Ra soat KH 2009 (chinh thuc o nha)_Ke hoach 2012 theo doi (giai ngan 30.6.12) 2 4" xfId="18317"/>
    <cellStyle name="2_Book1_Ra soat KH 2009 (chinh thuc o nha)_Ke hoach 2012 theo doi (giai ngan 30.6.12) 2 4 2" xfId="34639"/>
    <cellStyle name="2_Book1_Ra soat KH 2009 (chinh thuc o nha)_Ke hoach 2012 theo doi (giai ngan 30.6.12) 2 5" xfId="34636"/>
    <cellStyle name="2_Book1_Ra soat KH 2009 (chinh thuc o nha)_Ke hoach 2012 theo doi (giai ngan 30.6.12) 3" xfId="18318"/>
    <cellStyle name="2_Book1_Ra soat KH 2009 (chinh thuc o nha)_Ke hoach 2012 theo doi (giai ngan 30.6.12) 3 2" xfId="34640"/>
    <cellStyle name="2_Book1_Ra soat KH 2009 (chinh thuc o nha)_Ke hoach 2012 theo doi (giai ngan 30.6.12) 4" xfId="18319"/>
    <cellStyle name="2_Book1_Ra soat KH 2009 (chinh thuc o nha)_Ke hoach 2012 theo doi (giai ngan 30.6.12) 4 2" xfId="34641"/>
    <cellStyle name="2_Book1_Ra soat KH 2009 (chinh thuc o nha)_Ke hoach 2012 theo doi (giai ngan 30.6.12) 5" xfId="18320"/>
    <cellStyle name="2_Book1_Ra soat KH 2009 (chinh thuc o nha)_Ke hoach 2012 theo doi (giai ngan 30.6.12) 5 2" xfId="34642"/>
    <cellStyle name="2_Book1_Ra soat KH 2009 (chinh thuc o nha)_Ke hoach 2012 theo doi (giai ngan 30.6.12) 6" xfId="34635"/>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18321"/>
    <cellStyle name="2_Chi tieu 5 nam 2" xfId="18322"/>
    <cellStyle name="2_Chi tieu 5 nam 2 2" xfId="18323"/>
    <cellStyle name="2_Chi tieu 5 nam 2 2 2" xfId="34645"/>
    <cellStyle name="2_Chi tieu 5 nam 2 3" xfId="18324"/>
    <cellStyle name="2_Chi tieu 5 nam 2 3 2" xfId="34646"/>
    <cellStyle name="2_Chi tieu 5 nam 2 4" xfId="18325"/>
    <cellStyle name="2_Chi tieu 5 nam 2 4 2" xfId="34647"/>
    <cellStyle name="2_Chi tieu 5 nam 2 5" xfId="34644"/>
    <cellStyle name="2_Chi tieu 5 nam 3" xfId="18326"/>
    <cellStyle name="2_Chi tieu 5 nam 3 2" xfId="34648"/>
    <cellStyle name="2_Chi tieu 5 nam 4" xfId="18327"/>
    <cellStyle name="2_Chi tieu 5 nam 4 2" xfId="34649"/>
    <cellStyle name="2_Chi tieu 5 nam 5" xfId="18328"/>
    <cellStyle name="2_Chi tieu 5 nam 5 2" xfId="34650"/>
    <cellStyle name="2_Chi tieu 5 nam 6" xfId="34643"/>
    <cellStyle name="2_Chi tieu 5 nam_BC cong trinh trong diem" xfId="18329"/>
    <cellStyle name="2_Chi tieu 5 nam_BC cong trinh trong diem 2" xfId="18330"/>
    <cellStyle name="2_Chi tieu 5 nam_BC cong trinh trong diem 2 2" xfId="18331"/>
    <cellStyle name="2_Chi tieu 5 nam_BC cong trinh trong diem 2 2 2" xfId="34653"/>
    <cellStyle name="2_Chi tieu 5 nam_BC cong trinh trong diem 2 3" xfId="18332"/>
    <cellStyle name="2_Chi tieu 5 nam_BC cong trinh trong diem 2 3 2" xfId="34654"/>
    <cellStyle name="2_Chi tieu 5 nam_BC cong trinh trong diem 2 4" xfId="18333"/>
    <cellStyle name="2_Chi tieu 5 nam_BC cong trinh trong diem 2 4 2" xfId="34655"/>
    <cellStyle name="2_Chi tieu 5 nam_BC cong trinh trong diem 2 5" xfId="34652"/>
    <cellStyle name="2_Chi tieu 5 nam_BC cong trinh trong diem 3" xfId="18334"/>
    <cellStyle name="2_Chi tieu 5 nam_BC cong trinh trong diem 3 2" xfId="34656"/>
    <cellStyle name="2_Chi tieu 5 nam_BC cong trinh trong diem 4" xfId="18335"/>
    <cellStyle name="2_Chi tieu 5 nam_BC cong trinh trong diem 4 2" xfId="34657"/>
    <cellStyle name="2_Chi tieu 5 nam_BC cong trinh trong diem 5" xfId="18336"/>
    <cellStyle name="2_Chi tieu 5 nam_BC cong trinh trong diem 5 2" xfId="34658"/>
    <cellStyle name="2_Chi tieu 5 nam_BC cong trinh trong diem 6" xfId="34651"/>
    <cellStyle name="2_Chi tieu 5 nam_BC cong trinh trong diem_BC von DTPT 6 thang 2012" xfId="18337"/>
    <cellStyle name="2_Chi tieu 5 nam_BC cong trinh trong diem_BC von DTPT 6 thang 2012 2" xfId="18338"/>
    <cellStyle name="2_Chi tieu 5 nam_BC cong trinh trong diem_BC von DTPT 6 thang 2012 2 2" xfId="18339"/>
    <cellStyle name="2_Chi tieu 5 nam_BC cong trinh trong diem_BC von DTPT 6 thang 2012 2 2 2" xfId="34661"/>
    <cellStyle name="2_Chi tieu 5 nam_BC cong trinh trong diem_BC von DTPT 6 thang 2012 2 3" xfId="18340"/>
    <cellStyle name="2_Chi tieu 5 nam_BC cong trinh trong diem_BC von DTPT 6 thang 2012 2 3 2" xfId="34662"/>
    <cellStyle name="2_Chi tieu 5 nam_BC cong trinh trong diem_BC von DTPT 6 thang 2012 2 4" xfId="18341"/>
    <cellStyle name="2_Chi tieu 5 nam_BC cong trinh trong diem_BC von DTPT 6 thang 2012 2 4 2" xfId="34663"/>
    <cellStyle name="2_Chi tieu 5 nam_BC cong trinh trong diem_BC von DTPT 6 thang 2012 2 5" xfId="34660"/>
    <cellStyle name="2_Chi tieu 5 nam_BC cong trinh trong diem_BC von DTPT 6 thang 2012 3" xfId="18342"/>
    <cellStyle name="2_Chi tieu 5 nam_BC cong trinh trong diem_BC von DTPT 6 thang 2012 3 2" xfId="34664"/>
    <cellStyle name="2_Chi tieu 5 nam_BC cong trinh trong diem_BC von DTPT 6 thang 2012 4" xfId="18343"/>
    <cellStyle name="2_Chi tieu 5 nam_BC cong trinh trong diem_BC von DTPT 6 thang 2012 4 2" xfId="34665"/>
    <cellStyle name="2_Chi tieu 5 nam_BC cong trinh trong diem_BC von DTPT 6 thang 2012 5" xfId="18344"/>
    <cellStyle name="2_Chi tieu 5 nam_BC cong trinh trong diem_BC von DTPT 6 thang 2012 5 2" xfId="34666"/>
    <cellStyle name="2_Chi tieu 5 nam_BC cong trinh trong diem_BC von DTPT 6 thang 2012 6" xfId="34659"/>
    <cellStyle name="2_Chi tieu 5 nam_BC cong trinh trong diem_Bieu du thao QD von ho tro co MT" xfId="18345"/>
    <cellStyle name="2_Chi tieu 5 nam_BC cong trinh trong diem_Bieu du thao QD von ho tro co MT 2" xfId="18346"/>
    <cellStyle name="2_Chi tieu 5 nam_BC cong trinh trong diem_Bieu du thao QD von ho tro co MT 2 2" xfId="18347"/>
    <cellStyle name="2_Chi tieu 5 nam_BC cong trinh trong diem_Bieu du thao QD von ho tro co MT 2 2 2" xfId="34669"/>
    <cellStyle name="2_Chi tieu 5 nam_BC cong trinh trong diem_Bieu du thao QD von ho tro co MT 2 3" xfId="18348"/>
    <cellStyle name="2_Chi tieu 5 nam_BC cong trinh trong diem_Bieu du thao QD von ho tro co MT 2 3 2" xfId="34670"/>
    <cellStyle name="2_Chi tieu 5 nam_BC cong trinh trong diem_Bieu du thao QD von ho tro co MT 2 4" xfId="18349"/>
    <cellStyle name="2_Chi tieu 5 nam_BC cong trinh trong diem_Bieu du thao QD von ho tro co MT 2 4 2" xfId="34671"/>
    <cellStyle name="2_Chi tieu 5 nam_BC cong trinh trong diem_Bieu du thao QD von ho tro co MT 2 5" xfId="34668"/>
    <cellStyle name="2_Chi tieu 5 nam_BC cong trinh trong diem_Bieu du thao QD von ho tro co MT 3" xfId="18350"/>
    <cellStyle name="2_Chi tieu 5 nam_BC cong trinh trong diem_Bieu du thao QD von ho tro co MT 3 2" xfId="34672"/>
    <cellStyle name="2_Chi tieu 5 nam_BC cong trinh trong diem_Bieu du thao QD von ho tro co MT 4" xfId="18351"/>
    <cellStyle name="2_Chi tieu 5 nam_BC cong trinh trong diem_Bieu du thao QD von ho tro co MT 4 2" xfId="34673"/>
    <cellStyle name="2_Chi tieu 5 nam_BC cong trinh trong diem_Bieu du thao QD von ho tro co MT 5" xfId="18352"/>
    <cellStyle name="2_Chi tieu 5 nam_BC cong trinh trong diem_Bieu du thao QD von ho tro co MT 5 2" xfId="34674"/>
    <cellStyle name="2_Chi tieu 5 nam_BC cong trinh trong diem_Bieu du thao QD von ho tro co MT 6" xfId="34667"/>
    <cellStyle name="2_Chi tieu 5 nam_BC cong trinh trong diem_Ke hoach 2012 (theo doi)" xfId="18353"/>
    <cellStyle name="2_Chi tieu 5 nam_BC cong trinh trong diem_Ke hoach 2012 (theo doi) 2" xfId="18354"/>
    <cellStyle name="2_Chi tieu 5 nam_BC cong trinh trong diem_Ke hoach 2012 (theo doi) 2 2" xfId="18355"/>
    <cellStyle name="2_Chi tieu 5 nam_BC cong trinh trong diem_Ke hoach 2012 (theo doi) 2 2 2" xfId="34677"/>
    <cellStyle name="2_Chi tieu 5 nam_BC cong trinh trong diem_Ke hoach 2012 (theo doi) 2 3" xfId="18356"/>
    <cellStyle name="2_Chi tieu 5 nam_BC cong trinh trong diem_Ke hoach 2012 (theo doi) 2 3 2" xfId="34678"/>
    <cellStyle name="2_Chi tieu 5 nam_BC cong trinh trong diem_Ke hoach 2012 (theo doi) 2 4" xfId="18357"/>
    <cellStyle name="2_Chi tieu 5 nam_BC cong trinh trong diem_Ke hoach 2012 (theo doi) 2 4 2" xfId="34679"/>
    <cellStyle name="2_Chi tieu 5 nam_BC cong trinh trong diem_Ke hoach 2012 (theo doi) 2 5" xfId="34676"/>
    <cellStyle name="2_Chi tieu 5 nam_BC cong trinh trong diem_Ke hoach 2012 (theo doi) 3" xfId="18358"/>
    <cellStyle name="2_Chi tieu 5 nam_BC cong trinh trong diem_Ke hoach 2012 (theo doi) 3 2" xfId="34680"/>
    <cellStyle name="2_Chi tieu 5 nam_BC cong trinh trong diem_Ke hoach 2012 (theo doi) 4" xfId="18359"/>
    <cellStyle name="2_Chi tieu 5 nam_BC cong trinh trong diem_Ke hoach 2012 (theo doi) 4 2" xfId="34681"/>
    <cellStyle name="2_Chi tieu 5 nam_BC cong trinh trong diem_Ke hoach 2012 (theo doi) 5" xfId="18360"/>
    <cellStyle name="2_Chi tieu 5 nam_BC cong trinh trong diem_Ke hoach 2012 (theo doi) 5 2" xfId="34682"/>
    <cellStyle name="2_Chi tieu 5 nam_BC cong trinh trong diem_Ke hoach 2012 (theo doi) 6" xfId="34675"/>
    <cellStyle name="2_Chi tieu 5 nam_BC cong trinh trong diem_Ke hoach 2012 theo doi (giai ngan 30.6.12)" xfId="18361"/>
    <cellStyle name="2_Chi tieu 5 nam_BC cong trinh trong diem_Ke hoach 2012 theo doi (giai ngan 30.6.12) 2" xfId="18362"/>
    <cellStyle name="2_Chi tieu 5 nam_BC cong trinh trong diem_Ke hoach 2012 theo doi (giai ngan 30.6.12) 2 2" xfId="18363"/>
    <cellStyle name="2_Chi tieu 5 nam_BC cong trinh trong diem_Ke hoach 2012 theo doi (giai ngan 30.6.12) 2 2 2" xfId="34685"/>
    <cellStyle name="2_Chi tieu 5 nam_BC cong trinh trong diem_Ke hoach 2012 theo doi (giai ngan 30.6.12) 2 3" xfId="18364"/>
    <cellStyle name="2_Chi tieu 5 nam_BC cong trinh trong diem_Ke hoach 2012 theo doi (giai ngan 30.6.12) 2 3 2" xfId="34686"/>
    <cellStyle name="2_Chi tieu 5 nam_BC cong trinh trong diem_Ke hoach 2012 theo doi (giai ngan 30.6.12) 2 4" xfId="18365"/>
    <cellStyle name="2_Chi tieu 5 nam_BC cong trinh trong diem_Ke hoach 2012 theo doi (giai ngan 30.6.12) 2 4 2" xfId="34687"/>
    <cellStyle name="2_Chi tieu 5 nam_BC cong trinh trong diem_Ke hoach 2012 theo doi (giai ngan 30.6.12) 2 5" xfId="34684"/>
    <cellStyle name="2_Chi tieu 5 nam_BC cong trinh trong diem_Ke hoach 2012 theo doi (giai ngan 30.6.12) 3" xfId="18366"/>
    <cellStyle name="2_Chi tieu 5 nam_BC cong trinh trong diem_Ke hoach 2012 theo doi (giai ngan 30.6.12) 3 2" xfId="34688"/>
    <cellStyle name="2_Chi tieu 5 nam_BC cong trinh trong diem_Ke hoach 2012 theo doi (giai ngan 30.6.12) 4" xfId="18367"/>
    <cellStyle name="2_Chi tieu 5 nam_BC cong trinh trong diem_Ke hoach 2012 theo doi (giai ngan 30.6.12) 4 2" xfId="34689"/>
    <cellStyle name="2_Chi tieu 5 nam_BC cong trinh trong diem_Ke hoach 2012 theo doi (giai ngan 30.6.12) 5" xfId="18368"/>
    <cellStyle name="2_Chi tieu 5 nam_BC cong trinh trong diem_Ke hoach 2012 theo doi (giai ngan 30.6.12) 5 2" xfId="34690"/>
    <cellStyle name="2_Chi tieu 5 nam_BC cong trinh trong diem_Ke hoach 2012 theo doi (giai ngan 30.6.12) 6" xfId="34683"/>
    <cellStyle name="2_Chi tieu 5 nam_BC von DTPT 6 thang 2012" xfId="18369"/>
    <cellStyle name="2_Chi tieu 5 nam_BC von DTPT 6 thang 2012 2" xfId="18370"/>
    <cellStyle name="2_Chi tieu 5 nam_BC von DTPT 6 thang 2012 2 2" xfId="18371"/>
    <cellStyle name="2_Chi tieu 5 nam_BC von DTPT 6 thang 2012 2 2 2" xfId="34693"/>
    <cellStyle name="2_Chi tieu 5 nam_BC von DTPT 6 thang 2012 2 3" xfId="18372"/>
    <cellStyle name="2_Chi tieu 5 nam_BC von DTPT 6 thang 2012 2 3 2" xfId="34694"/>
    <cellStyle name="2_Chi tieu 5 nam_BC von DTPT 6 thang 2012 2 4" xfId="18373"/>
    <cellStyle name="2_Chi tieu 5 nam_BC von DTPT 6 thang 2012 2 4 2" xfId="34695"/>
    <cellStyle name="2_Chi tieu 5 nam_BC von DTPT 6 thang 2012 2 5" xfId="34692"/>
    <cellStyle name="2_Chi tieu 5 nam_BC von DTPT 6 thang 2012 3" xfId="18374"/>
    <cellStyle name="2_Chi tieu 5 nam_BC von DTPT 6 thang 2012 3 2" xfId="34696"/>
    <cellStyle name="2_Chi tieu 5 nam_BC von DTPT 6 thang 2012 4" xfId="18375"/>
    <cellStyle name="2_Chi tieu 5 nam_BC von DTPT 6 thang 2012 4 2" xfId="34697"/>
    <cellStyle name="2_Chi tieu 5 nam_BC von DTPT 6 thang 2012 5" xfId="18376"/>
    <cellStyle name="2_Chi tieu 5 nam_BC von DTPT 6 thang 2012 5 2" xfId="34698"/>
    <cellStyle name="2_Chi tieu 5 nam_BC von DTPT 6 thang 2012 6" xfId="34691"/>
    <cellStyle name="2_Chi tieu 5 nam_Bieu du thao QD von ho tro co MT" xfId="18377"/>
    <cellStyle name="2_Chi tieu 5 nam_Bieu du thao QD von ho tro co MT 2" xfId="18378"/>
    <cellStyle name="2_Chi tieu 5 nam_Bieu du thao QD von ho tro co MT 2 2" xfId="18379"/>
    <cellStyle name="2_Chi tieu 5 nam_Bieu du thao QD von ho tro co MT 2 2 2" xfId="34701"/>
    <cellStyle name="2_Chi tieu 5 nam_Bieu du thao QD von ho tro co MT 2 3" xfId="18380"/>
    <cellStyle name="2_Chi tieu 5 nam_Bieu du thao QD von ho tro co MT 2 3 2" xfId="34702"/>
    <cellStyle name="2_Chi tieu 5 nam_Bieu du thao QD von ho tro co MT 2 4" xfId="18381"/>
    <cellStyle name="2_Chi tieu 5 nam_Bieu du thao QD von ho tro co MT 2 4 2" xfId="34703"/>
    <cellStyle name="2_Chi tieu 5 nam_Bieu du thao QD von ho tro co MT 2 5" xfId="34700"/>
    <cellStyle name="2_Chi tieu 5 nam_Bieu du thao QD von ho tro co MT 3" xfId="18382"/>
    <cellStyle name="2_Chi tieu 5 nam_Bieu du thao QD von ho tro co MT 3 2" xfId="34704"/>
    <cellStyle name="2_Chi tieu 5 nam_Bieu du thao QD von ho tro co MT 4" xfId="18383"/>
    <cellStyle name="2_Chi tieu 5 nam_Bieu du thao QD von ho tro co MT 4 2" xfId="34705"/>
    <cellStyle name="2_Chi tieu 5 nam_Bieu du thao QD von ho tro co MT 5" xfId="18384"/>
    <cellStyle name="2_Chi tieu 5 nam_Bieu du thao QD von ho tro co MT 5 2" xfId="34706"/>
    <cellStyle name="2_Chi tieu 5 nam_Bieu du thao QD von ho tro co MT 6" xfId="34699"/>
    <cellStyle name="2_Chi tieu 5 nam_Ke hoach 2012 (theo doi)" xfId="18385"/>
    <cellStyle name="2_Chi tieu 5 nam_Ke hoach 2012 (theo doi) 2" xfId="18386"/>
    <cellStyle name="2_Chi tieu 5 nam_Ke hoach 2012 (theo doi) 2 2" xfId="18387"/>
    <cellStyle name="2_Chi tieu 5 nam_Ke hoach 2012 (theo doi) 2 2 2" xfId="34709"/>
    <cellStyle name="2_Chi tieu 5 nam_Ke hoach 2012 (theo doi) 2 3" xfId="18388"/>
    <cellStyle name="2_Chi tieu 5 nam_Ke hoach 2012 (theo doi) 2 3 2" xfId="34710"/>
    <cellStyle name="2_Chi tieu 5 nam_Ke hoach 2012 (theo doi) 2 4" xfId="18389"/>
    <cellStyle name="2_Chi tieu 5 nam_Ke hoach 2012 (theo doi) 2 4 2" xfId="34711"/>
    <cellStyle name="2_Chi tieu 5 nam_Ke hoach 2012 (theo doi) 2 5" xfId="34708"/>
    <cellStyle name="2_Chi tieu 5 nam_Ke hoach 2012 (theo doi) 3" xfId="18390"/>
    <cellStyle name="2_Chi tieu 5 nam_Ke hoach 2012 (theo doi) 3 2" xfId="34712"/>
    <cellStyle name="2_Chi tieu 5 nam_Ke hoach 2012 (theo doi) 4" xfId="18391"/>
    <cellStyle name="2_Chi tieu 5 nam_Ke hoach 2012 (theo doi) 4 2" xfId="34713"/>
    <cellStyle name="2_Chi tieu 5 nam_Ke hoach 2012 (theo doi) 5" xfId="18392"/>
    <cellStyle name="2_Chi tieu 5 nam_Ke hoach 2012 (theo doi) 5 2" xfId="34714"/>
    <cellStyle name="2_Chi tieu 5 nam_Ke hoach 2012 (theo doi) 6" xfId="34707"/>
    <cellStyle name="2_Chi tieu 5 nam_Ke hoach 2012 theo doi (giai ngan 30.6.12)" xfId="18393"/>
    <cellStyle name="2_Chi tieu 5 nam_Ke hoach 2012 theo doi (giai ngan 30.6.12) 2" xfId="18394"/>
    <cellStyle name="2_Chi tieu 5 nam_Ke hoach 2012 theo doi (giai ngan 30.6.12) 2 2" xfId="18395"/>
    <cellStyle name="2_Chi tieu 5 nam_Ke hoach 2012 theo doi (giai ngan 30.6.12) 2 2 2" xfId="34717"/>
    <cellStyle name="2_Chi tieu 5 nam_Ke hoach 2012 theo doi (giai ngan 30.6.12) 2 3" xfId="18396"/>
    <cellStyle name="2_Chi tieu 5 nam_Ke hoach 2012 theo doi (giai ngan 30.6.12) 2 3 2" xfId="34718"/>
    <cellStyle name="2_Chi tieu 5 nam_Ke hoach 2012 theo doi (giai ngan 30.6.12) 2 4" xfId="18397"/>
    <cellStyle name="2_Chi tieu 5 nam_Ke hoach 2012 theo doi (giai ngan 30.6.12) 2 4 2" xfId="34719"/>
    <cellStyle name="2_Chi tieu 5 nam_Ke hoach 2012 theo doi (giai ngan 30.6.12) 2 5" xfId="34716"/>
    <cellStyle name="2_Chi tieu 5 nam_Ke hoach 2012 theo doi (giai ngan 30.6.12) 3" xfId="18398"/>
    <cellStyle name="2_Chi tieu 5 nam_Ke hoach 2012 theo doi (giai ngan 30.6.12) 3 2" xfId="34720"/>
    <cellStyle name="2_Chi tieu 5 nam_Ke hoach 2012 theo doi (giai ngan 30.6.12) 4" xfId="18399"/>
    <cellStyle name="2_Chi tieu 5 nam_Ke hoach 2012 theo doi (giai ngan 30.6.12) 4 2" xfId="34721"/>
    <cellStyle name="2_Chi tieu 5 nam_Ke hoach 2012 theo doi (giai ngan 30.6.12) 5" xfId="18400"/>
    <cellStyle name="2_Chi tieu 5 nam_Ke hoach 2012 theo doi (giai ngan 30.6.12) 5 2" xfId="34722"/>
    <cellStyle name="2_Chi tieu 5 nam_Ke hoach 2012 theo doi (giai ngan 30.6.12) 6" xfId="34715"/>
    <cellStyle name="2_Chi tieu 5 nam_pvhung.skhdt 20117113152041 Danh muc cong trinh trong diem" xfId="18401"/>
    <cellStyle name="2_Chi tieu 5 nam_pvhung.skhdt 20117113152041 Danh muc cong trinh trong diem 2" xfId="18402"/>
    <cellStyle name="2_Chi tieu 5 nam_pvhung.skhdt 20117113152041 Danh muc cong trinh trong diem 2 2" xfId="18403"/>
    <cellStyle name="2_Chi tieu 5 nam_pvhung.skhdt 20117113152041 Danh muc cong trinh trong diem 2 2 2" xfId="34725"/>
    <cellStyle name="2_Chi tieu 5 nam_pvhung.skhdt 20117113152041 Danh muc cong trinh trong diem 2 3" xfId="18404"/>
    <cellStyle name="2_Chi tieu 5 nam_pvhung.skhdt 20117113152041 Danh muc cong trinh trong diem 2 3 2" xfId="34726"/>
    <cellStyle name="2_Chi tieu 5 nam_pvhung.skhdt 20117113152041 Danh muc cong trinh trong diem 2 4" xfId="18405"/>
    <cellStyle name="2_Chi tieu 5 nam_pvhung.skhdt 20117113152041 Danh muc cong trinh trong diem 2 4 2" xfId="34727"/>
    <cellStyle name="2_Chi tieu 5 nam_pvhung.skhdt 20117113152041 Danh muc cong trinh trong diem 2 5" xfId="34724"/>
    <cellStyle name="2_Chi tieu 5 nam_pvhung.skhdt 20117113152041 Danh muc cong trinh trong diem 3" xfId="18406"/>
    <cellStyle name="2_Chi tieu 5 nam_pvhung.skhdt 20117113152041 Danh muc cong trinh trong diem 3 2" xfId="34728"/>
    <cellStyle name="2_Chi tieu 5 nam_pvhung.skhdt 20117113152041 Danh muc cong trinh trong diem 4" xfId="18407"/>
    <cellStyle name="2_Chi tieu 5 nam_pvhung.skhdt 20117113152041 Danh muc cong trinh trong diem 4 2" xfId="34729"/>
    <cellStyle name="2_Chi tieu 5 nam_pvhung.skhdt 20117113152041 Danh muc cong trinh trong diem 5" xfId="18408"/>
    <cellStyle name="2_Chi tieu 5 nam_pvhung.skhdt 20117113152041 Danh muc cong trinh trong diem 5 2" xfId="34730"/>
    <cellStyle name="2_Chi tieu 5 nam_pvhung.skhdt 20117113152041 Danh muc cong trinh trong diem 6" xfId="34723"/>
    <cellStyle name="2_Chi tieu 5 nam_pvhung.skhdt 20117113152041 Danh muc cong trinh trong diem_BC von DTPT 6 thang 2012" xfId="18409"/>
    <cellStyle name="2_Chi tieu 5 nam_pvhung.skhdt 20117113152041 Danh muc cong trinh trong diem_BC von DTPT 6 thang 2012 2" xfId="18410"/>
    <cellStyle name="2_Chi tieu 5 nam_pvhung.skhdt 20117113152041 Danh muc cong trinh trong diem_BC von DTPT 6 thang 2012 2 2" xfId="18411"/>
    <cellStyle name="2_Chi tieu 5 nam_pvhung.skhdt 20117113152041 Danh muc cong trinh trong diem_BC von DTPT 6 thang 2012 2 2 2" xfId="34733"/>
    <cellStyle name="2_Chi tieu 5 nam_pvhung.skhdt 20117113152041 Danh muc cong trinh trong diem_BC von DTPT 6 thang 2012 2 3" xfId="18412"/>
    <cellStyle name="2_Chi tieu 5 nam_pvhung.skhdt 20117113152041 Danh muc cong trinh trong diem_BC von DTPT 6 thang 2012 2 3 2" xfId="34734"/>
    <cellStyle name="2_Chi tieu 5 nam_pvhung.skhdt 20117113152041 Danh muc cong trinh trong diem_BC von DTPT 6 thang 2012 2 4" xfId="18413"/>
    <cellStyle name="2_Chi tieu 5 nam_pvhung.skhdt 20117113152041 Danh muc cong trinh trong diem_BC von DTPT 6 thang 2012 2 4 2" xfId="34735"/>
    <cellStyle name="2_Chi tieu 5 nam_pvhung.skhdt 20117113152041 Danh muc cong trinh trong diem_BC von DTPT 6 thang 2012 2 5" xfId="34732"/>
    <cellStyle name="2_Chi tieu 5 nam_pvhung.skhdt 20117113152041 Danh muc cong trinh trong diem_BC von DTPT 6 thang 2012 3" xfId="18414"/>
    <cellStyle name="2_Chi tieu 5 nam_pvhung.skhdt 20117113152041 Danh muc cong trinh trong diem_BC von DTPT 6 thang 2012 3 2" xfId="34736"/>
    <cellStyle name="2_Chi tieu 5 nam_pvhung.skhdt 20117113152041 Danh muc cong trinh trong diem_BC von DTPT 6 thang 2012 4" xfId="18415"/>
    <cellStyle name="2_Chi tieu 5 nam_pvhung.skhdt 20117113152041 Danh muc cong trinh trong diem_BC von DTPT 6 thang 2012 4 2" xfId="34737"/>
    <cellStyle name="2_Chi tieu 5 nam_pvhung.skhdt 20117113152041 Danh muc cong trinh trong diem_BC von DTPT 6 thang 2012 5" xfId="18416"/>
    <cellStyle name="2_Chi tieu 5 nam_pvhung.skhdt 20117113152041 Danh muc cong trinh trong diem_BC von DTPT 6 thang 2012 5 2" xfId="34738"/>
    <cellStyle name="2_Chi tieu 5 nam_pvhung.skhdt 20117113152041 Danh muc cong trinh trong diem_BC von DTPT 6 thang 2012 6" xfId="34731"/>
    <cellStyle name="2_Chi tieu 5 nam_pvhung.skhdt 20117113152041 Danh muc cong trinh trong diem_Bieu du thao QD von ho tro co MT" xfId="18417"/>
    <cellStyle name="2_Chi tieu 5 nam_pvhung.skhdt 20117113152041 Danh muc cong trinh trong diem_Bieu du thao QD von ho tro co MT 2" xfId="18418"/>
    <cellStyle name="2_Chi tieu 5 nam_pvhung.skhdt 20117113152041 Danh muc cong trinh trong diem_Bieu du thao QD von ho tro co MT 2 2" xfId="18419"/>
    <cellStyle name="2_Chi tieu 5 nam_pvhung.skhdt 20117113152041 Danh muc cong trinh trong diem_Bieu du thao QD von ho tro co MT 2 2 2" xfId="34741"/>
    <cellStyle name="2_Chi tieu 5 nam_pvhung.skhdt 20117113152041 Danh muc cong trinh trong diem_Bieu du thao QD von ho tro co MT 2 3" xfId="18420"/>
    <cellStyle name="2_Chi tieu 5 nam_pvhung.skhdt 20117113152041 Danh muc cong trinh trong diem_Bieu du thao QD von ho tro co MT 2 3 2" xfId="34742"/>
    <cellStyle name="2_Chi tieu 5 nam_pvhung.skhdt 20117113152041 Danh muc cong trinh trong diem_Bieu du thao QD von ho tro co MT 2 4" xfId="18421"/>
    <cellStyle name="2_Chi tieu 5 nam_pvhung.skhdt 20117113152041 Danh muc cong trinh trong diem_Bieu du thao QD von ho tro co MT 2 4 2" xfId="34743"/>
    <cellStyle name="2_Chi tieu 5 nam_pvhung.skhdt 20117113152041 Danh muc cong trinh trong diem_Bieu du thao QD von ho tro co MT 2 5" xfId="34740"/>
    <cellStyle name="2_Chi tieu 5 nam_pvhung.skhdt 20117113152041 Danh muc cong trinh trong diem_Bieu du thao QD von ho tro co MT 3" xfId="18422"/>
    <cellStyle name="2_Chi tieu 5 nam_pvhung.skhdt 20117113152041 Danh muc cong trinh trong diem_Bieu du thao QD von ho tro co MT 3 2" xfId="34744"/>
    <cellStyle name="2_Chi tieu 5 nam_pvhung.skhdt 20117113152041 Danh muc cong trinh trong diem_Bieu du thao QD von ho tro co MT 4" xfId="18423"/>
    <cellStyle name="2_Chi tieu 5 nam_pvhung.skhdt 20117113152041 Danh muc cong trinh trong diem_Bieu du thao QD von ho tro co MT 4 2" xfId="34745"/>
    <cellStyle name="2_Chi tieu 5 nam_pvhung.skhdt 20117113152041 Danh muc cong trinh trong diem_Bieu du thao QD von ho tro co MT 5" xfId="18424"/>
    <cellStyle name="2_Chi tieu 5 nam_pvhung.skhdt 20117113152041 Danh muc cong trinh trong diem_Bieu du thao QD von ho tro co MT 5 2" xfId="34746"/>
    <cellStyle name="2_Chi tieu 5 nam_pvhung.skhdt 20117113152041 Danh muc cong trinh trong diem_Bieu du thao QD von ho tro co MT 6" xfId="34739"/>
    <cellStyle name="2_Chi tieu 5 nam_pvhung.skhdt 20117113152041 Danh muc cong trinh trong diem_Ke hoach 2012 (theo doi)" xfId="18425"/>
    <cellStyle name="2_Chi tieu 5 nam_pvhung.skhdt 20117113152041 Danh muc cong trinh trong diem_Ke hoach 2012 (theo doi) 2" xfId="18426"/>
    <cellStyle name="2_Chi tieu 5 nam_pvhung.skhdt 20117113152041 Danh muc cong trinh trong diem_Ke hoach 2012 (theo doi) 2 2" xfId="18427"/>
    <cellStyle name="2_Chi tieu 5 nam_pvhung.skhdt 20117113152041 Danh muc cong trinh trong diem_Ke hoach 2012 (theo doi) 2 2 2" xfId="34749"/>
    <cellStyle name="2_Chi tieu 5 nam_pvhung.skhdt 20117113152041 Danh muc cong trinh trong diem_Ke hoach 2012 (theo doi) 2 3" xfId="18428"/>
    <cellStyle name="2_Chi tieu 5 nam_pvhung.skhdt 20117113152041 Danh muc cong trinh trong diem_Ke hoach 2012 (theo doi) 2 3 2" xfId="34750"/>
    <cellStyle name="2_Chi tieu 5 nam_pvhung.skhdt 20117113152041 Danh muc cong trinh trong diem_Ke hoach 2012 (theo doi) 2 4" xfId="18429"/>
    <cellStyle name="2_Chi tieu 5 nam_pvhung.skhdt 20117113152041 Danh muc cong trinh trong diem_Ke hoach 2012 (theo doi) 2 4 2" xfId="34751"/>
    <cellStyle name="2_Chi tieu 5 nam_pvhung.skhdt 20117113152041 Danh muc cong trinh trong diem_Ke hoach 2012 (theo doi) 2 5" xfId="34748"/>
    <cellStyle name="2_Chi tieu 5 nam_pvhung.skhdt 20117113152041 Danh muc cong trinh trong diem_Ke hoach 2012 (theo doi) 3" xfId="18430"/>
    <cellStyle name="2_Chi tieu 5 nam_pvhung.skhdt 20117113152041 Danh muc cong trinh trong diem_Ke hoach 2012 (theo doi) 3 2" xfId="34752"/>
    <cellStyle name="2_Chi tieu 5 nam_pvhung.skhdt 20117113152041 Danh muc cong trinh trong diem_Ke hoach 2012 (theo doi) 4" xfId="18431"/>
    <cellStyle name="2_Chi tieu 5 nam_pvhung.skhdt 20117113152041 Danh muc cong trinh trong diem_Ke hoach 2012 (theo doi) 4 2" xfId="34753"/>
    <cellStyle name="2_Chi tieu 5 nam_pvhung.skhdt 20117113152041 Danh muc cong trinh trong diem_Ke hoach 2012 (theo doi) 5" xfId="18432"/>
    <cellStyle name="2_Chi tieu 5 nam_pvhung.skhdt 20117113152041 Danh muc cong trinh trong diem_Ke hoach 2012 (theo doi) 5 2" xfId="34754"/>
    <cellStyle name="2_Chi tieu 5 nam_pvhung.skhdt 20117113152041 Danh muc cong trinh trong diem_Ke hoach 2012 (theo doi) 6" xfId="34747"/>
    <cellStyle name="2_Chi tieu 5 nam_pvhung.skhdt 20117113152041 Danh muc cong trinh trong diem_Ke hoach 2012 theo doi (giai ngan 30.6.12)" xfId="18433"/>
    <cellStyle name="2_Chi tieu 5 nam_pvhung.skhdt 20117113152041 Danh muc cong trinh trong diem_Ke hoach 2012 theo doi (giai ngan 30.6.12) 2" xfId="18434"/>
    <cellStyle name="2_Chi tieu 5 nam_pvhung.skhdt 20117113152041 Danh muc cong trinh trong diem_Ke hoach 2012 theo doi (giai ngan 30.6.12) 2 2" xfId="18435"/>
    <cellStyle name="2_Chi tieu 5 nam_pvhung.skhdt 20117113152041 Danh muc cong trinh trong diem_Ke hoach 2012 theo doi (giai ngan 30.6.12) 2 2 2" xfId="34757"/>
    <cellStyle name="2_Chi tieu 5 nam_pvhung.skhdt 20117113152041 Danh muc cong trinh trong diem_Ke hoach 2012 theo doi (giai ngan 30.6.12) 2 3" xfId="18436"/>
    <cellStyle name="2_Chi tieu 5 nam_pvhung.skhdt 20117113152041 Danh muc cong trinh trong diem_Ke hoach 2012 theo doi (giai ngan 30.6.12) 2 3 2" xfId="34758"/>
    <cellStyle name="2_Chi tieu 5 nam_pvhung.skhdt 20117113152041 Danh muc cong trinh trong diem_Ke hoach 2012 theo doi (giai ngan 30.6.12) 2 4" xfId="18437"/>
    <cellStyle name="2_Chi tieu 5 nam_pvhung.skhdt 20117113152041 Danh muc cong trinh trong diem_Ke hoach 2012 theo doi (giai ngan 30.6.12) 2 4 2" xfId="34759"/>
    <cellStyle name="2_Chi tieu 5 nam_pvhung.skhdt 20117113152041 Danh muc cong trinh trong diem_Ke hoach 2012 theo doi (giai ngan 30.6.12) 2 5" xfId="34756"/>
    <cellStyle name="2_Chi tieu 5 nam_pvhung.skhdt 20117113152041 Danh muc cong trinh trong diem_Ke hoach 2012 theo doi (giai ngan 30.6.12) 3" xfId="18438"/>
    <cellStyle name="2_Chi tieu 5 nam_pvhung.skhdt 20117113152041 Danh muc cong trinh trong diem_Ke hoach 2012 theo doi (giai ngan 30.6.12) 3 2" xfId="34760"/>
    <cellStyle name="2_Chi tieu 5 nam_pvhung.skhdt 20117113152041 Danh muc cong trinh trong diem_Ke hoach 2012 theo doi (giai ngan 30.6.12) 4" xfId="18439"/>
    <cellStyle name="2_Chi tieu 5 nam_pvhung.skhdt 20117113152041 Danh muc cong trinh trong diem_Ke hoach 2012 theo doi (giai ngan 30.6.12) 4 2" xfId="34761"/>
    <cellStyle name="2_Chi tieu 5 nam_pvhung.skhdt 20117113152041 Danh muc cong trinh trong diem_Ke hoach 2012 theo doi (giai ngan 30.6.12) 5" xfId="18440"/>
    <cellStyle name="2_Chi tieu 5 nam_pvhung.skhdt 20117113152041 Danh muc cong trinh trong diem_Ke hoach 2012 theo doi (giai ngan 30.6.12) 5 2" xfId="34762"/>
    <cellStyle name="2_Chi tieu 5 nam_pvhung.skhdt 20117113152041 Danh muc cong trinh trong diem_Ke hoach 2012 theo doi (giai ngan 30.6.12) 6" xfId="34755"/>
    <cellStyle name="2_Dang ky phan khai von ODA (gui Bo)" xfId="18441"/>
    <cellStyle name="2_Dang ky phan khai von ODA (gui Bo) 2" xfId="18442"/>
    <cellStyle name="2_Dang ky phan khai von ODA (gui Bo) 2 2" xfId="18443"/>
    <cellStyle name="2_Dang ky phan khai von ODA (gui Bo) 2 2 2" xfId="34765"/>
    <cellStyle name="2_Dang ky phan khai von ODA (gui Bo) 2 3" xfId="18444"/>
    <cellStyle name="2_Dang ky phan khai von ODA (gui Bo) 2 3 2" xfId="34766"/>
    <cellStyle name="2_Dang ky phan khai von ODA (gui Bo) 2 4" xfId="18445"/>
    <cellStyle name="2_Dang ky phan khai von ODA (gui Bo) 2 4 2" xfId="34767"/>
    <cellStyle name="2_Dang ky phan khai von ODA (gui Bo) 2 5" xfId="34764"/>
    <cellStyle name="2_Dang ky phan khai von ODA (gui Bo) 3" xfId="18446"/>
    <cellStyle name="2_Dang ky phan khai von ODA (gui Bo) 3 2" xfId="34768"/>
    <cellStyle name="2_Dang ky phan khai von ODA (gui Bo) 4" xfId="18447"/>
    <cellStyle name="2_Dang ky phan khai von ODA (gui Bo) 4 2" xfId="34769"/>
    <cellStyle name="2_Dang ky phan khai von ODA (gui Bo) 5" xfId="18448"/>
    <cellStyle name="2_Dang ky phan khai von ODA (gui Bo) 5 2" xfId="34770"/>
    <cellStyle name="2_Dang ky phan khai von ODA (gui Bo) 6" xfId="34763"/>
    <cellStyle name="2_Dang ky phan khai von ODA (gui Bo)_BC von DTPT 6 thang 2012" xfId="18449"/>
    <cellStyle name="2_Dang ky phan khai von ODA (gui Bo)_BC von DTPT 6 thang 2012 2" xfId="18450"/>
    <cellStyle name="2_Dang ky phan khai von ODA (gui Bo)_BC von DTPT 6 thang 2012 2 2" xfId="18451"/>
    <cellStyle name="2_Dang ky phan khai von ODA (gui Bo)_BC von DTPT 6 thang 2012 2 2 2" xfId="34773"/>
    <cellStyle name="2_Dang ky phan khai von ODA (gui Bo)_BC von DTPT 6 thang 2012 2 3" xfId="18452"/>
    <cellStyle name="2_Dang ky phan khai von ODA (gui Bo)_BC von DTPT 6 thang 2012 2 3 2" xfId="34774"/>
    <cellStyle name="2_Dang ky phan khai von ODA (gui Bo)_BC von DTPT 6 thang 2012 2 4" xfId="18453"/>
    <cellStyle name="2_Dang ky phan khai von ODA (gui Bo)_BC von DTPT 6 thang 2012 2 4 2" xfId="34775"/>
    <cellStyle name="2_Dang ky phan khai von ODA (gui Bo)_BC von DTPT 6 thang 2012 2 5" xfId="34772"/>
    <cellStyle name="2_Dang ky phan khai von ODA (gui Bo)_BC von DTPT 6 thang 2012 3" xfId="18454"/>
    <cellStyle name="2_Dang ky phan khai von ODA (gui Bo)_BC von DTPT 6 thang 2012 3 2" xfId="34776"/>
    <cellStyle name="2_Dang ky phan khai von ODA (gui Bo)_BC von DTPT 6 thang 2012 4" xfId="18455"/>
    <cellStyle name="2_Dang ky phan khai von ODA (gui Bo)_BC von DTPT 6 thang 2012 4 2" xfId="34777"/>
    <cellStyle name="2_Dang ky phan khai von ODA (gui Bo)_BC von DTPT 6 thang 2012 5" xfId="18456"/>
    <cellStyle name="2_Dang ky phan khai von ODA (gui Bo)_BC von DTPT 6 thang 2012 5 2" xfId="34778"/>
    <cellStyle name="2_Dang ky phan khai von ODA (gui Bo)_BC von DTPT 6 thang 2012 6" xfId="34771"/>
    <cellStyle name="2_Dang ky phan khai von ODA (gui Bo)_Bieu du thao QD von ho tro co MT" xfId="18457"/>
    <cellStyle name="2_Dang ky phan khai von ODA (gui Bo)_Bieu du thao QD von ho tro co MT 2" xfId="18458"/>
    <cellStyle name="2_Dang ky phan khai von ODA (gui Bo)_Bieu du thao QD von ho tro co MT 2 2" xfId="18459"/>
    <cellStyle name="2_Dang ky phan khai von ODA (gui Bo)_Bieu du thao QD von ho tro co MT 2 2 2" xfId="34781"/>
    <cellStyle name="2_Dang ky phan khai von ODA (gui Bo)_Bieu du thao QD von ho tro co MT 2 3" xfId="18460"/>
    <cellStyle name="2_Dang ky phan khai von ODA (gui Bo)_Bieu du thao QD von ho tro co MT 2 3 2" xfId="34782"/>
    <cellStyle name="2_Dang ky phan khai von ODA (gui Bo)_Bieu du thao QD von ho tro co MT 2 4" xfId="18461"/>
    <cellStyle name="2_Dang ky phan khai von ODA (gui Bo)_Bieu du thao QD von ho tro co MT 2 4 2" xfId="34783"/>
    <cellStyle name="2_Dang ky phan khai von ODA (gui Bo)_Bieu du thao QD von ho tro co MT 2 5" xfId="34780"/>
    <cellStyle name="2_Dang ky phan khai von ODA (gui Bo)_Bieu du thao QD von ho tro co MT 3" xfId="18462"/>
    <cellStyle name="2_Dang ky phan khai von ODA (gui Bo)_Bieu du thao QD von ho tro co MT 3 2" xfId="34784"/>
    <cellStyle name="2_Dang ky phan khai von ODA (gui Bo)_Bieu du thao QD von ho tro co MT 4" xfId="18463"/>
    <cellStyle name="2_Dang ky phan khai von ODA (gui Bo)_Bieu du thao QD von ho tro co MT 4 2" xfId="34785"/>
    <cellStyle name="2_Dang ky phan khai von ODA (gui Bo)_Bieu du thao QD von ho tro co MT 5" xfId="18464"/>
    <cellStyle name="2_Dang ky phan khai von ODA (gui Bo)_Bieu du thao QD von ho tro co MT 5 2" xfId="34786"/>
    <cellStyle name="2_Dang ky phan khai von ODA (gui Bo)_Bieu du thao QD von ho tro co MT 6" xfId="34779"/>
    <cellStyle name="2_Dang ky phan khai von ODA (gui Bo)_Ke hoach 2012 theo doi (giai ngan 30.6.12)" xfId="18465"/>
    <cellStyle name="2_Dang ky phan khai von ODA (gui Bo)_Ke hoach 2012 theo doi (giai ngan 30.6.12) 2" xfId="18466"/>
    <cellStyle name="2_Dang ky phan khai von ODA (gui Bo)_Ke hoach 2012 theo doi (giai ngan 30.6.12) 2 2" xfId="18467"/>
    <cellStyle name="2_Dang ky phan khai von ODA (gui Bo)_Ke hoach 2012 theo doi (giai ngan 30.6.12) 2 2 2" xfId="34789"/>
    <cellStyle name="2_Dang ky phan khai von ODA (gui Bo)_Ke hoach 2012 theo doi (giai ngan 30.6.12) 2 3" xfId="18468"/>
    <cellStyle name="2_Dang ky phan khai von ODA (gui Bo)_Ke hoach 2012 theo doi (giai ngan 30.6.12) 2 3 2" xfId="34790"/>
    <cellStyle name="2_Dang ky phan khai von ODA (gui Bo)_Ke hoach 2012 theo doi (giai ngan 30.6.12) 2 4" xfId="18469"/>
    <cellStyle name="2_Dang ky phan khai von ODA (gui Bo)_Ke hoach 2012 theo doi (giai ngan 30.6.12) 2 4 2" xfId="34791"/>
    <cellStyle name="2_Dang ky phan khai von ODA (gui Bo)_Ke hoach 2012 theo doi (giai ngan 30.6.12) 2 5" xfId="34788"/>
    <cellStyle name="2_Dang ky phan khai von ODA (gui Bo)_Ke hoach 2012 theo doi (giai ngan 30.6.12) 3" xfId="18470"/>
    <cellStyle name="2_Dang ky phan khai von ODA (gui Bo)_Ke hoach 2012 theo doi (giai ngan 30.6.12) 3 2" xfId="34792"/>
    <cellStyle name="2_Dang ky phan khai von ODA (gui Bo)_Ke hoach 2012 theo doi (giai ngan 30.6.12) 4" xfId="18471"/>
    <cellStyle name="2_Dang ky phan khai von ODA (gui Bo)_Ke hoach 2012 theo doi (giai ngan 30.6.12) 4 2" xfId="34793"/>
    <cellStyle name="2_Dang ky phan khai von ODA (gui Bo)_Ke hoach 2012 theo doi (giai ngan 30.6.12) 5" xfId="18472"/>
    <cellStyle name="2_Dang ky phan khai von ODA (gui Bo)_Ke hoach 2012 theo doi (giai ngan 30.6.12) 5 2" xfId="34794"/>
    <cellStyle name="2_Dang ky phan khai von ODA (gui Bo)_Ke hoach 2012 theo doi (giai ngan 30.6.12) 6" xfId="34787"/>
    <cellStyle name="2_DK bo tri lai (chinh thuc)" xfId="18473"/>
    <cellStyle name="2_DK bo tri lai (chinh thuc) 2" xfId="18474"/>
    <cellStyle name="2_DK bo tri lai (chinh thuc) 2 2" xfId="18475"/>
    <cellStyle name="2_DK bo tri lai (chinh thuc) 2 2 2" xfId="34797"/>
    <cellStyle name="2_DK bo tri lai (chinh thuc) 2 3" xfId="18476"/>
    <cellStyle name="2_DK bo tri lai (chinh thuc) 2 3 2" xfId="34798"/>
    <cellStyle name="2_DK bo tri lai (chinh thuc) 2 4" xfId="18477"/>
    <cellStyle name="2_DK bo tri lai (chinh thuc) 2 4 2" xfId="34799"/>
    <cellStyle name="2_DK bo tri lai (chinh thuc) 2 5" xfId="34796"/>
    <cellStyle name="2_DK bo tri lai (chinh thuc) 3" xfId="18478"/>
    <cellStyle name="2_DK bo tri lai (chinh thuc) 3 2" xfId="34800"/>
    <cellStyle name="2_DK bo tri lai (chinh thuc) 4" xfId="18479"/>
    <cellStyle name="2_DK bo tri lai (chinh thuc) 4 2" xfId="34801"/>
    <cellStyle name="2_DK bo tri lai (chinh thuc) 5" xfId="18480"/>
    <cellStyle name="2_DK bo tri lai (chinh thuc) 5 2" xfId="34802"/>
    <cellStyle name="2_DK bo tri lai (chinh thuc) 6" xfId="34795"/>
    <cellStyle name="2_DK bo tri lai (chinh thuc)_BC von DTPT 6 thang 2012" xfId="18481"/>
    <cellStyle name="2_DK bo tri lai (chinh thuc)_BC von DTPT 6 thang 2012 2" xfId="18482"/>
    <cellStyle name="2_DK bo tri lai (chinh thuc)_BC von DTPT 6 thang 2012 2 2" xfId="18483"/>
    <cellStyle name="2_DK bo tri lai (chinh thuc)_BC von DTPT 6 thang 2012 2 2 2" xfId="34805"/>
    <cellStyle name="2_DK bo tri lai (chinh thuc)_BC von DTPT 6 thang 2012 2 3" xfId="18484"/>
    <cellStyle name="2_DK bo tri lai (chinh thuc)_BC von DTPT 6 thang 2012 2 3 2" xfId="34806"/>
    <cellStyle name="2_DK bo tri lai (chinh thuc)_BC von DTPT 6 thang 2012 2 4" xfId="18485"/>
    <cellStyle name="2_DK bo tri lai (chinh thuc)_BC von DTPT 6 thang 2012 2 4 2" xfId="34807"/>
    <cellStyle name="2_DK bo tri lai (chinh thuc)_BC von DTPT 6 thang 2012 2 5" xfId="34804"/>
    <cellStyle name="2_DK bo tri lai (chinh thuc)_BC von DTPT 6 thang 2012 3" xfId="18486"/>
    <cellStyle name="2_DK bo tri lai (chinh thuc)_BC von DTPT 6 thang 2012 3 2" xfId="34808"/>
    <cellStyle name="2_DK bo tri lai (chinh thuc)_BC von DTPT 6 thang 2012 4" xfId="18487"/>
    <cellStyle name="2_DK bo tri lai (chinh thuc)_BC von DTPT 6 thang 2012 4 2" xfId="34809"/>
    <cellStyle name="2_DK bo tri lai (chinh thuc)_BC von DTPT 6 thang 2012 5" xfId="18488"/>
    <cellStyle name="2_DK bo tri lai (chinh thuc)_BC von DTPT 6 thang 2012 5 2" xfId="34810"/>
    <cellStyle name="2_DK bo tri lai (chinh thuc)_BC von DTPT 6 thang 2012 6" xfId="34803"/>
    <cellStyle name="2_DK bo tri lai (chinh thuc)_Bieu du thao QD von ho tro co MT" xfId="18489"/>
    <cellStyle name="2_DK bo tri lai (chinh thuc)_Bieu du thao QD von ho tro co MT 2" xfId="18490"/>
    <cellStyle name="2_DK bo tri lai (chinh thuc)_Bieu du thao QD von ho tro co MT 2 2" xfId="18491"/>
    <cellStyle name="2_DK bo tri lai (chinh thuc)_Bieu du thao QD von ho tro co MT 2 2 2" xfId="34813"/>
    <cellStyle name="2_DK bo tri lai (chinh thuc)_Bieu du thao QD von ho tro co MT 2 3" xfId="18492"/>
    <cellStyle name="2_DK bo tri lai (chinh thuc)_Bieu du thao QD von ho tro co MT 2 3 2" xfId="34814"/>
    <cellStyle name="2_DK bo tri lai (chinh thuc)_Bieu du thao QD von ho tro co MT 2 4" xfId="18493"/>
    <cellStyle name="2_DK bo tri lai (chinh thuc)_Bieu du thao QD von ho tro co MT 2 4 2" xfId="34815"/>
    <cellStyle name="2_DK bo tri lai (chinh thuc)_Bieu du thao QD von ho tro co MT 2 5" xfId="34812"/>
    <cellStyle name="2_DK bo tri lai (chinh thuc)_Bieu du thao QD von ho tro co MT 3" xfId="18494"/>
    <cellStyle name="2_DK bo tri lai (chinh thuc)_Bieu du thao QD von ho tro co MT 3 2" xfId="34816"/>
    <cellStyle name="2_DK bo tri lai (chinh thuc)_Bieu du thao QD von ho tro co MT 4" xfId="18495"/>
    <cellStyle name="2_DK bo tri lai (chinh thuc)_Bieu du thao QD von ho tro co MT 4 2" xfId="34817"/>
    <cellStyle name="2_DK bo tri lai (chinh thuc)_Bieu du thao QD von ho tro co MT 5" xfId="18496"/>
    <cellStyle name="2_DK bo tri lai (chinh thuc)_Bieu du thao QD von ho tro co MT 5 2" xfId="34818"/>
    <cellStyle name="2_DK bo tri lai (chinh thuc)_Bieu du thao QD von ho tro co MT 6" xfId="34811"/>
    <cellStyle name="2_DK bo tri lai (chinh thuc)_Ke hoach 2012 (theo doi)" xfId="18497"/>
    <cellStyle name="2_DK bo tri lai (chinh thuc)_Ke hoach 2012 (theo doi) 2" xfId="18498"/>
    <cellStyle name="2_DK bo tri lai (chinh thuc)_Ke hoach 2012 (theo doi) 2 2" xfId="18499"/>
    <cellStyle name="2_DK bo tri lai (chinh thuc)_Ke hoach 2012 (theo doi) 2 2 2" xfId="34821"/>
    <cellStyle name="2_DK bo tri lai (chinh thuc)_Ke hoach 2012 (theo doi) 2 3" xfId="18500"/>
    <cellStyle name="2_DK bo tri lai (chinh thuc)_Ke hoach 2012 (theo doi) 2 3 2" xfId="34822"/>
    <cellStyle name="2_DK bo tri lai (chinh thuc)_Ke hoach 2012 (theo doi) 2 4" xfId="18501"/>
    <cellStyle name="2_DK bo tri lai (chinh thuc)_Ke hoach 2012 (theo doi) 2 4 2" xfId="34823"/>
    <cellStyle name="2_DK bo tri lai (chinh thuc)_Ke hoach 2012 (theo doi) 2 5" xfId="34820"/>
    <cellStyle name="2_DK bo tri lai (chinh thuc)_Ke hoach 2012 (theo doi) 3" xfId="18502"/>
    <cellStyle name="2_DK bo tri lai (chinh thuc)_Ke hoach 2012 (theo doi) 3 2" xfId="34824"/>
    <cellStyle name="2_DK bo tri lai (chinh thuc)_Ke hoach 2012 (theo doi) 4" xfId="18503"/>
    <cellStyle name="2_DK bo tri lai (chinh thuc)_Ke hoach 2012 (theo doi) 4 2" xfId="34825"/>
    <cellStyle name="2_DK bo tri lai (chinh thuc)_Ke hoach 2012 (theo doi) 5" xfId="18504"/>
    <cellStyle name="2_DK bo tri lai (chinh thuc)_Ke hoach 2012 (theo doi) 5 2" xfId="34826"/>
    <cellStyle name="2_DK bo tri lai (chinh thuc)_Ke hoach 2012 (theo doi) 6" xfId="34819"/>
    <cellStyle name="2_DK bo tri lai (chinh thuc)_Ke hoach 2012 theo doi (giai ngan 30.6.12)" xfId="18505"/>
    <cellStyle name="2_DK bo tri lai (chinh thuc)_Ke hoach 2012 theo doi (giai ngan 30.6.12) 2" xfId="18506"/>
    <cellStyle name="2_DK bo tri lai (chinh thuc)_Ke hoach 2012 theo doi (giai ngan 30.6.12) 2 2" xfId="18507"/>
    <cellStyle name="2_DK bo tri lai (chinh thuc)_Ke hoach 2012 theo doi (giai ngan 30.6.12) 2 2 2" xfId="34829"/>
    <cellStyle name="2_DK bo tri lai (chinh thuc)_Ke hoach 2012 theo doi (giai ngan 30.6.12) 2 3" xfId="18508"/>
    <cellStyle name="2_DK bo tri lai (chinh thuc)_Ke hoach 2012 theo doi (giai ngan 30.6.12) 2 3 2" xfId="34830"/>
    <cellStyle name="2_DK bo tri lai (chinh thuc)_Ke hoach 2012 theo doi (giai ngan 30.6.12) 2 4" xfId="18509"/>
    <cellStyle name="2_DK bo tri lai (chinh thuc)_Ke hoach 2012 theo doi (giai ngan 30.6.12) 2 4 2" xfId="34831"/>
    <cellStyle name="2_DK bo tri lai (chinh thuc)_Ke hoach 2012 theo doi (giai ngan 30.6.12) 2 5" xfId="34828"/>
    <cellStyle name="2_DK bo tri lai (chinh thuc)_Ke hoach 2012 theo doi (giai ngan 30.6.12) 3" xfId="18510"/>
    <cellStyle name="2_DK bo tri lai (chinh thuc)_Ke hoach 2012 theo doi (giai ngan 30.6.12) 3 2" xfId="34832"/>
    <cellStyle name="2_DK bo tri lai (chinh thuc)_Ke hoach 2012 theo doi (giai ngan 30.6.12) 4" xfId="18511"/>
    <cellStyle name="2_DK bo tri lai (chinh thuc)_Ke hoach 2012 theo doi (giai ngan 30.6.12) 4 2" xfId="34833"/>
    <cellStyle name="2_DK bo tri lai (chinh thuc)_Ke hoach 2012 theo doi (giai ngan 30.6.12) 5" xfId="18512"/>
    <cellStyle name="2_DK bo tri lai (chinh thuc)_Ke hoach 2012 theo doi (giai ngan 30.6.12) 5 2" xfId="34834"/>
    <cellStyle name="2_DK bo tri lai (chinh thuc)_Ke hoach 2012 theo doi (giai ngan 30.6.12) 6" xfId="34827"/>
    <cellStyle name="2_Dtdchinh2397" xfId="18513"/>
    <cellStyle name="2_Dtdchinh2397_Nhu cau von dau tu 2013-2015 (LD Vụ sua)" xfId="18514"/>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2" xfId="18515"/>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18516"/>
    <cellStyle name="2_Ke hoach 2012 (theo doi) 2" xfId="18517"/>
    <cellStyle name="2_Ke hoach 2012 (theo doi) 2 2" xfId="18518"/>
    <cellStyle name="2_Ke hoach 2012 (theo doi) 2 2 2" xfId="34837"/>
    <cellStyle name="2_Ke hoach 2012 (theo doi) 2 3" xfId="18519"/>
    <cellStyle name="2_Ke hoach 2012 (theo doi) 2 3 2" xfId="34838"/>
    <cellStyle name="2_Ke hoach 2012 (theo doi) 2 4" xfId="18520"/>
    <cellStyle name="2_Ke hoach 2012 (theo doi) 2 4 2" xfId="34839"/>
    <cellStyle name="2_Ke hoach 2012 (theo doi) 2 5" xfId="34836"/>
    <cellStyle name="2_Ke hoach 2012 (theo doi) 3" xfId="18521"/>
    <cellStyle name="2_Ke hoach 2012 (theo doi) 3 2" xfId="34840"/>
    <cellStyle name="2_Ke hoach 2012 (theo doi) 4" xfId="18522"/>
    <cellStyle name="2_Ke hoach 2012 (theo doi) 4 2" xfId="34841"/>
    <cellStyle name="2_Ke hoach 2012 (theo doi) 5" xfId="18523"/>
    <cellStyle name="2_Ke hoach 2012 (theo doi) 5 2" xfId="34842"/>
    <cellStyle name="2_Ke hoach 2012 (theo doi) 6" xfId="34835"/>
    <cellStyle name="2_Ke hoach 2012 theo doi (giai ngan 30.6.12)" xfId="18524"/>
    <cellStyle name="2_Ke hoach 2012 theo doi (giai ngan 30.6.12) 2" xfId="18525"/>
    <cellStyle name="2_Ke hoach 2012 theo doi (giai ngan 30.6.12) 2 2" xfId="18526"/>
    <cellStyle name="2_Ke hoach 2012 theo doi (giai ngan 30.6.12) 2 2 2" xfId="34845"/>
    <cellStyle name="2_Ke hoach 2012 theo doi (giai ngan 30.6.12) 2 3" xfId="18527"/>
    <cellStyle name="2_Ke hoach 2012 theo doi (giai ngan 30.6.12) 2 3 2" xfId="34846"/>
    <cellStyle name="2_Ke hoach 2012 theo doi (giai ngan 30.6.12) 2 4" xfId="18528"/>
    <cellStyle name="2_Ke hoach 2012 theo doi (giai ngan 30.6.12) 2 4 2" xfId="34847"/>
    <cellStyle name="2_Ke hoach 2012 theo doi (giai ngan 30.6.12) 2 5" xfId="34844"/>
    <cellStyle name="2_Ke hoach 2012 theo doi (giai ngan 30.6.12) 3" xfId="18529"/>
    <cellStyle name="2_Ke hoach 2012 theo doi (giai ngan 30.6.12) 3 2" xfId="34848"/>
    <cellStyle name="2_Ke hoach 2012 theo doi (giai ngan 30.6.12) 4" xfId="18530"/>
    <cellStyle name="2_Ke hoach 2012 theo doi (giai ngan 30.6.12) 4 2" xfId="34849"/>
    <cellStyle name="2_Ke hoach 2012 theo doi (giai ngan 30.6.12) 5" xfId="18531"/>
    <cellStyle name="2_Ke hoach 2012 theo doi (giai ngan 30.6.12) 5 2" xfId="34850"/>
    <cellStyle name="2_Ke hoach 2012 theo doi (giai ngan 30.6.12) 6" xfId="34843"/>
    <cellStyle name="2_Ke hoach nam 2013 nguon MT(theo doi) den 31-5-13" xfId="18532"/>
    <cellStyle name="2_Ke hoach nam 2013 nguon MT(theo doi) den 31-5-13 2" xfId="18533"/>
    <cellStyle name="2_Ke hoach nam 2013 nguon MT(theo doi) den 31-5-13 2 2" xfId="18534"/>
    <cellStyle name="2_Ke hoach nam 2013 nguon MT(theo doi) den 31-5-13 2 2 2" xfId="34853"/>
    <cellStyle name="2_Ke hoach nam 2013 nguon MT(theo doi) den 31-5-13 2 3" xfId="18535"/>
    <cellStyle name="2_Ke hoach nam 2013 nguon MT(theo doi) den 31-5-13 2 3 2" xfId="34854"/>
    <cellStyle name="2_Ke hoach nam 2013 nguon MT(theo doi) den 31-5-13 2 4" xfId="18536"/>
    <cellStyle name="2_Ke hoach nam 2013 nguon MT(theo doi) den 31-5-13 2 4 2" xfId="34855"/>
    <cellStyle name="2_Ke hoach nam 2013 nguon MT(theo doi) den 31-5-13 2 5" xfId="34852"/>
    <cellStyle name="2_Ke hoach nam 2013 nguon MT(theo doi) den 31-5-13 3" xfId="18537"/>
    <cellStyle name="2_Ke hoach nam 2013 nguon MT(theo doi) den 31-5-13 3 2" xfId="34856"/>
    <cellStyle name="2_Ke hoach nam 2013 nguon MT(theo doi) den 31-5-13 4" xfId="18538"/>
    <cellStyle name="2_Ke hoach nam 2013 nguon MT(theo doi) den 31-5-13 4 2" xfId="34857"/>
    <cellStyle name="2_Ke hoach nam 2013 nguon MT(theo doi) den 31-5-13 5" xfId="18539"/>
    <cellStyle name="2_Ke hoach nam 2013 nguon MT(theo doi) den 31-5-13 5 2" xfId="34858"/>
    <cellStyle name="2_Ke hoach nam 2013 nguon MT(theo doi) den 31-5-13 6" xfId="34851"/>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18540"/>
    <cellStyle name="2_NTHOC 2" xfId="18541"/>
    <cellStyle name="2_NTHOC 2 2" xfId="18542"/>
    <cellStyle name="2_NTHOC 2 2 2" xfId="34861"/>
    <cellStyle name="2_NTHOC 2 3" xfId="18543"/>
    <cellStyle name="2_NTHOC 2 3 2" xfId="34862"/>
    <cellStyle name="2_NTHOC 2 4" xfId="18544"/>
    <cellStyle name="2_NTHOC 2 4 2" xfId="34863"/>
    <cellStyle name="2_NTHOC 2 5" xfId="34860"/>
    <cellStyle name="2_NTHOC 3" xfId="18545"/>
    <cellStyle name="2_NTHOC 3 2" xfId="34864"/>
    <cellStyle name="2_NTHOC 4" xfId="18546"/>
    <cellStyle name="2_NTHOC 4 2" xfId="34865"/>
    <cellStyle name="2_NTHOC 5" xfId="18547"/>
    <cellStyle name="2_NTHOC 5 2" xfId="34866"/>
    <cellStyle name="2_NTHOC 6" xfId="34859"/>
    <cellStyle name="2_NTHOC_1 Bieu 6 thang nam 2011" xfId="18548"/>
    <cellStyle name="2_NTHOC_1 Bieu 6 thang nam 2011 2" xfId="18549"/>
    <cellStyle name="2_NTHOC_1 Bieu 6 thang nam 2011 2 2" xfId="18550"/>
    <cellStyle name="2_NTHOC_1 Bieu 6 thang nam 2011 2 2 2" xfId="18551"/>
    <cellStyle name="2_NTHOC_1 Bieu 6 thang nam 2011 2 2 2 2" xfId="34870"/>
    <cellStyle name="2_NTHOC_1 Bieu 6 thang nam 2011 2 2 3" xfId="18552"/>
    <cellStyle name="2_NTHOC_1 Bieu 6 thang nam 2011 2 2 3 2" xfId="34871"/>
    <cellStyle name="2_NTHOC_1 Bieu 6 thang nam 2011 2 2 4" xfId="18553"/>
    <cellStyle name="2_NTHOC_1 Bieu 6 thang nam 2011 2 2 4 2" xfId="34872"/>
    <cellStyle name="2_NTHOC_1 Bieu 6 thang nam 2011 2 2 5" xfId="34869"/>
    <cellStyle name="2_NTHOC_1 Bieu 6 thang nam 2011 2 3" xfId="18554"/>
    <cellStyle name="2_NTHOC_1 Bieu 6 thang nam 2011 2 3 2" xfId="34873"/>
    <cellStyle name="2_NTHOC_1 Bieu 6 thang nam 2011 2 4" xfId="18555"/>
    <cellStyle name="2_NTHOC_1 Bieu 6 thang nam 2011 2 4 2" xfId="34874"/>
    <cellStyle name="2_NTHOC_1 Bieu 6 thang nam 2011 2 5" xfId="18556"/>
    <cellStyle name="2_NTHOC_1 Bieu 6 thang nam 2011 2 5 2" xfId="34875"/>
    <cellStyle name="2_NTHOC_1 Bieu 6 thang nam 2011 2 6" xfId="34868"/>
    <cellStyle name="2_NTHOC_1 Bieu 6 thang nam 2011 3" xfId="18557"/>
    <cellStyle name="2_NTHOC_1 Bieu 6 thang nam 2011 3 2" xfId="18558"/>
    <cellStyle name="2_NTHOC_1 Bieu 6 thang nam 2011 3 2 2" xfId="34877"/>
    <cellStyle name="2_NTHOC_1 Bieu 6 thang nam 2011 3 3" xfId="18559"/>
    <cellStyle name="2_NTHOC_1 Bieu 6 thang nam 2011 3 3 2" xfId="34878"/>
    <cellStyle name="2_NTHOC_1 Bieu 6 thang nam 2011 3 4" xfId="18560"/>
    <cellStyle name="2_NTHOC_1 Bieu 6 thang nam 2011 3 4 2" xfId="34879"/>
    <cellStyle name="2_NTHOC_1 Bieu 6 thang nam 2011 3 5" xfId="34876"/>
    <cellStyle name="2_NTHOC_1 Bieu 6 thang nam 2011 4" xfId="18561"/>
    <cellStyle name="2_NTHOC_1 Bieu 6 thang nam 2011 4 2" xfId="34880"/>
    <cellStyle name="2_NTHOC_1 Bieu 6 thang nam 2011 5" xfId="18562"/>
    <cellStyle name="2_NTHOC_1 Bieu 6 thang nam 2011 5 2" xfId="34881"/>
    <cellStyle name="2_NTHOC_1 Bieu 6 thang nam 2011 6" xfId="18563"/>
    <cellStyle name="2_NTHOC_1 Bieu 6 thang nam 2011 6 2" xfId="34882"/>
    <cellStyle name="2_NTHOC_1 Bieu 6 thang nam 2011 7" xfId="34867"/>
    <cellStyle name="2_NTHOC_1 Bieu 6 thang nam 2011_BC von DTPT 6 thang 2012" xfId="18564"/>
    <cellStyle name="2_NTHOC_1 Bieu 6 thang nam 2011_BC von DTPT 6 thang 2012 2" xfId="18565"/>
    <cellStyle name="2_NTHOC_1 Bieu 6 thang nam 2011_BC von DTPT 6 thang 2012 2 2" xfId="18566"/>
    <cellStyle name="2_NTHOC_1 Bieu 6 thang nam 2011_BC von DTPT 6 thang 2012 2 2 2" xfId="18567"/>
    <cellStyle name="2_NTHOC_1 Bieu 6 thang nam 2011_BC von DTPT 6 thang 2012 2 2 2 2" xfId="34886"/>
    <cellStyle name="2_NTHOC_1 Bieu 6 thang nam 2011_BC von DTPT 6 thang 2012 2 2 3" xfId="18568"/>
    <cellStyle name="2_NTHOC_1 Bieu 6 thang nam 2011_BC von DTPT 6 thang 2012 2 2 3 2" xfId="34887"/>
    <cellStyle name="2_NTHOC_1 Bieu 6 thang nam 2011_BC von DTPT 6 thang 2012 2 2 4" xfId="18569"/>
    <cellStyle name="2_NTHOC_1 Bieu 6 thang nam 2011_BC von DTPT 6 thang 2012 2 2 4 2" xfId="34888"/>
    <cellStyle name="2_NTHOC_1 Bieu 6 thang nam 2011_BC von DTPT 6 thang 2012 2 2 5" xfId="34885"/>
    <cellStyle name="2_NTHOC_1 Bieu 6 thang nam 2011_BC von DTPT 6 thang 2012 2 3" xfId="18570"/>
    <cellStyle name="2_NTHOC_1 Bieu 6 thang nam 2011_BC von DTPT 6 thang 2012 2 3 2" xfId="34889"/>
    <cellStyle name="2_NTHOC_1 Bieu 6 thang nam 2011_BC von DTPT 6 thang 2012 2 4" xfId="18571"/>
    <cellStyle name="2_NTHOC_1 Bieu 6 thang nam 2011_BC von DTPT 6 thang 2012 2 4 2" xfId="34890"/>
    <cellStyle name="2_NTHOC_1 Bieu 6 thang nam 2011_BC von DTPT 6 thang 2012 2 5" xfId="18572"/>
    <cellStyle name="2_NTHOC_1 Bieu 6 thang nam 2011_BC von DTPT 6 thang 2012 2 5 2" xfId="34891"/>
    <cellStyle name="2_NTHOC_1 Bieu 6 thang nam 2011_BC von DTPT 6 thang 2012 2 6" xfId="34884"/>
    <cellStyle name="2_NTHOC_1 Bieu 6 thang nam 2011_BC von DTPT 6 thang 2012 3" xfId="18573"/>
    <cellStyle name="2_NTHOC_1 Bieu 6 thang nam 2011_BC von DTPT 6 thang 2012 3 2" xfId="18574"/>
    <cellStyle name="2_NTHOC_1 Bieu 6 thang nam 2011_BC von DTPT 6 thang 2012 3 2 2" xfId="34893"/>
    <cellStyle name="2_NTHOC_1 Bieu 6 thang nam 2011_BC von DTPT 6 thang 2012 3 3" xfId="18575"/>
    <cellStyle name="2_NTHOC_1 Bieu 6 thang nam 2011_BC von DTPT 6 thang 2012 3 3 2" xfId="34894"/>
    <cellStyle name="2_NTHOC_1 Bieu 6 thang nam 2011_BC von DTPT 6 thang 2012 3 4" xfId="18576"/>
    <cellStyle name="2_NTHOC_1 Bieu 6 thang nam 2011_BC von DTPT 6 thang 2012 3 4 2" xfId="34895"/>
    <cellStyle name="2_NTHOC_1 Bieu 6 thang nam 2011_BC von DTPT 6 thang 2012 3 5" xfId="34892"/>
    <cellStyle name="2_NTHOC_1 Bieu 6 thang nam 2011_BC von DTPT 6 thang 2012 4" xfId="18577"/>
    <cellStyle name="2_NTHOC_1 Bieu 6 thang nam 2011_BC von DTPT 6 thang 2012 4 2" xfId="34896"/>
    <cellStyle name="2_NTHOC_1 Bieu 6 thang nam 2011_BC von DTPT 6 thang 2012 5" xfId="18578"/>
    <cellStyle name="2_NTHOC_1 Bieu 6 thang nam 2011_BC von DTPT 6 thang 2012 5 2" xfId="34897"/>
    <cellStyle name="2_NTHOC_1 Bieu 6 thang nam 2011_BC von DTPT 6 thang 2012 6" xfId="18579"/>
    <cellStyle name="2_NTHOC_1 Bieu 6 thang nam 2011_BC von DTPT 6 thang 2012 6 2" xfId="34898"/>
    <cellStyle name="2_NTHOC_1 Bieu 6 thang nam 2011_BC von DTPT 6 thang 2012 7" xfId="34883"/>
    <cellStyle name="2_NTHOC_1 Bieu 6 thang nam 2011_Bieu du thao QD von ho tro co MT" xfId="18580"/>
    <cellStyle name="2_NTHOC_1 Bieu 6 thang nam 2011_Bieu du thao QD von ho tro co MT 2" xfId="18581"/>
    <cellStyle name="2_NTHOC_1 Bieu 6 thang nam 2011_Bieu du thao QD von ho tro co MT 2 2" xfId="18582"/>
    <cellStyle name="2_NTHOC_1 Bieu 6 thang nam 2011_Bieu du thao QD von ho tro co MT 2 2 2" xfId="18583"/>
    <cellStyle name="2_NTHOC_1 Bieu 6 thang nam 2011_Bieu du thao QD von ho tro co MT 2 2 2 2" xfId="34902"/>
    <cellStyle name="2_NTHOC_1 Bieu 6 thang nam 2011_Bieu du thao QD von ho tro co MT 2 2 3" xfId="18584"/>
    <cellStyle name="2_NTHOC_1 Bieu 6 thang nam 2011_Bieu du thao QD von ho tro co MT 2 2 3 2" xfId="34903"/>
    <cellStyle name="2_NTHOC_1 Bieu 6 thang nam 2011_Bieu du thao QD von ho tro co MT 2 2 4" xfId="18585"/>
    <cellStyle name="2_NTHOC_1 Bieu 6 thang nam 2011_Bieu du thao QD von ho tro co MT 2 2 4 2" xfId="34904"/>
    <cellStyle name="2_NTHOC_1 Bieu 6 thang nam 2011_Bieu du thao QD von ho tro co MT 2 2 5" xfId="34901"/>
    <cellStyle name="2_NTHOC_1 Bieu 6 thang nam 2011_Bieu du thao QD von ho tro co MT 2 3" xfId="18586"/>
    <cellStyle name="2_NTHOC_1 Bieu 6 thang nam 2011_Bieu du thao QD von ho tro co MT 2 3 2" xfId="34905"/>
    <cellStyle name="2_NTHOC_1 Bieu 6 thang nam 2011_Bieu du thao QD von ho tro co MT 2 4" xfId="18587"/>
    <cellStyle name="2_NTHOC_1 Bieu 6 thang nam 2011_Bieu du thao QD von ho tro co MT 2 4 2" xfId="34906"/>
    <cellStyle name="2_NTHOC_1 Bieu 6 thang nam 2011_Bieu du thao QD von ho tro co MT 2 5" xfId="18588"/>
    <cellStyle name="2_NTHOC_1 Bieu 6 thang nam 2011_Bieu du thao QD von ho tro co MT 2 5 2" xfId="34907"/>
    <cellStyle name="2_NTHOC_1 Bieu 6 thang nam 2011_Bieu du thao QD von ho tro co MT 2 6" xfId="34900"/>
    <cellStyle name="2_NTHOC_1 Bieu 6 thang nam 2011_Bieu du thao QD von ho tro co MT 3" xfId="18589"/>
    <cellStyle name="2_NTHOC_1 Bieu 6 thang nam 2011_Bieu du thao QD von ho tro co MT 3 2" xfId="18590"/>
    <cellStyle name="2_NTHOC_1 Bieu 6 thang nam 2011_Bieu du thao QD von ho tro co MT 3 2 2" xfId="34909"/>
    <cellStyle name="2_NTHOC_1 Bieu 6 thang nam 2011_Bieu du thao QD von ho tro co MT 3 3" xfId="18591"/>
    <cellStyle name="2_NTHOC_1 Bieu 6 thang nam 2011_Bieu du thao QD von ho tro co MT 3 3 2" xfId="34910"/>
    <cellStyle name="2_NTHOC_1 Bieu 6 thang nam 2011_Bieu du thao QD von ho tro co MT 3 4" xfId="18592"/>
    <cellStyle name="2_NTHOC_1 Bieu 6 thang nam 2011_Bieu du thao QD von ho tro co MT 3 4 2" xfId="34911"/>
    <cellStyle name="2_NTHOC_1 Bieu 6 thang nam 2011_Bieu du thao QD von ho tro co MT 3 5" xfId="34908"/>
    <cellStyle name="2_NTHOC_1 Bieu 6 thang nam 2011_Bieu du thao QD von ho tro co MT 4" xfId="18593"/>
    <cellStyle name="2_NTHOC_1 Bieu 6 thang nam 2011_Bieu du thao QD von ho tro co MT 4 2" xfId="34912"/>
    <cellStyle name="2_NTHOC_1 Bieu 6 thang nam 2011_Bieu du thao QD von ho tro co MT 5" xfId="18594"/>
    <cellStyle name="2_NTHOC_1 Bieu 6 thang nam 2011_Bieu du thao QD von ho tro co MT 5 2" xfId="34913"/>
    <cellStyle name="2_NTHOC_1 Bieu 6 thang nam 2011_Bieu du thao QD von ho tro co MT 6" xfId="18595"/>
    <cellStyle name="2_NTHOC_1 Bieu 6 thang nam 2011_Bieu du thao QD von ho tro co MT 6 2" xfId="34914"/>
    <cellStyle name="2_NTHOC_1 Bieu 6 thang nam 2011_Bieu du thao QD von ho tro co MT 7" xfId="34899"/>
    <cellStyle name="2_NTHOC_1 Bieu 6 thang nam 2011_Ke hoach 2012 (theo doi)" xfId="18596"/>
    <cellStyle name="2_NTHOC_1 Bieu 6 thang nam 2011_Ke hoach 2012 (theo doi) 2" xfId="18597"/>
    <cellStyle name="2_NTHOC_1 Bieu 6 thang nam 2011_Ke hoach 2012 (theo doi) 2 2" xfId="18598"/>
    <cellStyle name="2_NTHOC_1 Bieu 6 thang nam 2011_Ke hoach 2012 (theo doi) 2 2 2" xfId="18599"/>
    <cellStyle name="2_NTHOC_1 Bieu 6 thang nam 2011_Ke hoach 2012 (theo doi) 2 2 2 2" xfId="34918"/>
    <cellStyle name="2_NTHOC_1 Bieu 6 thang nam 2011_Ke hoach 2012 (theo doi) 2 2 3" xfId="18600"/>
    <cellStyle name="2_NTHOC_1 Bieu 6 thang nam 2011_Ke hoach 2012 (theo doi) 2 2 3 2" xfId="34919"/>
    <cellStyle name="2_NTHOC_1 Bieu 6 thang nam 2011_Ke hoach 2012 (theo doi) 2 2 4" xfId="18601"/>
    <cellStyle name="2_NTHOC_1 Bieu 6 thang nam 2011_Ke hoach 2012 (theo doi) 2 2 4 2" xfId="34920"/>
    <cellStyle name="2_NTHOC_1 Bieu 6 thang nam 2011_Ke hoach 2012 (theo doi) 2 2 5" xfId="34917"/>
    <cellStyle name="2_NTHOC_1 Bieu 6 thang nam 2011_Ke hoach 2012 (theo doi) 2 3" xfId="18602"/>
    <cellStyle name="2_NTHOC_1 Bieu 6 thang nam 2011_Ke hoach 2012 (theo doi) 2 3 2" xfId="34921"/>
    <cellStyle name="2_NTHOC_1 Bieu 6 thang nam 2011_Ke hoach 2012 (theo doi) 2 4" xfId="18603"/>
    <cellStyle name="2_NTHOC_1 Bieu 6 thang nam 2011_Ke hoach 2012 (theo doi) 2 4 2" xfId="34922"/>
    <cellStyle name="2_NTHOC_1 Bieu 6 thang nam 2011_Ke hoach 2012 (theo doi) 2 5" xfId="18604"/>
    <cellStyle name="2_NTHOC_1 Bieu 6 thang nam 2011_Ke hoach 2012 (theo doi) 2 5 2" xfId="34923"/>
    <cellStyle name="2_NTHOC_1 Bieu 6 thang nam 2011_Ke hoach 2012 (theo doi) 2 6" xfId="34916"/>
    <cellStyle name="2_NTHOC_1 Bieu 6 thang nam 2011_Ke hoach 2012 (theo doi) 3" xfId="18605"/>
    <cellStyle name="2_NTHOC_1 Bieu 6 thang nam 2011_Ke hoach 2012 (theo doi) 3 2" xfId="18606"/>
    <cellStyle name="2_NTHOC_1 Bieu 6 thang nam 2011_Ke hoach 2012 (theo doi) 3 2 2" xfId="34925"/>
    <cellStyle name="2_NTHOC_1 Bieu 6 thang nam 2011_Ke hoach 2012 (theo doi) 3 3" xfId="18607"/>
    <cellStyle name="2_NTHOC_1 Bieu 6 thang nam 2011_Ke hoach 2012 (theo doi) 3 3 2" xfId="34926"/>
    <cellStyle name="2_NTHOC_1 Bieu 6 thang nam 2011_Ke hoach 2012 (theo doi) 3 4" xfId="18608"/>
    <cellStyle name="2_NTHOC_1 Bieu 6 thang nam 2011_Ke hoach 2012 (theo doi) 3 4 2" xfId="34927"/>
    <cellStyle name="2_NTHOC_1 Bieu 6 thang nam 2011_Ke hoach 2012 (theo doi) 3 5" xfId="34924"/>
    <cellStyle name="2_NTHOC_1 Bieu 6 thang nam 2011_Ke hoach 2012 (theo doi) 4" xfId="18609"/>
    <cellStyle name="2_NTHOC_1 Bieu 6 thang nam 2011_Ke hoach 2012 (theo doi) 4 2" xfId="34928"/>
    <cellStyle name="2_NTHOC_1 Bieu 6 thang nam 2011_Ke hoach 2012 (theo doi) 5" xfId="18610"/>
    <cellStyle name="2_NTHOC_1 Bieu 6 thang nam 2011_Ke hoach 2012 (theo doi) 5 2" xfId="34929"/>
    <cellStyle name="2_NTHOC_1 Bieu 6 thang nam 2011_Ke hoach 2012 (theo doi) 6" xfId="18611"/>
    <cellStyle name="2_NTHOC_1 Bieu 6 thang nam 2011_Ke hoach 2012 (theo doi) 6 2" xfId="34930"/>
    <cellStyle name="2_NTHOC_1 Bieu 6 thang nam 2011_Ke hoach 2012 (theo doi) 7" xfId="34915"/>
    <cellStyle name="2_NTHOC_1 Bieu 6 thang nam 2011_Ke hoach 2012 theo doi (giai ngan 30.6.12)" xfId="18612"/>
    <cellStyle name="2_NTHOC_1 Bieu 6 thang nam 2011_Ke hoach 2012 theo doi (giai ngan 30.6.12) 2" xfId="18613"/>
    <cellStyle name="2_NTHOC_1 Bieu 6 thang nam 2011_Ke hoach 2012 theo doi (giai ngan 30.6.12) 2 2" xfId="18614"/>
    <cellStyle name="2_NTHOC_1 Bieu 6 thang nam 2011_Ke hoach 2012 theo doi (giai ngan 30.6.12) 2 2 2" xfId="18615"/>
    <cellStyle name="2_NTHOC_1 Bieu 6 thang nam 2011_Ke hoach 2012 theo doi (giai ngan 30.6.12) 2 2 2 2" xfId="34934"/>
    <cellStyle name="2_NTHOC_1 Bieu 6 thang nam 2011_Ke hoach 2012 theo doi (giai ngan 30.6.12) 2 2 3" xfId="18616"/>
    <cellStyle name="2_NTHOC_1 Bieu 6 thang nam 2011_Ke hoach 2012 theo doi (giai ngan 30.6.12) 2 2 3 2" xfId="34935"/>
    <cellStyle name="2_NTHOC_1 Bieu 6 thang nam 2011_Ke hoach 2012 theo doi (giai ngan 30.6.12) 2 2 4" xfId="18617"/>
    <cellStyle name="2_NTHOC_1 Bieu 6 thang nam 2011_Ke hoach 2012 theo doi (giai ngan 30.6.12) 2 2 4 2" xfId="34936"/>
    <cellStyle name="2_NTHOC_1 Bieu 6 thang nam 2011_Ke hoach 2012 theo doi (giai ngan 30.6.12) 2 2 5" xfId="34933"/>
    <cellStyle name="2_NTHOC_1 Bieu 6 thang nam 2011_Ke hoach 2012 theo doi (giai ngan 30.6.12) 2 3" xfId="18618"/>
    <cellStyle name="2_NTHOC_1 Bieu 6 thang nam 2011_Ke hoach 2012 theo doi (giai ngan 30.6.12) 2 3 2" xfId="34937"/>
    <cellStyle name="2_NTHOC_1 Bieu 6 thang nam 2011_Ke hoach 2012 theo doi (giai ngan 30.6.12) 2 4" xfId="18619"/>
    <cellStyle name="2_NTHOC_1 Bieu 6 thang nam 2011_Ke hoach 2012 theo doi (giai ngan 30.6.12) 2 4 2" xfId="34938"/>
    <cellStyle name="2_NTHOC_1 Bieu 6 thang nam 2011_Ke hoach 2012 theo doi (giai ngan 30.6.12) 2 5" xfId="18620"/>
    <cellStyle name="2_NTHOC_1 Bieu 6 thang nam 2011_Ke hoach 2012 theo doi (giai ngan 30.6.12) 2 5 2" xfId="34939"/>
    <cellStyle name="2_NTHOC_1 Bieu 6 thang nam 2011_Ke hoach 2012 theo doi (giai ngan 30.6.12) 2 6" xfId="34932"/>
    <cellStyle name="2_NTHOC_1 Bieu 6 thang nam 2011_Ke hoach 2012 theo doi (giai ngan 30.6.12) 3" xfId="18621"/>
    <cellStyle name="2_NTHOC_1 Bieu 6 thang nam 2011_Ke hoach 2012 theo doi (giai ngan 30.6.12) 3 2" xfId="18622"/>
    <cellStyle name="2_NTHOC_1 Bieu 6 thang nam 2011_Ke hoach 2012 theo doi (giai ngan 30.6.12) 3 2 2" xfId="34941"/>
    <cellStyle name="2_NTHOC_1 Bieu 6 thang nam 2011_Ke hoach 2012 theo doi (giai ngan 30.6.12) 3 3" xfId="18623"/>
    <cellStyle name="2_NTHOC_1 Bieu 6 thang nam 2011_Ke hoach 2012 theo doi (giai ngan 30.6.12) 3 3 2" xfId="34942"/>
    <cellStyle name="2_NTHOC_1 Bieu 6 thang nam 2011_Ke hoach 2012 theo doi (giai ngan 30.6.12) 3 4" xfId="18624"/>
    <cellStyle name="2_NTHOC_1 Bieu 6 thang nam 2011_Ke hoach 2012 theo doi (giai ngan 30.6.12) 3 4 2" xfId="34943"/>
    <cellStyle name="2_NTHOC_1 Bieu 6 thang nam 2011_Ke hoach 2012 theo doi (giai ngan 30.6.12) 3 5" xfId="34940"/>
    <cellStyle name="2_NTHOC_1 Bieu 6 thang nam 2011_Ke hoach 2012 theo doi (giai ngan 30.6.12) 4" xfId="18625"/>
    <cellStyle name="2_NTHOC_1 Bieu 6 thang nam 2011_Ke hoach 2012 theo doi (giai ngan 30.6.12) 4 2" xfId="34944"/>
    <cellStyle name="2_NTHOC_1 Bieu 6 thang nam 2011_Ke hoach 2012 theo doi (giai ngan 30.6.12) 5" xfId="18626"/>
    <cellStyle name="2_NTHOC_1 Bieu 6 thang nam 2011_Ke hoach 2012 theo doi (giai ngan 30.6.12) 5 2" xfId="34945"/>
    <cellStyle name="2_NTHOC_1 Bieu 6 thang nam 2011_Ke hoach 2012 theo doi (giai ngan 30.6.12) 6" xfId="18627"/>
    <cellStyle name="2_NTHOC_1 Bieu 6 thang nam 2011_Ke hoach 2012 theo doi (giai ngan 30.6.12) 6 2" xfId="34946"/>
    <cellStyle name="2_NTHOC_1 Bieu 6 thang nam 2011_Ke hoach 2012 theo doi (giai ngan 30.6.12) 7" xfId="34931"/>
    <cellStyle name="2_NTHOC_Bao cao tinh hinh thuc hien KH 2009 den 31-01-10" xfId="18628"/>
    <cellStyle name="2_NTHOC_Bao cao tinh hinh thuc hien KH 2009 den 31-01-10 2" xfId="18629"/>
    <cellStyle name="2_NTHOC_Bao cao tinh hinh thuc hien KH 2009 den 31-01-10 2 2" xfId="18630"/>
    <cellStyle name="2_NTHOC_Bao cao tinh hinh thuc hien KH 2009 den 31-01-10 2 2 2" xfId="18631"/>
    <cellStyle name="2_NTHOC_Bao cao tinh hinh thuc hien KH 2009 den 31-01-10 2 2 2 2" xfId="34950"/>
    <cellStyle name="2_NTHOC_Bao cao tinh hinh thuc hien KH 2009 den 31-01-10 2 2 3" xfId="18632"/>
    <cellStyle name="2_NTHOC_Bao cao tinh hinh thuc hien KH 2009 den 31-01-10 2 2 3 2" xfId="34951"/>
    <cellStyle name="2_NTHOC_Bao cao tinh hinh thuc hien KH 2009 den 31-01-10 2 2 4" xfId="18633"/>
    <cellStyle name="2_NTHOC_Bao cao tinh hinh thuc hien KH 2009 den 31-01-10 2 2 4 2" xfId="34952"/>
    <cellStyle name="2_NTHOC_Bao cao tinh hinh thuc hien KH 2009 den 31-01-10 2 2 5" xfId="34949"/>
    <cellStyle name="2_NTHOC_Bao cao tinh hinh thuc hien KH 2009 den 31-01-10 2 3" xfId="18634"/>
    <cellStyle name="2_NTHOC_Bao cao tinh hinh thuc hien KH 2009 den 31-01-10 2 3 2" xfId="34953"/>
    <cellStyle name="2_NTHOC_Bao cao tinh hinh thuc hien KH 2009 den 31-01-10 2 4" xfId="18635"/>
    <cellStyle name="2_NTHOC_Bao cao tinh hinh thuc hien KH 2009 den 31-01-10 2 4 2" xfId="34954"/>
    <cellStyle name="2_NTHOC_Bao cao tinh hinh thuc hien KH 2009 den 31-01-10 2 5" xfId="18636"/>
    <cellStyle name="2_NTHOC_Bao cao tinh hinh thuc hien KH 2009 den 31-01-10 2 5 2" xfId="34955"/>
    <cellStyle name="2_NTHOC_Bao cao tinh hinh thuc hien KH 2009 den 31-01-10 2 6" xfId="34948"/>
    <cellStyle name="2_NTHOC_Bao cao tinh hinh thuc hien KH 2009 den 31-01-10 3" xfId="18637"/>
    <cellStyle name="2_NTHOC_Bao cao tinh hinh thuc hien KH 2009 den 31-01-10 3 2" xfId="18638"/>
    <cellStyle name="2_NTHOC_Bao cao tinh hinh thuc hien KH 2009 den 31-01-10 3 2 2" xfId="34957"/>
    <cellStyle name="2_NTHOC_Bao cao tinh hinh thuc hien KH 2009 den 31-01-10 3 3" xfId="18639"/>
    <cellStyle name="2_NTHOC_Bao cao tinh hinh thuc hien KH 2009 den 31-01-10 3 3 2" xfId="34958"/>
    <cellStyle name="2_NTHOC_Bao cao tinh hinh thuc hien KH 2009 den 31-01-10 3 4" xfId="18640"/>
    <cellStyle name="2_NTHOC_Bao cao tinh hinh thuc hien KH 2009 den 31-01-10 3 4 2" xfId="34959"/>
    <cellStyle name="2_NTHOC_Bao cao tinh hinh thuc hien KH 2009 den 31-01-10 3 5" xfId="34956"/>
    <cellStyle name="2_NTHOC_Bao cao tinh hinh thuc hien KH 2009 den 31-01-10 4" xfId="18641"/>
    <cellStyle name="2_NTHOC_Bao cao tinh hinh thuc hien KH 2009 den 31-01-10 4 2" xfId="34960"/>
    <cellStyle name="2_NTHOC_Bao cao tinh hinh thuc hien KH 2009 den 31-01-10 5" xfId="18642"/>
    <cellStyle name="2_NTHOC_Bao cao tinh hinh thuc hien KH 2009 den 31-01-10 5 2" xfId="34961"/>
    <cellStyle name="2_NTHOC_Bao cao tinh hinh thuc hien KH 2009 den 31-01-10 6" xfId="18643"/>
    <cellStyle name="2_NTHOC_Bao cao tinh hinh thuc hien KH 2009 den 31-01-10 6 2" xfId="34962"/>
    <cellStyle name="2_NTHOC_Bao cao tinh hinh thuc hien KH 2009 den 31-01-10 7" xfId="34947"/>
    <cellStyle name="2_NTHOC_Bao cao tinh hinh thuc hien KH 2009 den 31-01-10_BC von DTPT 6 thang 2012" xfId="18644"/>
    <cellStyle name="2_NTHOC_Bao cao tinh hinh thuc hien KH 2009 den 31-01-10_BC von DTPT 6 thang 2012 2" xfId="18645"/>
    <cellStyle name="2_NTHOC_Bao cao tinh hinh thuc hien KH 2009 den 31-01-10_BC von DTPT 6 thang 2012 2 2" xfId="18646"/>
    <cellStyle name="2_NTHOC_Bao cao tinh hinh thuc hien KH 2009 den 31-01-10_BC von DTPT 6 thang 2012 2 2 2" xfId="18647"/>
    <cellStyle name="2_NTHOC_Bao cao tinh hinh thuc hien KH 2009 den 31-01-10_BC von DTPT 6 thang 2012 2 2 2 2" xfId="34966"/>
    <cellStyle name="2_NTHOC_Bao cao tinh hinh thuc hien KH 2009 den 31-01-10_BC von DTPT 6 thang 2012 2 2 3" xfId="18648"/>
    <cellStyle name="2_NTHOC_Bao cao tinh hinh thuc hien KH 2009 den 31-01-10_BC von DTPT 6 thang 2012 2 2 3 2" xfId="34967"/>
    <cellStyle name="2_NTHOC_Bao cao tinh hinh thuc hien KH 2009 den 31-01-10_BC von DTPT 6 thang 2012 2 2 4" xfId="18649"/>
    <cellStyle name="2_NTHOC_Bao cao tinh hinh thuc hien KH 2009 den 31-01-10_BC von DTPT 6 thang 2012 2 2 4 2" xfId="34968"/>
    <cellStyle name="2_NTHOC_Bao cao tinh hinh thuc hien KH 2009 den 31-01-10_BC von DTPT 6 thang 2012 2 2 5" xfId="34965"/>
    <cellStyle name="2_NTHOC_Bao cao tinh hinh thuc hien KH 2009 den 31-01-10_BC von DTPT 6 thang 2012 2 3" xfId="18650"/>
    <cellStyle name="2_NTHOC_Bao cao tinh hinh thuc hien KH 2009 den 31-01-10_BC von DTPT 6 thang 2012 2 3 2" xfId="34969"/>
    <cellStyle name="2_NTHOC_Bao cao tinh hinh thuc hien KH 2009 den 31-01-10_BC von DTPT 6 thang 2012 2 4" xfId="18651"/>
    <cellStyle name="2_NTHOC_Bao cao tinh hinh thuc hien KH 2009 den 31-01-10_BC von DTPT 6 thang 2012 2 4 2" xfId="34970"/>
    <cellStyle name="2_NTHOC_Bao cao tinh hinh thuc hien KH 2009 den 31-01-10_BC von DTPT 6 thang 2012 2 5" xfId="18652"/>
    <cellStyle name="2_NTHOC_Bao cao tinh hinh thuc hien KH 2009 den 31-01-10_BC von DTPT 6 thang 2012 2 5 2" xfId="34971"/>
    <cellStyle name="2_NTHOC_Bao cao tinh hinh thuc hien KH 2009 den 31-01-10_BC von DTPT 6 thang 2012 2 6" xfId="34964"/>
    <cellStyle name="2_NTHOC_Bao cao tinh hinh thuc hien KH 2009 den 31-01-10_BC von DTPT 6 thang 2012 3" xfId="18653"/>
    <cellStyle name="2_NTHOC_Bao cao tinh hinh thuc hien KH 2009 den 31-01-10_BC von DTPT 6 thang 2012 3 2" xfId="18654"/>
    <cellStyle name="2_NTHOC_Bao cao tinh hinh thuc hien KH 2009 den 31-01-10_BC von DTPT 6 thang 2012 3 2 2" xfId="34973"/>
    <cellStyle name="2_NTHOC_Bao cao tinh hinh thuc hien KH 2009 den 31-01-10_BC von DTPT 6 thang 2012 3 3" xfId="18655"/>
    <cellStyle name="2_NTHOC_Bao cao tinh hinh thuc hien KH 2009 den 31-01-10_BC von DTPT 6 thang 2012 3 3 2" xfId="34974"/>
    <cellStyle name="2_NTHOC_Bao cao tinh hinh thuc hien KH 2009 den 31-01-10_BC von DTPT 6 thang 2012 3 4" xfId="18656"/>
    <cellStyle name="2_NTHOC_Bao cao tinh hinh thuc hien KH 2009 den 31-01-10_BC von DTPT 6 thang 2012 3 4 2" xfId="34975"/>
    <cellStyle name="2_NTHOC_Bao cao tinh hinh thuc hien KH 2009 den 31-01-10_BC von DTPT 6 thang 2012 3 5" xfId="34972"/>
    <cellStyle name="2_NTHOC_Bao cao tinh hinh thuc hien KH 2009 den 31-01-10_BC von DTPT 6 thang 2012 4" xfId="18657"/>
    <cellStyle name="2_NTHOC_Bao cao tinh hinh thuc hien KH 2009 den 31-01-10_BC von DTPT 6 thang 2012 4 2" xfId="34976"/>
    <cellStyle name="2_NTHOC_Bao cao tinh hinh thuc hien KH 2009 den 31-01-10_BC von DTPT 6 thang 2012 5" xfId="18658"/>
    <cellStyle name="2_NTHOC_Bao cao tinh hinh thuc hien KH 2009 den 31-01-10_BC von DTPT 6 thang 2012 5 2" xfId="34977"/>
    <cellStyle name="2_NTHOC_Bao cao tinh hinh thuc hien KH 2009 den 31-01-10_BC von DTPT 6 thang 2012 6" xfId="18659"/>
    <cellStyle name="2_NTHOC_Bao cao tinh hinh thuc hien KH 2009 den 31-01-10_BC von DTPT 6 thang 2012 6 2" xfId="34978"/>
    <cellStyle name="2_NTHOC_Bao cao tinh hinh thuc hien KH 2009 den 31-01-10_BC von DTPT 6 thang 2012 7" xfId="34963"/>
    <cellStyle name="2_NTHOC_Bao cao tinh hinh thuc hien KH 2009 den 31-01-10_Bieu du thao QD von ho tro co MT" xfId="18660"/>
    <cellStyle name="2_NTHOC_Bao cao tinh hinh thuc hien KH 2009 den 31-01-10_Bieu du thao QD von ho tro co MT 2" xfId="18661"/>
    <cellStyle name="2_NTHOC_Bao cao tinh hinh thuc hien KH 2009 den 31-01-10_Bieu du thao QD von ho tro co MT 2 2" xfId="18662"/>
    <cellStyle name="2_NTHOC_Bao cao tinh hinh thuc hien KH 2009 den 31-01-10_Bieu du thao QD von ho tro co MT 2 2 2" xfId="18663"/>
    <cellStyle name="2_NTHOC_Bao cao tinh hinh thuc hien KH 2009 den 31-01-10_Bieu du thao QD von ho tro co MT 2 2 2 2" xfId="34982"/>
    <cellStyle name="2_NTHOC_Bao cao tinh hinh thuc hien KH 2009 den 31-01-10_Bieu du thao QD von ho tro co MT 2 2 3" xfId="18664"/>
    <cellStyle name="2_NTHOC_Bao cao tinh hinh thuc hien KH 2009 den 31-01-10_Bieu du thao QD von ho tro co MT 2 2 3 2" xfId="34983"/>
    <cellStyle name="2_NTHOC_Bao cao tinh hinh thuc hien KH 2009 den 31-01-10_Bieu du thao QD von ho tro co MT 2 2 4" xfId="18665"/>
    <cellStyle name="2_NTHOC_Bao cao tinh hinh thuc hien KH 2009 den 31-01-10_Bieu du thao QD von ho tro co MT 2 2 4 2" xfId="34984"/>
    <cellStyle name="2_NTHOC_Bao cao tinh hinh thuc hien KH 2009 den 31-01-10_Bieu du thao QD von ho tro co MT 2 2 5" xfId="34981"/>
    <cellStyle name="2_NTHOC_Bao cao tinh hinh thuc hien KH 2009 den 31-01-10_Bieu du thao QD von ho tro co MT 2 3" xfId="18666"/>
    <cellStyle name="2_NTHOC_Bao cao tinh hinh thuc hien KH 2009 den 31-01-10_Bieu du thao QD von ho tro co MT 2 3 2" xfId="34985"/>
    <cellStyle name="2_NTHOC_Bao cao tinh hinh thuc hien KH 2009 den 31-01-10_Bieu du thao QD von ho tro co MT 2 4" xfId="18667"/>
    <cellStyle name="2_NTHOC_Bao cao tinh hinh thuc hien KH 2009 den 31-01-10_Bieu du thao QD von ho tro co MT 2 4 2" xfId="34986"/>
    <cellStyle name="2_NTHOC_Bao cao tinh hinh thuc hien KH 2009 den 31-01-10_Bieu du thao QD von ho tro co MT 2 5" xfId="18668"/>
    <cellStyle name="2_NTHOC_Bao cao tinh hinh thuc hien KH 2009 den 31-01-10_Bieu du thao QD von ho tro co MT 2 5 2" xfId="34987"/>
    <cellStyle name="2_NTHOC_Bao cao tinh hinh thuc hien KH 2009 den 31-01-10_Bieu du thao QD von ho tro co MT 2 6" xfId="34980"/>
    <cellStyle name="2_NTHOC_Bao cao tinh hinh thuc hien KH 2009 den 31-01-10_Bieu du thao QD von ho tro co MT 3" xfId="18669"/>
    <cellStyle name="2_NTHOC_Bao cao tinh hinh thuc hien KH 2009 den 31-01-10_Bieu du thao QD von ho tro co MT 3 2" xfId="18670"/>
    <cellStyle name="2_NTHOC_Bao cao tinh hinh thuc hien KH 2009 den 31-01-10_Bieu du thao QD von ho tro co MT 3 2 2" xfId="34989"/>
    <cellStyle name="2_NTHOC_Bao cao tinh hinh thuc hien KH 2009 den 31-01-10_Bieu du thao QD von ho tro co MT 3 3" xfId="18671"/>
    <cellStyle name="2_NTHOC_Bao cao tinh hinh thuc hien KH 2009 den 31-01-10_Bieu du thao QD von ho tro co MT 3 3 2" xfId="34990"/>
    <cellStyle name="2_NTHOC_Bao cao tinh hinh thuc hien KH 2009 den 31-01-10_Bieu du thao QD von ho tro co MT 3 4" xfId="18672"/>
    <cellStyle name="2_NTHOC_Bao cao tinh hinh thuc hien KH 2009 den 31-01-10_Bieu du thao QD von ho tro co MT 3 4 2" xfId="34991"/>
    <cellStyle name="2_NTHOC_Bao cao tinh hinh thuc hien KH 2009 den 31-01-10_Bieu du thao QD von ho tro co MT 3 5" xfId="34988"/>
    <cellStyle name="2_NTHOC_Bao cao tinh hinh thuc hien KH 2009 den 31-01-10_Bieu du thao QD von ho tro co MT 4" xfId="18673"/>
    <cellStyle name="2_NTHOC_Bao cao tinh hinh thuc hien KH 2009 den 31-01-10_Bieu du thao QD von ho tro co MT 4 2" xfId="34992"/>
    <cellStyle name="2_NTHOC_Bao cao tinh hinh thuc hien KH 2009 den 31-01-10_Bieu du thao QD von ho tro co MT 5" xfId="18674"/>
    <cellStyle name="2_NTHOC_Bao cao tinh hinh thuc hien KH 2009 den 31-01-10_Bieu du thao QD von ho tro co MT 5 2" xfId="34993"/>
    <cellStyle name="2_NTHOC_Bao cao tinh hinh thuc hien KH 2009 den 31-01-10_Bieu du thao QD von ho tro co MT 6" xfId="18675"/>
    <cellStyle name="2_NTHOC_Bao cao tinh hinh thuc hien KH 2009 den 31-01-10_Bieu du thao QD von ho tro co MT 6 2" xfId="34994"/>
    <cellStyle name="2_NTHOC_Bao cao tinh hinh thuc hien KH 2009 den 31-01-10_Bieu du thao QD von ho tro co MT 7" xfId="34979"/>
    <cellStyle name="2_NTHOC_Bao cao tinh hinh thuc hien KH 2009 den 31-01-10_Ke hoach 2012 (theo doi)" xfId="18676"/>
    <cellStyle name="2_NTHOC_Bao cao tinh hinh thuc hien KH 2009 den 31-01-10_Ke hoach 2012 (theo doi) 2" xfId="18677"/>
    <cellStyle name="2_NTHOC_Bao cao tinh hinh thuc hien KH 2009 den 31-01-10_Ke hoach 2012 (theo doi) 2 2" xfId="18678"/>
    <cellStyle name="2_NTHOC_Bao cao tinh hinh thuc hien KH 2009 den 31-01-10_Ke hoach 2012 (theo doi) 2 2 2" xfId="18679"/>
    <cellStyle name="2_NTHOC_Bao cao tinh hinh thuc hien KH 2009 den 31-01-10_Ke hoach 2012 (theo doi) 2 2 2 2" xfId="34998"/>
    <cellStyle name="2_NTHOC_Bao cao tinh hinh thuc hien KH 2009 den 31-01-10_Ke hoach 2012 (theo doi) 2 2 3" xfId="18680"/>
    <cellStyle name="2_NTHOC_Bao cao tinh hinh thuc hien KH 2009 den 31-01-10_Ke hoach 2012 (theo doi) 2 2 3 2" xfId="34999"/>
    <cellStyle name="2_NTHOC_Bao cao tinh hinh thuc hien KH 2009 den 31-01-10_Ke hoach 2012 (theo doi) 2 2 4" xfId="18681"/>
    <cellStyle name="2_NTHOC_Bao cao tinh hinh thuc hien KH 2009 den 31-01-10_Ke hoach 2012 (theo doi) 2 2 4 2" xfId="35000"/>
    <cellStyle name="2_NTHOC_Bao cao tinh hinh thuc hien KH 2009 den 31-01-10_Ke hoach 2012 (theo doi) 2 2 5" xfId="34997"/>
    <cellStyle name="2_NTHOC_Bao cao tinh hinh thuc hien KH 2009 den 31-01-10_Ke hoach 2012 (theo doi) 2 3" xfId="18682"/>
    <cellStyle name="2_NTHOC_Bao cao tinh hinh thuc hien KH 2009 den 31-01-10_Ke hoach 2012 (theo doi) 2 3 2" xfId="35001"/>
    <cellStyle name="2_NTHOC_Bao cao tinh hinh thuc hien KH 2009 den 31-01-10_Ke hoach 2012 (theo doi) 2 4" xfId="18683"/>
    <cellStyle name="2_NTHOC_Bao cao tinh hinh thuc hien KH 2009 den 31-01-10_Ke hoach 2012 (theo doi) 2 4 2" xfId="35002"/>
    <cellStyle name="2_NTHOC_Bao cao tinh hinh thuc hien KH 2009 den 31-01-10_Ke hoach 2012 (theo doi) 2 5" xfId="18684"/>
    <cellStyle name="2_NTHOC_Bao cao tinh hinh thuc hien KH 2009 den 31-01-10_Ke hoach 2012 (theo doi) 2 5 2" xfId="35003"/>
    <cellStyle name="2_NTHOC_Bao cao tinh hinh thuc hien KH 2009 den 31-01-10_Ke hoach 2012 (theo doi) 2 6" xfId="34996"/>
    <cellStyle name="2_NTHOC_Bao cao tinh hinh thuc hien KH 2009 den 31-01-10_Ke hoach 2012 (theo doi) 3" xfId="18685"/>
    <cellStyle name="2_NTHOC_Bao cao tinh hinh thuc hien KH 2009 den 31-01-10_Ke hoach 2012 (theo doi) 3 2" xfId="18686"/>
    <cellStyle name="2_NTHOC_Bao cao tinh hinh thuc hien KH 2009 den 31-01-10_Ke hoach 2012 (theo doi) 3 2 2" xfId="35005"/>
    <cellStyle name="2_NTHOC_Bao cao tinh hinh thuc hien KH 2009 den 31-01-10_Ke hoach 2012 (theo doi) 3 3" xfId="18687"/>
    <cellStyle name="2_NTHOC_Bao cao tinh hinh thuc hien KH 2009 den 31-01-10_Ke hoach 2012 (theo doi) 3 3 2" xfId="35006"/>
    <cellStyle name="2_NTHOC_Bao cao tinh hinh thuc hien KH 2009 den 31-01-10_Ke hoach 2012 (theo doi) 3 4" xfId="18688"/>
    <cellStyle name="2_NTHOC_Bao cao tinh hinh thuc hien KH 2009 den 31-01-10_Ke hoach 2012 (theo doi) 3 4 2" xfId="35007"/>
    <cellStyle name="2_NTHOC_Bao cao tinh hinh thuc hien KH 2009 den 31-01-10_Ke hoach 2012 (theo doi) 3 5" xfId="35004"/>
    <cellStyle name="2_NTHOC_Bao cao tinh hinh thuc hien KH 2009 den 31-01-10_Ke hoach 2012 (theo doi) 4" xfId="18689"/>
    <cellStyle name="2_NTHOC_Bao cao tinh hinh thuc hien KH 2009 den 31-01-10_Ke hoach 2012 (theo doi) 4 2" xfId="35008"/>
    <cellStyle name="2_NTHOC_Bao cao tinh hinh thuc hien KH 2009 den 31-01-10_Ke hoach 2012 (theo doi) 5" xfId="18690"/>
    <cellStyle name="2_NTHOC_Bao cao tinh hinh thuc hien KH 2009 den 31-01-10_Ke hoach 2012 (theo doi) 5 2" xfId="35009"/>
    <cellStyle name="2_NTHOC_Bao cao tinh hinh thuc hien KH 2009 den 31-01-10_Ke hoach 2012 (theo doi) 6" xfId="18691"/>
    <cellStyle name="2_NTHOC_Bao cao tinh hinh thuc hien KH 2009 den 31-01-10_Ke hoach 2012 (theo doi) 6 2" xfId="35010"/>
    <cellStyle name="2_NTHOC_Bao cao tinh hinh thuc hien KH 2009 den 31-01-10_Ke hoach 2012 (theo doi) 7" xfId="34995"/>
    <cellStyle name="2_NTHOC_Bao cao tinh hinh thuc hien KH 2009 den 31-01-10_Ke hoach 2012 theo doi (giai ngan 30.6.12)" xfId="18692"/>
    <cellStyle name="2_NTHOC_Bao cao tinh hinh thuc hien KH 2009 den 31-01-10_Ke hoach 2012 theo doi (giai ngan 30.6.12) 2" xfId="18693"/>
    <cellStyle name="2_NTHOC_Bao cao tinh hinh thuc hien KH 2009 den 31-01-10_Ke hoach 2012 theo doi (giai ngan 30.6.12) 2 2" xfId="18694"/>
    <cellStyle name="2_NTHOC_Bao cao tinh hinh thuc hien KH 2009 den 31-01-10_Ke hoach 2012 theo doi (giai ngan 30.6.12) 2 2 2" xfId="18695"/>
    <cellStyle name="2_NTHOC_Bao cao tinh hinh thuc hien KH 2009 den 31-01-10_Ke hoach 2012 theo doi (giai ngan 30.6.12) 2 2 2 2" xfId="35014"/>
    <cellStyle name="2_NTHOC_Bao cao tinh hinh thuc hien KH 2009 den 31-01-10_Ke hoach 2012 theo doi (giai ngan 30.6.12) 2 2 3" xfId="18696"/>
    <cellStyle name="2_NTHOC_Bao cao tinh hinh thuc hien KH 2009 den 31-01-10_Ke hoach 2012 theo doi (giai ngan 30.6.12) 2 2 3 2" xfId="35015"/>
    <cellStyle name="2_NTHOC_Bao cao tinh hinh thuc hien KH 2009 den 31-01-10_Ke hoach 2012 theo doi (giai ngan 30.6.12) 2 2 4" xfId="18697"/>
    <cellStyle name="2_NTHOC_Bao cao tinh hinh thuc hien KH 2009 den 31-01-10_Ke hoach 2012 theo doi (giai ngan 30.6.12) 2 2 4 2" xfId="35016"/>
    <cellStyle name="2_NTHOC_Bao cao tinh hinh thuc hien KH 2009 den 31-01-10_Ke hoach 2012 theo doi (giai ngan 30.6.12) 2 2 5" xfId="35013"/>
    <cellStyle name="2_NTHOC_Bao cao tinh hinh thuc hien KH 2009 den 31-01-10_Ke hoach 2012 theo doi (giai ngan 30.6.12) 2 3" xfId="18698"/>
    <cellStyle name="2_NTHOC_Bao cao tinh hinh thuc hien KH 2009 den 31-01-10_Ke hoach 2012 theo doi (giai ngan 30.6.12) 2 3 2" xfId="35017"/>
    <cellStyle name="2_NTHOC_Bao cao tinh hinh thuc hien KH 2009 den 31-01-10_Ke hoach 2012 theo doi (giai ngan 30.6.12) 2 4" xfId="18699"/>
    <cellStyle name="2_NTHOC_Bao cao tinh hinh thuc hien KH 2009 den 31-01-10_Ke hoach 2012 theo doi (giai ngan 30.6.12) 2 4 2" xfId="35018"/>
    <cellStyle name="2_NTHOC_Bao cao tinh hinh thuc hien KH 2009 den 31-01-10_Ke hoach 2012 theo doi (giai ngan 30.6.12) 2 5" xfId="18700"/>
    <cellStyle name="2_NTHOC_Bao cao tinh hinh thuc hien KH 2009 den 31-01-10_Ke hoach 2012 theo doi (giai ngan 30.6.12) 2 5 2" xfId="35019"/>
    <cellStyle name="2_NTHOC_Bao cao tinh hinh thuc hien KH 2009 den 31-01-10_Ke hoach 2012 theo doi (giai ngan 30.6.12) 2 6" xfId="35012"/>
    <cellStyle name="2_NTHOC_Bao cao tinh hinh thuc hien KH 2009 den 31-01-10_Ke hoach 2012 theo doi (giai ngan 30.6.12) 3" xfId="18701"/>
    <cellStyle name="2_NTHOC_Bao cao tinh hinh thuc hien KH 2009 den 31-01-10_Ke hoach 2012 theo doi (giai ngan 30.6.12) 3 2" xfId="18702"/>
    <cellStyle name="2_NTHOC_Bao cao tinh hinh thuc hien KH 2009 den 31-01-10_Ke hoach 2012 theo doi (giai ngan 30.6.12) 3 2 2" xfId="35021"/>
    <cellStyle name="2_NTHOC_Bao cao tinh hinh thuc hien KH 2009 den 31-01-10_Ke hoach 2012 theo doi (giai ngan 30.6.12) 3 3" xfId="18703"/>
    <cellStyle name="2_NTHOC_Bao cao tinh hinh thuc hien KH 2009 den 31-01-10_Ke hoach 2012 theo doi (giai ngan 30.6.12) 3 3 2" xfId="35022"/>
    <cellStyle name="2_NTHOC_Bao cao tinh hinh thuc hien KH 2009 den 31-01-10_Ke hoach 2012 theo doi (giai ngan 30.6.12) 3 4" xfId="18704"/>
    <cellStyle name="2_NTHOC_Bao cao tinh hinh thuc hien KH 2009 den 31-01-10_Ke hoach 2012 theo doi (giai ngan 30.6.12) 3 4 2" xfId="35023"/>
    <cellStyle name="2_NTHOC_Bao cao tinh hinh thuc hien KH 2009 den 31-01-10_Ke hoach 2012 theo doi (giai ngan 30.6.12) 3 5" xfId="35020"/>
    <cellStyle name="2_NTHOC_Bao cao tinh hinh thuc hien KH 2009 den 31-01-10_Ke hoach 2012 theo doi (giai ngan 30.6.12) 4" xfId="18705"/>
    <cellStyle name="2_NTHOC_Bao cao tinh hinh thuc hien KH 2009 den 31-01-10_Ke hoach 2012 theo doi (giai ngan 30.6.12) 4 2" xfId="35024"/>
    <cellStyle name="2_NTHOC_Bao cao tinh hinh thuc hien KH 2009 den 31-01-10_Ke hoach 2012 theo doi (giai ngan 30.6.12) 5" xfId="18706"/>
    <cellStyle name="2_NTHOC_Bao cao tinh hinh thuc hien KH 2009 den 31-01-10_Ke hoach 2012 theo doi (giai ngan 30.6.12) 5 2" xfId="35025"/>
    <cellStyle name="2_NTHOC_Bao cao tinh hinh thuc hien KH 2009 den 31-01-10_Ke hoach 2012 theo doi (giai ngan 30.6.12) 6" xfId="18707"/>
    <cellStyle name="2_NTHOC_Bao cao tinh hinh thuc hien KH 2009 den 31-01-10_Ke hoach 2012 theo doi (giai ngan 30.6.12) 6 2" xfId="35026"/>
    <cellStyle name="2_NTHOC_Bao cao tinh hinh thuc hien KH 2009 den 31-01-10_Ke hoach 2012 theo doi (giai ngan 30.6.12) 7" xfId="35011"/>
    <cellStyle name="2_NTHOC_BC cong trinh trong diem" xfId="18708"/>
    <cellStyle name="2_NTHOC_BC cong trinh trong diem 2" xfId="18709"/>
    <cellStyle name="2_NTHOC_BC cong trinh trong diem 2 2" xfId="18710"/>
    <cellStyle name="2_NTHOC_BC cong trinh trong diem 2 2 2" xfId="18711"/>
    <cellStyle name="2_NTHOC_BC cong trinh trong diem 2 2 2 2" xfId="35030"/>
    <cellStyle name="2_NTHOC_BC cong trinh trong diem 2 2 3" xfId="18712"/>
    <cellStyle name="2_NTHOC_BC cong trinh trong diem 2 2 3 2" xfId="35031"/>
    <cellStyle name="2_NTHOC_BC cong trinh trong diem 2 2 4" xfId="18713"/>
    <cellStyle name="2_NTHOC_BC cong trinh trong diem 2 2 4 2" xfId="35032"/>
    <cellStyle name="2_NTHOC_BC cong trinh trong diem 2 2 5" xfId="35029"/>
    <cellStyle name="2_NTHOC_BC cong trinh trong diem 2 3" xfId="18714"/>
    <cellStyle name="2_NTHOC_BC cong trinh trong diem 2 3 2" xfId="35033"/>
    <cellStyle name="2_NTHOC_BC cong trinh trong diem 2 4" xfId="18715"/>
    <cellStyle name="2_NTHOC_BC cong trinh trong diem 2 4 2" xfId="35034"/>
    <cellStyle name="2_NTHOC_BC cong trinh trong diem 2 5" xfId="18716"/>
    <cellStyle name="2_NTHOC_BC cong trinh trong diem 2 5 2" xfId="35035"/>
    <cellStyle name="2_NTHOC_BC cong trinh trong diem 2 6" xfId="35028"/>
    <cellStyle name="2_NTHOC_BC cong trinh trong diem 3" xfId="18717"/>
    <cellStyle name="2_NTHOC_BC cong trinh trong diem 3 2" xfId="18718"/>
    <cellStyle name="2_NTHOC_BC cong trinh trong diem 3 2 2" xfId="35037"/>
    <cellStyle name="2_NTHOC_BC cong trinh trong diem 3 3" xfId="18719"/>
    <cellStyle name="2_NTHOC_BC cong trinh trong diem 3 3 2" xfId="35038"/>
    <cellStyle name="2_NTHOC_BC cong trinh trong diem 3 4" xfId="18720"/>
    <cellStyle name="2_NTHOC_BC cong trinh trong diem 3 4 2" xfId="35039"/>
    <cellStyle name="2_NTHOC_BC cong trinh trong diem 3 5" xfId="35036"/>
    <cellStyle name="2_NTHOC_BC cong trinh trong diem 4" xfId="18721"/>
    <cellStyle name="2_NTHOC_BC cong trinh trong diem 4 2" xfId="35040"/>
    <cellStyle name="2_NTHOC_BC cong trinh trong diem 5" xfId="18722"/>
    <cellStyle name="2_NTHOC_BC cong trinh trong diem 5 2" xfId="35041"/>
    <cellStyle name="2_NTHOC_BC cong trinh trong diem 6" xfId="18723"/>
    <cellStyle name="2_NTHOC_BC cong trinh trong diem 6 2" xfId="35042"/>
    <cellStyle name="2_NTHOC_BC cong trinh trong diem 7" xfId="35027"/>
    <cellStyle name="2_NTHOC_BC cong trinh trong diem_BC von DTPT 6 thang 2012" xfId="18724"/>
    <cellStyle name="2_NTHOC_BC cong trinh trong diem_BC von DTPT 6 thang 2012 2" xfId="18725"/>
    <cellStyle name="2_NTHOC_BC cong trinh trong diem_BC von DTPT 6 thang 2012 2 2" xfId="18726"/>
    <cellStyle name="2_NTHOC_BC cong trinh trong diem_BC von DTPT 6 thang 2012 2 2 2" xfId="18727"/>
    <cellStyle name="2_NTHOC_BC cong trinh trong diem_BC von DTPT 6 thang 2012 2 2 2 2" xfId="35046"/>
    <cellStyle name="2_NTHOC_BC cong trinh trong diem_BC von DTPT 6 thang 2012 2 2 3" xfId="18728"/>
    <cellStyle name="2_NTHOC_BC cong trinh trong diem_BC von DTPT 6 thang 2012 2 2 3 2" xfId="35047"/>
    <cellStyle name="2_NTHOC_BC cong trinh trong diem_BC von DTPT 6 thang 2012 2 2 4" xfId="18729"/>
    <cellStyle name="2_NTHOC_BC cong trinh trong diem_BC von DTPT 6 thang 2012 2 2 4 2" xfId="35048"/>
    <cellStyle name="2_NTHOC_BC cong trinh trong diem_BC von DTPT 6 thang 2012 2 2 5" xfId="35045"/>
    <cellStyle name="2_NTHOC_BC cong trinh trong diem_BC von DTPT 6 thang 2012 2 3" xfId="18730"/>
    <cellStyle name="2_NTHOC_BC cong trinh trong diem_BC von DTPT 6 thang 2012 2 3 2" xfId="35049"/>
    <cellStyle name="2_NTHOC_BC cong trinh trong diem_BC von DTPT 6 thang 2012 2 4" xfId="18731"/>
    <cellStyle name="2_NTHOC_BC cong trinh trong diem_BC von DTPT 6 thang 2012 2 4 2" xfId="35050"/>
    <cellStyle name="2_NTHOC_BC cong trinh trong diem_BC von DTPT 6 thang 2012 2 5" xfId="18732"/>
    <cellStyle name="2_NTHOC_BC cong trinh trong diem_BC von DTPT 6 thang 2012 2 5 2" xfId="35051"/>
    <cellStyle name="2_NTHOC_BC cong trinh trong diem_BC von DTPT 6 thang 2012 2 6" xfId="35044"/>
    <cellStyle name="2_NTHOC_BC cong trinh trong diem_BC von DTPT 6 thang 2012 3" xfId="18733"/>
    <cellStyle name="2_NTHOC_BC cong trinh trong diem_BC von DTPT 6 thang 2012 3 2" xfId="18734"/>
    <cellStyle name="2_NTHOC_BC cong trinh trong diem_BC von DTPT 6 thang 2012 3 2 2" xfId="35053"/>
    <cellStyle name="2_NTHOC_BC cong trinh trong diem_BC von DTPT 6 thang 2012 3 3" xfId="18735"/>
    <cellStyle name="2_NTHOC_BC cong trinh trong diem_BC von DTPT 6 thang 2012 3 3 2" xfId="35054"/>
    <cellStyle name="2_NTHOC_BC cong trinh trong diem_BC von DTPT 6 thang 2012 3 4" xfId="18736"/>
    <cellStyle name="2_NTHOC_BC cong trinh trong diem_BC von DTPT 6 thang 2012 3 4 2" xfId="35055"/>
    <cellStyle name="2_NTHOC_BC cong trinh trong diem_BC von DTPT 6 thang 2012 3 5" xfId="35052"/>
    <cellStyle name="2_NTHOC_BC cong trinh trong diem_BC von DTPT 6 thang 2012 4" xfId="18737"/>
    <cellStyle name="2_NTHOC_BC cong trinh trong diem_BC von DTPT 6 thang 2012 4 2" xfId="35056"/>
    <cellStyle name="2_NTHOC_BC cong trinh trong diem_BC von DTPT 6 thang 2012 5" xfId="18738"/>
    <cellStyle name="2_NTHOC_BC cong trinh trong diem_BC von DTPT 6 thang 2012 5 2" xfId="35057"/>
    <cellStyle name="2_NTHOC_BC cong trinh trong diem_BC von DTPT 6 thang 2012 6" xfId="18739"/>
    <cellStyle name="2_NTHOC_BC cong trinh trong diem_BC von DTPT 6 thang 2012 6 2" xfId="35058"/>
    <cellStyle name="2_NTHOC_BC cong trinh trong diem_BC von DTPT 6 thang 2012 7" xfId="35043"/>
    <cellStyle name="2_NTHOC_BC cong trinh trong diem_Bieu du thao QD von ho tro co MT" xfId="18740"/>
    <cellStyle name="2_NTHOC_BC cong trinh trong diem_Bieu du thao QD von ho tro co MT 2" xfId="18741"/>
    <cellStyle name="2_NTHOC_BC cong trinh trong diem_Bieu du thao QD von ho tro co MT 2 2" xfId="18742"/>
    <cellStyle name="2_NTHOC_BC cong trinh trong diem_Bieu du thao QD von ho tro co MT 2 2 2" xfId="18743"/>
    <cellStyle name="2_NTHOC_BC cong trinh trong diem_Bieu du thao QD von ho tro co MT 2 2 2 2" xfId="35062"/>
    <cellStyle name="2_NTHOC_BC cong trinh trong diem_Bieu du thao QD von ho tro co MT 2 2 3" xfId="18744"/>
    <cellStyle name="2_NTHOC_BC cong trinh trong diem_Bieu du thao QD von ho tro co MT 2 2 3 2" xfId="35063"/>
    <cellStyle name="2_NTHOC_BC cong trinh trong diem_Bieu du thao QD von ho tro co MT 2 2 4" xfId="18745"/>
    <cellStyle name="2_NTHOC_BC cong trinh trong diem_Bieu du thao QD von ho tro co MT 2 2 4 2" xfId="35064"/>
    <cellStyle name="2_NTHOC_BC cong trinh trong diem_Bieu du thao QD von ho tro co MT 2 2 5" xfId="35061"/>
    <cellStyle name="2_NTHOC_BC cong trinh trong diem_Bieu du thao QD von ho tro co MT 2 3" xfId="18746"/>
    <cellStyle name="2_NTHOC_BC cong trinh trong diem_Bieu du thao QD von ho tro co MT 2 3 2" xfId="35065"/>
    <cellStyle name="2_NTHOC_BC cong trinh trong diem_Bieu du thao QD von ho tro co MT 2 4" xfId="18747"/>
    <cellStyle name="2_NTHOC_BC cong trinh trong diem_Bieu du thao QD von ho tro co MT 2 4 2" xfId="35066"/>
    <cellStyle name="2_NTHOC_BC cong trinh trong diem_Bieu du thao QD von ho tro co MT 2 5" xfId="18748"/>
    <cellStyle name="2_NTHOC_BC cong trinh trong diem_Bieu du thao QD von ho tro co MT 2 5 2" xfId="35067"/>
    <cellStyle name="2_NTHOC_BC cong trinh trong diem_Bieu du thao QD von ho tro co MT 2 6" xfId="35060"/>
    <cellStyle name="2_NTHOC_BC cong trinh trong diem_Bieu du thao QD von ho tro co MT 3" xfId="18749"/>
    <cellStyle name="2_NTHOC_BC cong trinh trong diem_Bieu du thao QD von ho tro co MT 3 2" xfId="18750"/>
    <cellStyle name="2_NTHOC_BC cong trinh trong diem_Bieu du thao QD von ho tro co MT 3 2 2" xfId="35069"/>
    <cellStyle name="2_NTHOC_BC cong trinh trong diem_Bieu du thao QD von ho tro co MT 3 3" xfId="18751"/>
    <cellStyle name="2_NTHOC_BC cong trinh trong diem_Bieu du thao QD von ho tro co MT 3 3 2" xfId="35070"/>
    <cellStyle name="2_NTHOC_BC cong trinh trong diem_Bieu du thao QD von ho tro co MT 3 4" xfId="18752"/>
    <cellStyle name="2_NTHOC_BC cong trinh trong diem_Bieu du thao QD von ho tro co MT 3 4 2" xfId="35071"/>
    <cellStyle name="2_NTHOC_BC cong trinh trong diem_Bieu du thao QD von ho tro co MT 3 5" xfId="35068"/>
    <cellStyle name="2_NTHOC_BC cong trinh trong diem_Bieu du thao QD von ho tro co MT 4" xfId="18753"/>
    <cellStyle name="2_NTHOC_BC cong trinh trong diem_Bieu du thao QD von ho tro co MT 4 2" xfId="35072"/>
    <cellStyle name="2_NTHOC_BC cong trinh trong diem_Bieu du thao QD von ho tro co MT 5" xfId="18754"/>
    <cellStyle name="2_NTHOC_BC cong trinh trong diem_Bieu du thao QD von ho tro co MT 5 2" xfId="35073"/>
    <cellStyle name="2_NTHOC_BC cong trinh trong diem_Bieu du thao QD von ho tro co MT 6" xfId="18755"/>
    <cellStyle name="2_NTHOC_BC cong trinh trong diem_Bieu du thao QD von ho tro co MT 6 2" xfId="35074"/>
    <cellStyle name="2_NTHOC_BC cong trinh trong diem_Bieu du thao QD von ho tro co MT 7" xfId="35059"/>
    <cellStyle name="2_NTHOC_BC cong trinh trong diem_Ke hoach 2012 (theo doi)" xfId="18756"/>
    <cellStyle name="2_NTHOC_BC cong trinh trong diem_Ke hoach 2012 (theo doi) 2" xfId="18757"/>
    <cellStyle name="2_NTHOC_BC cong trinh trong diem_Ke hoach 2012 (theo doi) 2 2" xfId="18758"/>
    <cellStyle name="2_NTHOC_BC cong trinh trong diem_Ke hoach 2012 (theo doi) 2 2 2" xfId="18759"/>
    <cellStyle name="2_NTHOC_BC cong trinh trong diem_Ke hoach 2012 (theo doi) 2 2 2 2" xfId="35078"/>
    <cellStyle name="2_NTHOC_BC cong trinh trong diem_Ke hoach 2012 (theo doi) 2 2 3" xfId="18760"/>
    <cellStyle name="2_NTHOC_BC cong trinh trong diem_Ke hoach 2012 (theo doi) 2 2 3 2" xfId="35079"/>
    <cellStyle name="2_NTHOC_BC cong trinh trong diem_Ke hoach 2012 (theo doi) 2 2 4" xfId="18761"/>
    <cellStyle name="2_NTHOC_BC cong trinh trong diem_Ke hoach 2012 (theo doi) 2 2 4 2" xfId="35080"/>
    <cellStyle name="2_NTHOC_BC cong trinh trong diem_Ke hoach 2012 (theo doi) 2 2 5" xfId="35077"/>
    <cellStyle name="2_NTHOC_BC cong trinh trong diem_Ke hoach 2012 (theo doi) 2 3" xfId="18762"/>
    <cellStyle name="2_NTHOC_BC cong trinh trong diem_Ke hoach 2012 (theo doi) 2 3 2" xfId="35081"/>
    <cellStyle name="2_NTHOC_BC cong trinh trong diem_Ke hoach 2012 (theo doi) 2 4" xfId="18763"/>
    <cellStyle name="2_NTHOC_BC cong trinh trong diem_Ke hoach 2012 (theo doi) 2 4 2" xfId="35082"/>
    <cellStyle name="2_NTHOC_BC cong trinh trong diem_Ke hoach 2012 (theo doi) 2 5" xfId="18764"/>
    <cellStyle name="2_NTHOC_BC cong trinh trong diem_Ke hoach 2012 (theo doi) 2 5 2" xfId="35083"/>
    <cellStyle name="2_NTHOC_BC cong trinh trong diem_Ke hoach 2012 (theo doi) 2 6" xfId="35076"/>
    <cellStyle name="2_NTHOC_BC cong trinh trong diem_Ke hoach 2012 (theo doi) 3" xfId="18765"/>
    <cellStyle name="2_NTHOC_BC cong trinh trong diem_Ke hoach 2012 (theo doi) 3 2" xfId="18766"/>
    <cellStyle name="2_NTHOC_BC cong trinh trong diem_Ke hoach 2012 (theo doi) 3 2 2" xfId="35085"/>
    <cellStyle name="2_NTHOC_BC cong trinh trong diem_Ke hoach 2012 (theo doi) 3 3" xfId="18767"/>
    <cellStyle name="2_NTHOC_BC cong trinh trong diem_Ke hoach 2012 (theo doi) 3 3 2" xfId="35086"/>
    <cellStyle name="2_NTHOC_BC cong trinh trong diem_Ke hoach 2012 (theo doi) 3 4" xfId="18768"/>
    <cellStyle name="2_NTHOC_BC cong trinh trong diem_Ke hoach 2012 (theo doi) 3 4 2" xfId="35087"/>
    <cellStyle name="2_NTHOC_BC cong trinh trong diem_Ke hoach 2012 (theo doi) 3 5" xfId="35084"/>
    <cellStyle name="2_NTHOC_BC cong trinh trong diem_Ke hoach 2012 (theo doi) 4" xfId="18769"/>
    <cellStyle name="2_NTHOC_BC cong trinh trong diem_Ke hoach 2012 (theo doi) 4 2" xfId="35088"/>
    <cellStyle name="2_NTHOC_BC cong trinh trong diem_Ke hoach 2012 (theo doi) 5" xfId="18770"/>
    <cellStyle name="2_NTHOC_BC cong trinh trong diem_Ke hoach 2012 (theo doi) 5 2" xfId="35089"/>
    <cellStyle name="2_NTHOC_BC cong trinh trong diem_Ke hoach 2012 (theo doi) 6" xfId="18771"/>
    <cellStyle name="2_NTHOC_BC cong trinh trong diem_Ke hoach 2012 (theo doi) 6 2" xfId="35090"/>
    <cellStyle name="2_NTHOC_BC cong trinh trong diem_Ke hoach 2012 (theo doi) 7" xfId="35075"/>
    <cellStyle name="2_NTHOC_BC cong trinh trong diem_Ke hoach 2012 theo doi (giai ngan 30.6.12)" xfId="18772"/>
    <cellStyle name="2_NTHOC_BC cong trinh trong diem_Ke hoach 2012 theo doi (giai ngan 30.6.12) 2" xfId="18773"/>
    <cellStyle name="2_NTHOC_BC cong trinh trong diem_Ke hoach 2012 theo doi (giai ngan 30.6.12) 2 2" xfId="18774"/>
    <cellStyle name="2_NTHOC_BC cong trinh trong diem_Ke hoach 2012 theo doi (giai ngan 30.6.12) 2 2 2" xfId="18775"/>
    <cellStyle name="2_NTHOC_BC cong trinh trong diem_Ke hoach 2012 theo doi (giai ngan 30.6.12) 2 2 2 2" xfId="35094"/>
    <cellStyle name="2_NTHOC_BC cong trinh trong diem_Ke hoach 2012 theo doi (giai ngan 30.6.12) 2 2 3" xfId="18776"/>
    <cellStyle name="2_NTHOC_BC cong trinh trong diem_Ke hoach 2012 theo doi (giai ngan 30.6.12) 2 2 3 2" xfId="35095"/>
    <cellStyle name="2_NTHOC_BC cong trinh trong diem_Ke hoach 2012 theo doi (giai ngan 30.6.12) 2 2 4" xfId="18777"/>
    <cellStyle name="2_NTHOC_BC cong trinh trong diem_Ke hoach 2012 theo doi (giai ngan 30.6.12) 2 2 4 2" xfId="35096"/>
    <cellStyle name="2_NTHOC_BC cong trinh trong diem_Ke hoach 2012 theo doi (giai ngan 30.6.12) 2 2 5" xfId="35093"/>
    <cellStyle name="2_NTHOC_BC cong trinh trong diem_Ke hoach 2012 theo doi (giai ngan 30.6.12) 2 3" xfId="18778"/>
    <cellStyle name="2_NTHOC_BC cong trinh trong diem_Ke hoach 2012 theo doi (giai ngan 30.6.12) 2 3 2" xfId="35097"/>
    <cellStyle name="2_NTHOC_BC cong trinh trong diem_Ke hoach 2012 theo doi (giai ngan 30.6.12) 2 4" xfId="18779"/>
    <cellStyle name="2_NTHOC_BC cong trinh trong diem_Ke hoach 2012 theo doi (giai ngan 30.6.12) 2 4 2" xfId="35098"/>
    <cellStyle name="2_NTHOC_BC cong trinh trong diem_Ke hoach 2012 theo doi (giai ngan 30.6.12) 2 5" xfId="18780"/>
    <cellStyle name="2_NTHOC_BC cong trinh trong diem_Ke hoach 2012 theo doi (giai ngan 30.6.12) 2 5 2" xfId="35099"/>
    <cellStyle name="2_NTHOC_BC cong trinh trong diem_Ke hoach 2012 theo doi (giai ngan 30.6.12) 2 6" xfId="35092"/>
    <cellStyle name="2_NTHOC_BC cong trinh trong diem_Ke hoach 2012 theo doi (giai ngan 30.6.12) 3" xfId="18781"/>
    <cellStyle name="2_NTHOC_BC cong trinh trong diem_Ke hoach 2012 theo doi (giai ngan 30.6.12) 3 2" xfId="18782"/>
    <cellStyle name="2_NTHOC_BC cong trinh trong diem_Ke hoach 2012 theo doi (giai ngan 30.6.12) 3 2 2" xfId="35101"/>
    <cellStyle name="2_NTHOC_BC cong trinh trong diem_Ke hoach 2012 theo doi (giai ngan 30.6.12) 3 3" xfId="18783"/>
    <cellStyle name="2_NTHOC_BC cong trinh trong diem_Ke hoach 2012 theo doi (giai ngan 30.6.12) 3 3 2" xfId="35102"/>
    <cellStyle name="2_NTHOC_BC cong trinh trong diem_Ke hoach 2012 theo doi (giai ngan 30.6.12) 3 4" xfId="18784"/>
    <cellStyle name="2_NTHOC_BC cong trinh trong diem_Ke hoach 2012 theo doi (giai ngan 30.6.12) 3 4 2" xfId="35103"/>
    <cellStyle name="2_NTHOC_BC cong trinh trong diem_Ke hoach 2012 theo doi (giai ngan 30.6.12) 3 5" xfId="35100"/>
    <cellStyle name="2_NTHOC_BC cong trinh trong diem_Ke hoach 2012 theo doi (giai ngan 30.6.12) 4" xfId="18785"/>
    <cellStyle name="2_NTHOC_BC cong trinh trong diem_Ke hoach 2012 theo doi (giai ngan 30.6.12) 4 2" xfId="35104"/>
    <cellStyle name="2_NTHOC_BC cong trinh trong diem_Ke hoach 2012 theo doi (giai ngan 30.6.12) 5" xfId="18786"/>
    <cellStyle name="2_NTHOC_BC cong trinh trong diem_Ke hoach 2012 theo doi (giai ngan 30.6.12) 5 2" xfId="35105"/>
    <cellStyle name="2_NTHOC_BC cong trinh trong diem_Ke hoach 2012 theo doi (giai ngan 30.6.12) 6" xfId="18787"/>
    <cellStyle name="2_NTHOC_BC cong trinh trong diem_Ke hoach 2012 theo doi (giai ngan 30.6.12) 6 2" xfId="35106"/>
    <cellStyle name="2_NTHOC_BC cong trinh trong diem_Ke hoach 2012 theo doi (giai ngan 30.6.12) 7" xfId="35091"/>
    <cellStyle name="2_NTHOC_BC von DTPT 6 thang 2012" xfId="18788"/>
    <cellStyle name="2_NTHOC_BC von DTPT 6 thang 2012 2" xfId="18789"/>
    <cellStyle name="2_NTHOC_BC von DTPT 6 thang 2012 2 2" xfId="18790"/>
    <cellStyle name="2_NTHOC_BC von DTPT 6 thang 2012 2 2 2" xfId="35109"/>
    <cellStyle name="2_NTHOC_BC von DTPT 6 thang 2012 2 3" xfId="18791"/>
    <cellStyle name="2_NTHOC_BC von DTPT 6 thang 2012 2 3 2" xfId="35110"/>
    <cellStyle name="2_NTHOC_BC von DTPT 6 thang 2012 2 4" xfId="18792"/>
    <cellStyle name="2_NTHOC_BC von DTPT 6 thang 2012 2 4 2" xfId="35111"/>
    <cellStyle name="2_NTHOC_BC von DTPT 6 thang 2012 2 5" xfId="35108"/>
    <cellStyle name="2_NTHOC_BC von DTPT 6 thang 2012 3" xfId="18793"/>
    <cellStyle name="2_NTHOC_BC von DTPT 6 thang 2012 3 2" xfId="35112"/>
    <cellStyle name="2_NTHOC_BC von DTPT 6 thang 2012 4" xfId="18794"/>
    <cellStyle name="2_NTHOC_BC von DTPT 6 thang 2012 4 2" xfId="35113"/>
    <cellStyle name="2_NTHOC_BC von DTPT 6 thang 2012 5" xfId="18795"/>
    <cellStyle name="2_NTHOC_BC von DTPT 6 thang 2012 5 2" xfId="35114"/>
    <cellStyle name="2_NTHOC_BC von DTPT 6 thang 2012 6" xfId="35107"/>
    <cellStyle name="2_NTHOC_Bieu 01 UB(hung)" xfId="18796"/>
    <cellStyle name="2_NTHOC_Bieu 01 UB(hung) 2" xfId="18797"/>
    <cellStyle name="2_NTHOC_Bieu 01 UB(hung) 2 2" xfId="18798"/>
    <cellStyle name="2_NTHOC_Bieu 01 UB(hung) 2 2 2" xfId="18799"/>
    <cellStyle name="2_NTHOC_Bieu 01 UB(hung) 2 2 2 2" xfId="35118"/>
    <cellStyle name="2_NTHOC_Bieu 01 UB(hung) 2 2 3" xfId="18800"/>
    <cellStyle name="2_NTHOC_Bieu 01 UB(hung) 2 2 3 2" xfId="35119"/>
    <cellStyle name="2_NTHOC_Bieu 01 UB(hung) 2 2 4" xfId="18801"/>
    <cellStyle name="2_NTHOC_Bieu 01 UB(hung) 2 2 4 2" xfId="35120"/>
    <cellStyle name="2_NTHOC_Bieu 01 UB(hung) 2 2 5" xfId="35117"/>
    <cellStyle name="2_NTHOC_Bieu 01 UB(hung) 2 3" xfId="18802"/>
    <cellStyle name="2_NTHOC_Bieu 01 UB(hung) 2 3 2" xfId="35121"/>
    <cellStyle name="2_NTHOC_Bieu 01 UB(hung) 2 4" xfId="18803"/>
    <cellStyle name="2_NTHOC_Bieu 01 UB(hung) 2 4 2" xfId="35122"/>
    <cellStyle name="2_NTHOC_Bieu 01 UB(hung) 2 5" xfId="18804"/>
    <cellStyle name="2_NTHOC_Bieu 01 UB(hung) 2 5 2" xfId="35123"/>
    <cellStyle name="2_NTHOC_Bieu 01 UB(hung) 2 6" xfId="35116"/>
    <cellStyle name="2_NTHOC_Bieu 01 UB(hung) 3" xfId="18805"/>
    <cellStyle name="2_NTHOC_Bieu 01 UB(hung) 3 2" xfId="18806"/>
    <cellStyle name="2_NTHOC_Bieu 01 UB(hung) 3 2 2" xfId="35125"/>
    <cellStyle name="2_NTHOC_Bieu 01 UB(hung) 3 3" xfId="18807"/>
    <cellStyle name="2_NTHOC_Bieu 01 UB(hung) 3 3 2" xfId="35126"/>
    <cellStyle name="2_NTHOC_Bieu 01 UB(hung) 3 4" xfId="18808"/>
    <cellStyle name="2_NTHOC_Bieu 01 UB(hung) 3 4 2" xfId="35127"/>
    <cellStyle name="2_NTHOC_Bieu 01 UB(hung) 3 5" xfId="35124"/>
    <cellStyle name="2_NTHOC_Bieu 01 UB(hung) 4" xfId="18809"/>
    <cellStyle name="2_NTHOC_Bieu 01 UB(hung) 4 2" xfId="35128"/>
    <cellStyle name="2_NTHOC_Bieu 01 UB(hung) 5" xfId="18810"/>
    <cellStyle name="2_NTHOC_Bieu 01 UB(hung) 5 2" xfId="35129"/>
    <cellStyle name="2_NTHOC_Bieu 01 UB(hung) 6" xfId="18811"/>
    <cellStyle name="2_NTHOC_Bieu 01 UB(hung) 6 2" xfId="35130"/>
    <cellStyle name="2_NTHOC_Bieu 01 UB(hung) 7" xfId="35115"/>
    <cellStyle name="2_NTHOC_Bieu du thao QD von ho tro co MT" xfId="18812"/>
    <cellStyle name="2_NTHOC_Bieu du thao QD von ho tro co MT 2" xfId="18813"/>
    <cellStyle name="2_NTHOC_Bieu du thao QD von ho tro co MT 2 2" xfId="18814"/>
    <cellStyle name="2_NTHOC_Bieu du thao QD von ho tro co MT 2 2 2" xfId="35133"/>
    <cellStyle name="2_NTHOC_Bieu du thao QD von ho tro co MT 2 3" xfId="18815"/>
    <cellStyle name="2_NTHOC_Bieu du thao QD von ho tro co MT 2 3 2" xfId="35134"/>
    <cellStyle name="2_NTHOC_Bieu du thao QD von ho tro co MT 2 4" xfId="18816"/>
    <cellStyle name="2_NTHOC_Bieu du thao QD von ho tro co MT 2 4 2" xfId="35135"/>
    <cellStyle name="2_NTHOC_Bieu du thao QD von ho tro co MT 2 5" xfId="35132"/>
    <cellStyle name="2_NTHOC_Bieu du thao QD von ho tro co MT 3" xfId="18817"/>
    <cellStyle name="2_NTHOC_Bieu du thao QD von ho tro co MT 3 2" xfId="35136"/>
    <cellStyle name="2_NTHOC_Bieu du thao QD von ho tro co MT 4" xfId="18818"/>
    <cellStyle name="2_NTHOC_Bieu du thao QD von ho tro co MT 4 2" xfId="35137"/>
    <cellStyle name="2_NTHOC_Bieu du thao QD von ho tro co MT 5" xfId="18819"/>
    <cellStyle name="2_NTHOC_Bieu du thao QD von ho tro co MT 5 2" xfId="35138"/>
    <cellStyle name="2_NTHOC_Bieu du thao QD von ho tro co MT 6" xfId="35131"/>
    <cellStyle name="2_NTHOC_Chi tieu 5 nam" xfId="18820"/>
    <cellStyle name="2_NTHOC_Chi tieu 5 nam 2" xfId="18821"/>
    <cellStyle name="2_NTHOC_Chi tieu 5 nam 2 2" xfId="18822"/>
    <cellStyle name="2_NTHOC_Chi tieu 5 nam 2 2 2" xfId="35141"/>
    <cellStyle name="2_NTHOC_Chi tieu 5 nam 2 3" xfId="18823"/>
    <cellStyle name="2_NTHOC_Chi tieu 5 nam 2 3 2" xfId="35142"/>
    <cellStyle name="2_NTHOC_Chi tieu 5 nam 2 4" xfId="18824"/>
    <cellStyle name="2_NTHOC_Chi tieu 5 nam 2 4 2" xfId="35143"/>
    <cellStyle name="2_NTHOC_Chi tieu 5 nam 2 5" xfId="35140"/>
    <cellStyle name="2_NTHOC_Chi tieu 5 nam 3" xfId="18825"/>
    <cellStyle name="2_NTHOC_Chi tieu 5 nam 3 2" xfId="35144"/>
    <cellStyle name="2_NTHOC_Chi tieu 5 nam 4" xfId="18826"/>
    <cellStyle name="2_NTHOC_Chi tieu 5 nam 4 2" xfId="35145"/>
    <cellStyle name="2_NTHOC_Chi tieu 5 nam 5" xfId="18827"/>
    <cellStyle name="2_NTHOC_Chi tieu 5 nam 5 2" xfId="35146"/>
    <cellStyle name="2_NTHOC_Chi tieu 5 nam 6" xfId="35139"/>
    <cellStyle name="2_NTHOC_Chi tieu 5 nam_BC cong trinh trong diem" xfId="18828"/>
    <cellStyle name="2_NTHOC_Chi tieu 5 nam_BC cong trinh trong diem 2" xfId="18829"/>
    <cellStyle name="2_NTHOC_Chi tieu 5 nam_BC cong trinh trong diem 2 2" xfId="18830"/>
    <cellStyle name="2_NTHOC_Chi tieu 5 nam_BC cong trinh trong diem 2 2 2" xfId="35149"/>
    <cellStyle name="2_NTHOC_Chi tieu 5 nam_BC cong trinh trong diem 2 3" xfId="18831"/>
    <cellStyle name="2_NTHOC_Chi tieu 5 nam_BC cong trinh trong diem 2 3 2" xfId="35150"/>
    <cellStyle name="2_NTHOC_Chi tieu 5 nam_BC cong trinh trong diem 2 4" xfId="18832"/>
    <cellStyle name="2_NTHOC_Chi tieu 5 nam_BC cong trinh trong diem 2 4 2" xfId="35151"/>
    <cellStyle name="2_NTHOC_Chi tieu 5 nam_BC cong trinh trong diem 2 5" xfId="35148"/>
    <cellStyle name="2_NTHOC_Chi tieu 5 nam_BC cong trinh trong diem 3" xfId="18833"/>
    <cellStyle name="2_NTHOC_Chi tieu 5 nam_BC cong trinh trong diem 3 2" xfId="35152"/>
    <cellStyle name="2_NTHOC_Chi tieu 5 nam_BC cong trinh trong diem 4" xfId="18834"/>
    <cellStyle name="2_NTHOC_Chi tieu 5 nam_BC cong trinh trong diem 4 2" xfId="35153"/>
    <cellStyle name="2_NTHOC_Chi tieu 5 nam_BC cong trinh trong diem 5" xfId="18835"/>
    <cellStyle name="2_NTHOC_Chi tieu 5 nam_BC cong trinh trong diem 5 2" xfId="35154"/>
    <cellStyle name="2_NTHOC_Chi tieu 5 nam_BC cong trinh trong diem 6" xfId="35147"/>
    <cellStyle name="2_NTHOC_Chi tieu 5 nam_BC cong trinh trong diem_BC von DTPT 6 thang 2012" xfId="18836"/>
    <cellStyle name="2_NTHOC_Chi tieu 5 nam_BC cong trinh trong diem_BC von DTPT 6 thang 2012 2" xfId="18837"/>
    <cellStyle name="2_NTHOC_Chi tieu 5 nam_BC cong trinh trong diem_BC von DTPT 6 thang 2012 2 2" xfId="18838"/>
    <cellStyle name="2_NTHOC_Chi tieu 5 nam_BC cong trinh trong diem_BC von DTPT 6 thang 2012 2 2 2" xfId="35157"/>
    <cellStyle name="2_NTHOC_Chi tieu 5 nam_BC cong trinh trong diem_BC von DTPT 6 thang 2012 2 3" xfId="18839"/>
    <cellStyle name="2_NTHOC_Chi tieu 5 nam_BC cong trinh trong diem_BC von DTPT 6 thang 2012 2 3 2" xfId="35158"/>
    <cellStyle name="2_NTHOC_Chi tieu 5 nam_BC cong trinh trong diem_BC von DTPT 6 thang 2012 2 4" xfId="18840"/>
    <cellStyle name="2_NTHOC_Chi tieu 5 nam_BC cong trinh trong diem_BC von DTPT 6 thang 2012 2 4 2" xfId="35159"/>
    <cellStyle name="2_NTHOC_Chi tieu 5 nam_BC cong trinh trong diem_BC von DTPT 6 thang 2012 2 5" xfId="35156"/>
    <cellStyle name="2_NTHOC_Chi tieu 5 nam_BC cong trinh trong diem_BC von DTPT 6 thang 2012 3" xfId="18841"/>
    <cellStyle name="2_NTHOC_Chi tieu 5 nam_BC cong trinh trong diem_BC von DTPT 6 thang 2012 3 2" xfId="35160"/>
    <cellStyle name="2_NTHOC_Chi tieu 5 nam_BC cong trinh trong diem_BC von DTPT 6 thang 2012 4" xfId="18842"/>
    <cellStyle name="2_NTHOC_Chi tieu 5 nam_BC cong trinh trong diem_BC von DTPT 6 thang 2012 4 2" xfId="35161"/>
    <cellStyle name="2_NTHOC_Chi tieu 5 nam_BC cong trinh trong diem_BC von DTPT 6 thang 2012 5" xfId="18843"/>
    <cellStyle name="2_NTHOC_Chi tieu 5 nam_BC cong trinh trong diem_BC von DTPT 6 thang 2012 5 2" xfId="35162"/>
    <cellStyle name="2_NTHOC_Chi tieu 5 nam_BC cong trinh trong diem_BC von DTPT 6 thang 2012 6" xfId="35155"/>
    <cellStyle name="2_NTHOC_Chi tieu 5 nam_BC cong trinh trong diem_Bieu du thao QD von ho tro co MT" xfId="18844"/>
    <cellStyle name="2_NTHOC_Chi tieu 5 nam_BC cong trinh trong diem_Bieu du thao QD von ho tro co MT 2" xfId="18845"/>
    <cellStyle name="2_NTHOC_Chi tieu 5 nam_BC cong trinh trong diem_Bieu du thao QD von ho tro co MT 2 2" xfId="18846"/>
    <cellStyle name="2_NTHOC_Chi tieu 5 nam_BC cong trinh trong diem_Bieu du thao QD von ho tro co MT 2 2 2" xfId="35165"/>
    <cellStyle name="2_NTHOC_Chi tieu 5 nam_BC cong trinh trong diem_Bieu du thao QD von ho tro co MT 2 3" xfId="18847"/>
    <cellStyle name="2_NTHOC_Chi tieu 5 nam_BC cong trinh trong diem_Bieu du thao QD von ho tro co MT 2 3 2" xfId="35166"/>
    <cellStyle name="2_NTHOC_Chi tieu 5 nam_BC cong trinh trong diem_Bieu du thao QD von ho tro co MT 2 4" xfId="18848"/>
    <cellStyle name="2_NTHOC_Chi tieu 5 nam_BC cong trinh trong diem_Bieu du thao QD von ho tro co MT 2 4 2" xfId="35167"/>
    <cellStyle name="2_NTHOC_Chi tieu 5 nam_BC cong trinh trong diem_Bieu du thao QD von ho tro co MT 2 5" xfId="35164"/>
    <cellStyle name="2_NTHOC_Chi tieu 5 nam_BC cong trinh trong diem_Bieu du thao QD von ho tro co MT 3" xfId="18849"/>
    <cellStyle name="2_NTHOC_Chi tieu 5 nam_BC cong trinh trong diem_Bieu du thao QD von ho tro co MT 3 2" xfId="35168"/>
    <cellStyle name="2_NTHOC_Chi tieu 5 nam_BC cong trinh trong diem_Bieu du thao QD von ho tro co MT 4" xfId="18850"/>
    <cellStyle name="2_NTHOC_Chi tieu 5 nam_BC cong trinh trong diem_Bieu du thao QD von ho tro co MT 4 2" xfId="35169"/>
    <cellStyle name="2_NTHOC_Chi tieu 5 nam_BC cong trinh trong diem_Bieu du thao QD von ho tro co MT 5" xfId="18851"/>
    <cellStyle name="2_NTHOC_Chi tieu 5 nam_BC cong trinh trong diem_Bieu du thao QD von ho tro co MT 5 2" xfId="35170"/>
    <cellStyle name="2_NTHOC_Chi tieu 5 nam_BC cong trinh trong diem_Bieu du thao QD von ho tro co MT 6" xfId="35163"/>
    <cellStyle name="2_NTHOC_Chi tieu 5 nam_BC cong trinh trong diem_Ke hoach 2012 (theo doi)" xfId="18852"/>
    <cellStyle name="2_NTHOC_Chi tieu 5 nam_BC cong trinh trong diem_Ke hoach 2012 (theo doi) 2" xfId="18853"/>
    <cellStyle name="2_NTHOC_Chi tieu 5 nam_BC cong trinh trong diem_Ke hoach 2012 (theo doi) 2 2" xfId="18854"/>
    <cellStyle name="2_NTHOC_Chi tieu 5 nam_BC cong trinh trong diem_Ke hoach 2012 (theo doi) 2 2 2" xfId="35173"/>
    <cellStyle name="2_NTHOC_Chi tieu 5 nam_BC cong trinh trong diem_Ke hoach 2012 (theo doi) 2 3" xfId="18855"/>
    <cellStyle name="2_NTHOC_Chi tieu 5 nam_BC cong trinh trong diem_Ke hoach 2012 (theo doi) 2 3 2" xfId="35174"/>
    <cellStyle name="2_NTHOC_Chi tieu 5 nam_BC cong trinh trong diem_Ke hoach 2012 (theo doi) 2 4" xfId="18856"/>
    <cellStyle name="2_NTHOC_Chi tieu 5 nam_BC cong trinh trong diem_Ke hoach 2012 (theo doi) 2 4 2" xfId="35175"/>
    <cellStyle name="2_NTHOC_Chi tieu 5 nam_BC cong trinh trong diem_Ke hoach 2012 (theo doi) 2 5" xfId="35172"/>
    <cellStyle name="2_NTHOC_Chi tieu 5 nam_BC cong trinh trong diem_Ke hoach 2012 (theo doi) 3" xfId="18857"/>
    <cellStyle name="2_NTHOC_Chi tieu 5 nam_BC cong trinh trong diem_Ke hoach 2012 (theo doi) 3 2" xfId="35176"/>
    <cellStyle name="2_NTHOC_Chi tieu 5 nam_BC cong trinh trong diem_Ke hoach 2012 (theo doi) 4" xfId="18858"/>
    <cellStyle name="2_NTHOC_Chi tieu 5 nam_BC cong trinh trong diem_Ke hoach 2012 (theo doi) 4 2" xfId="35177"/>
    <cellStyle name="2_NTHOC_Chi tieu 5 nam_BC cong trinh trong diem_Ke hoach 2012 (theo doi) 5" xfId="18859"/>
    <cellStyle name="2_NTHOC_Chi tieu 5 nam_BC cong trinh trong diem_Ke hoach 2012 (theo doi) 5 2" xfId="35178"/>
    <cellStyle name="2_NTHOC_Chi tieu 5 nam_BC cong trinh trong diem_Ke hoach 2012 (theo doi) 6" xfId="35171"/>
    <cellStyle name="2_NTHOC_Chi tieu 5 nam_BC cong trinh trong diem_Ke hoach 2012 theo doi (giai ngan 30.6.12)" xfId="18860"/>
    <cellStyle name="2_NTHOC_Chi tieu 5 nam_BC cong trinh trong diem_Ke hoach 2012 theo doi (giai ngan 30.6.12) 2" xfId="18861"/>
    <cellStyle name="2_NTHOC_Chi tieu 5 nam_BC cong trinh trong diem_Ke hoach 2012 theo doi (giai ngan 30.6.12) 2 2" xfId="18862"/>
    <cellStyle name="2_NTHOC_Chi tieu 5 nam_BC cong trinh trong diem_Ke hoach 2012 theo doi (giai ngan 30.6.12) 2 2 2" xfId="35181"/>
    <cellStyle name="2_NTHOC_Chi tieu 5 nam_BC cong trinh trong diem_Ke hoach 2012 theo doi (giai ngan 30.6.12) 2 3" xfId="18863"/>
    <cellStyle name="2_NTHOC_Chi tieu 5 nam_BC cong trinh trong diem_Ke hoach 2012 theo doi (giai ngan 30.6.12) 2 3 2" xfId="35182"/>
    <cellStyle name="2_NTHOC_Chi tieu 5 nam_BC cong trinh trong diem_Ke hoach 2012 theo doi (giai ngan 30.6.12) 2 4" xfId="18864"/>
    <cellStyle name="2_NTHOC_Chi tieu 5 nam_BC cong trinh trong diem_Ke hoach 2012 theo doi (giai ngan 30.6.12) 2 4 2" xfId="35183"/>
    <cellStyle name="2_NTHOC_Chi tieu 5 nam_BC cong trinh trong diem_Ke hoach 2012 theo doi (giai ngan 30.6.12) 2 5" xfId="35180"/>
    <cellStyle name="2_NTHOC_Chi tieu 5 nam_BC cong trinh trong diem_Ke hoach 2012 theo doi (giai ngan 30.6.12) 3" xfId="18865"/>
    <cellStyle name="2_NTHOC_Chi tieu 5 nam_BC cong trinh trong diem_Ke hoach 2012 theo doi (giai ngan 30.6.12) 3 2" xfId="35184"/>
    <cellStyle name="2_NTHOC_Chi tieu 5 nam_BC cong trinh trong diem_Ke hoach 2012 theo doi (giai ngan 30.6.12) 4" xfId="18866"/>
    <cellStyle name="2_NTHOC_Chi tieu 5 nam_BC cong trinh trong diem_Ke hoach 2012 theo doi (giai ngan 30.6.12) 4 2" xfId="35185"/>
    <cellStyle name="2_NTHOC_Chi tieu 5 nam_BC cong trinh trong diem_Ke hoach 2012 theo doi (giai ngan 30.6.12) 5" xfId="18867"/>
    <cellStyle name="2_NTHOC_Chi tieu 5 nam_BC cong trinh trong diem_Ke hoach 2012 theo doi (giai ngan 30.6.12) 5 2" xfId="35186"/>
    <cellStyle name="2_NTHOC_Chi tieu 5 nam_BC cong trinh trong diem_Ke hoach 2012 theo doi (giai ngan 30.6.12) 6" xfId="35179"/>
    <cellStyle name="2_NTHOC_Chi tieu 5 nam_BC von DTPT 6 thang 2012" xfId="18868"/>
    <cellStyle name="2_NTHOC_Chi tieu 5 nam_BC von DTPT 6 thang 2012 2" xfId="18869"/>
    <cellStyle name="2_NTHOC_Chi tieu 5 nam_BC von DTPT 6 thang 2012 2 2" xfId="18870"/>
    <cellStyle name="2_NTHOC_Chi tieu 5 nam_BC von DTPT 6 thang 2012 2 2 2" xfId="35189"/>
    <cellStyle name="2_NTHOC_Chi tieu 5 nam_BC von DTPT 6 thang 2012 2 3" xfId="18871"/>
    <cellStyle name="2_NTHOC_Chi tieu 5 nam_BC von DTPT 6 thang 2012 2 3 2" xfId="35190"/>
    <cellStyle name="2_NTHOC_Chi tieu 5 nam_BC von DTPT 6 thang 2012 2 4" xfId="18872"/>
    <cellStyle name="2_NTHOC_Chi tieu 5 nam_BC von DTPT 6 thang 2012 2 4 2" xfId="35191"/>
    <cellStyle name="2_NTHOC_Chi tieu 5 nam_BC von DTPT 6 thang 2012 2 5" xfId="35188"/>
    <cellStyle name="2_NTHOC_Chi tieu 5 nam_BC von DTPT 6 thang 2012 3" xfId="18873"/>
    <cellStyle name="2_NTHOC_Chi tieu 5 nam_BC von DTPT 6 thang 2012 3 2" xfId="35192"/>
    <cellStyle name="2_NTHOC_Chi tieu 5 nam_BC von DTPT 6 thang 2012 4" xfId="18874"/>
    <cellStyle name="2_NTHOC_Chi tieu 5 nam_BC von DTPT 6 thang 2012 4 2" xfId="35193"/>
    <cellStyle name="2_NTHOC_Chi tieu 5 nam_BC von DTPT 6 thang 2012 5" xfId="18875"/>
    <cellStyle name="2_NTHOC_Chi tieu 5 nam_BC von DTPT 6 thang 2012 5 2" xfId="35194"/>
    <cellStyle name="2_NTHOC_Chi tieu 5 nam_BC von DTPT 6 thang 2012 6" xfId="35187"/>
    <cellStyle name="2_NTHOC_Chi tieu 5 nam_Bieu du thao QD von ho tro co MT" xfId="18876"/>
    <cellStyle name="2_NTHOC_Chi tieu 5 nam_Bieu du thao QD von ho tro co MT 2" xfId="18877"/>
    <cellStyle name="2_NTHOC_Chi tieu 5 nam_Bieu du thao QD von ho tro co MT 2 2" xfId="18878"/>
    <cellStyle name="2_NTHOC_Chi tieu 5 nam_Bieu du thao QD von ho tro co MT 2 2 2" xfId="35197"/>
    <cellStyle name="2_NTHOC_Chi tieu 5 nam_Bieu du thao QD von ho tro co MT 2 3" xfId="18879"/>
    <cellStyle name="2_NTHOC_Chi tieu 5 nam_Bieu du thao QD von ho tro co MT 2 3 2" xfId="35198"/>
    <cellStyle name="2_NTHOC_Chi tieu 5 nam_Bieu du thao QD von ho tro co MT 2 4" xfId="18880"/>
    <cellStyle name="2_NTHOC_Chi tieu 5 nam_Bieu du thao QD von ho tro co MT 2 4 2" xfId="35199"/>
    <cellStyle name="2_NTHOC_Chi tieu 5 nam_Bieu du thao QD von ho tro co MT 2 5" xfId="35196"/>
    <cellStyle name="2_NTHOC_Chi tieu 5 nam_Bieu du thao QD von ho tro co MT 3" xfId="18881"/>
    <cellStyle name="2_NTHOC_Chi tieu 5 nam_Bieu du thao QD von ho tro co MT 3 2" xfId="35200"/>
    <cellStyle name="2_NTHOC_Chi tieu 5 nam_Bieu du thao QD von ho tro co MT 4" xfId="18882"/>
    <cellStyle name="2_NTHOC_Chi tieu 5 nam_Bieu du thao QD von ho tro co MT 4 2" xfId="35201"/>
    <cellStyle name="2_NTHOC_Chi tieu 5 nam_Bieu du thao QD von ho tro co MT 5" xfId="18883"/>
    <cellStyle name="2_NTHOC_Chi tieu 5 nam_Bieu du thao QD von ho tro co MT 5 2" xfId="35202"/>
    <cellStyle name="2_NTHOC_Chi tieu 5 nam_Bieu du thao QD von ho tro co MT 6" xfId="35195"/>
    <cellStyle name="2_NTHOC_Chi tieu 5 nam_Ke hoach 2012 (theo doi)" xfId="18884"/>
    <cellStyle name="2_NTHOC_Chi tieu 5 nam_Ke hoach 2012 (theo doi) 2" xfId="18885"/>
    <cellStyle name="2_NTHOC_Chi tieu 5 nam_Ke hoach 2012 (theo doi) 2 2" xfId="18886"/>
    <cellStyle name="2_NTHOC_Chi tieu 5 nam_Ke hoach 2012 (theo doi) 2 2 2" xfId="35205"/>
    <cellStyle name="2_NTHOC_Chi tieu 5 nam_Ke hoach 2012 (theo doi) 2 3" xfId="18887"/>
    <cellStyle name="2_NTHOC_Chi tieu 5 nam_Ke hoach 2012 (theo doi) 2 3 2" xfId="35206"/>
    <cellStyle name="2_NTHOC_Chi tieu 5 nam_Ke hoach 2012 (theo doi) 2 4" xfId="18888"/>
    <cellStyle name="2_NTHOC_Chi tieu 5 nam_Ke hoach 2012 (theo doi) 2 4 2" xfId="35207"/>
    <cellStyle name="2_NTHOC_Chi tieu 5 nam_Ke hoach 2012 (theo doi) 2 5" xfId="35204"/>
    <cellStyle name="2_NTHOC_Chi tieu 5 nam_Ke hoach 2012 (theo doi) 3" xfId="18889"/>
    <cellStyle name="2_NTHOC_Chi tieu 5 nam_Ke hoach 2012 (theo doi) 3 2" xfId="35208"/>
    <cellStyle name="2_NTHOC_Chi tieu 5 nam_Ke hoach 2012 (theo doi) 4" xfId="18890"/>
    <cellStyle name="2_NTHOC_Chi tieu 5 nam_Ke hoach 2012 (theo doi) 4 2" xfId="35209"/>
    <cellStyle name="2_NTHOC_Chi tieu 5 nam_Ke hoach 2012 (theo doi) 5" xfId="18891"/>
    <cellStyle name="2_NTHOC_Chi tieu 5 nam_Ke hoach 2012 (theo doi) 5 2" xfId="35210"/>
    <cellStyle name="2_NTHOC_Chi tieu 5 nam_Ke hoach 2012 (theo doi) 6" xfId="35203"/>
    <cellStyle name="2_NTHOC_Chi tieu 5 nam_Ke hoach 2012 theo doi (giai ngan 30.6.12)" xfId="18892"/>
    <cellStyle name="2_NTHOC_Chi tieu 5 nam_Ke hoach 2012 theo doi (giai ngan 30.6.12) 2" xfId="18893"/>
    <cellStyle name="2_NTHOC_Chi tieu 5 nam_Ke hoach 2012 theo doi (giai ngan 30.6.12) 2 2" xfId="18894"/>
    <cellStyle name="2_NTHOC_Chi tieu 5 nam_Ke hoach 2012 theo doi (giai ngan 30.6.12) 2 2 2" xfId="35213"/>
    <cellStyle name="2_NTHOC_Chi tieu 5 nam_Ke hoach 2012 theo doi (giai ngan 30.6.12) 2 3" xfId="18895"/>
    <cellStyle name="2_NTHOC_Chi tieu 5 nam_Ke hoach 2012 theo doi (giai ngan 30.6.12) 2 3 2" xfId="35214"/>
    <cellStyle name="2_NTHOC_Chi tieu 5 nam_Ke hoach 2012 theo doi (giai ngan 30.6.12) 2 4" xfId="18896"/>
    <cellStyle name="2_NTHOC_Chi tieu 5 nam_Ke hoach 2012 theo doi (giai ngan 30.6.12) 2 4 2" xfId="35215"/>
    <cellStyle name="2_NTHOC_Chi tieu 5 nam_Ke hoach 2012 theo doi (giai ngan 30.6.12) 2 5" xfId="35212"/>
    <cellStyle name="2_NTHOC_Chi tieu 5 nam_Ke hoach 2012 theo doi (giai ngan 30.6.12) 3" xfId="18897"/>
    <cellStyle name="2_NTHOC_Chi tieu 5 nam_Ke hoach 2012 theo doi (giai ngan 30.6.12) 3 2" xfId="35216"/>
    <cellStyle name="2_NTHOC_Chi tieu 5 nam_Ke hoach 2012 theo doi (giai ngan 30.6.12) 4" xfId="18898"/>
    <cellStyle name="2_NTHOC_Chi tieu 5 nam_Ke hoach 2012 theo doi (giai ngan 30.6.12) 4 2" xfId="35217"/>
    <cellStyle name="2_NTHOC_Chi tieu 5 nam_Ke hoach 2012 theo doi (giai ngan 30.6.12) 5" xfId="18899"/>
    <cellStyle name="2_NTHOC_Chi tieu 5 nam_Ke hoach 2012 theo doi (giai ngan 30.6.12) 5 2" xfId="35218"/>
    <cellStyle name="2_NTHOC_Chi tieu 5 nam_Ke hoach 2012 theo doi (giai ngan 30.6.12) 6" xfId="35211"/>
    <cellStyle name="2_NTHOC_Chi tieu 5 nam_pvhung.skhdt 20117113152041 Danh muc cong trinh trong diem" xfId="18900"/>
    <cellStyle name="2_NTHOC_Chi tieu 5 nam_pvhung.skhdt 20117113152041 Danh muc cong trinh trong diem 2" xfId="18901"/>
    <cellStyle name="2_NTHOC_Chi tieu 5 nam_pvhung.skhdt 20117113152041 Danh muc cong trinh trong diem 2 2" xfId="18902"/>
    <cellStyle name="2_NTHOC_Chi tieu 5 nam_pvhung.skhdt 20117113152041 Danh muc cong trinh trong diem 2 2 2" xfId="35221"/>
    <cellStyle name="2_NTHOC_Chi tieu 5 nam_pvhung.skhdt 20117113152041 Danh muc cong trinh trong diem 2 3" xfId="18903"/>
    <cellStyle name="2_NTHOC_Chi tieu 5 nam_pvhung.skhdt 20117113152041 Danh muc cong trinh trong diem 2 3 2" xfId="35222"/>
    <cellStyle name="2_NTHOC_Chi tieu 5 nam_pvhung.skhdt 20117113152041 Danh muc cong trinh trong diem 2 4" xfId="18904"/>
    <cellStyle name="2_NTHOC_Chi tieu 5 nam_pvhung.skhdt 20117113152041 Danh muc cong trinh trong diem 2 4 2" xfId="35223"/>
    <cellStyle name="2_NTHOC_Chi tieu 5 nam_pvhung.skhdt 20117113152041 Danh muc cong trinh trong diem 2 5" xfId="35220"/>
    <cellStyle name="2_NTHOC_Chi tieu 5 nam_pvhung.skhdt 20117113152041 Danh muc cong trinh trong diem 3" xfId="18905"/>
    <cellStyle name="2_NTHOC_Chi tieu 5 nam_pvhung.skhdt 20117113152041 Danh muc cong trinh trong diem 3 2" xfId="35224"/>
    <cellStyle name="2_NTHOC_Chi tieu 5 nam_pvhung.skhdt 20117113152041 Danh muc cong trinh trong diem 4" xfId="18906"/>
    <cellStyle name="2_NTHOC_Chi tieu 5 nam_pvhung.skhdt 20117113152041 Danh muc cong trinh trong diem 4 2" xfId="35225"/>
    <cellStyle name="2_NTHOC_Chi tieu 5 nam_pvhung.skhdt 20117113152041 Danh muc cong trinh trong diem 5" xfId="18907"/>
    <cellStyle name="2_NTHOC_Chi tieu 5 nam_pvhung.skhdt 20117113152041 Danh muc cong trinh trong diem 5 2" xfId="35226"/>
    <cellStyle name="2_NTHOC_Chi tieu 5 nam_pvhung.skhdt 20117113152041 Danh muc cong trinh trong diem 6" xfId="35219"/>
    <cellStyle name="2_NTHOC_Chi tieu 5 nam_pvhung.skhdt 20117113152041 Danh muc cong trinh trong diem_BC von DTPT 6 thang 2012" xfId="18908"/>
    <cellStyle name="2_NTHOC_Chi tieu 5 nam_pvhung.skhdt 20117113152041 Danh muc cong trinh trong diem_BC von DTPT 6 thang 2012 2" xfId="18909"/>
    <cellStyle name="2_NTHOC_Chi tieu 5 nam_pvhung.skhdt 20117113152041 Danh muc cong trinh trong diem_BC von DTPT 6 thang 2012 2 2" xfId="18910"/>
    <cellStyle name="2_NTHOC_Chi tieu 5 nam_pvhung.skhdt 20117113152041 Danh muc cong trinh trong diem_BC von DTPT 6 thang 2012 2 2 2" xfId="35229"/>
    <cellStyle name="2_NTHOC_Chi tieu 5 nam_pvhung.skhdt 20117113152041 Danh muc cong trinh trong diem_BC von DTPT 6 thang 2012 2 3" xfId="18911"/>
    <cellStyle name="2_NTHOC_Chi tieu 5 nam_pvhung.skhdt 20117113152041 Danh muc cong trinh trong diem_BC von DTPT 6 thang 2012 2 3 2" xfId="35230"/>
    <cellStyle name="2_NTHOC_Chi tieu 5 nam_pvhung.skhdt 20117113152041 Danh muc cong trinh trong diem_BC von DTPT 6 thang 2012 2 4" xfId="18912"/>
    <cellStyle name="2_NTHOC_Chi tieu 5 nam_pvhung.skhdt 20117113152041 Danh muc cong trinh trong diem_BC von DTPT 6 thang 2012 2 4 2" xfId="35231"/>
    <cellStyle name="2_NTHOC_Chi tieu 5 nam_pvhung.skhdt 20117113152041 Danh muc cong trinh trong diem_BC von DTPT 6 thang 2012 2 5" xfId="35228"/>
    <cellStyle name="2_NTHOC_Chi tieu 5 nam_pvhung.skhdt 20117113152041 Danh muc cong trinh trong diem_BC von DTPT 6 thang 2012 3" xfId="18913"/>
    <cellStyle name="2_NTHOC_Chi tieu 5 nam_pvhung.skhdt 20117113152041 Danh muc cong trinh trong diem_BC von DTPT 6 thang 2012 3 2" xfId="35232"/>
    <cellStyle name="2_NTHOC_Chi tieu 5 nam_pvhung.skhdt 20117113152041 Danh muc cong trinh trong diem_BC von DTPT 6 thang 2012 4" xfId="18914"/>
    <cellStyle name="2_NTHOC_Chi tieu 5 nam_pvhung.skhdt 20117113152041 Danh muc cong trinh trong diem_BC von DTPT 6 thang 2012 4 2" xfId="35233"/>
    <cellStyle name="2_NTHOC_Chi tieu 5 nam_pvhung.skhdt 20117113152041 Danh muc cong trinh trong diem_BC von DTPT 6 thang 2012 5" xfId="18915"/>
    <cellStyle name="2_NTHOC_Chi tieu 5 nam_pvhung.skhdt 20117113152041 Danh muc cong trinh trong diem_BC von DTPT 6 thang 2012 5 2" xfId="35234"/>
    <cellStyle name="2_NTHOC_Chi tieu 5 nam_pvhung.skhdt 20117113152041 Danh muc cong trinh trong diem_BC von DTPT 6 thang 2012 6" xfId="35227"/>
    <cellStyle name="2_NTHOC_Chi tieu 5 nam_pvhung.skhdt 20117113152041 Danh muc cong trinh trong diem_Bieu du thao QD von ho tro co MT" xfId="18916"/>
    <cellStyle name="2_NTHOC_Chi tieu 5 nam_pvhung.skhdt 20117113152041 Danh muc cong trinh trong diem_Bieu du thao QD von ho tro co MT 2" xfId="18917"/>
    <cellStyle name="2_NTHOC_Chi tieu 5 nam_pvhung.skhdt 20117113152041 Danh muc cong trinh trong diem_Bieu du thao QD von ho tro co MT 2 2" xfId="18918"/>
    <cellStyle name="2_NTHOC_Chi tieu 5 nam_pvhung.skhdt 20117113152041 Danh muc cong trinh trong diem_Bieu du thao QD von ho tro co MT 2 2 2" xfId="35237"/>
    <cellStyle name="2_NTHOC_Chi tieu 5 nam_pvhung.skhdt 20117113152041 Danh muc cong trinh trong diem_Bieu du thao QD von ho tro co MT 2 3" xfId="18919"/>
    <cellStyle name="2_NTHOC_Chi tieu 5 nam_pvhung.skhdt 20117113152041 Danh muc cong trinh trong diem_Bieu du thao QD von ho tro co MT 2 3 2" xfId="35238"/>
    <cellStyle name="2_NTHOC_Chi tieu 5 nam_pvhung.skhdt 20117113152041 Danh muc cong trinh trong diem_Bieu du thao QD von ho tro co MT 2 4" xfId="18920"/>
    <cellStyle name="2_NTHOC_Chi tieu 5 nam_pvhung.skhdt 20117113152041 Danh muc cong trinh trong diem_Bieu du thao QD von ho tro co MT 2 4 2" xfId="35239"/>
    <cellStyle name="2_NTHOC_Chi tieu 5 nam_pvhung.skhdt 20117113152041 Danh muc cong trinh trong diem_Bieu du thao QD von ho tro co MT 2 5" xfId="35236"/>
    <cellStyle name="2_NTHOC_Chi tieu 5 nam_pvhung.skhdt 20117113152041 Danh muc cong trinh trong diem_Bieu du thao QD von ho tro co MT 3" xfId="18921"/>
    <cellStyle name="2_NTHOC_Chi tieu 5 nam_pvhung.skhdt 20117113152041 Danh muc cong trinh trong diem_Bieu du thao QD von ho tro co MT 3 2" xfId="35240"/>
    <cellStyle name="2_NTHOC_Chi tieu 5 nam_pvhung.skhdt 20117113152041 Danh muc cong trinh trong diem_Bieu du thao QD von ho tro co MT 4" xfId="18922"/>
    <cellStyle name="2_NTHOC_Chi tieu 5 nam_pvhung.skhdt 20117113152041 Danh muc cong trinh trong diem_Bieu du thao QD von ho tro co MT 4 2" xfId="35241"/>
    <cellStyle name="2_NTHOC_Chi tieu 5 nam_pvhung.skhdt 20117113152041 Danh muc cong trinh trong diem_Bieu du thao QD von ho tro co MT 5" xfId="18923"/>
    <cellStyle name="2_NTHOC_Chi tieu 5 nam_pvhung.skhdt 20117113152041 Danh muc cong trinh trong diem_Bieu du thao QD von ho tro co MT 5 2" xfId="35242"/>
    <cellStyle name="2_NTHOC_Chi tieu 5 nam_pvhung.skhdt 20117113152041 Danh muc cong trinh trong diem_Bieu du thao QD von ho tro co MT 6" xfId="35235"/>
    <cellStyle name="2_NTHOC_Chi tieu 5 nam_pvhung.skhdt 20117113152041 Danh muc cong trinh trong diem_Ke hoach 2012 (theo doi)" xfId="18924"/>
    <cellStyle name="2_NTHOC_Chi tieu 5 nam_pvhung.skhdt 20117113152041 Danh muc cong trinh trong diem_Ke hoach 2012 (theo doi) 2" xfId="18925"/>
    <cellStyle name="2_NTHOC_Chi tieu 5 nam_pvhung.skhdt 20117113152041 Danh muc cong trinh trong diem_Ke hoach 2012 (theo doi) 2 2" xfId="18926"/>
    <cellStyle name="2_NTHOC_Chi tieu 5 nam_pvhung.skhdt 20117113152041 Danh muc cong trinh trong diem_Ke hoach 2012 (theo doi) 2 2 2" xfId="35245"/>
    <cellStyle name="2_NTHOC_Chi tieu 5 nam_pvhung.skhdt 20117113152041 Danh muc cong trinh trong diem_Ke hoach 2012 (theo doi) 2 3" xfId="18927"/>
    <cellStyle name="2_NTHOC_Chi tieu 5 nam_pvhung.skhdt 20117113152041 Danh muc cong trinh trong diem_Ke hoach 2012 (theo doi) 2 3 2" xfId="35246"/>
    <cellStyle name="2_NTHOC_Chi tieu 5 nam_pvhung.skhdt 20117113152041 Danh muc cong trinh trong diem_Ke hoach 2012 (theo doi) 2 4" xfId="18928"/>
    <cellStyle name="2_NTHOC_Chi tieu 5 nam_pvhung.skhdt 20117113152041 Danh muc cong trinh trong diem_Ke hoach 2012 (theo doi) 2 4 2" xfId="35247"/>
    <cellStyle name="2_NTHOC_Chi tieu 5 nam_pvhung.skhdt 20117113152041 Danh muc cong trinh trong diem_Ke hoach 2012 (theo doi) 2 5" xfId="35244"/>
    <cellStyle name="2_NTHOC_Chi tieu 5 nam_pvhung.skhdt 20117113152041 Danh muc cong trinh trong diem_Ke hoach 2012 (theo doi) 3" xfId="18929"/>
    <cellStyle name="2_NTHOC_Chi tieu 5 nam_pvhung.skhdt 20117113152041 Danh muc cong trinh trong diem_Ke hoach 2012 (theo doi) 3 2" xfId="35248"/>
    <cellStyle name="2_NTHOC_Chi tieu 5 nam_pvhung.skhdt 20117113152041 Danh muc cong trinh trong diem_Ke hoach 2012 (theo doi) 4" xfId="18930"/>
    <cellStyle name="2_NTHOC_Chi tieu 5 nam_pvhung.skhdt 20117113152041 Danh muc cong trinh trong diem_Ke hoach 2012 (theo doi) 4 2" xfId="35249"/>
    <cellStyle name="2_NTHOC_Chi tieu 5 nam_pvhung.skhdt 20117113152041 Danh muc cong trinh trong diem_Ke hoach 2012 (theo doi) 5" xfId="18931"/>
    <cellStyle name="2_NTHOC_Chi tieu 5 nam_pvhung.skhdt 20117113152041 Danh muc cong trinh trong diem_Ke hoach 2012 (theo doi) 5 2" xfId="35250"/>
    <cellStyle name="2_NTHOC_Chi tieu 5 nam_pvhung.skhdt 20117113152041 Danh muc cong trinh trong diem_Ke hoach 2012 (theo doi) 6" xfId="35243"/>
    <cellStyle name="2_NTHOC_Chi tieu 5 nam_pvhung.skhdt 20117113152041 Danh muc cong trinh trong diem_Ke hoach 2012 theo doi (giai ngan 30.6.12)" xfId="18932"/>
    <cellStyle name="2_NTHOC_Chi tieu 5 nam_pvhung.skhdt 20117113152041 Danh muc cong trinh trong diem_Ke hoach 2012 theo doi (giai ngan 30.6.12) 2" xfId="18933"/>
    <cellStyle name="2_NTHOC_Chi tieu 5 nam_pvhung.skhdt 20117113152041 Danh muc cong trinh trong diem_Ke hoach 2012 theo doi (giai ngan 30.6.12) 2 2" xfId="18934"/>
    <cellStyle name="2_NTHOC_Chi tieu 5 nam_pvhung.skhdt 20117113152041 Danh muc cong trinh trong diem_Ke hoach 2012 theo doi (giai ngan 30.6.12) 2 2 2" xfId="35253"/>
    <cellStyle name="2_NTHOC_Chi tieu 5 nam_pvhung.skhdt 20117113152041 Danh muc cong trinh trong diem_Ke hoach 2012 theo doi (giai ngan 30.6.12) 2 3" xfId="18935"/>
    <cellStyle name="2_NTHOC_Chi tieu 5 nam_pvhung.skhdt 20117113152041 Danh muc cong trinh trong diem_Ke hoach 2012 theo doi (giai ngan 30.6.12) 2 3 2" xfId="35254"/>
    <cellStyle name="2_NTHOC_Chi tieu 5 nam_pvhung.skhdt 20117113152041 Danh muc cong trinh trong diem_Ke hoach 2012 theo doi (giai ngan 30.6.12) 2 4" xfId="18936"/>
    <cellStyle name="2_NTHOC_Chi tieu 5 nam_pvhung.skhdt 20117113152041 Danh muc cong trinh trong diem_Ke hoach 2012 theo doi (giai ngan 30.6.12) 2 4 2" xfId="35255"/>
    <cellStyle name="2_NTHOC_Chi tieu 5 nam_pvhung.skhdt 20117113152041 Danh muc cong trinh trong diem_Ke hoach 2012 theo doi (giai ngan 30.6.12) 2 5" xfId="35252"/>
    <cellStyle name="2_NTHOC_Chi tieu 5 nam_pvhung.skhdt 20117113152041 Danh muc cong trinh trong diem_Ke hoach 2012 theo doi (giai ngan 30.6.12) 3" xfId="18937"/>
    <cellStyle name="2_NTHOC_Chi tieu 5 nam_pvhung.skhdt 20117113152041 Danh muc cong trinh trong diem_Ke hoach 2012 theo doi (giai ngan 30.6.12) 3 2" xfId="35256"/>
    <cellStyle name="2_NTHOC_Chi tieu 5 nam_pvhung.skhdt 20117113152041 Danh muc cong trinh trong diem_Ke hoach 2012 theo doi (giai ngan 30.6.12) 4" xfId="18938"/>
    <cellStyle name="2_NTHOC_Chi tieu 5 nam_pvhung.skhdt 20117113152041 Danh muc cong trinh trong diem_Ke hoach 2012 theo doi (giai ngan 30.6.12) 4 2" xfId="35257"/>
    <cellStyle name="2_NTHOC_Chi tieu 5 nam_pvhung.skhdt 20117113152041 Danh muc cong trinh trong diem_Ke hoach 2012 theo doi (giai ngan 30.6.12) 5" xfId="18939"/>
    <cellStyle name="2_NTHOC_Chi tieu 5 nam_pvhung.skhdt 20117113152041 Danh muc cong trinh trong diem_Ke hoach 2012 theo doi (giai ngan 30.6.12) 5 2" xfId="35258"/>
    <cellStyle name="2_NTHOC_Chi tieu 5 nam_pvhung.skhdt 20117113152041 Danh muc cong trinh trong diem_Ke hoach 2012 theo doi (giai ngan 30.6.12) 6" xfId="35251"/>
    <cellStyle name="2_NTHOC_Dang ky phan khai von ODA (gui Bo)" xfId="18940"/>
    <cellStyle name="2_NTHOC_Dang ky phan khai von ODA (gui Bo) 2" xfId="18941"/>
    <cellStyle name="2_NTHOC_Dang ky phan khai von ODA (gui Bo) 2 2" xfId="18942"/>
    <cellStyle name="2_NTHOC_Dang ky phan khai von ODA (gui Bo) 2 2 2" xfId="35261"/>
    <cellStyle name="2_NTHOC_Dang ky phan khai von ODA (gui Bo) 2 3" xfId="18943"/>
    <cellStyle name="2_NTHOC_Dang ky phan khai von ODA (gui Bo) 2 3 2" xfId="35262"/>
    <cellStyle name="2_NTHOC_Dang ky phan khai von ODA (gui Bo) 2 4" xfId="18944"/>
    <cellStyle name="2_NTHOC_Dang ky phan khai von ODA (gui Bo) 2 4 2" xfId="35263"/>
    <cellStyle name="2_NTHOC_Dang ky phan khai von ODA (gui Bo) 2 5" xfId="35260"/>
    <cellStyle name="2_NTHOC_Dang ky phan khai von ODA (gui Bo) 3" xfId="18945"/>
    <cellStyle name="2_NTHOC_Dang ky phan khai von ODA (gui Bo) 3 2" xfId="35264"/>
    <cellStyle name="2_NTHOC_Dang ky phan khai von ODA (gui Bo) 4" xfId="18946"/>
    <cellStyle name="2_NTHOC_Dang ky phan khai von ODA (gui Bo) 4 2" xfId="35265"/>
    <cellStyle name="2_NTHOC_Dang ky phan khai von ODA (gui Bo) 5" xfId="18947"/>
    <cellStyle name="2_NTHOC_Dang ky phan khai von ODA (gui Bo) 5 2" xfId="35266"/>
    <cellStyle name="2_NTHOC_Dang ky phan khai von ODA (gui Bo) 6" xfId="35259"/>
    <cellStyle name="2_NTHOC_Dang ky phan khai von ODA (gui Bo)_BC von DTPT 6 thang 2012" xfId="18948"/>
    <cellStyle name="2_NTHOC_Dang ky phan khai von ODA (gui Bo)_BC von DTPT 6 thang 2012 2" xfId="18949"/>
    <cellStyle name="2_NTHOC_Dang ky phan khai von ODA (gui Bo)_BC von DTPT 6 thang 2012 2 2" xfId="18950"/>
    <cellStyle name="2_NTHOC_Dang ky phan khai von ODA (gui Bo)_BC von DTPT 6 thang 2012 2 2 2" xfId="35269"/>
    <cellStyle name="2_NTHOC_Dang ky phan khai von ODA (gui Bo)_BC von DTPT 6 thang 2012 2 3" xfId="18951"/>
    <cellStyle name="2_NTHOC_Dang ky phan khai von ODA (gui Bo)_BC von DTPT 6 thang 2012 2 3 2" xfId="35270"/>
    <cellStyle name="2_NTHOC_Dang ky phan khai von ODA (gui Bo)_BC von DTPT 6 thang 2012 2 4" xfId="18952"/>
    <cellStyle name="2_NTHOC_Dang ky phan khai von ODA (gui Bo)_BC von DTPT 6 thang 2012 2 4 2" xfId="35271"/>
    <cellStyle name="2_NTHOC_Dang ky phan khai von ODA (gui Bo)_BC von DTPT 6 thang 2012 2 5" xfId="35268"/>
    <cellStyle name="2_NTHOC_Dang ky phan khai von ODA (gui Bo)_BC von DTPT 6 thang 2012 3" xfId="18953"/>
    <cellStyle name="2_NTHOC_Dang ky phan khai von ODA (gui Bo)_BC von DTPT 6 thang 2012 3 2" xfId="35272"/>
    <cellStyle name="2_NTHOC_Dang ky phan khai von ODA (gui Bo)_BC von DTPT 6 thang 2012 4" xfId="18954"/>
    <cellStyle name="2_NTHOC_Dang ky phan khai von ODA (gui Bo)_BC von DTPT 6 thang 2012 4 2" xfId="35273"/>
    <cellStyle name="2_NTHOC_Dang ky phan khai von ODA (gui Bo)_BC von DTPT 6 thang 2012 5" xfId="18955"/>
    <cellStyle name="2_NTHOC_Dang ky phan khai von ODA (gui Bo)_BC von DTPT 6 thang 2012 5 2" xfId="35274"/>
    <cellStyle name="2_NTHOC_Dang ky phan khai von ODA (gui Bo)_BC von DTPT 6 thang 2012 6" xfId="35267"/>
    <cellStyle name="2_NTHOC_Dang ky phan khai von ODA (gui Bo)_Bieu du thao QD von ho tro co MT" xfId="18956"/>
    <cellStyle name="2_NTHOC_Dang ky phan khai von ODA (gui Bo)_Bieu du thao QD von ho tro co MT 2" xfId="18957"/>
    <cellStyle name="2_NTHOC_Dang ky phan khai von ODA (gui Bo)_Bieu du thao QD von ho tro co MT 2 2" xfId="18958"/>
    <cellStyle name="2_NTHOC_Dang ky phan khai von ODA (gui Bo)_Bieu du thao QD von ho tro co MT 2 2 2" xfId="35277"/>
    <cellStyle name="2_NTHOC_Dang ky phan khai von ODA (gui Bo)_Bieu du thao QD von ho tro co MT 2 3" xfId="18959"/>
    <cellStyle name="2_NTHOC_Dang ky phan khai von ODA (gui Bo)_Bieu du thao QD von ho tro co MT 2 3 2" xfId="35278"/>
    <cellStyle name="2_NTHOC_Dang ky phan khai von ODA (gui Bo)_Bieu du thao QD von ho tro co MT 2 4" xfId="18960"/>
    <cellStyle name="2_NTHOC_Dang ky phan khai von ODA (gui Bo)_Bieu du thao QD von ho tro co MT 2 4 2" xfId="35279"/>
    <cellStyle name="2_NTHOC_Dang ky phan khai von ODA (gui Bo)_Bieu du thao QD von ho tro co MT 2 5" xfId="35276"/>
    <cellStyle name="2_NTHOC_Dang ky phan khai von ODA (gui Bo)_Bieu du thao QD von ho tro co MT 3" xfId="18961"/>
    <cellStyle name="2_NTHOC_Dang ky phan khai von ODA (gui Bo)_Bieu du thao QD von ho tro co MT 3 2" xfId="35280"/>
    <cellStyle name="2_NTHOC_Dang ky phan khai von ODA (gui Bo)_Bieu du thao QD von ho tro co MT 4" xfId="18962"/>
    <cellStyle name="2_NTHOC_Dang ky phan khai von ODA (gui Bo)_Bieu du thao QD von ho tro co MT 4 2" xfId="35281"/>
    <cellStyle name="2_NTHOC_Dang ky phan khai von ODA (gui Bo)_Bieu du thao QD von ho tro co MT 5" xfId="18963"/>
    <cellStyle name="2_NTHOC_Dang ky phan khai von ODA (gui Bo)_Bieu du thao QD von ho tro co MT 5 2" xfId="35282"/>
    <cellStyle name="2_NTHOC_Dang ky phan khai von ODA (gui Bo)_Bieu du thao QD von ho tro co MT 6" xfId="35275"/>
    <cellStyle name="2_NTHOC_Dang ky phan khai von ODA (gui Bo)_Ke hoach 2012 theo doi (giai ngan 30.6.12)" xfId="18964"/>
    <cellStyle name="2_NTHOC_Dang ky phan khai von ODA (gui Bo)_Ke hoach 2012 theo doi (giai ngan 30.6.12) 2" xfId="18965"/>
    <cellStyle name="2_NTHOC_Dang ky phan khai von ODA (gui Bo)_Ke hoach 2012 theo doi (giai ngan 30.6.12) 2 2" xfId="18966"/>
    <cellStyle name="2_NTHOC_Dang ky phan khai von ODA (gui Bo)_Ke hoach 2012 theo doi (giai ngan 30.6.12) 2 2 2" xfId="35285"/>
    <cellStyle name="2_NTHOC_Dang ky phan khai von ODA (gui Bo)_Ke hoach 2012 theo doi (giai ngan 30.6.12) 2 3" xfId="18967"/>
    <cellStyle name="2_NTHOC_Dang ky phan khai von ODA (gui Bo)_Ke hoach 2012 theo doi (giai ngan 30.6.12) 2 3 2" xfId="35286"/>
    <cellStyle name="2_NTHOC_Dang ky phan khai von ODA (gui Bo)_Ke hoach 2012 theo doi (giai ngan 30.6.12) 2 4" xfId="18968"/>
    <cellStyle name="2_NTHOC_Dang ky phan khai von ODA (gui Bo)_Ke hoach 2012 theo doi (giai ngan 30.6.12) 2 4 2" xfId="35287"/>
    <cellStyle name="2_NTHOC_Dang ky phan khai von ODA (gui Bo)_Ke hoach 2012 theo doi (giai ngan 30.6.12) 2 5" xfId="35284"/>
    <cellStyle name="2_NTHOC_Dang ky phan khai von ODA (gui Bo)_Ke hoach 2012 theo doi (giai ngan 30.6.12) 3" xfId="18969"/>
    <cellStyle name="2_NTHOC_Dang ky phan khai von ODA (gui Bo)_Ke hoach 2012 theo doi (giai ngan 30.6.12) 3 2" xfId="35288"/>
    <cellStyle name="2_NTHOC_Dang ky phan khai von ODA (gui Bo)_Ke hoach 2012 theo doi (giai ngan 30.6.12) 4" xfId="18970"/>
    <cellStyle name="2_NTHOC_Dang ky phan khai von ODA (gui Bo)_Ke hoach 2012 theo doi (giai ngan 30.6.12) 4 2" xfId="35289"/>
    <cellStyle name="2_NTHOC_Dang ky phan khai von ODA (gui Bo)_Ke hoach 2012 theo doi (giai ngan 30.6.12) 5" xfId="18971"/>
    <cellStyle name="2_NTHOC_Dang ky phan khai von ODA (gui Bo)_Ke hoach 2012 theo doi (giai ngan 30.6.12) 5 2" xfId="35290"/>
    <cellStyle name="2_NTHOC_Dang ky phan khai von ODA (gui Bo)_Ke hoach 2012 theo doi (giai ngan 30.6.12) 6" xfId="35283"/>
    <cellStyle name="2_NTHOC_DK bo tri lai (chinh thuc)" xfId="18972"/>
    <cellStyle name="2_NTHOC_DK bo tri lai (chinh thuc) 2" xfId="18973"/>
    <cellStyle name="2_NTHOC_DK bo tri lai (chinh thuc) 2 2" xfId="18974"/>
    <cellStyle name="2_NTHOC_DK bo tri lai (chinh thuc) 2 2 2" xfId="35293"/>
    <cellStyle name="2_NTHOC_DK bo tri lai (chinh thuc) 2 3" xfId="18975"/>
    <cellStyle name="2_NTHOC_DK bo tri lai (chinh thuc) 2 3 2" xfId="35294"/>
    <cellStyle name="2_NTHOC_DK bo tri lai (chinh thuc) 2 4" xfId="18976"/>
    <cellStyle name="2_NTHOC_DK bo tri lai (chinh thuc) 2 4 2" xfId="35295"/>
    <cellStyle name="2_NTHOC_DK bo tri lai (chinh thuc) 2 5" xfId="35292"/>
    <cellStyle name="2_NTHOC_DK bo tri lai (chinh thuc) 3" xfId="18977"/>
    <cellStyle name="2_NTHOC_DK bo tri lai (chinh thuc) 3 2" xfId="35296"/>
    <cellStyle name="2_NTHOC_DK bo tri lai (chinh thuc) 4" xfId="18978"/>
    <cellStyle name="2_NTHOC_DK bo tri lai (chinh thuc) 4 2" xfId="35297"/>
    <cellStyle name="2_NTHOC_DK bo tri lai (chinh thuc) 5" xfId="18979"/>
    <cellStyle name="2_NTHOC_DK bo tri lai (chinh thuc) 5 2" xfId="35298"/>
    <cellStyle name="2_NTHOC_DK bo tri lai (chinh thuc) 6" xfId="35291"/>
    <cellStyle name="2_NTHOC_DK bo tri lai (chinh thuc)_BC von DTPT 6 thang 2012" xfId="18980"/>
    <cellStyle name="2_NTHOC_DK bo tri lai (chinh thuc)_BC von DTPT 6 thang 2012 2" xfId="18981"/>
    <cellStyle name="2_NTHOC_DK bo tri lai (chinh thuc)_BC von DTPT 6 thang 2012 2 2" xfId="18982"/>
    <cellStyle name="2_NTHOC_DK bo tri lai (chinh thuc)_BC von DTPT 6 thang 2012 2 2 2" xfId="35301"/>
    <cellStyle name="2_NTHOC_DK bo tri lai (chinh thuc)_BC von DTPT 6 thang 2012 2 3" xfId="18983"/>
    <cellStyle name="2_NTHOC_DK bo tri lai (chinh thuc)_BC von DTPT 6 thang 2012 2 3 2" xfId="35302"/>
    <cellStyle name="2_NTHOC_DK bo tri lai (chinh thuc)_BC von DTPT 6 thang 2012 2 4" xfId="18984"/>
    <cellStyle name="2_NTHOC_DK bo tri lai (chinh thuc)_BC von DTPT 6 thang 2012 2 4 2" xfId="35303"/>
    <cellStyle name="2_NTHOC_DK bo tri lai (chinh thuc)_BC von DTPT 6 thang 2012 2 5" xfId="35300"/>
    <cellStyle name="2_NTHOC_DK bo tri lai (chinh thuc)_BC von DTPT 6 thang 2012 3" xfId="18985"/>
    <cellStyle name="2_NTHOC_DK bo tri lai (chinh thuc)_BC von DTPT 6 thang 2012 3 2" xfId="35304"/>
    <cellStyle name="2_NTHOC_DK bo tri lai (chinh thuc)_BC von DTPT 6 thang 2012 4" xfId="18986"/>
    <cellStyle name="2_NTHOC_DK bo tri lai (chinh thuc)_BC von DTPT 6 thang 2012 4 2" xfId="35305"/>
    <cellStyle name="2_NTHOC_DK bo tri lai (chinh thuc)_BC von DTPT 6 thang 2012 5" xfId="18987"/>
    <cellStyle name="2_NTHOC_DK bo tri lai (chinh thuc)_BC von DTPT 6 thang 2012 5 2" xfId="35306"/>
    <cellStyle name="2_NTHOC_DK bo tri lai (chinh thuc)_BC von DTPT 6 thang 2012 6" xfId="35299"/>
    <cellStyle name="2_NTHOC_DK bo tri lai (chinh thuc)_Bieu du thao QD von ho tro co MT" xfId="18988"/>
    <cellStyle name="2_NTHOC_DK bo tri lai (chinh thuc)_Bieu du thao QD von ho tro co MT 2" xfId="18989"/>
    <cellStyle name="2_NTHOC_DK bo tri lai (chinh thuc)_Bieu du thao QD von ho tro co MT 2 2" xfId="18990"/>
    <cellStyle name="2_NTHOC_DK bo tri lai (chinh thuc)_Bieu du thao QD von ho tro co MT 2 2 2" xfId="35309"/>
    <cellStyle name="2_NTHOC_DK bo tri lai (chinh thuc)_Bieu du thao QD von ho tro co MT 2 3" xfId="18991"/>
    <cellStyle name="2_NTHOC_DK bo tri lai (chinh thuc)_Bieu du thao QD von ho tro co MT 2 3 2" xfId="35310"/>
    <cellStyle name="2_NTHOC_DK bo tri lai (chinh thuc)_Bieu du thao QD von ho tro co MT 2 4" xfId="18992"/>
    <cellStyle name="2_NTHOC_DK bo tri lai (chinh thuc)_Bieu du thao QD von ho tro co MT 2 4 2" xfId="35311"/>
    <cellStyle name="2_NTHOC_DK bo tri lai (chinh thuc)_Bieu du thao QD von ho tro co MT 2 5" xfId="35308"/>
    <cellStyle name="2_NTHOC_DK bo tri lai (chinh thuc)_Bieu du thao QD von ho tro co MT 3" xfId="18993"/>
    <cellStyle name="2_NTHOC_DK bo tri lai (chinh thuc)_Bieu du thao QD von ho tro co MT 3 2" xfId="35312"/>
    <cellStyle name="2_NTHOC_DK bo tri lai (chinh thuc)_Bieu du thao QD von ho tro co MT 4" xfId="18994"/>
    <cellStyle name="2_NTHOC_DK bo tri lai (chinh thuc)_Bieu du thao QD von ho tro co MT 4 2" xfId="35313"/>
    <cellStyle name="2_NTHOC_DK bo tri lai (chinh thuc)_Bieu du thao QD von ho tro co MT 5" xfId="18995"/>
    <cellStyle name="2_NTHOC_DK bo tri lai (chinh thuc)_Bieu du thao QD von ho tro co MT 5 2" xfId="35314"/>
    <cellStyle name="2_NTHOC_DK bo tri lai (chinh thuc)_Bieu du thao QD von ho tro co MT 6" xfId="35307"/>
    <cellStyle name="2_NTHOC_DK bo tri lai (chinh thuc)_Ke hoach 2012 (theo doi)" xfId="18996"/>
    <cellStyle name="2_NTHOC_DK bo tri lai (chinh thuc)_Ke hoach 2012 (theo doi) 2" xfId="18997"/>
    <cellStyle name="2_NTHOC_DK bo tri lai (chinh thuc)_Ke hoach 2012 (theo doi) 2 2" xfId="18998"/>
    <cellStyle name="2_NTHOC_DK bo tri lai (chinh thuc)_Ke hoach 2012 (theo doi) 2 2 2" xfId="35317"/>
    <cellStyle name="2_NTHOC_DK bo tri lai (chinh thuc)_Ke hoach 2012 (theo doi) 2 3" xfId="18999"/>
    <cellStyle name="2_NTHOC_DK bo tri lai (chinh thuc)_Ke hoach 2012 (theo doi) 2 3 2" xfId="35318"/>
    <cellStyle name="2_NTHOC_DK bo tri lai (chinh thuc)_Ke hoach 2012 (theo doi) 2 4" xfId="19000"/>
    <cellStyle name="2_NTHOC_DK bo tri lai (chinh thuc)_Ke hoach 2012 (theo doi) 2 4 2" xfId="35319"/>
    <cellStyle name="2_NTHOC_DK bo tri lai (chinh thuc)_Ke hoach 2012 (theo doi) 2 5" xfId="35316"/>
    <cellStyle name="2_NTHOC_DK bo tri lai (chinh thuc)_Ke hoach 2012 (theo doi) 3" xfId="19001"/>
    <cellStyle name="2_NTHOC_DK bo tri lai (chinh thuc)_Ke hoach 2012 (theo doi) 3 2" xfId="35320"/>
    <cellStyle name="2_NTHOC_DK bo tri lai (chinh thuc)_Ke hoach 2012 (theo doi) 4" xfId="19002"/>
    <cellStyle name="2_NTHOC_DK bo tri lai (chinh thuc)_Ke hoach 2012 (theo doi) 4 2" xfId="35321"/>
    <cellStyle name="2_NTHOC_DK bo tri lai (chinh thuc)_Ke hoach 2012 (theo doi) 5" xfId="19003"/>
    <cellStyle name="2_NTHOC_DK bo tri lai (chinh thuc)_Ke hoach 2012 (theo doi) 5 2" xfId="35322"/>
    <cellStyle name="2_NTHOC_DK bo tri lai (chinh thuc)_Ke hoach 2012 (theo doi) 6" xfId="35315"/>
    <cellStyle name="2_NTHOC_DK bo tri lai (chinh thuc)_Ke hoach 2012 theo doi (giai ngan 30.6.12)" xfId="19004"/>
    <cellStyle name="2_NTHOC_DK bo tri lai (chinh thuc)_Ke hoach 2012 theo doi (giai ngan 30.6.12) 2" xfId="19005"/>
    <cellStyle name="2_NTHOC_DK bo tri lai (chinh thuc)_Ke hoach 2012 theo doi (giai ngan 30.6.12) 2 2" xfId="19006"/>
    <cellStyle name="2_NTHOC_DK bo tri lai (chinh thuc)_Ke hoach 2012 theo doi (giai ngan 30.6.12) 2 2 2" xfId="35325"/>
    <cellStyle name="2_NTHOC_DK bo tri lai (chinh thuc)_Ke hoach 2012 theo doi (giai ngan 30.6.12) 2 3" xfId="19007"/>
    <cellStyle name="2_NTHOC_DK bo tri lai (chinh thuc)_Ke hoach 2012 theo doi (giai ngan 30.6.12) 2 3 2" xfId="35326"/>
    <cellStyle name="2_NTHOC_DK bo tri lai (chinh thuc)_Ke hoach 2012 theo doi (giai ngan 30.6.12) 2 4" xfId="19008"/>
    <cellStyle name="2_NTHOC_DK bo tri lai (chinh thuc)_Ke hoach 2012 theo doi (giai ngan 30.6.12) 2 4 2" xfId="35327"/>
    <cellStyle name="2_NTHOC_DK bo tri lai (chinh thuc)_Ke hoach 2012 theo doi (giai ngan 30.6.12) 2 5" xfId="35324"/>
    <cellStyle name="2_NTHOC_DK bo tri lai (chinh thuc)_Ke hoach 2012 theo doi (giai ngan 30.6.12) 3" xfId="19009"/>
    <cellStyle name="2_NTHOC_DK bo tri lai (chinh thuc)_Ke hoach 2012 theo doi (giai ngan 30.6.12) 3 2" xfId="35328"/>
    <cellStyle name="2_NTHOC_DK bo tri lai (chinh thuc)_Ke hoach 2012 theo doi (giai ngan 30.6.12) 4" xfId="19010"/>
    <cellStyle name="2_NTHOC_DK bo tri lai (chinh thuc)_Ke hoach 2012 theo doi (giai ngan 30.6.12) 4 2" xfId="35329"/>
    <cellStyle name="2_NTHOC_DK bo tri lai (chinh thuc)_Ke hoach 2012 theo doi (giai ngan 30.6.12) 5" xfId="19011"/>
    <cellStyle name="2_NTHOC_DK bo tri lai (chinh thuc)_Ke hoach 2012 theo doi (giai ngan 30.6.12) 5 2" xfId="35330"/>
    <cellStyle name="2_NTHOC_DK bo tri lai (chinh thuc)_Ke hoach 2012 theo doi (giai ngan 30.6.12) 6" xfId="35323"/>
    <cellStyle name="2_NTHOC_Ke hoach 2012 (theo doi)" xfId="19012"/>
    <cellStyle name="2_NTHOC_Ke hoach 2012 (theo doi) 2" xfId="19013"/>
    <cellStyle name="2_NTHOC_Ke hoach 2012 (theo doi) 2 2" xfId="19014"/>
    <cellStyle name="2_NTHOC_Ke hoach 2012 (theo doi) 2 2 2" xfId="35333"/>
    <cellStyle name="2_NTHOC_Ke hoach 2012 (theo doi) 2 3" xfId="19015"/>
    <cellStyle name="2_NTHOC_Ke hoach 2012 (theo doi) 2 3 2" xfId="35334"/>
    <cellStyle name="2_NTHOC_Ke hoach 2012 (theo doi) 2 4" xfId="19016"/>
    <cellStyle name="2_NTHOC_Ke hoach 2012 (theo doi) 2 4 2" xfId="35335"/>
    <cellStyle name="2_NTHOC_Ke hoach 2012 (theo doi) 2 5" xfId="35332"/>
    <cellStyle name="2_NTHOC_Ke hoach 2012 (theo doi) 3" xfId="19017"/>
    <cellStyle name="2_NTHOC_Ke hoach 2012 (theo doi) 3 2" xfId="35336"/>
    <cellStyle name="2_NTHOC_Ke hoach 2012 (theo doi) 4" xfId="19018"/>
    <cellStyle name="2_NTHOC_Ke hoach 2012 (theo doi) 4 2" xfId="35337"/>
    <cellStyle name="2_NTHOC_Ke hoach 2012 (theo doi) 5" xfId="19019"/>
    <cellStyle name="2_NTHOC_Ke hoach 2012 (theo doi) 5 2" xfId="35338"/>
    <cellStyle name="2_NTHOC_Ke hoach 2012 (theo doi) 6" xfId="35331"/>
    <cellStyle name="2_NTHOC_Ke hoach 2012 theo doi (giai ngan 30.6.12)" xfId="19020"/>
    <cellStyle name="2_NTHOC_Ke hoach 2012 theo doi (giai ngan 30.6.12) 2" xfId="19021"/>
    <cellStyle name="2_NTHOC_Ke hoach 2012 theo doi (giai ngan 30.6.12) 2 2" xfId="19022"/>
    <cellStyle name="2_NTHOC_Ke hoach 2012 theo doi (giai ngan 30.6.12) 2 2 2" xfId="35341"/>
    <cellStyle name="2_NTHOC_Ke hoach 2012 theo doi (giai ngan 30.6.12) 2 3" xfId="19023"/>
    <cellStyle name="2_NTHOC_Ke hoach 2012 theo doi (giai ngan 30.6.12) 2 3 2" xfId="35342"/>
    <cellStyle name="2_NTHOC_Ke hoach 2012 theo doi (giai ngan 30.6.12) 2 4" xfId="19024"/>
    <cellStyle name="2_NTHOC_Ke hoach 2012 theo doi (giai ngan 30.6.12) 2 4 2" xfId="35343"/>
    <cellStyle name="2_NTHOC_Ke hoach 2012 theo doi (giai ngan 30.6.12) 2 5" xfId="35340"/>
    <cellStyle name="2_NTHOC_Ke hoach 2012 theo doi (giai ngan 30.6.12) 3" xfId="19025"/>
    <cellStyle name="2_NTHOC_Ke hoach 2012 theo doi (giai ngan 30.6.12) 3 2" xfId="35344"/>
    <cellStyle name="2_NTHOC_Ke hoach 2012 theo doi (giai ngan 30.6.12) 4" xfId="19026"/>
    <cellStyle name="2_NTHOC_Ke hoach 2012 theo doi (giai ngan 30.6.12) 4 2" xfId="35345"/>
    <cellStyle name="2_NTHOC_Ke hoach 2012 theo doi (giai ngan 30.6.12) 5" xfId="19027"/>
    <cellStyle name="2_NTHOC_Ke hoach 2012 theo doi (giai ngan 30.6.12) 5 2" xfId="35346"/>
    <cellStyle name="2_NTHOC_Ke hoach 2012 theo doi (giai ngan 30.6.12) 6" xfId="35339"/>
    <cellStyle name="2_NTHOC_Ke hoach nam 2013 nguon MT(theo doi) den 31-5-13" xfId="19028"/>
    <cellStyle name="2_NTHOC_Ke hoach nam 2013 nguon MT(theo doi) den 31-5-13 2" xfId="19029"/>
    <cellStyle name="2_NTHOC_Ke hoach nam 2013 nguon MT(theo doi) den 31-5-13 2 2" xfId="19030"/>
    <cellStyle name="2_NTHOC_Ke hoach nam 2013 nguon MT(theo doi) den 31-5-13 2 2 2" xfId="35349"/>
    <cellStyle name="2_NTHOC_Ke hoach nam 2013 nguon MT(theo doi) den 31-5-13 2 3" xfId="19031"/>
    <cellStyle name="2_NTHOC_Ke hoach nam 2013 nguon MT(theo doi) den 31-5-13 2 3 2" xfId="35350"/>
    <cellStyle name="2_NTHOC_Ke hoach nam 2013 nguon MT(theo doi) den 31-5-13 2 4" xfId="19032"/>
    <cellStyle name="2_NTHOC_Ke hoach nam 2013 nguon MT(theo doi) den 31-5-13 2 4 2" xfId="35351"/>
    <cellStyle name="2_NTHOC_Ke hoach nam 2013 nguon MT(theo doi) den 31-5-13 2 5" xfId="35348"/>
    <cellStyle name="2_NTHOC_Ke hoach nam 2013 nguon MT(theo doi) den 31-5-13 3" xfId="19033"/>
    <cellStyle name="2_NTHOC_Ke hoach nam 2013 nguon MT(theo doi) den 31-5-13 3 2" xfId="35352"/>
    <cellStyle name="2_NTHOC_Ke hoach nam 2013 nguon MT(theo doi) den 31-5-13 4" xfId="19034"/>
    <cellStyle name="2_NTHOC_Ke hoach nam 2013 nguon MT(theo doi) den 31-5-13 4 2" xfId="35353"/>
    <cellStyle name="2_NTHOC_Ke hoach nam 2013 nguon MT(theo doi) den 31-5-13 5" xfId="19035"/>
    <cellStyle name="2_NTHOC_Ke hoach nam 2013 nguon MT(theo doi) den 31-5-13 5 2" xfId="35354"/>
    <cellStyle name="2_NTHOC_Ke hoach nam 2013 nguon MT(theo doi) den 31-5-13 6" xfId="35347"/>
    <cellStyle name="2_NTHOC_pvhung.skhdt 20117113152041 Danh muc cong trinh trong diem" xfId="19036"/>
    <cellStyle name="2_NTHOC_pvhung.skhdt 20117113152041 Danh muc cong trinh trong diem 2" xfId="19037"/>
    <cellStyle name="2_NTHOC_pvhung.skhdt 20117113152041 Danh muc cong trinh trong diem 2 2" xfId="19038"/>
    <cellStyle name="2_NTHOC_pvhung.skhdt 20117113152041 Danh muc cong trinh trong diem 2 2 2" xfId="19039"/>
    <cellStyle name="2_NTHOC_pvhung.skhdt 20117113152041 Danh muc cong trinh trong diem 2 2 2 2" xfId="35358"/>
    <cellStyle name="2_NTHOC_pvhung.skhdt 20117113152041 Danh muc cong trinh trong diem 2 2 3" xfId="19040"/>
    <cellStyle name="2_NTHOC_pvhung.skhdt 20117113152041 Danh muc cong trinh trong diem 2 2 3 2" xfId="35359"/>
    <cellStyle name="2_NTHOC_pvhung.skhdt 20117113152041 Danh muc cong trinh trong diem 2 2 4" xfId="19041"/>
    <cellStyle name="2_NTHOC_pvhung.skhdt 20117113152041 Danh muc cong trinh trong diem 2 2 4 2" xfId="35360"/>
    <cellStyle name="2_NTHOC_pvhung.skhdt 20117113152041 Danh muc cong trinh trong diem 2 2 5" xfId="35357"/>
    <cellStyle name="2_NTHOC_pvhung.skhdt 20117113152041 Danh muc cong trinh trong diem 2 3" xfId="19042"/>
    <cellStyle name="2_NTHOC_pvhung.skhdt 20117113152041 Danh muc cong trinh trong diem 2 3 2" xfId="35361"/>
    <cellStyle name="2_NTHOC_pvhung.skhdt 20117113152041 Danh muc cong trinh trong diem 2 4" xfId="19043"/>
    <cellStyle name="2_NTHOC_pvhung.skhdt 20117113152041 Danh muc cong trinh trong diem 2 4 2" xfId="35362"/>
    <cellStyle name="2_NTHOC_pvhung.skhdt 20117113152041 Danh muc cong trinh trong diem 2 5" xfId="19044"/>
    <cellStyle name="2_NTHOC_pvhung.skhdt 20117113152041 Danh muc cong trinh trong diem 2 5 2" xfId="35363"/>
    <cellStyle name="2_NTHOC_pvhung.skhdt 20117113152041 Danh muc cong trinh trong diem 2 6" xfId="35356"/>
    <cellStyle name="2_NTHOC_pvhung.skhdt 20117113152041 Danh muc cong trinh trong diem 3" xfId="19045"/>
    <cellStyle name="2_NTHOC_pvhung.skhdt 20117113152041 Danh muc cong trinh trong diem 3 2" xfId="19046"/>
    <cellStyle name="2_NTHOC_pvhung.skhdt 20117113152041 Danh muc cong trinh trong diem 3 2 2" xfId="35365"/>
    <cellStyle name="2_NTHOC_pvhung.skhdt 20117113152041 Danh muc cong trinh trong diem 3 3" xfId="19047"/>
    <cellStyle name="2_NTHOC_pvhung.skhdt 20117113152041 Danh muc cong trinh trong diem 3 3 2" xfId="35366"/>
    <cellStyle name="2_NTHOC_pvhung.skhdt 20117113152041 Danh muc cong trinh trong diem 3 4" xfId="19048"/>
    <cellStyle name="2_NTHOC_pvhung.skhdt 20117113152041 Danh muc cong trinh trong diem 3 4 2" xfId="35367"/>
    <cellStyle name="2_NTHOC_pvhung.skhdt 20117113152041 Danh muc cong trinh trong diem 3 5" xfId="35364"/>
    <cellStyle name="2_NTHOC_pvhung.skhdt 20117113152041 Danh muc cong trinh trong diem 4" xfId="19049"/>
    <cellStyle name="2_NTHOC_pvhung.skhdt 20117113152041 Danh muc cong trinh trong diem 4 2" xfId="35368"/>
    <cellStyle name="2_NTHOC_pvhung.skhdt 20117113152041 Danh muc cong trinh trong diem 5" xfId="19050"/>
    <cellStyle name="2_NTHOC_pvhung.skhdt 20117113152041 Danh muc cong trinh trong diem 5 2" xfId="35369"/>
    <cellStyle name="2_NTHOC_pvhung.skhdt 20117113152041 Danh muc cong trinh trong diem 6" xfId="19051"/>
    <cellStyle name="2_NTHOC_pvhung.skhdt 20117113152041 Danh muc cong trinh trong diem 6 2" xfId="35370"/>
    <cellStyle name="2_NTHOC_pvhung.skhdt 20117113152041 Danh muc cong trinh trong diem 7" xfId="35355"/>
    <cellStyle name="2_NTHOC_pvhung.skhdt 20117113152041 Danh muc cong trinh trong diem_BC von DTPT 6 thang 2012" xfId="19052"/>
    <cellStyle name="2_NTHOC_pvhung.skhdt 20117113152041 Danh muc cong trinh trong diem_BC von DTPT 6 thang 2012 2" xfId="19053"/>
    <cellStyle name="2_NTHOC_pvhung.skhdt 20117113152041 Danh muc cong trinh trong diem_BC von DTPT 6 thang 2012 2 2" xfId="19054"/>
    <cellStyle name="2_NTHOC_pvhung.skhdt 20117113152041 Danh muc cong trinh trong diem_BC von DTPT 6 thang 2012 2 2 2" xfId="19055"/>
    <cellStyle name="2_NTHOC_pvhung.skhdt 20117113152041 Danh muc cong trinh trong diem_BC von DTPT 6 thang 2012 2 2 2 2" xfId="35374"/>
    <cellStyle name="2_NTHOC_pvhung.skhdt 20117113152041 Danh muc cong trinh trong diem_BC von DTPT 6 thang 2012 2 2 3" xfId="19056"/>
    <cellStyle name="2_NTHOC_pvhung.skhdt 20117113152041 Danh muc cong trinh trong diem_BC von DTPT 6 thang 2012 2 2 3 2" xfId="35375"/>
    <cellStyle name="2_NTHOC_pvhung.skhdt 20117113152041 Danh muc cong trinh trong diem_BC von DTPT 6 thang 2012 2 2 4" xfId="19057"/>
    <cellStyle name="2_NTHOC_pvhung.skhdt 20117113152041 Danh muc cong trinh trong diem_BC von DTPT 6 thang 2012 2 2 4 2" xfId="35376"/>
    <cellStyle name="2_NTHOC_pvhung.skhdt 20117113152041 Danh muc cong trinh trong diem_BC von DTPT 6 thang 2012 2 2 5" xfId="35373"/>
    <cellStyle name="2_NTHOC_pvhung.skhdt 20117113152041 Danh muc cong trinh trong diem_BC von DTPT 6 thang 2012 2 3" xfId="19058"/>
    <cellStyle name="2_NTHOC_pvhung.skhdt 20117113152041 Danh muc cong trinh trong diem_BC von DTPT 6 thang 2012 2 3 2" xfId="35377"/>
    <cellStyle name="2_NTHOC_pvhung.skhdt 20117113152041 Danh muc cong trinh trong diem_BC von DTPT 6 thang 2012 2 4" xfId="19059"/>
    <cellStyle name="2_NTHOC_pvhung.skhdt 20117113152041 Danh muc cong trinh trong diem_BC von DTPT 6 thang 2012 2 4 2" xfId="35378"/>
    <cellStyle name="2_NTHOC_pvhung.skhdt 20117113152041 Danh muc cong trinh trong diem_BC von DTPT 6 thang 2012 2 5" xfId="19060"/>
    <cellStyle name="2_NTHOC_pvhung.skhdt 20117113152041 Danh muc cong trinh trong diem_BC von DTPT 6 thang 2012 2 5 2" xfId="35379"/>
    <cellStyle name="2_NTHOC_pvhung.skhdt 20117113152041 Danh muc cong trinh trong diem_BC von DTPT 6 thang 2012 2 6" xfId="35372"/>
    <cellStyle name="2_NTHOC_pvhung.skhdt 20117113152041 Danh muc cong trinh trong diem_BC von DTPT 6 thang 2012 3" xfId="19061"/>
    <cellStyle name="2_NTHOC_pvhung.skhdt 20117113152041 Danh muc cong trinh trong diem_BC von DTPT 6 thang 2012 3 2" xfId="19062"/>
    <cellStyle name="2_NTHOC_pvhung.skhdt 20117113152041 Danh muc cong trinh trong diem_BC von DTPT 6 thang 2012 3 2 2" xfId="35381"/>
    <cellStyle name="2_NTHOC_pvhung.skhdt 20117113152041 Danh muc cong trinh trong diem_BC von DTPT 6 thang 2012 3 3" xfId="19063"/>
    <cellStyle name="2_NTHOC_pvhung.skhdt 20117113152041 Danh muc cong trinh trong diem_BC von DTPT 6 thang 2012 3 3 2" xfId="35382"/>
    <cellStyle name="2_NTHOC_pvhung.skhdt 20117113152041 Danh muc cong trinh trong diem_BC von DTPT 6 thang 2012 3 4" xfId="19064"/>
    <cellStyle name="2_NTHOC_pvhung.skhdt 20117113152041 Danh muc cong trinh trong diem_BC von DTPT 6 thang 2012 3 4 2" xfId="35383"/>
    <cellStyle name="2_NTHOC_pvhung.skhdt 20117113152041 Danh muc cong trinh trong diem_BC von DTPT 6 thang 2012 3 5" xfId="35380"/>
    <cellStyle name="2_NTHOC_pvhung.skhdt 20117113152041 Danh muc cong trinh trong diem_BC von DTPT 6 thang 2012 4" xfId="19065"/>
    <cellStyle name="2_NTHOC_pvhung.skhdt 20117113152041 Danh muc cong trinh trong diem_BC von DTPT 6 thang 2012 4 2" xfId="35384"/>
    <cellStyle name="2_NTHOC_pvhung.skhdt 20117113152041 Danh muc cong trinh trong diem_BC von DTPT 6 thang 2012 5" xfId="19066"/>
    <cellStyle name="2_NTHOC_pvhung.skhdt 20117113152041 Danh muc cong trinh trong diem_BC von DTPT 6 thang 2012 5 2" xfId="35385"/>
    <cellStyle name="2_NTHOC_pvhung.skhdt 20117113152041 Danh muc cong trinh trong diem_BC von DTPT 6 thang 2012 6" xfId="19067"/>
    <cellStyle name="2_NTHOC_pvhung.skhdt 20117113152041 Danh muc cong trinh trong diem_BC von DTPT 6 thang 2012 6 2" xfId="35386"/>
    <cellStyle name="2_NTHOC_pvhung.skhdt 20117113152041 Danh muc cong trinh trong diem_BC von DTPT 6 thang 2012 7" xfId="35371"/>
    <cellStyle name="2_NTHOC_pvhung.skhdt 20117113152041 Danh muc cong trinh trong diem_Bieu du thao QD von ho tro co MT" xfId="19068"/>
    <cellStyle name="2_NTHOC_pvhung.skhdt 20117113152041 Danh muc cong trinh trong diem_Bieu du thao QD von ho tro co MT 2" xfId="19069"/>
    <cellStyle name="2_NTHOC_pvhung.skhdt 20117113152041 Danh muc cong trinh trong diem_Bieu du thao QD von ho tro co MT 2 2" xfId="19070"/>
    <cellStyle name="2_NTHOC_pvhung.skhdt 20117113152041 Danh muc cong trinh trong diem_Bieu du thao QD von ho tro co MT 2 2 2" xfId="19071"/>
    <cellStyle name="2_NTHOC_pvhung.skhdt 20117113152041 Danh muc cong trinh trong diem_Bieu du thao QD von ho tro co MT 2 2 2 2" xfId="35390"/>
    <cellStyle name="2_NTHOC_pvhung.skhdt 20117113152041 Danh muc cong trinh trong diem_Bieu du thao QD von ho tro co MT 2 2 3" xfId="19072"/>
    <cellStyle name="2_NTHOC_pvhung.skhdt 20117113152041 Danh muc cong trinh trong diem_Bieu du thao QD von ho tro co MT 2 2 3 2" xfId="35391"/>
    <cellStyle name="2_NTHOC_pvhung.skhdt 20117113152041 Danh muc cong trinh trong diem_Bieu du thao QD von ho tro co MT 2 2 4" xfId="19073"/>
    <cellStyle name="2_NTHOC_pvhung.skhdt 20117113152041 Danh muc cong trinh trong diem_Bieu du thao QD von ho tro co MT 2 2 4 2" xfId="35392"/>
    <cellStyle name="2_NTHOC_pvhung.skhdt 20117113152041 Danh muc cong trinh trong diem_Bieu du thao QD von ho tro co MT 2 2 5" xfId="35389"/>
    <cellStyle name="2_NTHOC_pvhung.skhdt 20117113152041 Danh muc cong trinh trong diem_Bieu du thao QD von ho tro co MT 2 3" xfId="19074"/>
    <cellStyle name="2_NTHOC_pvhung.skhdt 20117113152041 Danh muc cong trinh trong diem_Bieu du thao QD von ho tro co MT 2 3 2" xfId="35393"/>
    <cellStyle name="2_NTHOC_pvhung.skhdt 20117113152041 Danh muc cong trinh trong diem_Bieu du thao QD von ho tro co MT 2 4" xfId="19075"/>
    <cellStyle name="2_NTHOC_pvhung.skhdt 20117113152041 Danh muc cong trinh trong diem_Bieu du thao QD von ho tro co MT 2 4 2" xfId="35394"/>
    <cellStyle name="2_NTHOC_pvhung.skhdt 20117113152041 Danh muc cong trinh trong diem_Bieu du thao QD von ho tro co MT 2 5" xfId="19076"/>
    <cellStyle name="2_NTHOC_pvhung.skhdt 20117113152041 Danh muc cong trinh trong diem_Bieu du thao QD von ho tro co MT 2 5 2" xfId="35395"/>
    <cellStyle name="2_NTHOC_pvhung.skhdt 20117113152041 Danh muc cong trinh trong diem_Bieu du thao QD von ho tro co MT 2 6" xfId="35388"/>
    <cellStyle name="2_NTHOC_pvhung.skhdt 20117113152041 Danh muc cong trinh trong diem_Bieu du thao QD von ho tro co MT 3" xfId="19077"/>
    <cellStyle name="2_NTHOC_pvhung.skhdt 20117113152041 Danh muc cong trinh trong diem_Bieu du thao QD von ho tro co MT 3 2" xfId="19078"/>
    <cellStyle name="2_NTHOC_pvhung.skhdt 20117113152041 Danh muc cong trinh trong diem_Bieu du thao QD von ho tro co MT 3 2 2" xfId="35397"/>
    <cellStyle name="2_NTHOC_pvhung.skhdt 20117113152041 Danh muc cong trinh trong diem_Bieu du thao QD von ho tro co MT 3 3" xfId="19079"/>
    <cellStyle name="2_NTHOC_pvhung.skhdt 20117113152041 Danh muc cong trinh trong diem_Bieu du thao QD von ho tro co MT 3 3 2" xfId="35398"/>
    <cellStyle name="2_NTHOC_pvhung.skhdt 20117113152041 Danh muc cong trinh trong diem_Bieu du thao QD von ho tro co MT 3 4" xfId="19080"/>
    <cellStyle name="2_NTHOC_pvhung.skhdt 20117113152041 Danh muc cong trinh trong diem_Bieu du thao QD von ho tro co MT 3 4 2" xfId="35399"/>
    <cellStyle name="2_NTHOC_pvhung.skhdt 20117113152041 Danh muc cong trinh trong diem_Bieu du thao QD von ho tro co MT 3 5" xfId="35396"/>
    <cellStyle name="2_NTHOC_pvhung.skhdt 20117113152041 Danh muc cong trinh trong diem_Bieu du thao QD von ho tro co MT 4" xfId="19081"/>
    <cellStyle name="2_NTHOC_pvhung.skhdt 20117113152041 Danh muc cong trinh trong diem_Bieu du thao QD von ho tro co MT 4 2" xfId="35400"/>
    <cellStyle name="2_NTHOC_pvhung.skhdt 20117113152041 Danh muc cong trinh trong diem_Bieu du thao QD von ho tro co MT 5" xfId="19082"/>
    <cellStyle name="2_NTHOC_pvhung.skhdt 20117113152041 Danh muc cong trinh trong diem_Bieu du thao QD von ho tro co MT 5 2" xfId="35401"/>
    <cellStyle name="2_NTHOC_pvhung.skhdt 20117113152041 Danh muc cong trinh trong diem_Bieu du thao QD von ho tro co MT 6" xfId="19083"/>
    <cellStyle name="2_NTHOC_pvhung.skhdt 20117113152041 Danh muc cong trinh trong diem_Bieu du thao QD von ho tro co MT 6 2" xfId="35402"/>
    <cellStyle name="2_NTHOC_pvhung.skhdt 20117113152041 Danh muc cong trinh trong diem_Bieu du thao QD von ho tro co MT 7" xfId="35387"/>
    <cellStyle name="2_NTHOC_pvhung.skhdt 20117113152041 Danh muc cong trinh trong diem_Ke hoach 2012 (theo doi)" xfId="19084"/>
    <cellStyle name="2_NTHOC_pvhung.skhdt 20117113152041 Danh muc cong trinh trong diem_Ke hoach 2012 (theo doi) 2" xfId="19085"/>
    <cellStyle name="2_NTHOC_pvhung.skhdt 20117113152041 Danh muc cong trinh trong diem_Ke hoach 2012 (theo doi) 2 2" xfId="19086"/>
    <cellStyle name="2_NTHOC_pvhung.skhdt 20117113152041 Danh muc cong trinh trong diem_Ke hoach 2012 (theo doi) 2 2 2" xfId="19087"/>
    <cellStyle name="2_NTHOC_pvhung.skhdt 20117113152041 Danh muc cong trinh trong diem_Ke hoach 2012 (theo doi) 2 2 2 2" xfId="35406"/>
    <cellStyle name="2_NTHOC_pvhung.skhdt 20117113152041 Danh muc cong trinh trong diem_Ke hoach 2012 (theo doi) 2 2 3" xfId="19088"/>
    <cellStyle name="2_NTHOC_pvhung.skhdt 20117113152041 Danh muc cong trinh trong diem_Ke hoach 2012 (theo doi) 2 2 3 2" xfId="35407"/>
    <cellStyle name="2_NTHOC_pvhung.skhdt 20117113152041 Danh muc cong trinh trong diem_Ke hoach 2012 (theo doi) 2 2 4" xfId="19089"/>
    <cellStyle name="2_NTHOC_pvhung.skhdt 20117113152041 Danh muc cong trinh trong diem_Ke hoach 2012 (theo doi) 2 2 4 2" xfId="35408"/>
    <cellStyle name="2_NTHOC_pvhung.skhdt 20117113152041 Danh muc cong trinh trong diem_Ke hoach 2012 (theo doi) 2 2 5" xfId="35405"/>
    <cellStyle name="2_NTHOC_pvhung.skhdt 20117113152041 Danh muc cong trinh trong diem_Ke hoach 2012 (theo doi) 2 3" xfId="19090"/>
    <cellStyle name="2_NTHOC_pvhung.skhdt 20117113152041 Danh muc cong trinh trong diem_Ke hoach 2012 (theo doi) 2 3 2" xfId="35409"/>
    <cellStyle name="2_NTHOC_pvhung.skhdt 20117113152041 Danh muc cong trinh trong diem_Ke hoach 2012 (theo doi) 2 4" xfId="19091"/>
    <cellStyle name="2_NTHOC_pvhung.skhdt 20117113152041 Danh muc cong trinh trong diem_Ke hoach 2012 (theo doi) 2 4 2" xfId="35410"/>
    <cellStyle name="2_NTHOC_pvhung.skhdt 20117113152041 Danh muc cong trinh trong diem_Ke hoach 2012 (theo doi) 2 5" xfId="19092"/>
    <cellStyle name="2_NTHOC_pvhung.skhdt 20117113152041 Danh muc cong trinh trong diem_Ke hoach 2012 (theo doi) 2 5 2" xfId="35411"/>
    <cellStyle name="2_NTHOC_pvhung.skhdt 20117113152041 Danh muc cong trinh trong diem_Ke hoach 2012 (theo doi) 2 6" xfId="35404"/>
    <cellStyle name="2_NTHOC_pvhung.skhdt 20117113152041 Danh muc cong trinh trong diem_Ke hoach 2012 (theo doi) 3" xfId="19093"/>
    <cellStyle name="2_NTHOC_pvhung.skhdt 20117113152041 Danh muc cong trinh trong diem_Ke hoach 2012 (theo doi) 3 2" xfId="19094"/>
    <cellStyle name="2_NTHOC_pvhung.skhdt 20117113152041 Danh muc cong trinh trong diem_Ke hoach 2012 (theo doi) 3 2 2" xfId="35413"/>
    <cellStyle name="2_NTHOC_pvhung.skhdt 20117113152041 Danh muc cong trinh trong diem_Ke hoach 2012 (theo doi) 3 3" xfId="19095"/>
    <cellStyle name="2_NTHOC_pvhung.skhdt 20117113152041 Danh muc cong trinh trong diem_Ke hoach 2012 (theo doi) 3 3 2" xfId="35414"/>
    <cellStyle name="2_NTHOC_pvhung.skhdt 20117113152041 Danh muc cong trinh trong diem_Ke hoach 2012 (theo doi) 3 4" xfId="19096"/>
    <cellStyle name="2_NTHOC_pvhung.skhdt 20117113152041 Danh muc cong trinh trong diem_Ke hoach 2012 (theo doi) 3 4 2" xfId="35415"/>
    <cellStyle name="2_NTHOC_pvhung.skhdt 20117113152041 Danh muc cong trinh trong diem_Ke hoach 2012 (theo doi) 3 5" xfId="35412"/>
    <cellStyle name="2_NTHOC_pvhung.skhdt 20117113152041 Danh muc cong trinh trong diem_Ke hoach 2012 (theo doi) 4" xfId="19097"/>
    <cellStyle name="2_NTHOC_pvhung.skhdt 20117113152041 Danh muc cong trinh trong diem_Ke hoach 2012 (theo doi) 4 2" xfId="35416"/>
    <cellStyle name="2_NTHOC_pvhung.skhdt 20117113152041 Danh muc cong trinh trong diem_Ke hoach 2012 (theo doi) 5" xfId="19098"/>
    <cellStyle name="2_NTHOC_pvhung.skhdt 20117113152041 Danh muc cong trinh trong diem_Ke hoach 2012 (theo doi) 5 2" xfId="35417"/>
    <cellStyle name="2_NTHOC_pvhung.skhdt 20117113152041 Danh muc cong trinh trong diem_Ke hoach 2012 (theo doi) 6" xfId="19099"/>
    <cellStyle name="2_NTHOC_pvhung.skhdt 20117113152041 Danh muc cong trinh trong diem_Ke hoach 2012 (theo doi) 6 2" xfId="35418"/>
    <cellStyle name="2_NTHOC_pvhung.skhdt 20117113152041 Danh muc cong trinh trong diem_Ke hoach 2012 (theo doi) 7" xfId="35403"/>
    <cellStyle name="2_NTHOC_pvhung.skhdt 20117113152041 Danh muc cong trinh trong diem_Ke hoach 2012 theo doi (giai ngan 30.6.12)" xfId="19100"/>
    <cellStyle name="2_NTHOC_pvhung.skhdt 20117113152041 Danh muc cong trinh trong diem_Ke hoach 2012 theo doi (giai ngan 30.6.12) 2" xfId="19101"/>
    <cellStyle name="2_NTHOC_pvhung.skhdt 20117113152041 Danh muc cong trinh trong diem_Ke hoach 2012 theo doi (giai ngan 30.6.12) 2 2" xfId="19102"/>
    <cellStyle name="2_NTHOC_pvhung.skhdt 20117113152041 Danh muc cong trinh trong diem_Ke hoach 2012 theo doi (giai ngan 30.6.12) 2 2 2" xfId="19103"/>
    <cellStyle name="2_NTHOC_pvhung.skhdt 20117113152041 Danh muc cong trinh trong diem_Ke hoach 2012 theo doi (giai ngan 30.6.12) 2 2 2 2" xfId="35422"/>
    <cellStyle name="2_NTHOC_pvhung.skhdt 20117113152041 Danh muc cong trinh trong diem_Ke hoach 2012 theo doi (giai ngan 30.6.12) 2 2 3" xfId="19104"/>
    <cellStyle name="2_NTHOC_pvhung.skhdt 20117113152041 Danh muc cong trinh trong diem_Ke hoach 2012 theo doi (giai ngan 30.6.12) 2 2 3 2" xfId="35423"/>
    <cellStyle name="2_NTHOC_pvhung.skhdt 20117113152041 Danh muc cong trinh trong diem_Ke hoach 2012 theo doi (giai ngan 30.6.12) 2 2 4" xfId="19105"/>
    <cellStyle name="2_NTHOC_pvhung.skhdt 20117113152041 Danh muc cong trinh trong diem_Ke hoach 2012 theo doi (giai ngan 30.6.12) 2 2 4 2" xfId="35424"/>
    <cellStyle name="2_NTHOC_pvhung.skhdt 20117113152041 Danh muc cong trinh trong diem_Ke hoach 2012 theo doi (giai ngan 30.6.12) 2 2 5" xfId="35421"/>
    <cellStyle name="2_NTHOC_pvhung.skhdt 20117113152041 Danh muc cong trinh trong diem_Ke hoach 2012 theo doi (giai ngan 30.6.12) 2 3" xfId="19106"/>
    <cellStyle name="2_NTHOC_pvhung.skhdt 20117113152041 Danh muc cong trinh trong diem_Ke hoach 2012 theo doi (giai ngan 30.6.12) 2 3 2" xfId="35425"/>
    <cellStyle name="2_NTHOC_pvhung.skhdt 20117113152041 Danh muc cong trinh trong diem_Ke hoach 2012 theo doi (giai ngan 30.6.12) 2 4" xfId="19107"/>
    <cellStyle name="2_NTHOC_pvhung.skhdt 20117113152041 Danh muc cong trinh trong diem_Ke hoach 2012 theo doi (giai ngan 30.6.12) 2 4 2" xfId="35426"/>
    <cellStyle name="2_NTHOC_pvhung.skhdt 20117113152041 Danh muc cong trinh trong diem_Ke hoach 2012 theo doi (giai ngan 30.6.12) 2 5" xfId="19108"/>
    <cellStyle name="2_NTHOC_pvhung.skhdt 20117113152041 Danh muc cong trinh trong diem_Ke hoach 2012 theo doi (giai ngan 30.6.12) 2 5 2" xfId="35427"/>
    <cellStyle name="2_NTHOC_pvhung.skhdt 20117113152041 Danh muc cong trinh trong diem_Ke hoach 2012 theo doi (giai ngan 30.6.12) 2 6" xfId="35420"/>
    <cellStyle name="2_NTHOC_pvhung.skhdt 20117113152041 Danh muc cong trinh trong diem_Ke hoach 2012 theo doi (giai ngan 30.6.12) 3" xfId="19109"/>
    <cellStyle name="2_NTHOC_pvhung.skhdt 20117113152041 Danh muc cong trinh trong diem_Ke hoach 2012 theo doi (giai ngan 30.6.12) 3 2" xfId="19110"/>
    <cellStyle name="2_NTHOC_pvhung.skhdt 20117113152041 Danh muc cong trinh trong diem_Ke hoach 2012 theo doi (giai ngan 30.6.12) 3 2 2" xfId="35429"/>
    <cellStyle name="2_NTHOC_pvhung.skhdt 20117113152041 Danh muc cong trinh trong diem_Ke hoach 2012 theo doi (giai ngan 30.6.12) 3 3" xfId="19111"/>
    <cellStyle name="2_NTHOC_pvhung.skhdt 20117113152041 Danh muc cong trinh trong diem_Ke hoach 2012 theo doi (giai ngan 30.6.12) 3 3 2" xfId="35430"/>
    <cellStyle name="2_NTHOC_pvhung.skhdt 20117113152041 Danh muc cong trinh trong diem_Ke hoach 2012 theo doi (giai ngan 30.6.12) 3 4" xfId="19112"/>
    <cellStyle name="2_NTHOC_pvhung.skhdt 20117113152041 Danh muc cong trinh trong diem_Ke hoach 2012 theo doi (giai ngan 30.6.12) 3 4 2" xfId="35431"/>
    <cellStyle name="2_NTHOC_pvhung.skhdt 20117113152041 Danh muc cong trinh trong diem_Ke hoach 2012 theo doi (giai ngan 30.6.12) 3 5" xfId="35428"/>
    <cellStyle name="2_NTHOC_pvhung.skhdt 20117113152041 Danh muc cong trinh trong diem_Ke hoach 2012 theo doi (giai ngan 30.6.12) 4" xfId="19113"/>
    <cellStyle name="2_NTHOC_pvhung.skhdt 20117113152041 Danh muc cong trinh trong diem_Ke hoach 2012 theo doi (giai ngan 30.6.12) 4 2" xfId="35432"/>
    <cellStyle name="2_NTHOC_pvhung.skhdt 20117113152041 Danh muc cong trinh trong diem_Ke hoach 2012 theo doi (giai ngan 30.6.12) 5" xfId="19114"/>
    <cellStyle name="2_NTHOC_pvhung.skhdt 20117113152041 Danh muc cong trinh trong diem_Ke hoach 2012 theo doi (giai ngan 30.6.12) 5 2" xfId="35433"/>
    <cellStyle name="2_NTHOC_pvhung.skhdt 20117113152041 Danh muc cong trinh trong diem_Ke hoach 2012 theo doi (giai ngan 30.6.12) 6" xfId="19115"/>
    <cellStyle name="2_NTHOC_pvhung.skhdt 20117113152041 Danh muc cong trinh trong diem_Ke hoach 2012 theo doi (giai ngan 30.6.12) 6 2" xfId="35434"/>
    <cellStyle name="2_NTHOC_pvhung.skhdt 20117113152041 Danh muc cong trinh trong diem_Ke hoach 2012 theo doi (giai ngan 30.6.12) 7" xfId="35419"/>
    <cellStyle name="2_NTHOC_Ra soat KH 2009 (chinh thuc o nha)" xfId="19116"/>
    <cellStyle name="2_NTHOC_Ra soat KH 2009 (chinh thuc o nha) 2" xfId="19117"/>
    <cellStyle name="2_NTHOC_Ra soat KH 2009 (chinh thuc o nha) 2 2" xfId="19118"/>
    <cellStyle name="2_NTHOC_Ra soat KH 2009 (chinh thuc o nha) 2 2 2" xfId="35437"/>
    <cellStyle name="2_NTHOC_Ra soat KH 2009 (chinh thuc o nha) 2 3" xfId="19119"/>
    <cellStyle name="2_NTHOC_Ra soat KH 2009 (chinh thuc o nha) 2 3 2" xfId="35438"/>
    <cellStyle name="2_NTHOC_Ra soat KH 2009 (chinh thuc o nha) 2 4" xfId="19120"/>
    <cellStyle name="2_NTHOC_Ra soat KH 2009 (chinh thuc o nha) 2 4 2" xfId="35439"/>
    <cellStyle name="2_NTHOC_Ra soat KH 2009 (chinh thuc o nha) 2 5" xfId="35436"/>
    <cellStyle name="2_NTHOC_Ra soat KH 2009 (chinh thuc o nha) 3" xfId="19121"/>
    <cellStyle name="2_NTHOC_Ra soat KH 2009 (chinh thuc o nha) 3 2" xfId="35440"/>
    <cellStyle name="2_NTHOC_Ra soat KH 2009 (chinh thuc o nha) 4" xfId="19122"/>
    <cellStyle name="2_NTHOC_Ra soat KH 2009 (chinh thuc o nha) 4 2" xfId="35441"/>
    <cellStyle name="2_NTHOC_Ra soat KH 2009 (chinh thuc o nha) 5" xfId="19123"/>
    <cellStyle name="2_NTHOC_Ra soat KH 2009 (chinh thuc o nha) 5 2" xfId="35442"/>
    <cellStyle name="2_NTHOC_Ra soat KH 2009 (chinh thuc o nha) 6" xfId="35435"/>
    <cellStyle name="2_NTHOC_Ra soat KH 2009 (chinh thuc o nha)_BC von DTPT 6 thang 2012" xfId="19124"/>
    <cellStyle name="2_NTHOC_Ra soat KH 2009 (chinh thuc o nha)_BC von DTPT 6 thang 2012 2" xfId="19125"/>
    <cellStyle name="2_NTHOC_Ra soat KH 2009 (chinh thuc o nha)_BC von DTPT 6 thang 2012 2 2" xfId="19126"/>
    <cellStyle name="2_NTHOC_Ra soat KH 2009 (chinh thuc o nha)_BC von DTPT 6 thang 2012 2 2 2" xfId="35445"/>
    <cellStyle name="2_NTHOC_Ra soat KH 2009 (chinh thuc o nha)_BC von DTPT 6 thang 2012 2 3" xfId="19127"/>
    <cellStyle name="2_NTHOC_Ra soat KH 2009 (chinh thuc o nha)_BC von DTPT 6 thang 2012 2 3 2" xfId="35446"/>
    <cellStyle name="2_NTHOC_Ra soat KH 2009 (chinh thuc o nha)_BC von DTPT 6 thang 2012 2 4" xfId="19128"/>
    <cellStyle name="2_NTHOC_Ra soat KH 2009 (chinh thuc o nha)_BC von DTPT 6 thang 2012 2 4 2" xfId="35447"/>
    <cellStyle name="2_NTHOC_Ra soat KH 2009 (chinh thuc o nha)_BC von DTPT 6 thang 2012 2 5" xfId="35444"/>
    <cellStyle name="2_NTHOC_Ra soat KH 2009 (chinh thuc o nha)_BC von DTPT 6 thang 2012 3" xfId="19129"/>
    <cellStyle name="2_NTHOC_Ra soat KH 2009 (chinh thuc o nha)_BC von DTPT 6 thang 2012 3 2" xfId="35448"/>
    <cellStyle name="2_NTHOC_Ra soat KH 2009 (chinh thuc o nha)_BC von DTPT 6 thang 2012 4" xfId="19130"/>
    <cellStyle name="2_NTHOC_Ra soat KH 2009 (chinh thuc o nha)_BC von DTPT 6 thang 2012 4 2" xfId="35449"/>
    <cellStyle name="2_NTHOC_Ra soat KH 2009 (chinh thuc o nha)_BC von DTPT 6 thang 2012 5" xfId="19131"/>
    <cellStyle name="2_NTHOC_Ra soat KH 2009 (chinh thuc o nha)_BC von DTPT 6 thang 2012 5 2" xfId="35450"/>
    <cellStyle name="2_NTHOC_Ra soat KH 2009 (chinh thuc o nha)_BC von DTPT 6 thang 2012 6" xfId="35443"/>
    <cellStyle name="2_NTHOC_Ra soat KH 2009 (chinh thuc o nha)_Bieu du thao QD von ho tro co MT" xfId="19132"/>
    <cellStyle name="2_NTHOC_Ra soat KH 2009 (chinh thuc o nha)_Bieu du thao QD von ho tro co MT 2" xfId="19133"/>
    <cellStyle name="2_NTHOC_Ra soat KH 2009 (chinh thuc o nha)_Bieu du thao QD von ho tro co MT 2 2" xfId="19134"/>
    <cellStyle name="2_NTHOC_Ra soat KH 2009 (chinh thuc o nha)_Bieu du thao QD von ho tro co MT 2 2 2" xfId="35453"/>
    <cellStyle name="2_NTHOC_Ra soat KH 2009 (chinh thuc o nha)_Bieu du thao QD von ho tro co MT 2 3" xfId="19135"/>
    <cellStyle name="2_NTHOC_Ra soat KH 2009 (chinh thuc o nha)_Bieu du thao QD von ho tro co MT 2 3 2" xfId="35454"/>
    <cellStyle name="2_NTHOC_Ra soat KH 2009 (chinh thuc o nha)_Bieu du thao QD von ho tro co MT 2 4" xfId="19136"/>
    <cellStyle name="2_NTHOC_Ra soat KH 2009 (chinh thuc o nha)_Bieu du thao QD von ho tro co MT 2 4 2" xfId="35455"/>
    <cellStyle name="2_NTHOC_Ra soat KH 2009 (chinh thuc o nha)_Bieu du thao QD von ho tro co MT 2 5" xfId="35452"/>
    <cellStyle name="2_NTHOC_Ra soat KH 2009 (chinh thuc o nha)_Bieu du thao QD von ho tro co MT 3" xfId="19137"/>
    <cellStyle name="2_NTHOC_Ra soat KH 2009 (chinh thuc o nha)_Bieu du thao QD von ho tro co MT 3 2" xfId="35456"/>
    <cellStyle name="2_NTHOC_Ra soat KH 2009 (chinh thuc o nha)_Bieu du thao QD von ho tro co MT 4" xfId="19138"/>
    <cellStyle name="2_NTHOC_Ra soat KH 2009 (chinh thuc o nha)_Bieu du thao QD von ho tro co MT 4 2" xfId="35457"/>
    <cellStyle name="2_NTHOC_Ra soat KH 2009 (chinh thuc o nha)_Bieu du thao QD von ho tro co MT 5" xfId="19139"/>
    <cellStyle name="2_NTHOC_Ra soat KH 2009 (chinh thuc o nha)_Bieu du thao QD von ho tro co MT 5 2" xfId="35458"/>
    <cellStyle name="2_NTHOC_Ra soat KH 2009 (chinh thuc o nha)_Bieu du thao QD von ho tro co MT 6" xfId="35451"/>
    <cellStyle name="2_NTHOC_Ra soat KH 2009 (chinh thuc o nha)_Ke hoach 2012 (theo doi)" xfId="19140"/>
    <cellStyle name="2_NTHOC_Ra soat KH 2009 (chinh thuc o nha)_Ke hoach 2012 (theo doi) 2" xfId="19141"/>
    <cellStyle name="2_NTHOC_Ra soat KH 2009 (chinh thuc o nha)_Ke hoach 2012 (theo doi) 2 2" xfId="19142"/>
    <cellStyle name="2_NTHOC_Ra soat KH 2009 (chinh thuc o nha)_Ke hoach 2012 (theo doi) 2 2 2" xfId="35461"/>
    <cellStyle name="2_NTHOC_Ra soat KH 2009 (chinh thuc o nha)_Ke hoach 2012 (theo doi) 2 3" xfId="19143"/>
    <cellStyle name="2_NTHOC_Ra soat KH 2009 (chinh thuc o nha)_Ke hoach 2012 (theo doi) 2 3 2" xfId="35462"/>
    <cellStyle name="2_NTHOC_Ra soat KH 2009 (chinh thuc o nha)_Ke hoach 2012 (theo doi) 2 4" xfId="19144"/>
    <cellStyle name="2_NTHOC_Ra soat KH 2009 (chinh thuc o nha)_Ke hoach 2012 (theo doi) 2 4 2" xfId="35463"/>
    <cellStyle name="2_NTHOC_Ra soat KH 2009 (chinh thuc o nha)_Ke hoach 2012 (theo doi) 2 5" xfId="35460"/>
    <cellStyle name="2_NTHOC_Ra soat KH 2009 (chinh thuc o nha)_Ke hoach 2012 (theo doi) 3" xfId="19145"/>
    <cellStyle name="2_NTHOC_Ra soat KH 2009 (chinh thuc o nha)_Ke hoach 2012 (theo doi) 3 2" xfId="35464"/>
    <cellStyle name="2_NTHOC_Ra soat KH 2009 (chinh thuc o nha)_Ke hoach 2012 (theo doi) 4" xfId="19146"/>
    <cellStyle name="2_NTHOC_Ra soat KH 2009 (chinh thuc o nha)_Ke hoach 2012 (theo doi) 4 2" xfId="35465"/>
    <cellStyle name="2_NTHOC_Ra soat KH 2009 (chinh thuc o nha)_Ke hoach 2012 (theo doi) 5" xfId="19147"/>
    <cellStyle name="2_NTHOC_Ra soat KH 2009 (chinh thuc o nha)_Ke hoach 2012 (theo doi) 5 2" xfId="35466"/>
    <cellStyle name="2_NTHOC_Ra soat KH 2009 (chinh thuc o nha)_Ke hoach 2012 (theo doi) 6" xfId="35459"/>
    <cellStyle name="2_NTHOC_Ra soat KH 2009 (chinh thuc o nha)_Ke hoach 2012 theo doi (giai ngan 30.6.12)" xfId="19148"/>
    <cellStyle name="2_NTHOC_Ra soat KH 2009 (chinh thuc o nha)_Ke hoach 2012 theo doi (giai ngan 30.6.12) 2" xfId="19149"/>
    <cellStyle name="2_NTHOC_Ra soat KH 2009 (chinh thuc o nha)_Ke hoach 2012 theo doi (giai ngan 30.6.12) 2 2" xfId="19150"/>
    <cellStyle name="2_NTHOC_Ra soat KH 2009 (chinh thuc o nha)_Ke hoach 2012 theo doi (giai ngan 30.6.12) 2 2 2" xfId="35469"/>
    <cellStyle name="2_NTHOC_Ra soat KH 2009 (chinh thuc o nha)_Ke hoach 2012 theo doi (giai ngan 30.6.12) 2 3" xfId="19151"/>
    <cellStyle name="2_NTHOC_Ra soat KH 2009 (chinh thuc o nha)_Ke hoach 2012 theo doi (giai ngan 30.6.12) 2 3 2" xfId="35470"/>
    <cellStyle name="2_NTHOC_Ra soat KH 2009 (chinh thuc o nha)_Ke hoach 2012 theo doi (giai ngan 30.6.12) 2 4" xfId="19152"/>
    <cellStyle name="2_NTHOC_Ra soat KH 2009 (chinh thuc o nha)_Ke hoach 2012 theo doi (giai ngan 30.6.12) 2 4 2" xfId="35471"/>
    <cellStyle name="2_NTHOC_Ra soat KH 2009 (chinh thuc o nha)_Ke hoach 2012 theo doi (giai ngan 30.6.12) 2 5" xfId="35468"/>
    <cellStyle name="2_NTHOC_Ra soat KH 2009 (chinh thuc o nha)_Ke hoach 2012 theo doi (giai ngan 30.6.12) 3" xfId="19153"/>
    <cellStyle name="2_NTHOC_Ra soat KH 2009 (chinh thuc o nha)_Ke hoach 2012 theo doi (giai ngan 30.6.12) 3 2" xfId="35472"/>
    <cellStyle name="2_NTHOC_Ra soat KH 2009 (chinh thuc o nha)_Ke hoach 2012 theo doi (giai ngan 30.6.12) 4" xfId="19154"/>
    <cellStyle name="2_NTHOC_Ra soat KH 2009 (chinh thuc o nha)_Ke hoach 2012 theo doi (giai ngan 30.6.12) 4 2" xfId="35473"/>
    <cellStyle name="2_NTHOC_Ra soat KH 2009 (chinh thuc o nha)_Ke hoach 2012 theo doi (giai ngan 30.6.12) 5" xfId="19155"/>
    <cellStyle name="2_NTHOC_Ra soat KH 2009 (chinh thuc o nha)_Ke hoach 2012 theo doi (giai ngan 30.6.12) 5 2" xfId="35474"/>
    <cellStyle name="2_NTHOC_Ra soat KH 2009 (chinh thuc o nha)_Ke hoach 2012 theo doi (giai ngan 30.6.12) 6" xfId="35467"/>
    <cellStyle name="2_NTHOC_Tong hop so lieu" xfId="19156"/>
    <cellStyle name="2_NTHOC_Tong hop so lieu 2" xfId="19157"/>
    <cellStyle name="2_NTHOC_Tong hop so lieu 2 2" xfId="19158"/>
    <cellStyle name="2_NTHOC_Tong hop so lieu 2 2 2" xfId="35477"/>
    <cellStyle name="2_NTHOC_Tong hop so lieu 2 3" xfId="19159"/>
    <cellStyle name="2_NTHOC_Tong hop so lieu 2 3 2" xfId="35478"/>
    <cellStyle name="2_NTHOC_Tong hop so lieu 2 4" xfId="19160"/>
    <cellStyle name="2_NTHOC_Tong hop so lieu 2 4 2" xfId="35479"/>
    <cellStyle name="2_NTHOC_Tong hop so lieu 2 5" xfId="35476"/>
    <cellStyle name="2_NTHOC_Tong hop so lieu 3" xfId="19161"/>
    <cellStyle name="2_NTHOC_Tong hop so lieu 3 2" xfId="35480"/>
    <cellStyle name="2_NTHOC_Tong hop so lieu 4" xfId="19162"/>
    <cellStyle name="2_NTHOC_Tong hop so lieu 4 2" xfId="35481"/>
    <cellStyle name="2_NTHOC_Tong hop so lieu 5" xfId="19163"/>
    <cellStyle name="2_NTHOC_Tong hop so lieu 5 2" xfId="35482"/>
    <cellStyle name="2_NTHOC_Tong hop so lieu 6" xfId="35475"/>
    <cellStyle name="2_NTHOC_Tong hop so lieu_BC cong trinh trong diem" xfId="19164"/>
    <cellStyle name="2_NTHOC_Tong hop so lieu_BC cong trinh trong diem 2" xfId="19165"/>
    <cellStyle name="2_NTHOC_Tong hop so lieu_BC cong trinh trong diem 2 2" xfId="19166"/>
    <cellStyle name="2_NTHOC_Tong hop so lieu_BC cong trinh trong diem 2 2 2" xfId="35485"/>
    <cellStyle name="2_NTHOC_Tong hop so lieu_BC cong trinh trong diem 2 3" xfId="19167"/>
    <cellStyle name="2_NTHOC_Tong hop so lieu_BC cong trinh trong diem 2 3 2" xfId="35486"/>
    <cellStyle name="2_NTHOC_Tong hop so lieu_BC cong trinh trong diem 2 4" xfId="19168"/>
    <cellStyle name="2_NTHOC_Tong hop so lieu_BC cong trinh trong diem 2 4 2" xfId="35487"/>
    <cellStyle name="2_NTHOC_Tong hop so lieu_BC cong trinh trong diem 2 5" xfId="35484"/>
    <cellStyle name="2_NTHOC_Tong hop so lieu_BC cong trinh trong diem 3" xfId="19169"/>
    <cellStyle name="2_NTHOC_Tong hop so lieu_BC cong trinh trong diem 3 2" xfId="35488"/>
    <cellStyle name="2_NTHOC_Tong hop so lieu_BC cong trinh trong diem 4" xfId="19170"/>
    <cellStyle name="2_NTHOC_Tong hop so lieu_BC cong trinh trong diem 4 2" xfId="35489"/>
    <cellStyle name="2_NTHOC_Tong hop so lieu_BC cong trinh trong diem 5" xfId="19171"/>
    <cellStyle name="2_NTHOC_Tong hop so lieu_BC cong trinh trong diem 5 2" xfId="35490"/>
    <cellStyle name="2_NTHOC_Tong hop so lieu_BC cong trinh trong diem 6" xfId="35483"/>
    <cellStyle name="2_NTHOC_Tong hop so lieu_BC cong trinh trong diem_BC von DTPT 6 thang 2012" xfId="19172"/>
    <cellStyle name="2_NTHOC_Tong hop so lieu_BC cong trinh trong diem_BC von DTPT 6 thang 2012 2" xfId="19173"/>
    <cellStyle name="2_NTHOC_Tong hop so lieu_BC cong trinh trong diem_BC von DTPT 6 thang 2012 2 2" xfId="19174"/>
    <cellStyle name="2_NTHOC_Tong hop so lieu_BC cong trinh trong diem_BC von DTPT 6 thang 2012 2 2 2" xfId="35493"/>
    <cellStyle name="2_NTHOC_Tong hop so lieu_BC cong trinh trong diem_BC von DTPT 6 thang 2012 2 3" xfId="19175"/>
    <cellStyle name="2_NTHOC_Tong hop so lieu_BC cong trinh trong diem_BC von DTPT 6 thang 2012 2 3 2" xfId="35494"/>
    <cellStyle name="2_NTHOC_Tong hop so lieu_BC cong trinh trong diem_BC von DTPT 6 thang 2012 2 4" xfId="19176"/>
    <cellStyle name="2_NTHOC_Tong hop so lieu_BC cong trinh trong diem_BC von DTPT 6 thang 2012 2 4 2" xfId="35495"/>
    <cellStyle name="2_NTHOC_Tong hop so lieu_BC cong trinh trong diem_BC von DTPT 6 thang 2012 2 5" xfId="35492"/>
    <cellStyle name="2_NTHOC_Tong hop so lieu_BC cong trinh trong diem_BC von DTPT 6 thang 2012 3" xfId="19177"/>
    <cellStyle name="2_NTHOC_Tong hop so lieu_BC cong trinh trong diem_BC von DTPT 6 thang 2012 3 2" xfId="35496"/>
    <cellStyle name="2_NTHOC_Tong hop so lieu_BC cong trinh trong diem_BC von DTPT 6 thang 2012 4" xfId="19178"/>
    <cellStyle name="2_NTHOC_Tong hop so lieu_BC cong trinh trong diem_BC von DTPT 6 thang 2012 4 2" xfId="35497"/>
    <cellStyle name="2_NTHOC_Tong hop so lieu_BC cong trinh trong diem_BC von DTPT 6 thang 2012 5" xfId="19179"/>
    <cellStyle name="2_NTHOC_Tong hop so lieu_BC cong trinh trong diem_BC von DTPT 6 thang 2012 5 2" xfId="35498"/>
    <cellStyle name="2_NTHOC_Tong hop so lieu_BC cong trinh trong diem_BC von DTPT 6 thang 2012 6" xfId="35491"/>
    <cellStyle name="2_NTHOC_Tong hop so lieu_BC cong trinh trong diem_Bieu du thao QD von ho tro co MT" xfId="19180"/>
    <cellStyle name="2_NTHOC_Tong hop so lieu_BC cong trinh trong diem_Bieu du thao QD von ho tro co MT 2" xfId="19181"/>
    <cellStyle name="2_NTHOC_Tong hop so lieu_BC cong trinh trong diem_Bieu du thao QD von ho tro co MT 2 2" xfId="19182"/>
    <cellStyle name="2_NTHOC_Tong hop so lieu_BC cong trinh trong diem_Bieu du thao QD von ho tro co MT 2 2 2" xfId="35501"/>
    <cellStyle name="2_NTHOC_Tong hop so lieu_BC cong trinh trong diem_Bieu du thao QD von ho tro co MT 2 3" xfId="19183"/>
    <cellStyle name="2_NTHOC_Tong hop so lieu_BC cong trinh trong diem_Bieu du thao QD von ho tro co MT 2 3 2" xfId="35502"/>
    <cellStyle name="2_NTHOC_Tong hop so lieu_BC cong trinh trong diem_Bieu du thao QD von ho tro co MT 2 4" xfId="19184"/>
    <cellStyle name="2_NTHOC_Tong hop so lieu_BC cong trinh trong diem_Bieu du thao QD von ho tro co MT 2 4 2" xfId="35503"/>
    <cellStyle name="2_NTHOC_Tong hop so lieu_BC cong trinh trong diem_Bieu du thao QD von ho tro co MT 2 5" xfId="35500"/>
    <cellStyle name="2_NTHOC_Tong hop so lieu_BC cong trinh trong diem_Bieu du thao QD von ho tro co MT 3" xfId="19185"/>
    <cellStyle name="2_NTHOC_Tong hop so lieu_BC cong trinh trong diem_Bieu du thao QD von ho tro co MT 3 2" xfId="35504"/>
    <cellStyle name="2_NTHOC_Tong hop so lieu_BC cong trinh trong diem_Bieu du thao QD von ho tro co MT 4" xfId="19186"/>
    <cellStyle name="2_NTHOC_Tong hop so lieu_BC cong trinh trong diem_Bieu du thao QD von ho tro co MT 4 2" xfId="35505"/>
    <cellStyle name="2_NTHOC_Tong hop so lieu_BC cong trinh trong diem_Bieu du thao QD von ho tro co MT 5" xfId="19187"/>
    <cellStyle name="2_NTHOC_Tong hop so lieu_BC cong trinh trong diem_Bieu du thao QD von ho tro co MT 5 2" xfId="35506"/>
    <cellStyle name="2_NTHOC_Tong hop so lieu_BC cong trinh trong diem_Bieu du thao QD von ho tro co MT 6" xfId="35499"/>
    <cellStyle name="2_NTHOC_Tong hop so lieu_BC cong trinh trong diem_Ke hoach 2012 (theo doi)" xfId="19188"/>
    <cellStyle name="2_NTHOC_Tong hop so lieu_BC cong trinh trong diem_Ke hoach 2012 (theo doi) 2" xfId="19189"/>
    <cellStyle name="2_NTHOC_Tong hop so lieu_BC cong trinh trong diem_Ke hoach 2012 (theo doi) 2 2" xfId="19190"/>
    <cellStyle name="2_NTHOC_Tong hop so lieu_BC cong trinh trong diem_Ke hoach 2012 (theo doi) 2 2 2" xfId="35509"/>
    <cellStyle name="2_NTHOC_Tong hop so lieu_BC cong trinh trong diem_Ke hoach 2012 (theo doi) 2 3" xfId="19191"/>
    <cellStyle name="2_NTHOC_Tong hop so lieu_BC cong trinh trong diem_Ke hoach 2012 (theo doi) 2 3 2" xfId="35510"/>
    <cellStyle name="2_NTHOC_Tong hop so lieu_BC cong trinh trong diem_Ke hoach 2012 (theo doi) 2 4" xfId="19192"/>
    <cellStyle name="2_NTHOC_Tong hop so lieu_BC cong trinh trong diem_Ke hoach 2012 (theo doi) 2 4 2" xfId="35511"/>
    <cellStyle name="2_NTHOC_Tong hop so lieu_BC cong trinh trong diem_Ke hoach 2012 (theo doi) 2 5" xfId="35508"/>
    <cellStyle name="2_NTHOC_Tong hop so lieu_BC cong trinh trong diem_Ke hoach 2012 (theo doi) 3" xfId="19193"/>
    <cellStyle name="2_NTHOC_Tong hop so lieu_BC cong trinh trong diem_Ke hoach 2012 (theo doi) 3 2" xfId="35512"/>
    <cellStyle name="2_NTHOC_Tong hop so lieu_BC cong trinh trong diem_Ke hoach 2012 (theo doi) 4" xfId="19194"/>
    <cellStyle name="2_NTHOC_Tong hop so lieu_BC cong trinh trong diem_Ke hoach 2012 (theo doi) 4 2" xfId="35513"/>
    <cellStyle name="2_NTHOC_Tong hop so lieu_BC cong trinh trong diem_Ke hoach 2012 (theo doi) 5" xfId="19195"/>
    <cellStyle name="2_NTHOC_Tong hop so lieu_BC cong trinh trong diem_Ke hoach 2012 (theo doi) 5 2" xfId="35514"/>
    <cellStyle name="2_NTHOC_Tong hop so lieu_BC cong trinh trong diem_Ke hoach 2012 (theo doi) 6" xfId="35507"/>
    <cellStyle name="2_NTHOC_Tong hop so lieu_BC cong trinh trong diem_Ke hoach 2012 theo doi (giai ngan 30.6.12)" xfId="19196"/>
    <cellStyle name="2_NTHOC_Tong hop so lieu_BC cong trinh trong diem_Ke hoach 2012 theo doi (giai ngan 30.6.12) 2" xfId="19197"/>
    <cellStyle name="2_NTHOC_Tong hop so lieu_BC cong trinh trong diem_Ke hoach 2012 theo doi (giai ngan 30.6.12) 2 2" xfId="19198"/>
    <cellStyle name="2_NTHOC_Tong hop so lieu_BC cong trinh trong diem_Ke hoach 2012 theo doi (giai ngan 30.6.12) 2 2 2" xfId="35517"/>
    <cellStyle name="2_NTHOC_Tong hop so lieu_BC cong trinh trong diem_Ke hoach 2012 theo doi (giai ngan 30.6.12) 2 3" xfId="19199"/>
    <cellStyle name="2_NTHOC_Tong hop so lieu_BC cong trinh trong diem_Ke hoach 2012 theo doi (giai ngan 30.6.12) 2 3 2" xfId="35518"/>
    <cellStyle name="2_NTHOC_Tong hop so lieu_BC cong trinh trong diem_Ke hoach 2012 theo doi (giai ngan 30.6.12) 2 4" xfId="19200"/>
    <cellStyle name="2_NTHOC_Tong hop so lieu_BC cong trinh trong diem_Ke hoach 2012 theo doi (giai ngan 30.6.12) 2 4 2" xfId="35519"/>
    <cellStyle name="2_NTHOC_Tong hop so lieu_BC cong trinh trong diem_Ke hoach 2012 theo doi (giai ngan 30.6.12) 2 5" xfId="35516"/>
    <cellStyle name="2_NTHOC_Tong hop so lieu_BC cong trinh trong diem_Ke hoach 2012 theo doi (giai ngan 30.6.12) 3" xfId="19201"/>
    <cellStyle name="2_NTHOC_Tong hop so lieu_BC cong trinh trong diem_Ke hoach 2012 theo doi (giai ngan 30.6.12) 3 2" xfId="35520"/>
    <cellStyle name="2_NTHOC_Tong hop so lieu_BC cong trinh trong diem_Ke hoach 2012 theo doi (giai ngan 30.6.12) 4" xfId="19202"/>
    <cellStyle name="2_NTHOC_Tong hop so lieu_BC cong trinh trong diem_Ke hoach 2012 theo doi (giai ngan 30.6.12) 4 2" xfId="35521"/>
    <cellStyle name="2_NTHOC_Tong hop so lieu_BC cong trinh trong diem_Ke hoach 2012 theo doi (giai ngan 30.6.12) 5" xfId="19203"/>
    <cellStyle name="2_NTHOC_Tong hop so lieu_BC cong trinh trong diem_Ke hoach 2012 theo doi (giai ngan 30.6.12) 5 2" xfId="35522"/>
    <cellStyle name="2_NTHOC_Tong hop so lieu_BC cong trinh trong diem_Ke hoach 2012 theo doi (giai ngan 30.6.12) 6" xfId="35515"/>
    <cellStyle name="2_NTHOC_Tong hop so lieu_BC von DTPT 6 thang 2012" xfId="19204"/>
    <cellStyle name="2_NTHOC_Tong hop so lieu_BC von DTPT 6 thang 2012 2" xfId="19205"/>
    <cellStyle name="2_NTHOC_Tong hop so lieu_BC von DTPT 6 thang 2012 2 2" xfId="19206"/>
    <cellStyle name="2_NTHOC_Tong hop so lieu_BC von DTPT 6 thang 2012 2 2 2" xfId="35525"/>
    <cellStyle name="2_NTHOC_Tong hop so lieu_BC von DTPT 6 thang 2012 2 3" xfId="19207"/>
    <cellStyle name="2_NTHOC_Tong hop so lieu_BC von DTPT 6 thang 2012 2 3 2" xfId="35526"/>
    <cellStyle name="2_NTHOC_Tong hop so lieu_BC von DTPT 6 thang 2012 2 4" xfId="19208"/>
    <cellStyle name="2_NTHOC_Tong hop so lieu_BC von DTPT 6 thang 2012 2 4 2" xfId="35527"/>
    <cellStyle name="2_NTHOC_Tong hop so lieu_BC von DTPT 6 thang 2012 2 5" xfId="35524"/>
    <cellStyle name="2_NTHOC_Tong hop so lieu_BC von DTPT 6 thang 2012 3" xfId="19209"/>
    <cellStyle name="2_NTHOC_Tong hop so lieu_BC von DTPT 6 thang 2012 3 2" xfId="35528"/>
    <cellStyle name="2_NTHOC_Tong hop so lieu_BC von DTPT 6 thang 2012 4" xfId="19210"/>
    <cellStyle name="2_NTHOC_Tong hop so lieu_BC von DTPT 6 thang 2012 4 2" xfId="35529"/>
    <cellStyle name="2_NTHOC_Tong hop so lieu_BC von DTPT 6 thang 2012 5" xfId="19211"/>
    <cellStyle name="2_NTHOC_Tong hop so lieu_BC von DTPT 6 thang 2012 5 2" xfId="35530"/>
    <cellStyle name="2_NTHOC_Tong hop so lieu_BC von DTPT 6 thang 2012 6" xfId="35523"/>
    <cellStyle name="2_NTHOC_Tong hop so lieu_Bieu du thao QD von ho tro co MT" xfId="19212"/>
    <cellStyle name="2_NTHOC_Tong hop so lieu_Bieu du thao QD von ho tro co MT 2" xfId="19213"/>
    <cellStyle name="2_NTHOC_Tong hop so lieu_Bieu du thao QD von ho tro co MT 2 2" xfId="19214"/>
    <cellStyle name="2_NTHOC_Tong hop so lieu_Bieu du thao QD von ho tro co MT 2 2 2" xfId="35533"/>
    <cellStyle name="2_NTHOC_Tong hop so lieu_Bieu du thao QD von ho tro co MT 2 3" xfId="19215"/>
    <cellStyle name="2_NTHOC_Tong hop so lieu_Bieu du thao QD von ho tro co MT 2 3 2" xfId="35534"/>
    <cellStyle name="2_NTHOC_Tong hop so lieu_Bieu du thao QD von ho tro co MT 2 4" xfId="19216"/>
    <cellStyle name="2_NTHOC_Tong hop so lieu_Bieu du thao QD von ho tro co MT 2 4 2" xfId="35535"/>
    <cellStyle name="2_NTHOC_Tong hop so lieu_Bieu du thao QD von ho tro co MT 2 5" xfId="35532"/>
    <cellStyle name="2_NTHOC_Tong hop so lieu_Bieu du thao QD von ho tro co MT 3" xfId="19217"/>
    <cellStyle name="2_NTHOC_Tong hop so lieu_Bieu du thao QD von ho tro co MT 3 2" xfId="35536"/>
    <cellStyle name="2_NTHOC_Tong hop so lieu_Bieu du thao QD von ho tro co MT 4" xfId="19218"/>
    <cellStyle name="2_NTHOC_Tong hop so lieu_Bieu du thao QD von ho tro co MT 4 2" xfId="35537"/>
    <cellStyle name="2_NTHOC_Tong hop so lieu_Bieu du thao QD von ho tro co MT 5" xfId="19219"/>
    <cellStyle name="2_NTHOC_Tong hop so lieu_Bieu du thao QD von ho tro co MT 5 2" xfId="35538"/>
    <cellStyle name="2_NTHOC_Tong hop so lieu_Bieu du thao QD von ho tro co MT 6" xfId="35531"/>
    <cellStyle name="2_NTHOC_Tong hop so lieu_Ke hoach 2012 (theo doi)" xfId="19220"/>
    <cellStyle name="2_NTHOC_Tong hop so lieu_Ke hoach 2012 (theo doi) 2" xfId="19221"/>
    <cellStyle name="2_NTHOC_Tong hop so lieu_Ke hoach 2012 (theo doi) 2 2" xfId="19222"/>
    <cellStyle name="2_NTHOC_Tong hop so lieu_Ke hoach 2012 (theo doi) 2 2 2" xfId="35541"/>
    <cellStyle name="2_NTHOC_Tong hop so lieu_Ke hoach 2012 (theo doi) 2 3" xfId="19223"/>
    <cellStyle name="2_NTHOC_Tong hop so lieu_Ke hoach 2012 (theo doi) 2 3 2" xfId="35542"/>
    <cellStyle name="2_NTHOC_Tong hop so lieu_Ke hoach 2012 (theo doi) 2 4" xfId="19224"/>
    <cellStyle name="2_NTHOC_Tong hop so lieu_Ke hoach 2012 (theo doi) 2 4 2" xfId="35543"/>
    <cellStyle name="2_NTHOC_Tong hop so lieu_Ke hoach 2012 (theo doi) 2 5" xfId="35540"/>
    <cellStyle name="2_NTHOC_Tong hop so lieu_Ke hoach 2012 (theo doi) 3" xfId="19225"/>
    <cellStyle name="2_NTHOC_Tong hop so lieu_Ke hoach 2012 (theo doi) 3 2" xfId="35544"/>
    <cellStyle name="2_NTHOC_Tong hop so lieu_Ke hoach 2012 (theo doi) 4" xfId="19226"/>
    <cellStyle name="2_NTHOC_Tong hop so lieu_Ke hoach 2012 (theo doi) 4 2" xfId="35545"/>
    <cellStyle name="2_NTHOC_Tong hop so lieu_Ke hoach 2012 (theo doi) 5" xfId="19227"/>
    <cellStyle name="2_NTHOC_Tong hop so lieu_Ke hoach 2012 (theo doi) 5 2" xfId="35546"/>
    <cellStyle name="2_NTHOC_Tong hop so lieu_Ke hoach 2012 (theo doi) 6" xfId="35539"/>
    <cellStyle name="2_NTHOC_Tong hop so lieu_Ke hoach 2012 theo doi (giai ngan 30.6.12)" xfId="19228"/>
    <cellStyle name="2_NTHOC_Tong hop so lieu_Ke hoach 2012 theo doi (giai ngan 30.6.12) 2" xfId="19229"/>
    <cellStyle name="2_NTHOC_Tong hop so lieu_Ke hoach 2012 theo doi (giai ngan 30.6.12) 2 2" xfId="19230"/>
    <cellStyle name="2_NTHOC_Tong hop so lieu_Ke hoach 2012 theo doi (giai ngan 30.6.12) 2 2 2" xfId="35549"/>
    <cellStyle name="2_NTHOC_Tong hop so lieu_Ke hoach 2012 theo doi (giai ngan 30.6.12) 2 3" xfId="19231"/>
    <cellStyle name="2_NTHOC_Tong hop so lieu_Ke hoach 2012 theo doi (giai ngan 30.6.12) 2 3 2" xfId="35550"/>
    <cellStyle name="2_NTHOC_Tong hop so lieu_Ke hoach 2012 theo doi (giai ngan 30.6.12) 2 4" xfId="19232"/>
    <cellStyle name="2_NTHOC_Tong hop so lieu_Ke hoach 2012 theo doi (giai ngan 30.6.12) 2 4 2" xfId="35551"/>
    <cellStyle name="2_NTHOC_Tong hop so lieu_Ke hoach 2012 theo doi (giai ngan 30.6.12) 2 5" xfId="35548"/>
    <cellStyle name="2_NTHOC_Tong hop so lieu_Ke hoach 2012 theo doi (giai ngan 30.6.12) 3" xfId="19233"/>
    <cellStyle name="2_NTHOC_Tong hop so lieu_Ke hoach 2012 theo doi (giai ngan 30.6.12) 3 2" xfId="35552"/>
    <cellStyle name="2_NTHOC_Tong hop so lieu_Ke hoach 2012 theo doi (giai ngan 30.6.12) 4" xfId="19234"/>
    <cellStyle name="2_NTHOC_Tong hop so lieu_Ke hoach 2012 theo doi (giai ngan 30.6.12) 4 2" xfId="35553"/>
    <cellStyle name="2_NTHOC_Tong hop so lieu_Ke hoach 2012 theo doi (giai ngan 30.6.12) 5" xfId="19235"/>
    <cellStyle name="2_NTHOC_Tong hop so lieu_Ke hoach 2012 theo doi (giai ngan 30.6.12) 5 2" xfId="35554"/>
    <cellStyle name="2_NTHOC_Tong hop so lieu_Ke hoach 2012 theo doi (giai ngan 30.6.12) 6" xfId="35547"/>
    <cellStyle name="2_NTHOC_Tong hop so lieu_pvhung.skhdt 20117113152041 Danh muc cong trinh trong diem" xfId="19236"/>
    <cellStyle name="2_NTHOC_Tong hop so lieu_pvhung.skhdt 20117113152041 Danh muc cong trinh trong diem 2" xfId="19237"/>
    <cellStyle name="2_NTHOC_Tong hop so lieu_pvhung.skhdt 20117113152041 Danh muc cong trinh trong diem 2 2" xfId="19238"/>
    <cellStyle name="2_NTHOC_Tong hop so lieu_pvhung.skhdt 20117113152041 Danh muc cong trinh trong diem 2 2 2" xfId="35557"/>
    <cellStyle name="2_NTHOC_Tong hop so lieu_pvhung.skhdt 20117113152041 Danh muc cong trinh trong diem 2 3" xfId="19239"/>
    <cellStyle name="2_NTHOC_Tong hop so lieu_pvhung.skhdt 20117113152041 Danh muc cong trinh trong diem 2 3 2" xfId="35558"/>
    <cellStyle name="2_NTHOC_Tong hop so lieu_pvhung.skhdt 20117113152041 Danh muc cong trinh trong diem 2 4" xfId="19240"/>
    <cellStyle name="2_NTHOC_Tong hop so lieu_pvhung.skhdt 20117113152041 Danh muc cong trinh trong diem 2 4 2" xfId="35559"/>
    <cellStyle name="2_NTHOC_Tong hop so lieu_pvhung.skhdt 20117113152041 Danh muc cong trinh trong diem 2 5" xfId="35556"/>
    <cellStyle name="2_NTHOC_Tong hop so lieu_pvhung.skhdt 20117113152041 Danh muc cong trinh trong diem 3" xfId="19241"/>
    <cellStyle name="2_NTHOC_Tong hop so lieu_pvhung.skhdt 20117113152041 Danh muc cong trinh trong diem 3 2" xfId="35560"/>
    <cellStyle name="2_NTHOC_Tong hop so lieu_pvhung.skhdt 20117113152041 Danh muc cong trinh trong diem 4" xfId="19242"/>
    <cellStyle name="2_NTHOC_Tong hop so lieu_pvhung.skhdt 20117113152041 Danh muc cong trinh trong diem 4 2" xfId="35561"/>
    <cellStyle name="2_NTHOC_Tong hop so lieu_pvhung.skhdt 20117113152041 Danh muc cong trinh trong diem 5" xfId="19243"/>
    <cellStyle name="2_NTHOC_Tong hop so lieu_pvhung.skhdt 20117113152041 Danh muc cong trinh trong diem 5 2" xfId="35562"/>
    <cellStyle name="2_NTHOC_Tong hop so lieu_pvhung.skhdt 20117113152041 Danh muc cong trinh trong diem 6" xfId="35555"/>
    <cellStyle name="2_NTHOC_Tong hop so lieu_pvhung.skhdt 20117113152041 Danh muc cong trinh trong diem_BC von DTPT 6 thang 2012" xfId="19244"/>
    <cellStyle name="2_NTHOC_Tong hop so lieu_pvhung.skhdt 20117113152041 Danh muc cong trinh trong diem_BC von DTPT 6 thang 2012 2" xfId="19245"/>
    <cellStyle name="2_NTHOC_Tong hop so lieu_pvhung.skhdt 20117113152041 Danh muc cong trinh trong diem_BC von DTPT 6 thang 2012 2 2" xfId="19246"/>
    <cellStyle name="2_NTHOC_Tong hop so lieu_pvhung.skhdt 20117113152041 Danh muc cong trinh trong diem_BC von DTPT 6 thang 2012 2 2 2" xfId="35565"/>
    <cellStyle name="2_NTHOC_Tong hop so lieu_pvhung.skhdt 20117113152041 Danh muc cong trinh trong diem_BC von DTPT 6 thang 2012 2 3" xfId="19247"/>
    <cellStyle name="2_NTHOC_Tong hop so lieu_pvhung.skhdt 20117113152041 Danh muc cong trinh trong diem_BC von DTPT 6 thang 2012 2 3 2" xfId="35566"/>
    <cellStyle name="2_NTHOC_Tong hop so lieu_pvhung.skhdt 20117113152041 Danh muc cong trinh trong diem_BC von DTPT 6 thang 2012 2 4" xfId="19248"/>
    <cellStyle name="2_NTHOC_Tong hop so lieu_pvhung.skhdt 20117113152041 Danh muc cong trinh trong diem_BC von DTPT 6 thang 2012 2 4 2" xfId="35567"/>
    <cellStyle name="2_NTHOC_Tong hop so lieu_pvhung.skhdt 20117113152041 Danh muc cong trinh trong diem_BC von DTPT 6 thang 2012 2 5" xfId="35564"/>
    <cellStyle name="2_NTHOC_Tong hop so lieu_pvhung.skhdt 20117113152041 Danh muc cong trinh trong diem_BC von DTPT 6 thang 2012 3" xfId="19249"/>
    <cellStyle name="2_NTHOC_Tong hop so lieu_pvhung.skhdt 20117113152041 Danh muc cong trinh trong diem_BC von DTPT 6 thang 2012 3 2" xfId="35568"/>
    <cellStyle name="2_NTHOC_Tong hop so lieu_pvhung.skhdt 20117113152041 Danh muc cong trinh trong diem_BC von DTPT 6 thang 2012 4" xfId="19250"/>
    <cellStyle name="2_NTHOC_Tong hop so lieu_pvhung.skhdt 20117113152041 Danh muc cong trinh trong diem_BC von DTPT 6 thang 2012 4 2" xfId="35569"/>
    <cellStyle name="2_NTHOC_Tong hop so lieu_pvhung.skhdt 20117113152041 Danh muc cong trinh trong diem_BC von DTPT 6 thang 2012 5" xfId="19251"/>
    <cellStyle name="2_NTHOC_Tong hop so lieu_pvhung.skhdt 20117113152041 Danh muc cong trinh trong diem_BC von DTPT 6 thang 2012 5 2" xfId="35570"/>
    <cellStyle name="2_NTHOC_Tong hop so lieu_pvhung.skhdt 20117113152041 Danh muc cong trinh trong diem_BC von DTPT 6 thang 2012 6" xfId="35563"/>
    <cellStyle name="2_NTHOC_Tong hop so lieu_pvhung.skhdt 20117113152041 Danh muc cong trinh trong diem_Bieu du thao QD von ho tro co MT" xfId="19252"/>
    <cellStyle name="2_NTHOC_Tong hop so lieu_pvhung.skhdt 20117113152041 Danh muc cong trinh trong diem_Bieu du thao QD von ho tro co MT 2" xfId="19253"/>
    <cellStyle name="2_NTHOC_Tong hop so lieu_pvhung.skhdt 20117113152041 Danh muc cong trinh trong diem_Bieu du thao QD von ho tro co MT 2 2" xfId="19254"/>
    <cellStyle name="2_NTHOC_Tong hop so lieu_pvhung.skhdt 20117113152041 Danh muc cong trinh trong diem_Bieu du thao QD von ho tro co MT 2 2 2" xfId="35573"/>
    <cellStyle name="2_NTHOC_Tong hop so lieu_pvhung.skhdt 20117113152041 Danh muc cong trinh trong diem_Bieu du thao QD von ho tro co MT 2 3" xfId="19255"/>
    <cellStyle name="2_NTHOC_Tong hop so lieu_pvhung.skhdt 20117113152041 Danh muc cong trinh trong diem_Bieu du thao QD von ho tro co MT 2 3 2" xfId="35574"/>
    <cellStyle name="2_NTHOC_Tong hop so lieu_pvhung.skhdt 20117113152041 Danh muc cong trinh trong diem_Bieu du thao QD von ho tro co MT 2 4" xfId="19256"/>
    <cellStyle name="2_NTHOC_Tong hop so lieu_pvhung.skhdt 20117113152041 Danh muc cong trinh trong diem_Bieu du thao QD von ho tro co MT 2 4 2" xfId="35575"/>
    <cellStyle name="2_NTHOC_Tong hop so lieu_pvhung.skhdt 20117113152041 Danh muc cong trinh trong diem_Bieu du thao QD von ho tro co MT 2 5" xfId="35572"/>
    <cellStyle name="2_NTHOC_Tong hop so lieu_pvhung.skhdt 20117113152041 Danh muc cong trinh trong diem_Bieu du thao QD von ho tro co MT 3" xfId="19257"/>
    <cellStyle name="2_NTHOC_Tong hop so lieu_pvhung.skhdt 20117113152041 Danh muc cong trinh trong diem_Bieu du thao QD von ho tro co MT 3 2" xfId="35576"/>
    <cellStyle name="2_NTHOC_Tong hop so lieu_pvhung.skhdt 20117113152041 Danh muc cong trinh trong diem_Bieu du thao QD von ho tro co MT 4" xfId="19258"/>
    <cellStyle name="2_NTHOC_Tong hop so lieu_pvhung.skhdt 20117113152041 Danh muc cong trinh trong diem_Bieu du thao QD von ho tro co MT 4 2" xfId="35577"/>
    <cellStyle name="2_NTHOC_Tong hop so lieu_pvhung.skhdt 20117113152041 Danh muc cong trinh trong diem_Bieu du thao QD von ho tro co MT 5" xfId="19259"/>
    <cellStyle name="2_NTHOC_Tong hop so lieu_pvhung.skhdt 20117113152041 Danh muc cong trinh trong diem_Bieu du thao QD von ho tro co MT 5 2" xfId="35578"/>
    <cellStyle name="2_NTHOC_Tong hop so lieu_pvhung.skhdt 20117113152041 Danh muc cong trinh trong diem_Bieu du thao QD von ho tro co MT 6" xfId="35571"/>
    <cellStyle name="2_NTHOC_Tong hop so lieu_pvhung.skhdt 20117113152041 Danh muc cong trinh trong diem_Ke hoach 2012 (theo doi)" xfId="19260"/>
    <cellStyle name="2_NTHOC_Tong hop so lieu_pvhung.skhdt 20117113152041 Danh muc cong trinh trong diem_Ke hoach 2012 (theo doi) 2" xfId="19261"/>
    <cellStyle name="2_NTHOC_Tong hop so lieu_pvhung.skhdt 20117113152041 Danh muc cong trinh trong diem_Ke hoach 2012 (theo doi) 2 2" xfId="19262"/>
    <cellStyle name="2_NTHOC_Tong hop so lieu_pvhung.skhdt 20117113152041 Danh muc cong trinh trong diem_Ke hoach 2012 (theo doi) 2 2 2" xfId="35581"/>
    <cellStyle name="2_NTHOC_Tong hop so lieu_pvhung.skhdt 20117113152041 Danh muc cong trinh trong diem_Ke hoach 2012 (theo doi) 2 3" xfId="19263"/>
    <cellStyle name="2_NTHOC_Tong hop so lieu_pvhung.skhdt 20117113152041 Danh muc cong trinh trong diem_Ke hoach 2012 (theo doi) 2 3 2" xfId="35582"/>
    <cellStyle name="2_NTHOC_Tong hop so lieu_pvhung.skhdt 20117113152041 Danh muc cong trinh trong diem_Ke hoach 2012 (theo doi) 2 4" xfId="19264"/>
    <cellStyle name="2_NTHOC_Tong hop so lieu_pvhung.skhdt 20117113152041 Danh muc cong trinh trong diem_Ke hoach 2012 (theo doi) 2 4 2" xfId="35583"/>
    <cellStyle name="2_NTHOC_Tong hop so lieu_pvhung.skhdt 20117113152041 Danh muc cong trinh trong diem_Ke hoach 2012 (theo doi) 2 5" xfId="35580"/>
    <cellStyle name="2_NTHOC_Tong hop so lieu_pvhung.skhdt 20117113152041 Danh muc cong trinh trong diem_Ke hoach 2012 (theo doi) 3" xfId="19265"/>
    <cellStyle name="2_NTHOC_Tong hop so lieu_pvhung.skhdt 20117113152041 Danh muc cong trinh trong diem_Ke hoach 2012 (theo doi) 3 2" xfId="35584"/>
    <cellStyle name="2_NTHOC_Tong hop so lieu_pvhung.skhdt 20117113152041 Danh muc cong trinh trong diem_Ke hoach 2012 (theo doi) 4" xfId="19266"/>
    <cellStyle name="2_NTHOC_Tong hop so lieu_pvhung.skhdt 20117113152041 Danh muc cong trinh trong diem_Ke hoach 2012 (theo doi) 4 2" xfId="35585"/>
    <cellStyle name="2_NTHOC_Tong hop so lieu_pvhung.skhdt 20117113152041 Danh muc cong trinh trong diem_Ke hoach 2012 (theo doi) 5" xfId="19267"/>
    <cellStyle name="2_NTHOC_Tong hop so lieu_pvhung.skhdt 20117113152041 Danh muc cong trinh trong diem_Ke hoach 2012 (theo doi) 5 2" xfId="35586"/>
    <cellStyle name="2_NTHOC_Tong hop so lieu_pvhung.skhdt 20117113152041 Danh muc cong trinh trong diem_Ke hoach 2012 (theo doi) 6" xfId="35579"/>
    <cellStyle name="2_NTHOC_Tong hop so lieu_pvhung.skhdt 20117113152041 Danh muc cong trinh trong diem_Ke hoach 2012 theo doi (giai ngan 30.6.12)" xfId="19268"/>
    <cellStyle name="2_NTHOC_Tong hop so lieu_pvhung.skhdt 20117113152041 Danh muc cong trinh trong diem_Ke hoach 2012 theo doi (giai ngan 30.6.12) 2" xfId="19269"/>
    <cellStyle name="2_NTHOC_Tong hop so lieu_pvhung.skhdt 20117113152041 Danh muc cong trinh trong diem_Ke hoach 2012 theo doi (giai ngan 30.6.12) 2 2" xfId="19270"/>
    <cellStyle name="2_NTHOC_Tong hop so lieu_pvhung.skhdt 20117113152041 Danh muc cong trinh trong diem_Ke hoach 2012 theo doi (giai ngan 30.6.12) 2 2 2" xfId="35589"/>
    <cellStyle name="2_NTHOC_Tong hop so lieu_pvhung.skhdt 20117113152041 Danh muc cong trinh trong diem_Ke hoach 2012 theo doi (giai ngan 30.6.12) 2 3" xfId="19271"/>
    <cellStyle name="2_NTHOC_Tong hop so lieu_pvhung.skhdt 20117113152041 Danh muc cong trinh trong diem_Ke hoach 2012 theo doi (giai ngan 30.6.12) 2 3 2" xfId="35590"/>
    <cellStyle name="2_NTHOC_Tong hop so lieu_pvhung.skhdt 20117113152041 Danh muc cong trinh trong diem_Ke hoach 2012 theo doi (giai ngan 30.6.12) 2 4" xfId="19272"/>
    <cellStyle name="2_NTHOC_Tong hop so lieu_pvhung.skhdt 20117113152041 Danh muc cong trinh trong diem_Ke hoach 2012 theo doi (giai ngan 30.6.12) 2 4 2" xfId="35591"/>
    <cellStyle name="2_NTHOC_Tong hop so lieu_pvhung.skhdt 20117113152041 Danh muc cong trinh trong diem_Ke hoach 2012 theo doi (giai ngan 30.6.12) 2 5" xfId="35588"/>
    <cellStyle name="2_NTHOC_Tong hop so lieu_pvhung.skhdt 20117113152041 Danh muc cong trinh trong diem_Ke hoach 2012 theo doi (giai ngan 30.6.12) 3" xfId="19273"/>
    <cellStyle name="2_NTHOC_Tong hop so lieu_pvhung.skhdt 20117113152041 Danh muc cong trinh trong diem_Ke hoach 2012 theo doi (giai ngan 30.6.12) 3 2" xfId="35592"/>
    <cellStyle name="2_NTHOC_Tong hop so lieu_pvhung.skhdt 20117113152041 Danh muc cong trinh trong diem_Ke hoach 2012 theo doi (giai ngan 30.6.12) 4" xfId="19274"/>
    <cellStyle name="2_NTHOC_Tong hop so lieu_pvhung.skhdt 20117113152041 Danh muc cong trinh trong diem_Ke hoach 2012 theo doi (giai ngan 30.6.12) 4 2" xfId="35593"/>
    <cellStyle name="2_NTHOC_Tong hop so lieu_pvhung.skhdt 20117113152041 Danh muc cong trinh trong diem_Ke hoach 2012 theo doi (giai ngan 30.6.12) 5" xfId="19275"/>
    <cellStyle name="2_NTHOC_Tong hop so lieu_pvhung.skhdt 20117113152041 Danh muc cong trinh trong diem_Ke hoach 2012 theo doi (giai ngan 30.6.12) 5 2" xfId="35594"/>
    <cellStyle name="2_NTHOC_Tong hop so lieu_pvhung.skhdt 20117113152041 Danh muc cong trinh trong diem_Ke hoach 2012 theo doi (giai ngan 30.6.12) 6" xfId="35587"/>
    <cellStyle name="2_NTHOC_Tong hop theo doi von TPCP" xfId="19276"/>
    <cellStyle name="2_NTHOC_Tong hop theo doi von TPCP (BC)" xfId="19277"/>
    <cellStyle name="2_NTHOC_Tong hop theo doi von TPCP (BC) 2" xfId="19278"/>
    <cellStyle name="2_NTHOC_Tong hop theo doi von TPCP (BC) 2 2" xfId="19279"/>
    <cellStyle name="2_NTHOC_Tong hop theo doi von TPCP (BC) 2 2 2" xfId="35598"/>
    <cellStyle name="2_NTHOC_Tong hop theo doi von TPCP (BC) 2 3" xfId="19280"/>
    <cellStyle name="2_NTHOC_Tong hop theo doi von TPCP (BC) 2 3 2" xfId="35599"/>
    <cellStyle name="2_NTHOC_Tong hop theo doi von TPCP (BC) 2 4" xfId="19281"/>
    <cellStyle name="2_NTHOC_Tong hop theo doi von TPCP (BC) 2 4 2" xfId="35600"/>
    <cellStyle name="2_NTHOC_Tong hop theo doi von TPCP (BC) 2 5" xfId="35597"/>
    <cellStyle name="2_NTHOC_Tong hop theo doi von TPCP (BC) 3" xfId="19282"/>
    <cellStyle name="2_NTHOC_Tong hop theo doi von TPCP (BC) 3 2" xfId="35601"/>
    <cellStyle name="2_NTHOC_Tong hop theo doi von TPCP (BC) 4" xfId="19283"/>
    <cellStyle name="2_NTHOC_Tong hop theo doi von TPCP (BC) 4 2" xfId="35602"/>
    <cellStyle name="2_NTHOC_Tong hop theo doi von TPCP (BC) 5" xfId="19284"/>
    <cellStyle name="2_NTHOC_Tong hop theo doi von TPCP (BC) 5 2" xfId="35603"/>
    <cellStyle name="2_NTHOC_Tong hop theo doi von TPCP (BC) 6" xfId="35596"/>
    <cellStyle name="2_NTHOC_Tong hop theo doi von TPCP (BC)_BC von DTPT 6 thang 2012" xfId="19285"/>
    <cellStyle name="2_NTHOC_Tong hop theo doi von TPCP (BC)_BC von DTPT 6 thang 2012 2" xfId="19286"/>
    <cellStyle name="2_NTHOC_Tong hop theo doi von TPCP (BC)_BC von DTPT 6 thang 2012 2 2" xfId="19287"/>
    <cellStyle name="2_NTHOC_Tong hop theo doi von TPCP (BC)_BC von DTPT 6 thang 2012 2 2 2" xfId="35606"/>
    <cellStyle name="2_NTHOC_Tong hop theo doi von TPCP (BC)_BC von DTPT 6 thang 2012 2 3" xfId="19288"/>
    <cellStyle name="2_NTHOC_Tong hop theo doi von TPCP (BC)_BC von DTPT 6 thang 2012 2 3 2" xfId="35607"/>
    <cellStyle name="2_NTHOC_Tong hop theo doi von TPCP (BC)_BC von DTPT 6 thang 2012 2 4" xfId="19289"/>
    <cellStyle name="2_NTHOC_Tong hop theo doi von TPCP (BC)_BC von DTPT 6 thang 2012 2 4 2" xfId="35608"/>
    <cellStyle name="2_NTHOC_Tong hop theo doi von TPCP (BC)_BC von DTPT 6 thang 2012 2 5" xfId="35605"/>
    <cellStyle name="2_NTHOC_Tong hop theo doi von TPCP (BC)_BC von DTPT 6 thang 2012 3" xfId="19290"/>
    <cellStyle name="2_NTHOC_Tong hop theo doi von TPCP (BC)_BC von DTPT 6 thang 2012 3 2" xfId="35609"/>
    <cellStyle name="2_NTHOC_Tong hop theo doi von TPCP (BC)_BC von DTPT 6 thang 2012 4" xfId="19291"/>
    <cellStyle name="2_NTHOC_Tong hop theo doi von TPCP (BC)_BC von DTPT 6 thang 2012 4 2" xfId="35610"/>
    <cellStyle name="2_NTHOC_Tong hop theo doi von TPCP (BC)_BC von DTPT 6 thang 2012 5" xfId="19292"/>
    <cellStyle name="2_NTHOC_Tong hop theo doi von TPCP (BC)_BC von DTPT 6 thang 2012 5 2" xfId="35611"/>
    <cellStyle name="2_NTHOC_Tong hop theo doi von TPCP (BC)_BC von DTPT 6 thang 2012 6" xfId="35604"/>
    <cellStyle name="2_NTHOC_Tong hop theo doi von TPCP (BC)_Bieu du thao QD von ho tro co MT" xfId="19293"/>
    <cellStyle name="2_NTHOC_Tong hop theo doi von TPCP (BC)_Bieu du thao QD von ho tro co MT 2" xfId="19294"/>
    <cellStyle name="2_NTHOC_Tong hop theo doi von TPCP (BC)_Bieu du thao QD von ho tro co MT 2 2" xfId="19295"/>
    <cellStyle name="2_NTHOC_Tong hop theo doi von TPCP (BC)_Bieu du thao QD von ho tro co MT 2 2 2" xfId="35614"/>
    <cellStyle name="2_NTHOC_Tong hop theo doi von TPCP (BC)_Bieu du thao QD von ho tro co MT 2 3" xfId="19296"/>
    <cellStyle name="2_NTHOC_Tong hop theo doi von TPCP (BC)_Bieu du thao QD von ho tro co MT 2 3 2" xfId="35615"/>
    <cellStyle name="2_NTHOC_Tong hop theo doi von TPCP (BC)_Bieu du thao QD von ho tro co MT 2 4" xfId="19297"/>
    <cellStyle name="2_NTHOC_Tong hop theo doi von TPCP (BC)_Bieu du thao QD von ho tro co MT 2 4 2" xfId="35616"/>
    <cellStyle name="2_NTHOC_Tong hop theo doi von TPCP (BC)_Bieu du thao QD von ho tro co MT 2 5" xfId="35613"/>
    <cellStyle name="2_NTHOC_Tong hop theo doi von TPCP (BC)_Bieu du thao QD von ho tro co MT 3" xfId="19298"/>
    <cellStyle name="2_NTHOC_Tong hop theo doi von TPCP (BC)_Bieu du thao QD von ho tro co MT 3 2" xfId="35617"/>
    <cellStyle name="2_NTHOC_Tong hop theo doi von TPCP (BC)_Bieu du thao QD von ho tro co MT 4" xfId="19299"/>
    <cellStyle name="2_NTHOC_Tong hop theo doi von TPCP (BC)_Bieu du thao QD von ho tro co MT 4 2" xfId="35618"/>
    <cellStyle name="2_NTHOC_Tong hop theo doi von TPCP (BC)_Bieu du thao QD von ho tro co MT 5" xfId="19300"/>
    <cellStyle name="2_NTHOC_Tong hop theo doi von TPCP (BC)_Bieu du thao QD von ho tro co MT 5 2" xfId="35619"/>
    <cellStyle name="2_NTHOC_Tong hop theo doi von TPCP (BC)_Bieu du thao QD von ho tro co MT 6" xfId="35612"/>
    <cellStyle name="2_NTHOC_Tong hop theo doi von TPCP (BC)_Ke hoach 2012 (theo doi)" xfId="19301"/>
    <cellStyle name="2_NTHOC_Tong hop theo doi von TPCP (BC)_Ke hoach 2012 (theo doi) 2" xfId="19302"/>
    <cellStyle name="2_NTHOC_Tong hop theo doi von TPCP (BC)_Ke hoach 2012 (theo doi) 2 2" xfId="19303"/>
    <cellStyle name="2_NTHOC_Tong hop theo doi von TPCP (BC)_Ke hoach 2012 (theo doi) 2 2 2" xfId="35622"/>
    <cellStyle name="2_NTHOC_Tong hop theo doi von TPCP (BC)_Ke hoach 2012 (theo doi) 2 3" xfId="19304"/>
    <cellStyle name="2_NTHOC_Tong hop theo doi von TPCP (BC)_Ke hoach 2012 (theo doi) 2 3 2" xfId="35623"/>
    <cellStyle name="2_NTHOC_Tong hop theo doi von TPCP (BC)_Ke hoach 2012 (theo doi) 2 4" xfId="19305"/>
    <cellStyle name="2_NTHOC_Tong hop theo doi von TPCP (BC)_Ke hoach 2012 (theo doi) 2 4 2" xfId="35624"/>
    <cellStyle name="2_NTHOC_Tong hop theo doi von TPCP (BC)_Ke hoach 2012 (theo doi) 2 5" xfId="35621"/>
    <cellStyle name="2_NTHOC_Tong hop theo doi von TPCP (BC)_Ke hoach 2012 (theo doi) 3" xfId="19306"/>
    <cellStyle name="2_NTHOC_Tong hop theo doi von TPCP (BC)_Ke hoach 2012 (theo doi) 3 2" xfId="35625"/>
    <cellStyle name="2_NTHOC_Tong hop theo doi von TPCP (BC)_Ke hoach 2012 (theo doi) 4" xfId="19307"/>
    <cellStyle name="2_NTHOC_Tong hop theo doi von TPCP (BC)_Ke hoach 2012 (theo doi) 4 2" xfId="35626"/>
    <cellStyle name="2_NTHOC_Tong hop theo doi von TPCP (BC)_Ke hoach 2012 (theo doi) 5" xfId="19308"/>
    <cellStyle name="2_NTHOC_Tong hop theo doi von TPCP (BC)_Ke hoach 2012 (theo doi) 5 2" xfId="35627"/>
    <cellStyle name="2_NTHOC_Tong hop theo doi von TPCP (BC)_Ke hoach 2012 (theo doi) 6" xfId="35620"/>
    <cellStyle name="2_NTHOC_Tong hop theo doi von TPCP (BC)_Ke hoach 2012 theo doi (giai ngan 30.6.12)" xfId="19309"/>
    <cellStyle name="2_NTHOC_Tong hop theo doi von TPCP (BC)_Ke hoach 2012 theo doi (giai ngan 30.6.12) 2" xfId="19310"/>
    <cellStyle name="2_NTHOC_Tong hop theo doi von TPCP (BC)_Ke hoach 2012 theo doi (giai ngan 30.6.12) 2 2" xfId="19311"/>
    <cellStyle name="2_NTHOC_Tong hop theo doi von TPCP (BC)_Ke hoach 2012 theo doi (giai ngan 30.6.12) 2 2 2" xfId="35630"/>
    <cellStyle name="2_NTHOC_Tong hop theo doi von TPCP (BC)_Ke hoach 2012 theo doi (giai ngan 30.6.12) 2 3" xfId="19312"/>
    <cellStyle name="2_NTHOC_Tong hop theo doi von TPCP (BC)_Ke hoach 2012 theo doi (giai ngan 30.6.12) 2 3 2" xfId="35631"/>
    <cellStyle name="2_NTHOC_Tong hop theo doi von TPCP (BC)_Ke hoach 2012 theo doi (giai ngan 30.6.12) 2 4" xfId="19313"/>
    <cellStyle name="2_NTHOC_Tong hop theo doi von TPCP (BC)_Ke hoach 2012 theo doi (giai ngan 30.6.12) 2 4 2" xfId="35632"/>
    <cellStyle name="2_NTHOC_Tong hop theo doi von TPCP (BC)_Ke hoach 2012 theo doi (giai ngan 30.6.12) 2 5" xfId="35629"/>
    <cellStyle name="2_NTHOC_Tong hop theo doi von TPCP (BC)_Ke hoach 2012 theo doi (giai ngan 30.6.12) 3" xfId="19314"/>
    <cellStyle name="2_NTHOC_Tong hop theo doi von TPCP (BC)_Ke hoach 2012 theo doi (giai ngan 30.6.12) 3 2" xfId="35633"/>
    <cellStyle name="2_NTHOC_Tong hop theo doi von TPCP (BC)_Ke hoach 2012 theo doi (giai ngan 30.6.12) 4" xfId="19315"/>
    <cellStyle name="2_NTHOC_Tong hop theo doi von TPCP (BC)_Ke hoach 2012 theo doi (giai ngan 30.6.12) 4 2" xfId="35634"/>
    <cellStyle name="2_NTHOC_Tong hop theo doi von TPCP (BC)_Ke hoach 2012 theo doi (giai ngan 30.6.12) 5" xfId="19316"/>
    <cellStyle name="2_NTHOC_Tong hop theo doi von TPCP (BC)_Ke hoach 2012 theo doi (giai ngan 30.6.12) 5 2" xfId="35635"/>
    <cellStyle name="2_NTHOC_Tong hop theo doi von TPCP (BC)_Ke hoach 2012 theo doi (giai ngan 30.6.12) 6" xfId="35628"/>
    <cellStyle name="2_NTHOC_Tong hop theo doi von TPCP 10" xfId="19317"/>
    <cellStyle name="2_NTHOC_Tong hop theo doi von TPCP 10 2" xfId="19318"/>
    <cellStyle name="2_NTHOC_Tong hop theo doi von TPCP 10 2 2" xfId="35637"/>
    <cellStyle name="2_NTHOC_Tong hop theo doi von TPCP 10 3" xfId="19319"/>
    <cellStyle name="2_NTHOC_Tong hop theo doi von TPCP 10 3 2" xfId="35638"/>
    <cellStyle name="2_NTHOC_Tong hop theo doi von TPCP 10 4" xfId="19320"/>
    <cellStyle name="2_NTHOC_Tong hop theo doi von TPCP 10 4 2" xfId="35639"/>
    <cellStyle name="2_NTHOC_Tong hop theo doi von TPCP 10 5" xfId="35636"/>
    <cellStyle name="2_NTHOC_Tong hop theo doi von TPCP 11" xfId="19321"/>
    <cellStyle name="2_NTHOC_Tong hop theo doi von TPCP 11 2" xfId="19322"/>
    <cellStyle name="2_NTHOC_Tong hop theo doi von TPCP 11 2 2" xfId="35641"/>
    <cellStyle name="2_NTHOC_Tong hop theo doi von TPCP 11 3" xfId="19323"/>
    <cellStyle name="2_NTHOC_Tong hop theo doi von TPCP 11 3 2" xfId="35642"/>
    <cellStyle name="2_NTHOC_Tong hop theo doi von TPCP 11 4" xfId="19324"/>
    <cellStyle name="2_NTHOC_Tong hop theo doi von TPCP 11 4 2" xfId="35643"/>
    <cellStyle name="2_NTHOC_Tong hop theo doi von TPCP 11 5" xfId="35640"/>
    <cellStyle name="2_NTHOC_Tong hop theo doi von TPCP 12" xfId="19325"/>
    <cellStyle name="2_NTHOC_Tong hop theo doi von TPCP 12 2" xfId="35644"/>
    <cellStyle name="2_NTHOC_Tong hop theo doi von TPCP 13" xfId="19326"/>
    <cellStyle name="2_NTHOC_Tong hop theo doi von TPCP 13 2" xfId="35645"/>
    <cellStyle name="2_NTHOC_Tong hop theo doi von TPCP 14" xfId="19327"/>
    <cellStyle name="2_NTHOC_Tong hop theo doi von TPCP 14 2" xfId="35646"/>
    <cellStyle name="2_NTHOC_Tong hop theo doi von TPCP 15" xfId="35595"/>
    <cellStyle name="2_NTHOC_Tong hop theo doi von TPCP 2" xfId="19328"/>
    <cellStyle name="2_NTHOC_Tong hop theo doi von TPCP 2 2" xfId="19329"/>
    <cellStyle name="2_NTHOC_Tong hop theo doi von TPCP 2 2 2" xfId="35648"/>
    <cellStyle name="2_NTHOC_Tong hop theo doi von TPCP 2 3" xfId="19330"/>
    <cellStyle name="2_NTHOC_Tong hop theo doi von TPCP 2 3 2" xfId="35649"/>
    <cellStyle name="2_NTHOC_Tong hop theo doi von TPCP 2 4" xfId="19331"/>
    <cellStyle name="2_NTHOC_Tong hop theo doi von TPCP 2 4 2" xfId="35650"/>
    <cellStyle name="2_NTHOC_Tong hop theo doi von TPCP 2 5" xfId="35647"/>
    <cellStyle name="2_NTHOC_Tong hop theo doi von TPCP 3" xfId="19332"/>
    <cellStyle name="2_NTHOC_Tong hop theo doi von TPCP 3 2" xfId="19333"/>
    <cellStyle name="2_NTHOC_Tong hop theo doi von TPCP 3 2 2" xfId="35652"/>
    <cellStyle name="2_NTHOC_Tong hop theo doi von TPCP 3 3" xfId="19334"/>
    <cellStyle name="2_NTHOC_Tong hop theo doi von TPCP 3 3 2" xfId="35653"/>
    <cellStyle name="2_NTHOC_Tong hop theo doi von TPCP 3 4" xfId="19335"/>
    <cellStyle name="2_NTHOC_Tong hop theo doi von TPCP 3 4 2" xfId="35654"/>
    <cellStyle name="2_NTHOC_Tong hop theo doi von TPCP 3 5" xfId="35651"/>
    <cellStyle name="2_NTHOC_Tong hop theo doi von TPCP 4" xfId="19336"/>
    <cellStyle name="2_NTHOC_Tong hop theo doi von TPCP 4 2" xfId="19337"/>
    <cellStyle name="2_NTHOC_Tong hop theo doi von TPCP 4 2 2" xfId="35656"/>
    <cellStyle name="2_NTHOC_Tong hop theo doi von TPCP 4 3" xfId="19338"/>
    <cellStyle name="2_NTHOC_Tong hop theo doi von TPCP 4 3 2" xfId="35657"/>
    <cellStyle name="2_NTHOC_Tong hop theo doi von TPCP 4 4" xfId="19339"/>
    <cellStyle name="2_NTHOC_Tong hop theo doi von TPCP 4 4 2" xfId="35658"/>
    <cellStyle name="2_NTHOC_Tong hop theo doi von TPCP 4 5" xfId="35655"/>
    <cellStyle name="2_NTHOC_Tong hop theo doi von TPCP 5" xfId="19340"/>
    <cellStyle name="2_NTHOC_Tong hop theo doi von TPCP 5 2" xfId="19341"/>
    <cellStyle name="2_NTHOC_Tong hop theo doi von TPCP 5 2 2" xfId="35660"/>
    <cellStyle name="2_NTHOC_Tong hop theo doi von TPCP 5 3" xfId="19342"/>
    <cellStyle name="2_NTHOC_Tong hop theo doi von TPCP 5 3 2" xfId="35661"/>
    <cellStyle name="2_NTHOC_Tong hop theo doi von TPCP 5 4" xfId="19343"/>
    <cellStyle name="2_NTHOC_Tong hop theo doi von TPCP 5 4 2" xfId="35662"/>
    <cellStyle name="2_NTHOC_Tong hop theo doi von TPCP 5 5" xfId="35659"/>
    <cellStyle name="2_NTHOC_Tong hop theo doi von TPCP 6" xfId="19344"/>
    <cellStyle name="2_NTHOC_Tong hop theo doi von TPCP 6 2" xfId="19345"/>
    <cellStyle name="2_NTHOC_Tong hop theo doi von TPCP 6 2 2" xfId="35664"/>
    <cellStyle name="2_NTHOC_Tong hop theo doi von TPCP 6 3" xfId="19346"/>
    <cellStyle name="2_NTHOC_Tong hop theo doi von TPCP 6 3 2" xfId="35665"/>
    <cellStyle name="2_NTHOC_Tong hop theo doi von TPCP 6 4" xfId="19347"/>
    <cellStyle name="2_NTHOC_Tong hop theo doi von TPCP 6 4 2" xfId="35666"/>
    <cellStyle name="2_NTHOC_Tong hop theo doi von TPCP 6 5" xfId="35663"/>
    <cellStyle name="2_NTHOC_Tong hop theo doi von TPCP 7" xfId="19348"/>
    <cellStyle name="2_NTHOC_Tong hop theo doi von TPCP 7 2" xfId="19349"/>
    <cellStyle name="2_NTHOC_Tong hop theo doi von TPCP 7 2 2" xfId="35668"/>
    <cellStyle name="2_NTHOC_Tong hop theo doi von TPCP 7 3" xfId="19350"/>
    <cellStyle name="2_NTHOC_Tong hop theo doi von TPCP 7 3 2" xfId="35669"/>
    <cellStyle name="2_NTHOC_Tong hop theo doi von TPCP 7 4" xfId="19351"/>
    <cellStyle name="2_NTHOC_Tong hop theo doi von TPCP 7 4 2" xfId="35670"/>
    <cellStyle name="2_NTHOC_Tong hop theo doi von TPCP 7 5" xfId="35667"/>
    <cellStyle name="2_NTHOC_Tong hop theo doi von TPCP 8" xfId="19352"/>
    <cellStyle name="2_NTHOC_Tong hop theo doi von TPCP 8 2" xfId="19353"/>
    <cellStyle name="2_NTHOC_Tong hop theo doi von TPCP 8 2 2" xfId="35672"/>
    <cellStyle name="2_NTHOC_Tong hop theo doi von TPCP 8 3" xfId="19354"/>
    <cellStyle name="2_NTHOC_Tong hop theo doi von TPCP 8 3 2" xfId="35673"/>
    <cellStyle name="2_NTHOC_Tong hop theo doi von TPCP 8 4" xfId="19355"/>
    <cellStyle name="2_NTHOC_Tong hop theo doi von TPCP 8 4 2" xfId="35674"/>
    <cellStyle name="2_NTHOC_Tong hop theo doi von TPCP 8 5" xfId="35671"/>
    <cellStyle name="2_NTHOC_Tong hop theo doi von TPCP 9" xfId="19356"/>
    <cellStyle name="2_NTHOC_Tong hop theo doi von TPCP 9 2" xfId="19357"/>
    <cellStyle name="2_NTHOC_Tong hop theo doi von TPCP 9 2 2" xfId="35676"/>
    <cellStyle name="2_NTHOC_Tong hop theo doi von TPCP 9 3" xfId="19358"/>
    <cellStyle name="2_NTHOC_Tong hop theo doi von TPCP 9 3 2" xfId="35677"/>
    <cellStyle name="2_NTHOC_Tong hop theo doi von TPCP 9 4" xfId="19359"/>
    <cellStyle name="2_NTHOC_Tong hop theo doi von TPCP 9 4 2" xfId="35678"/>
    <cellStyle name="2_NTHOC_Tong hop theo doi von TPCP 9 5" xfId="35675"/>
    <cellStyle name="2_NTHOC_Tong hop theo doi von TPCP_BC von DTPT 6 thang 2012" xfId="19360"/>
    <cellStyle name="2_NTHOC_Tong hop theo doi von TPCP_BC von DTPT 6 thang 2012 2" xfId="19361"/>
    <cellStyle name="2_NTHOC_Tong hop theo doi von TPCP_BC von DTPT 6 thang 2012 2 2" xfId="19362"/>
    <cellStyle name="2_NTHOC_Tong hop theo doi von TPCP_BC von DTPT 6 thang 2012 2 2 2" xfId="35681"/>
    <cellStyle name="2_NTHOC_Tong hop theo doi von TPCP_BC von DTPT 6 thang 2012 2 3" xfId="19363"/>
    <cellStyle name="2_NTHOC_Tong hop theo doi von TPCP_BC von DTPT 6 thang 2012 2 3 2" xfId="35682"/>
    <cellStyle name="2_NTHOC_Tong hop theo doi von TPCP_BC von DTPT 6 thang 2012 2 4" xfId="19364"/>
    <cellStyle name="2_NTHOC_Tong hop theo doi von TPCP_BC von DTPT 6 thang 2012 2 4 2" xfId="35683"/>
    <cellStyle name="2_NTHOC_Tong hop theo doi von TPCP_BC von DTPT 6 thang 2012 2 5" xfId="35680"/>
    <cellStyle name="2_NTHOC_Tong hop theo doi von TPCP_BC von DTPT 6 thang 2012 3" xfId="19365"/>
    <cellStyle name="2_NTHOC_Tong hop theo doi von TPCP_BC von DTPT 6 thang 2012 3 2" xfId="35684"/>
    <cellStyle name="2_NTHOC_Tong hop theo doi von TPCP_BC von DTPT 6 thang 2012 4" xfId="19366"/>
    <cellStyle name="2_NTHOC_Tong hop theo doi von TPCP_BC von DTPT 6 thang 2012 4 2" xfId="35685"/>
    <cellStyle name="2_NTHOC_Tong hop theo doi von TPCP_BC von DTPT 6 thang 2012 5" xfId="19367"/>
    <cellStyle name="2_NTHOC_Tong hop theo doi von TPCP_BC von DTPT 6 thang 2012 5 2" xfId="35686"/>
    <cellStyle name="2_NTHOC_Tong hop theo doi von TPCP_BC von DTPT 6 thang 2012 6" xfId="35679"/>
    <cellStyle name="2_NTHOC_Tong hop theo doi von TPCP_Bieu du thao QD von ho tro co MT" xfId="19368"/>
    <cellStyle name="2_NTHOC_Tong hop theo doi von TPCP_Bieu du thao QD von ho tro co MT 2" xfId="19369"/>
    <cellStyle name="2_NTHOC_Tong hop theo doi von TPCP_Bieu du thao QD von ho tro co MT 2 2" xfId="19370"/>
    <cellStyle name="2_NTHOC_Tong hop theo doi von TPCP_Bieu du thao QD von ho tro co MT 2 2 2" xfId="35689"/>
    <cellStyle name="2_NTHOC_Tong hop theo doi von TPCP_Bieu du thao QD von ho tro co MT 2 3" xfId="19371"/>
    <cellStyle name="2_NTHOC_Tong hop theo doi von TPCP_Bieu du thao QD von ho tro co MT 2 3 2" xfId="35690"/>
    <cellStyle name="2_NTHOC_Tong hop theo doi von TPCP_Bieu du thao QD von ho tro co MT 2 4" xfId="19372"/>
    <cellStyle name="2_NTHOC_Tong hop theo doi von TPCP_Bieu du thao QD von ho tro co MT 2 4 2" xfId="35691"/>
    <cellStyle name="2_NTHOC_Tong hop theo doi von TPCP_Bieu du thao QD von ho tro co MT 2 5" xfId="35688"/>
    <cellStyle name="2_NTHOC_Tong hop theo doi von TPCP_Bieu du thao QD von ho tro co MT 3" xfId="19373"/>
    <cellStyle name="2_NTHOC_Tong hop theo doi von TPCP_Bieu du thao QD von ho tro co MT 3 2" xfId="35692"/>
    <cellStyle name="2_NTHOC_Tong hop theo doi von TPCP_Bieu du thao QD von ho tro co MT 4" xfId="19374"/>
    <cellStyle name="2_NTHOC_Tong hop theo doi von TPCP_Bieu du thao QD von ho tro co MT 4 2" xfId="35693"/>
    <cellStyle name="2_NTHOC_Tong hop theo doi von TPCP_Bieu du thao QD von ho tro co MT 5" xfId="19375"/>
    <cellStyle name="2_NTHOC_Tong hop theo doi von TPCP_Bieu du thao QD von ho tro co MT 5 2" xfId="35694"/>
    <cellStyle name="2_NTHOC_Tong hop theo doi von TPCP_Bieu du thao QD von ho tro co MT 6" xfId="35687"/>
    <cellStyle name="2_NTHOC_Tong hop theo doi von TPCP_Dang ky phan khai von ODA (gui Bo)" xfId="19376"/>
    <cellStyle name="2_NTHOC_Tong hop theo doi von TPCP_Dang ky phan khai von ODA (gui Bo) 2" xfId="19377"/>
    <cellStyle name="2_NTHOC_Tong hop theo doi von TPCP_Dang ky phan khai von ODA (gui Bo) 2 2" xfId="19378"/>
    <cellStyle name="2_NTHOC_Tong hop theo doi von TPCP_Dang ky phan khai von ODA (gui Bo) 2 2 2" xfId="35697"/>
    <cellStyle name="2_NTHOC_Tong hop theo doi von TPCP_Dang ky phan khai von ODA (gui Bo) 2 3" xfId="19379"/>
    <cellStyle name="2_NTHOC_Tong hop theo doi von TPCP_Dang ky phan khai von ODA (gui Bo) 2 3 2" xfId="35698"/>
    <cellStyle name="2_NTHOC_Tong hop theo doi von TPCP_Dang ky phan khai von ODA (gui Bo) 2 4" xfId="19380"/>
    <cellStyle name="2_NTHOC_Tong hop theo doi von TPCP_Dang ky phan khai von ODA (gui Bo) 2 4 2" xfId="35699"/>
    <cellStyle name="2_NTHOC_Tong hop theo doi von TPCP_Dang ky phan khai von ODA (gui Bo) 2 5" xfId="35696"/>
    <cellStyle name="2_NTHOC_Tong hop theo doi von TPCP_Dang ky phan khai von ODA (gui Bo) 3" xfId="19381"/>
    <cellStyle name="2_NTHOC_Tong hop theo doi von TPCP_Dang ky phan khai von ODA (gui Bo) 3 2" xfId="35700"/>
    <cellStyle name="2_NTHOC_Tong hop theo doi von TPCP_Dang ky phan khai von ODA (gui Bo) 4" xfId="19382"/>
    <cellStyle name="2_NTHOC_Tong hop theo doi von TPCP_Dang ky phan khai von ODA (gui Bo) 4 2" xfId="35701"/>
    <cellStyle name="2_NTHOC_Tong hop theo doi von TPCP_Dang ky phan khai von ODA (gui Bo) 5" xfId="19383"/>
    <cellStyle name="2_NTHOC_Tong hop theo doi von TPCP_Dang ky phan khai von ODA (gui Bo) 5 2" xfId="35702"/>
    <cellStyle name="2_NTHOC_Tong hop theo doi von TPCP_Dang ky phan khai von ODA (gui Bo) 6" xfId="35695"/>
    <cellStyle name="2_NTHOC_Tong hop theo doi von TPCP_Dang ky phan khai von ODA (gui Bo)_BC von DTPT 6 thang 2012" xfId="19384"/>
    <cellStyle name="2_NTHOC_Tong hop theo doi von TPCP_Dang ky phan khai von ODA (gui Bo)_BC von DTPT 6 thang 2012 2" xfId="19385"/>
    <cellStyle name="2_NTHOC_Tong hop theo doi von TPCP_Dang ky phan khai von ODA (gui Bo)_BC von DTPT 6 thang 2012 2 2" xfId="19386"/>
    <cellStyle name="2_NTHOC_Tong hop theo doi von TPCP_Dang ky phan khai von ODA (gui Bo)_BC von DTPT 6 thang 2012 2 2 2" xfId="35705"/>
    <cellStyle name="2_NTHOC_Tong hop theo doi von TPCP_Dang ky phan khai von ODA (gui Bo)_BC von DTPT 6 thang 2012 2 3" xfId="19387"/>
    <cellStyle name="2_NTHOC_Tong hop theo doi von TPCP_Dang ky phan khai von ODA (gui Bo)_BC von DTPT 6 thang 2012 2 3 2" xfId="35706"/>
    <cellStyle name="2_NTHOC_Tong hop theo doi von TPCP_Dang ky phan khai von ODA (gui Bo)_BC von DTPT 6 thang 2012 2 4" xfId="19388"/>
    <cellStyle name="2_NTHOC_Tong hop theo doi von TPCP_Dang ky phan khai von ODA (gui Bo)_BC von DTPT 6 thang 2012 2 4 2" xfId="35707"/>
    <cellStyle name="2_NTHOC_Tong hop theo doi von TPCP_Dang ky phan khai von ODA (gui Bo)_BC von DTPT 6 thang 2012 2 5" xfId="35704"/>
    <cellStyle name="2_NTHOC_Tong hop theo doi von TPCP_Dang ky phan khai von ODA (gui Bo)_BC von DTPT 6 thang 2012 3" xfId="19389"/>
    <cellStyle name="2_NTHOC_Tong hop theo doi von TPCP_Dang ky phan khai von ODA (gui Bo)_BC von DTPT 6 thang 2012 3 2" xfId="35708"/>
    <cellStyle name="2_NTHOC_Tong hop theo doi von TPCP_Dang ky phan khai von ODA (gui Bo)_BC von DTPT 6 thang 2012 4" xfId="19390"/>
    <cellStyle name="2_NTHOC_Tong hop theo doi von TPCP_Dang ky phan khai von ODA (gui Bo)_BC von DTPT 6 thang 2012 4 2" xfId="35709"/>
    <cellStyle name="2_NTHOC_Tong hop theo doi von TPCP_Dang ky phan khai von ODA (gui Bo)_BC von DTPT 6 thang 2012 5" xfId="19391"/>
    <cellStyle name="2_NTHOC_Tong hop theo doi von TPCP_Dang ky phan khai von ODA (gui Bo)_BC von DTPT 6 thang 2012 5 2" xfId="35710"/>
    <cellStyle name="2_NTHOC_Tong hop theo doi von TPCP_Dang ky phan khai von ODA (gui Bo)_BC von DTPT 6 thang 2012 6" xfId="35703"/>
    <cellStyle name="2_NTHOC_Tong hop theo doi von TPCP_Dang ky phan khai von ODA (gui Bo)_Bieu du thao QD von ho tro co MT" xfId="19392"/>
    <cellStyle name="2_NTHOC_Tong hop theo doi von TPCP_Dang ky phan khai von ODA (gui Bo)_Bieu du thao QD von ho tro co MT 2" xfId="19393"/>
    <cellStyle name="2_NTHOC_Tong hop theo doi von TPCP_Dang ky phan khai von ODA (gui Bo)_Bieu du thao QD von ho tro co MT 2 2" xfId="19394"/>
    <cellStyle name="2_NTHOC_Tong hop theo doi von TPCP_Dang ky phan khai von ODA (gui Bo)_Bieu du thao QD von ho tro co MT 2 2 2" xfId="35713"/>
    <cellStyle name="2_NTHOC_Tong hop theo doi von TPCP_Dang ky phan khai von ODA (gui Bo)_Bieu du thao QD von ho tro co MT 2 3" xfId="19395"/>
    <cellStyle name="2_NTHOC_Tong hop theo doi von TPCP_Dang ky phan khai von ODA (gui Bo)_Bieu du thao QD von ho tro co MT 2 3 2" xfId="35714"/>
    <cellStyle name="2_NTHOC_Tong hop theo doi von TPCP_Dang ky phan khai von ODA (gui Bo)_Bieu du thao QD von ho tro co MT 2 4" xfId="19396"/>
    <cellStyle name="2_NTHOC_Tong hop theo doi von TPCP_Dang ky phan khai von ODA (gui Bo)_Bieu du thao QD von ho tro co MT 2 4 2" xfId="35715"/>
    <cellStyle name="2_NTHOC_Tong hop theo doi von TPCP_Dang ky phan khai von ODA (gui Bo)_Bieu du thao QD von ho tro co MT 2 5" xfId="35712"/>
    <cellStyle name="2_NTHOC_Tong hop theo doi von TPCP_Dang ky phan khai von ODA (gui Bo)_Bieu du thao QD von ho tro co MT 3" xfId="19397"/>
    <cellStyle name="2_NTHOC_Tong hop theo doi von TPCP_Dang ky phan khai von ODA (gui Bo)_Bieu du thao QD von ho tro co MT 3 2" xfId="35716"/>
    <cellStyle name="2_NTHOC_Tong hop theo doi von TPCP_Dang ky phan khai von ODA (gui Bo)_Bieu du thao QD von ho tro co MT 4" xfId="19398"/>
    <cellStyle name="2_NTHOC_Tong hop theo doi von TPCP_Dang ky phan khai von ODA (gui Bo)_Bieu du thao QD von ho tro co MT 4 2" xfId="35717"/>
    <cellStyle name="2_NTHOC_Tong hop theo doi von TPCP_Dang ky phan khai von ODA (gui Bo)_Bieu du thao QD von ho tro co MT 5" xfId="19399"/>
    <cellStyle name="2_NTHOC_Tong hop theo doi von TPCP_Dang ky phan khai von ODA (gui Bo)_Bieu du thao QD von ho tro co MT 5 2" xfId="35718"/>
    <cellStyle name="2_NTHOC_Tong hop theo doi von TPCP_Dang ky phan khai von ODA (gui Bo)_Bieu du thao QD von ho tro co MT 6" xfId="35711"/>
    <cellStyle name="2_NTHOC_Tong hop theo doi von TPCP_Dang ky phan khai von ODA (gui Bo)_Ke hoach 2012 theo doi (giai ngan 30.6.12)" xfId="19400"/>
    <cellStyle name="2_NTHOC_Tong hop theo doi von TPCP_Dang ky phan khai von ODA (gui Bo)_Ke hoach 2012 theo doi (giai ngan 30.6.12) 2" xfId="19401"/>
    <cellStyle name="2_NTHOC_Tong hop theo doi von TPCP_Dang ky phan khai von ODA (gui Bo)_Ke hoach 2012 theo doi (giai ngan 30.6.12) 2 2" xfId="19402"/>
    <cellStyle name="2_NTHOC_Tong hop theo doi von TPCP_Dang ky phan khai von ODA (gui Bo)_Ke hoach 2012 theo doi (giai ngan 30.6.12) 2 2 2" xfId="35721"/>
    <cellStyle name="2_NTHOC_Tong hop theo doi von TPCP_Dang ky phan khai von ODA (gui Bo)_Ke hoach 2012 theo doi (giai ngan 30.6.12) 2 3" xfId="19403"/>
    <cellStyle name="2_NTHOC_Tong hop theo doi von TPCP_Dang ky phan khai von ODA (gui Bo)_Ke hoach 2012 theo doi (giai ngan 30.6.12) 2 3 2" xfId="35722"/>
    <cellStyle name="2_NTHOC_Tong hop theo doi von TPCP_Dang ky phan khai von ODA (gui Bo)_Ke hoach 2012 theo doi (giai ngan 30.6.12) 2 4" xfId="19404"/>
    <cellStyle name="2_NTHOC_Tong hop theo doi von TPCP_Dang ky phan khai von ODA (gui Bo)_Ke hoach 2012 theo doi (giai ngan 30.6.12) 2 4 2" xfId="35723"/>
    <cellStyle name="2_NTHOC_Tong hop theo doi von TPCP_Dang ky phan khai von ODA (gui Bo)_Ke hoach 2012 theo doi (giai ngan 30.6.12) 2 5" xfId="35720"/>
    <cellStyle name="2_NTHOC_Tong hop theo doi von TPCP_Dang ky phan khai von ODA (gui Bo)_Ke hoach 2012 theo doi (giai ngan 30.6.12) 3" xfId="19405"/>
    <cellStyle name="2_NTHOC_Tong hop theo doi von TPCP_Dang ky phan khai von ODA (gui Bo)_Ke hoach 2012 theo doi (giai ngan 30.6.12) 3 2" xfId="35724"/>
    <cellStyle name="2_NTHOC_Tong hop theo doi von TPCP_Dang ky phan khai von ODA (gui Bo)_Ke hoach 2012 theo doi (giai ngan 30.6.12) 4" xfId="19406"/>
    <cellStyle name="2_NTHOC_Tong hop theo doi von TPCP_Dang ky phan khai von ODA (gui Bo)_Ke hoach 2012 theo doi (giai ngan 30.6.12) 4 2" xfId="35725"/>
    <cellStyle name="2_NTHOC_Tong hop theo doi von TPCP_Dang ky phan khai von ODA (gui Bo)_Ke hoach 2012 theo doi (giai ngan 30.6.12) 5" xfId="19407"/>
    <cellStyle name="2_NTHOC_Tong hop theo doi von TPCP_Dang ky phan khai von ODA (gui Bo)_Ke hoach 2012 theo doi (giai ngan 30.6.12) 5 2" xfId="35726"/>
    <cellStyle name="2_NTHOC_Tong hop theo doi von TPCP_Dang ky phan khai von ODA (gui Bo)_Ke hoach 2012 theo doi (giai ngan 30.6.12) 6" xfId="35719"/>
    <cellStyle name="2_NTHOC_Tong hop theo doi von TPCP_Ke hoach 2012 (theo doi)" xfId="19408"/>
    <cellStyle name="2_NTHOC_Tong hop theo doi von TPCP_Ke hoach 2012 (theo doi) 2" xfId="19409"/>
    <cellStyle name="2_NTHOC_Tong hop theo doi von TPCP_Ke hoach 2012 (theo doi) 2 2" xfId="19410"/>
    <cellStyle name="2_NTHOC_Tong hop theo doi von TPCP_Ke hoach 2012 (theo doi) 2 2 2" xfId="35729"/>
    <cellStyle name="2_NTHOC_Tong hop theo doi von TPCP_Ke hoach 2012 (theo doi) 2 3" xfId="19411"/>
    <cellStyle name="2_NTHOC_Tong hop theo doi von TPCP_Ke hoach 2012 (theo doi) 2 3 2" xfId="35730"/>
    <cellStyle name="2_NTHOC_Tong hop theo doi von TPCP_Ke hoach 2012 (theo doi) 2 4" xfId="19412"/>
    <cellStyle name="2_NTHOC_Tong hop theo doi von TPCP_Ke hoach 2012 (theo doi) 2 4 2" xfId="35731"/>
    <cellStyle name="2_NTHOC_Tong hop theo doi von TPCP_Ke hoach 2012 (theo doi) 2 5" xfId="35728"/>
    <cellStyle name="2_NTHOC_Tong hop theo doi von TPCP_Ke hoach 2012 (theo doi) 3" xfId="19413"/>
    <cellStyle name="2_NTHOC_Tong hop theo doi von TPCP_Ke hoach 2012 (theo doi) 3 2" xfId="35732"/>
    <cellStyle name="2_NTHOC_Tong hop theo doi von TPCP_Ke hoach 2012 (theo doi) 4" xfId="19414"/>
    <cellStyle name="2_NTHOC_Tong hop theo doi von TPCP_Ke hoach 2012 (theo doi) 4 2" xfId="35733"/>
    <cellStyle name="2_NTHOC_Tong hop theo doi von TPCP_Ke hoach 2012 (theo doi) 5" xfId="19415"/>
    <cellStyle name="2_NTHOC_Tong hop theo doi von TPCP_Ke hoach 2012 (theo doi) 5 2" xfId="35734"/>
    <cellStyle name="2_NTHOC_Tong hop theo doi von TPCP_Ke hoach 2012 (theo doi) 6" xfId="35727"/>
    <cellStyle name="2_NTHOC_Tong hop theo doi von TPCP_Ke hoach 2012 theo doi (giai ngan 30.6.12)" xfId="19416"/>
    <cellStyle name="2_NTHOC_Tong hop theo doi von TPCP_Ke hoach 2012 theo doi (giai ngan 30.6.12) 2" xfId="19417"/>
    <cellStyle name="2_NTHOC_Tong hop theo doi von TPCP_Ke hoach 2012 theo doi (giai ngan 30.6.12) 2 2" xfId="19418"/>
    <cellStyle name="2_NTHOC_Tong hop theo doi von TPCP_Ke hoach 2012 theo doi (giai ngan 30.6.12) 2 2 2" xfId="35737"/>
    <cellStyle name="2_NTHOC_Tong hop theo doi von TPCP_Ke hoach 2012 theo doi (giai ngan 30.6.12) 2 3" xfId="19419"/>
    <cellStyle name="2_NTHOC_Tong hop theo doi von TPCP_Ke hoach 2012 theo doi (giai ngan 30.6.12) 2 3 2" xfId="35738"/>
    <cellStyle name="2_NTHOC_Tong hop theo doi von TPCP_Ke hoach 2012 theo doi (giai ngan 30.6.12) 2 4" xfId="19420"/>
    <cellStyle name="2_NTHOC_Tong hop theo doi von TPCP_Ke hoach 2012 theo doi (giai ngan 30.6.12) 2 4 2" xfId="35739"/>
    <cellStyle name="2_NTHOC_Tong hop theo doi von TPCP_Ke hoach 2012 theo doi (giai ngan 30.6.12) 2 5" xfId="35736"/>
    <cellStyle name="2_NTHOC_Tong hop theo doi von TPCP_Ke hoach 2012 theo doi (giai ngan 30.6.12) 3" xfId="19421"/>
    <cellStyle name="2_NTHOC_Tong hop theo doi von TPCP_Ke hoach 2012 theo doi (giai ngan 30.6.12) 3 2" xfId="35740"/>
    <cellStyle name="2_NTHOC_Tong hop theo doi von TPCP_Ke hoach 2012 theo doi (giai ngan 30.6.12) 4" xfId="19422"/>
    <cellStyle name="2_NTHOC_Tong hop theo doi von TPCP_Ke hoach 2012 theo doi (giai ngan 30.6.12) 4 2" xfId="35741"/>
    <cellStyle name="2_NTHOC_Tong hop theo doi von TPCP_Ke hoach 2012 theo doi (giai ngan 30.6.12) 5" xfId="19423"/>
    <cellStyle name="2_NTHOC_Tong hop theo doi von TPCP_Ke hoach 2012 theo doi (giai ngan 30.6.12) 5 2" xfId="35742"/>
    <cellStyle name="2_NTHOC_Tong hop theo doi von TPCP_Ke hoach 2012 theo doi (giai ngan 30.6.12) 6" xfId="35735"/>
    <cellStyle name="2_NTHOC_Worksheet in D: My Documents Ke Hoach KH cac nam Nam 2014 Bao cao ve Ke hoach nam 2014 ( Hoan chinh sau TL voi Bo KH)" xfId="19424"/>
    <cellStyle name="2_NTHOC_Worksheet in D: My Documents Ke Hoach KH cac nam Nam 2014 Bao cao ve Ke hoach nam 2014 ( Hoan chinh sau TL voi Bo KH) 2" xfId="19425"/>
    <cellStyle name="2_NTHOC_Worksheet in D: My Documents Ke Hoach KH cac nam Nam 2014 Bao cao ve Ke hoach nam 2014 ( Hoan chinh sau TL voi Bo KH) 2 2" xfId="19426"/>
    <cellStyle name="2_NTHOC_Worksheet in D: My Documents Ke Hoach KH cac nam Nam 2014 Bao cao ve Ke hoach nam 2014 ( Hoan chinh sau TL voi Bo KH) 2 2 2" xfId="35745"/>
    <cellStyle name="2_NTHOC_Worksheet in D: My Documents Ke Hoach KH cac nam Nam 2014 Bao cao ve Ke hoach nam 2014 ( Hoan chinh sau TL voi Bo KH) 2 3" xfId="19427"/>
    <cellStyle name="2_NTHOC_Worksheet in D: My Documents Ke Hoach KH cac nam Nam 2014 Bao cao ve Ke hoach nam 2014 ( Hoan chinh sau TL voi Bo KH) 2 3 2" xfId="35746"/>
    <cellStyle name="2_NTHOC_Worksheet in D: My Documents Ke Hoach KH cac nam Nam 2014 Bao cao ve Ke hoach nam 2014 ( Hoan chinh sau TL voi Bo KH) 2 4" xfId="19428"/>
    <cellStyle name="2_NTHOC_Worksheet in D: My Documents Ke Hoach KH cac nam Nam 2014 Bao cao ve Ke hoach nam 2014 ( Hoan chinh sau TL voi Bo KH) 2 4 2" xfId="35747"/>
    <cellStyle name="2_NTHOC_Worksheet in D: My Documents Ke Hoach KH cac nam Nam 2014 Bao cao ve Ke hoach nam 2014 ( Hoan chinh sau TL voi Bo KH) 2 5" xfId="35744"/>
    <cellStyle name="2_NTHOC_Worksheet in D: My Documents Ke Hoach KH cac nam Nam 2014 Bao cao ve Ke hoach nam 2014 ( Hoan chinh sau TL voi Bo KH) 3" xfId="19429"/>
    <cellStyle name="2_NTHOC_Worksheet in D: My Documents Ke Hoach KH cac nam Nam 2014 Bao cao ve Ke hoach nam 2014 ( Hoan chinh sau TL voi Bo KH) 3 2" xfId="35748"/>
    <cellStyle name="2_NTHOC_Worksheet in D: My Documents Ke Hoach KH cac nam Nam 2014 Bao cao ve Ke hoach nam 2014 ( Hoan chinh sau TL voi Bo KH) 4" xfId="19430"/>
    <cellStyle name="2_NTHOC_Worksheet in D: My Documents Ke Hoach KH cac nam Nam 2014 Bao cao ve Ke hoach nam 2014 ( Hoan chinh sau TL voi Bo KH) 4 2" xfId="35749"/>
    <cellStyle name="2_NTHOC_Worksheet in D: My Documents Ke Hoach KH cac nam Nam 2014 Bao cao ve Ke hoach nam 2014 ( Hoan chinh sau TL voi Bo KH) 5" xfId="19431"/>
    <cellStyle name="2_NTHOC_Worksheet in D: My Documents Ke Hoach KH cac nam Nam 2014 Bao cao ve Ke hoach nam 2014 ( Hoan chinh sau TL voi Bo KH) 5 2" xfId="35750"/>
    <cellStyle name="2_NTHOC_Worksheet in D: My Documents Ke Hoach KH cac nam Nam 2014 Bao cao ve Ke hoach nam 2014 ( Hoan chinh sau TL voi Bo KH) 6" xfId="35743"/>
    <cellStyle name="2_pvhung.skhdt 20117113152041 Danh muc cong trinh trong diem" xfId="19432"/>
    <cellStyle name="2_pvhung.skhdt 20117113152041 Danh muc cong trinh trong diem 2" xfId="19433"/>
    <cellStyle name="2_pvhung.skhdt 20117113152041 Danh muc cong trinh trong diem 2 2" xfId="19434"/>
    <cellStyle name="2_pvhung.skhdt 20117113152041 Danh muc cong trinh trong diem 2 2 2" xfId="19435"/>
    <cellStyle name="2_pvhung.skhdt 20117113152041 Danh muc cong trinh trong diem 2 2 2 2" xfId="35754"/>
    <cellStyle name="2_pvhung.skhdt 20117113152041 Danh muc cong trinh trong diem 2 2 3" xfId="19436"/>
    <cellStyle name="2_pvhung.skhdt 20117113152041 Danh muc cong trinh trong diem 2 2 3 2" xfId="35755"/>
    <cellStyle name="2_pvhung.skhdt 20117113152041 Danh muc cong trinh trong diem 2 2 4" xfId="19437"/>
    <cellStyle name="2_pvhung.skhdt 20117113152041 Danh muc cong trinh trong diem 2 2 4 2" xfId="35756"/>
    <cellStyle name="2_pvhung.skhdt 20117113152041 Danh muc cong trinh trong diem 2 2 5" xfId="35753"/>
    <cellStyle name="2_pvhung.skhdt 20117113152041 Danh muc cong trinh trong diem 2 3" xfId="19438"/>
    <cellStyle name="2_pvhung.skhdt 20117113152041 Danh muc cong trinh trong diem 2 3 2" xfId="35757"/>
    <cellStyle name="2_pvhung.skhdt 20117113152041 Danh muc cong trinh trong diem 2 4" xfId="19439"/>
    <cellStyle name="2_pvhung.skhdt 20117113152041 Danh muc cong trinh trong diem 2 4 2" xfId="35758"/>
    <cellStyle name="2_pvhung.skhdt 20117113152041 Danh muc cong trinh trong diem 2 5" xfId="19440"/>
    <cellStyle name="2_pvhung.skhdt 20117113152041 Danh muc cong trinh trong diem 2 5 2" xfId="35759"/>
    <cellStyle name="2_pvhung.skhdt 20117113152041 Danh muc cong trinh trong diem 2 6" xfId="35752"/>
    <cellStyle name="2_pvhung.skhdt 20117113152041 Danh muc cong trinh trong diem 3" xfId="19441"/>
    <cellStyle name="2_pvhung.skhdt 20117113152041 Danh muc cong trinh trong diem 3 2" xfId="19442"/>
    <cellStyle name="2_pvhung.skhdt 20117113152041 Danh muc cong trinh trong diem 3 2 2" xfId="35761"/>
    <cellStyle name="2_pvhung.skhdt 20117113152041 Danh muc cong trinh trong diem 3 3" xfId="19443"/>
    <cellStyle name="2_pvhung.skhdt 20117113152041 Danh muc cong trinh trong diem 3 3 2" xfId="35762"/>
    <cellStyle name="2_pvhung.skhdt 20117113152041 Danh muc cong trinh trong diem 3 4" xfId="19444"/>
    <cellStyle name="2_pvhung.skhdt 20117113152041 Danh muc cong trinh trong diem 3 4 2" xfId="35763"/>
    <cellStyle name="2_pvhung.skhdt 20117113152041 Danh muc cong trinh trong diem 3 5" xfId="35760"/>
    <cellStyle name="2_pvhung.skhdt 20117113152041 Danh muc cong trinh trong diem 4" xfId="19445"/>
    <cellStyle name="2_pvhung.skhdt 20117113152041 Danh muc cong trinh trong diem 4 2" xfId="35764"/>
    <cellStyle name="2_pvhung.skhdt 20117113152041 Danh muc cong trinh trong diem 5" xfId="19446"/>
    <cellStyle name="2_pvhung.skhdt 20117113152041 Danh muc cong trinh trong diem 5 2" xfId="35765"/>
    <cellStyle name="2_pvhung.skhdt 20117113152041 Danh muc cong trinh trong diem 6" xfId="19447"/>
    <cellStyle name="2_pvhung.skhdt 20117113152041 Danh muc cong trinh trong diem 6 2" xfId="35766"/>
    <cellStyle name="2_pvhung.skhdt 20117113152041 Danh muc cong trinh trong diem 7" xfId="35751"/>
    <cellStyle name="2_pvhung.skhdt 20117113152041 Danh muc cong trinh trong diem_BC von DTPT 6 thang 2012" xfId="19448"/>
    <cellStyle name="2_pvhung.skhdt 20117113152041 Danh muc cong trinh trong diem_BC von DTPT 6 thang 2012 2" xfId="19449"/>
    <cellStyle name="2_pvhung.skhdt 20117113152041 Danh muc cong trinh trong diem_BC von DTPT 6 thang 2012 2 2" xfId="19450"/>
    <cellStyle name="2_pvhung.skhdt 20117113152041 Danh muc cong trinh trong diem_BC von DTPT 6 thang 2012 2 2 2" xfId="19451"/>
    <cellStyle name="2_pvhung.skhdt 20117113152041 Danh muc cong trinh trong diem_BC von DTPT 6 thang 2012 2 2 2 2" xfId="35770"/>
    <cellStyle name="2_pvhung.skhdt 20117113152041 Danh muc cong trinh trong diem_BC von DTPT 6 thang 2012 2 2 3" xfId="19452"/>
    <cellStyle name="2_pvhung.skhdt 20117113152041 Danh muc cong trinh trong diem_BC von DTPT 6 thang 2012 2 2 3 2" xfId="35771"/>
    <cellStyle name="2_pvhung.skhdt 20117113152041 Danh muc cong trinh trong diem_BC von DTPT 6 thang 2012 2 2 4" xfId="19453"/>
    <cellStyle name="2_pvhung.skhdt 20117113152041 Danh muc cong trinh trong diem_BC von DTPT 6 thang 2012 2 2 4 2" xfId="35772"/>
    <cellStyle name="2_pvhung.skhdt 20117113152041 Danh muc cong trinh trong diem_BC von DTPT 6 thang 2012 2 2 5" xfId="35769"/>
    <cellStyle name="2_pvhung.skhdt 20117113152041 Danh muc cong trinh trong diem_BC von DTPT 6 thang 2012 2 3" xfId="19454"/>
    <cellStyle name="2_pvhung.skhdt 20117113152041 Danh muc cong trinh trong diem_BC von DTPT 6 thang 2012 2 3 2" xfId="35773"/>
    <cellStyle name="2_pvhung.skhdt 20117113152041 Danh muc cong trinh trong diem_BC von DTPT 6 thang 2012 2 4" xfId="19455"/>
    <cellStyle name="2_pvhung.skhdt 20117113152041 Danh muc cong trinh trong diem_BC von DTPT 6 thang 2012 2 4 2" xfId="35774"/>
    <cellStyle name="2_pvhung.skhdt 20117113152041 Danh muc cong trinh trong diem_BC von DTPT 6 thang 2012 2 5" xfId="19456"/>
    <cellStyle name="2_pvhung.skhdt 20117113152041 Danh muc cong trinh trong diem_BC von DTPT 6 thang 2012 2 5 2" xfId="35775"/>
    <cellStyle name="2_pvhung.skhdt 20117113152041 Danh muc cong trinh trong diem_BC von DTPT 6 thang 2012 2 6" xfId="35768"/>
    <cellStyle name="2_pvhung.skhdt 20117113152041 Danh muc cong trinh trong diem_BC von DTPT 6 thang 2012 3" xfId="19457"/>
    <cellStyle name="2_pvhung.skhdt 20117113152041 Danh muc cong trinh trong diem_BC von DTPT 6 thang 2012 3 2" xfId="19458"/>
    <cellStyle name="2_pvhung.skhdt 20117113152041 Danh muc cong trinh trong diem_BC von DTPT 6 thang 2012 3 2 2" xfId="35777"/>
    <cellStyle name="2_pvhung.skhdt 20117113152041 Danh muc cong trinh trong diem_BC von DTPT 6 thang 2012 3 3" xfId="19459"/>
    <cellStyle name="2_pvhung.skhdt 20117113152041 Danh muc cong trinh trong diem_BC von DTPT 6 thang 2012 3 3 2" xfId="35778"/>
    <cellStyle name="2_pvhung.skhdt 20117113152041 Danh muc cong trinh trong diem_BC von DTPT 6 thang 2012 3 4" xfId="19460"/>
    <cellStyle name="2_pvhung.skhdt 20117113152041 Danh muc cong trinh trong diem_BC von DTPT 6 thang 2012 3 4 2" xfId="35779"/>
    <cellStyle name="2_pvhung.skhdt 20117113152041 Danh muc cong trinh trong diem_BC von DTPT 6 thang 2012 3 5" xfId="35776"/>
    <cellStyle name="2_pvhung.skhdt 20117113152041 Danh muc cong trinh trong diem_BC von DTPT 6 thang 2012 4" xfId="19461"/>
    <cellStyle name="2_pvhung.skhdt 20117113152041 Danh muc cong trinh trong diem_BC von DTPT 6 thang 2012 4 2" xfId="35780"/>
    <cellStyle name="2_pvhung.skhdt 20117113152041 Danh muc cong trinh trong diem_BC von DTPT 6 thang 2012 5" xfId="19462"/>
    <cellStyle name="2_pvhung.skhdt 20117113152041 Danh muc cong trinh trong diem_BC von DTPT 6 thang 2012 5 2" xfId="35781"/>
    <cellStyle name="2_pvhung.skhdt 20117113152041 Danh muc cong trinh trong diem_BC von DTPT 6 thang 2012 6" xfId="19463"/>
    <cellStyle name="2_pvhung.skhdt 20117113152041 Danh muc cong trinh trong diem_BC von DTPT 6 thang 2012 6 2" xfId="35782"/>
    <cellStyle name="2_pvhung.skhdt 20117113152041 Danh muc cong trinh trong diem_BC von DTPT 6 thang 2012 7" xfId="35767"/>
    <cellStyle name="2_pvhung.skhdt 20117113152041 Danh muc cong trinh trong diem_Bieu du thao QD von ho tro co MT" xfId="19464"/>
    <cellStyle name="2_pvhung.skhdt 20117113152041 Danh muc cong trinh trong diem_Bieu du thao QD von ho tro co MT 2" xfId="19465"/>
    <cellStyle name="2_pvhung.skhdt 20117113152041 Danh muc cong trinh trong diem_Bieu du thao QD von ho tro co MT 2 2" xfId="19466"/>
    <cellStyle name="2_pvhung.skhdt 20117113152041 Danh muc cong trinh trong diem_Bieu du thao QD von ho tro co MT 2 2 2" xfId="19467"/>
    <cellStyle name="2_pvhung.skhdt 20117113152041 Danh muc cong trinh trong diem_Bieu du thao QD von ho tro co MT 2 2 2 2" xfId="35786"/>
    <cellStyle name="2_pvhung.skhdt 20117113152041 Danh muc cong trinh trong diem_Bieu du thao QD von ho tro co MT 2 2 3" xfId="19468"/>
    <cellStyle name="2_pvhung.skhdt 20117113152041 Danh muc cong trinh trong diem_Bieu du thao QD von ho tro co MT 2 2 3 2" xfId="35787"/>
    <cellStyle name="2_pvhung.skhdt 20117113152041 Danh muc cong trinh trong diem_Bieu du thao QD von ho tro co MT 2 2 4" xfId="19469"/>
    <cellStyle name="2_pvhung.skhdt 20117113152041 Danh muc cong trinh trong diem_Bieu du thao QD von ho tro co MT 2 2 4 2" xfId="35788"/>
    <cellStyle name="2_pvhung.skhdt 20117113152041 Danh muc cong trinh trong diem_Bieu du thao QD von ho tro co MT 2 2 5" xfId="35785"/>
    <cellStyle name="2_pvhung.skhdt 20117113152041 Danh muc cong trinh trong diem_Bieu du thao QD von ho tro co MT 2 3" xfId="19470"/>
    <cellStyle name="2_pvhung.skhdt 20117113152041 Danh muc cong trinh trong diem_Bieu du thao QD von ho tro co MT 2 3 2" xfId="35789"/>
    <cellStyle name="2_pvhung.skhdt 20117113152041 Danh muc cong trinh trong diem_Bieu du thao QD von ho tro co MT 2 4" xfId="19471"/>
    <cellStyle name="2_pvhung.skhdt 20117113152041 Danh muc cong trinh trong diem_Bieu du thao QD von ho tro co MT 2 4 2" xfId="35790"/>
    <cellStyle name="2_pvhung.skhdt 20117113152041 Danh muc cong trinh trong diem_Bieu du thao QD von ho tro co MT 2 5" xfId="19472"/>
    <cellStyle name="2_pvhung.skhdt 20117113152041 Danh muc cong trinh trong diem_Bieu du thao QD von ho tro co MT 2 5 2" xfId="35791"/>
    <cellStyle name="2_pvhung.skhdt 20117113152041 Danh muc cong trinh trong diem_Bieu du thao QD von ho tro co MT 2 6" xfId="35784"/>
    <cellStyle name="2_pvhung.skhdt 20117113152041 Danh muc cong trinh trong diem_Bieu du thao QD von ho tro co MT 3" xfId="19473"/>
    <cellStyle name="2_pvhung.skhdt 20117113152041 Danh muc cong trinh trong diem_Bieu du thao QD von ho tro co MT 3 2" xfId="19474"/>
    <cellStyle name="2_pvhung.skhdt 20117113152041 Danh muc cong trinh trong diem_Bieu du thao QD von ho tro co MT 3 2 2" xfId="35793"/>
    <cellStyle name="2_pvhung.skhdt 20117113152041 Danh muc cong trinh trong diem_Bieu du thao QD von ho tro co MT 3 3" xfId="19475"/>
    <cellStyle name="2_pvhung.skhdt 20117113152041 Danh muc cong trinh trong diem_Bieu du thao QD von ho tro co MT 3 3 2" xfId="35794"/>
    <cellStyle name="2_pvhung.skhdt 20117113152041 Danh muc cong trinh trong diem_Bieu du thao QD von ho tro co MT 3 4" xfId="19476"/>
    <cellStyle name="2_pvhung.skhdt 20117113152041 Danh muc cong trinh trong diem_Bieu du thao QD von ho tro co MT 3 4 2" xfId="35795"/>
    <cellStyle name="2_pvhung.skhdt 20117113152041 Danh muc cong trinh trong diem_Bieu du thao QD von ho tro co MT 3 5" xfId="35792"/>
    <cellStyle name="2_pvhung.skhdt 20117113152041 Danh muc cong trinh trong diem_Bieu du thao QD von ho tro co MT 4" xfId="19477"/>
    <cellStyle name="2_pvhung.skhdt 20117113152041 Danh muc cong trinh trong diem_Bieu du thao QD von ho tro co MT 4 2" xfId="35796"/>
    <cellStyle name="2_pvhung.skhdt 20117113152041 Danh muc cong trinh trong diem_Bieu du thao QD von ho tro co MT 5" xfId="19478"/>
    <cellStyle name="2_pvhung.skhdt 20117113152041 Danh muc cong trinh trong diem_Bieu du thao QD von ho tro co MT 5 2" xfId="35797"/>
    <cellStyle name="2_pvhung.skhdt 20117113152041 Danh muc cong trinh trong diem_Bieu du thao QD von ho tro co MT 6" xfId="19479"/>
    <cellStyle name="2_pvhung.skhdt 20117113152041 Danh muc cong trinh trong diem_Bieu du thao QD von ho tro co MT 6 2" xfId="35798"/>
    <cellStyle name="2_pvhung.skhdt 20117113152041 Danh muc cong trinh trong diem_Bieu du thao QD von ho tro co MT 7" xfId="35783"/>
    <cellStyle name="2_pvhung.skhdt 20117113152041 Danh muc cong trinh trong diem_Ke hoach 2012 (theo doi)" xfId="19480"/>
    <cellStyle name="2_pvhung.skhdt 20117113152041 Danh muc cong trinh trong diem_Ke hoach 2012 (theo doi) 2" xfId="19481"/>
    <cellStyle name="2_pvhung.skhdt 20117113152041 Danh muc cong trinh trong diem_Ke hoach 2012 (theo doi) 2 2" xfId="19482"/>
    <cellStyle name="2_pvhung.skhdt 20117113152041 Danh muc cong trinh trong diem_Ke hoach 2012 (theo doi) 2 2 2" xfId="19483"/>
    <cellStyle name="2_pvhung.skhdt 20117113152041 Danh muc cong trinh trong diem_Ke hoach 2012 (theo doi) 2 2 2 2" xfId="35802"/>
    <cellStyle name="2_pvhung.skhdt 20117113152041 Danh muc cong trinh trong diem_Ke hoach 2012 (theo doi) 2 2 3" xfId="19484"/>
    <cellStyle name="2_pvhung.skhdt 20117113152041 Danh muc cong trinh trong diem_Ke hoach 2012 (theo doi) 2 2 3 2" xfId="35803"/>
    <cellStyle name="2_pvhung.skhdt 20117113152041 Danh muc cong trinh trong diem_Ke hoach 2012 (theo doi) 2 2 4" xfId="19485"/>
    <cellStyle name="2_pvhung.skhdt 20117113152041 Danh muc cong trinh trong diem_Ke hoach 2012 (theo doi) 2 2 4 2" xfId="35804"/>
    <cellStyle name="2_pvhung.skhdt 20117113152041 Danh muc cong trinh trong diem_Ke hoach 2012 (theo doi) 2 2 5" xfId="35801"/>
    <cellStyle name="2_pvhung.skhdt 20117113152041 Danh muc cong trinh trong diem_Ke hoach 2012 (theo doi) 2 3" xfId="19486"/>
    <cellStyle name="2_pvhung.skhdt 20117113152041 Danh muc cong trinh trong diem_Ke hoach 2012 (theo doi) 2 3 2" xfId="35805"/>
    <cellStyle name="2_pvhung.skhdt 20117113152041 Danh muc cong trinh trong diem_Ke hoach 2012 (theo doi) 2 4" xfId="19487"/>
    <cellStyle name="2_pvhung.skhdt 20117113152041 Danh muc cong trinh trong diem_Ke hoach 2012 (theo doi) 2 4 2" xfId="35806"/>
    <cellStyle name="2_pvhung.skhdt 20117113152041 Danh muc cong trinh trong diem_Ke hoach 2012 (theo doi) 2 5" xfId="19488"/>
    <cellStyle name="2_pvhung.skhdt 20117113152041 Danh muc cong trinh trong diem_Ke hoach 2012 (theo doi) 2 5 2" xfId="35807"/>
    <cellStyle name="2_pvhung.skhdt 20117113152041 Danh muc cong trinh trong diem_Ke hoach 2012 (theo doi) 2 6" xfId="35800"/>
    <cellStyle name="2_pvhung.skhdt 20117113152041 Danh muc cong trinh trong diem_Ke hoach 2012 (theo doi) 3" xfId="19489"/>
    <cellStyle name="2_pvhung.skhdt 20117113152041 Danh muc cong trinh trong diem_Ke hoach 2012 (theo doi) 3 2" xfId="19490"/>
    <cellStyle name="2_pvhung.skhdt 20117113152041 Danh muc cong trinh trong diem_Ke hoach 2012 (theo doi) 3 2 2" xfId="35809"/>
    <cellStyle name="2_pvhung.skhdt 20117113152041 Danh muc cong trinh trong diem_Ke hoach 2012 (theo doi) 3 3" xfId="19491"/>
    <cellStyle name="2_pvhung.skhdt 20117113152041 Danh muc cong trinh trong diem_Ke hoach 2012 (theo doi) 3 3 2" xfId="35810"/>
    <cellStyle name="2_pvhung.skhdt 20117113152041 Danh muc cong trinh trong diem_Ke hoach 2012 (theo doi) 3 4" xfId="19492"/>
    <cellStyle name="2_pvhung.skhdt 20117113152041 Danh muc cong trinh trong diem_Ke hoach 2012 (theo doi) 3 4 2" xfId="35811"/>
    <cellStyle name="2_pvhung.skhdt 20117113152041 Danh muc cong trinh trong diem_Ke hoach 2012 (theo doi) 3 5" xfId="35808"/>
    <cellStyle name="2_pvhung.skhdt 20117113152041 Danh muc cong trinh trong diem_Ke hoach 2012 (theo doi) 4" xfId="19493"/>
    <cellStyle name="2_pvhung.skhdt 20117113152041 Danh muc cong trinh trong diem_Ke hoach 2012 (theo doi) 4 2" xfId="35812"/>
    <cellStyle name="2_pvhung.skhdt 20117113152041 Danh muc cong trinh trong diem_Ke hoach 2012 (theo doi) 5" xfId="19494"/>
    <cellStyle name="2_pvhung.skhdt 20117113152041 Danh muc cong trinh trong diem_Ke hoach 2012 (theo doi) 5 2" xfId="35813"/>
    <cellStyle name="2_pvhung.skhdt 20117113152041 Danh muc cong trinh trong diem_Ke hoach 2012 (theo doi) 6" xfId="19495"/>
    <cellStyle name="2_pvhung.skhdt 20117113152041 Danh muc cong trinh trong diem_Ke hoach 2012 (theo doi) 6 2" xfId="35814"/>
    <cellStyle name="2_pvhung.skhdt 20117113152041 Danh muc cong trinh trong diem_Ke hoach 2012 (theo doi) 7" xfId="35799"/>
    <cellStyle name="2_pvhung.skhdt 20117113152041 Danh muc cong trinh trong diem_Ke hoach 2012 theo doi (giai ngan 30.6.12)" xfId="19496"/>
    <cellStyle name="2_pvhung.skhdt 20117113152041 Danh muc cong trinh trong diem_Ke hoach 2012 theo doi (giai ngan 30.6.12) 2" xfId="19497"/>
    <cellStyle name="2_pvhung.skhdt 20117113152041 Danh muc cong trinh trong diem_Ke hoach 2012 theo doi (giai ngan 30.6.12) 2 2" xfId="19498"/>
    <cellStyle name="2_pvhung.skhdt 20117113152041 Danh muc cong trinh trong diem_Ke hoach 2012 theo doi (giai ngan 30.6.12) 2 2 2" xfId="19499"/>
    <cellStyle name="2_pvhung.skhdt 20117113152041 Danh muc cong trinh trong diem_Ke hoach 2012 theo doi (giai ngan 30.6.12) 2 2 2 2" xfId="35818"/>
    <cellStyle name="2_pvhung.skhdt 20117113152041 Danh muc cong trinh trong diem_Ke hoach 2012 theo doi (giai ngan 30.6.12) 2 2 3" xfId="19500"/>
    <cellStyle name="2_pvhung.skhdt 20117113152041 Danh muc cong trinh trong diem_Ke hoach 2012 theo doi (giai ngan 30.6.12) 2 2 3 2" xfId="35819"/>
    <cellStyle name="2_pvhung.skhdt 20117113152041 Danh muc cong trinh trong diem_Ke hoach 2012 theo doi (giai ngan 30.6.12) 2 2 4" xfId="19501"/>
    <cellStyle name="2_pvhung.skhdt 20117113152041 Danh muc cong trinh trong diem_Ke hoach 2012 theo doi (giai ngan 30.6.12) 2 2 4 2" xfId="35820"/>
    <cellStyle name="2_pvhung.skhdt 20117113152041 Danh muc cong trinh trong diem_Ke hoach 2012 theo doi (giai ngan 30.6.12) 2 2 5" xfId="35817"/>
    <cellStyle name="2_pvhung.skhdt 20117113152041 Danh muc cong trinh trong diem_Ke hoach 2012 theo doi (giai ngan 30.6.12) 2 3" xfId="19502"/>
    <cellStyle name="2_pvhung.skhdt 20117113152041 Danh muc cong trinh trong diem_Ke hoach 2012 theo doi (giai ngan 30.6.12) 2 3 2" xfId="35821"/>
    <cellStyle name="2_pvhung.skhdt 20117113152041 Danh muc cong trinh trong diem_Ke hoach 2012 theo doi (giai ngan 30.6.12) 2 4" xfId="19503"/>
    <cellStyle name="2_pvhung.skhdt 20117113152041 Danh muc cong trinh trong diem_Ke hoach 2012 theo doi (giai ngan 30.6.12) 2 4 2" xfId="35822"/>
    <cellStyle name="2_pvhung.skhdt 20117113152041 Danh muc cong trinh trong diem_Ke hoach 2012 theo doi (giai ngan 30.6.12) 2 5" xfId="19504"/>
    <cellStyle name="2_pvhung.skhdt 20117113152041 Danh muc cong trinh trong diem_Ke hoach 2012 theo doi (giai ngan 30.6.12) 2 5 2" xfId="35823"/>
    <cellStyle name="2_pvhung.skhdt 20117113152041 Danh muc cong trinh trong diem_Ke hoach 2012 theo doi (giai ngan 30.6.12) 2 6" xfId="35816"/>
    <cellStyle name="2_pvhung.skhdt 20117113152041 Danh muc cong trinh trong diem_Ke hoach 2012 theo doi (giai ngan 30.6.12) 3" xfId="19505"/>
    <cellStyle name="2_pvhung.skhdt 20117113152041 Danh muc cong trinh trong diem_Ke hoach 2012 theo doi (giai ngan 30.6.12) 3 2" xfId="19506"/>
    <cellStyle name="2_pvhung.skhdt 20117113152041 Danh muc cong trinh trong diem_Ke hoach 2012 theo doi (giai ngan 30.6.12) 3 2 2" xfId="35825"/>
    <cellStyle name="2_pvhung.skhdt 20117113152041 Danh muc cong trinh trong diem_Ke hoach 2012 theo doi (giai ngan 30.6.12) 3 3" xfId="19507"/>
    <cellStyle name="2_pvhung.skhdt 20117113152041 Danh muc cong trinh trong diem_Ke hoach 2012 theo doi (giai ngan 30.6.12) 3 3 2" xfId="35826"/>
    <cellStyle name="2_pvhung.skhdt 20117113152041 Danh muc cong trinh trong diem_Ke hoach 2012 theo doi (giai ngan 30.6.12) 3 4" xfId="19508"/>
    <cellStyle name="2_pvhung.skhdt 20117113152041 Danh muc cong trinh trong diem_Ke hoach 2012 theo doi (giai ngan 30.6.12) 3 4 2" xfId="35827"/>
    <cellStyle name="2_pvhung.skhdt 20117113152041 Danh muc cong trinh trong diem_Ke hoach 2012 theo doi (giai ngan 30.6.12) 3 5" xfId="35824"/>
    <cellStyle name="2_pvhung.skhdt 20117113152041 Danh muc cong trinh trong diem_Ke hoach 2012 theo doi (giai ngan 30.6.12) 4" xfId="19509"/>
    <cellStyle name="2_pvhung.skhdt 20117113152041 Danh muc cong trinh trong diem_Ke hoach 2012 theo doi (giai ngan 30.6.12) 4 2" xfId="35828"/>
    <cellStyle name="2_pvhung.skhdt 20117113152041 Danh muc cong trinh trong diem_Ke hoach 2012 theo doi (giai ngan 30.6.12) 5" xfId="19510"/>
    <cellStyle name="2_pvhung.skhdt 20117113152041 Danh muc cong trinh trong diem_Ke hoach 2012 theo doi (giai ngan 30.6.12) 5 2" xfId="35829"/>
    <cellStyle name="2_pvhung.skhdt 20117113152041 Danh muc cong trinh trong diem_Ke hoach 2012 theo doi (giai ngan 30.6.12) 6" xfId="19511"/>
    <cellStyle name="2_pvhung.skhdt 20117113152041 Danh muc cong trinh trong diem_Ke hoach 2012 theo doi (giai ngan 30.6.12) 6 2" xfId="35830"/>
    <cellStyle name="2_pvhung.skhdt 20117113152041 Danh muc cong trinh trong diem_Ke hoach 2012 theo doi (giai ngan 30.6.12) 7" xfId="35815"/>
    <cellStyle name="2_Ra soat KH 2008 (chinh thuc)" xfId="19512"/>
    <cellStyle name="2_Ra soat KH 2009 (chinh thuc o nha)" xfId="19513"/>
    <cellStyle name="2_Ra soat KH 2009 (chinh thuc o nha) 2" xfId="19514"/>
    <cellStyle name="2_Ra soat KH 2009 (chinh thuc o nha) 2 2" xfId="19515"/>
    <cellStyle name="2_Ra soat KH 2009 (chinh thuc o nha) 2 2 2" xfId="35833"/>
    <cellStyle name="2_Ra soat KH 2009 (chinh thuc o nha) 2 3" xfId="19516"/>
    <cellStyle name="2_Ra soat KH 2009 (chinh thuc o nha) 2 3 2" xfId="35834"/>
    <cellStyle name="2_Ra soat KH 2009 (chinh thuc o nha) 2 4" xfId="19517"/>
    <cellStyle name="2_Ra soat KH 2009 (chinh thuc o nha) 2 4 2" xfId="35835"/>
    <cellStyle name="2_Ra soat KH 2009 (chinh thuc o nha) 2 5" xfId="35832"/>
    <cellStyle name="2_Ra soat KH 2009 (chinh thuc o nha) 3" xfId="19518"/>
    <cellStyle name="2_Ra soat KH 2009 (chinh thuc o nha) 3 2" xfId="35836"/>
    <cellStyle name="2_Ra soat KH 2009 (chinh thuc o nha) 4" xfId="19519"/>
    <cellStyle name="2_Ra soat KH 2009 (chinh thuc o nha) 4 2" xfId="35837"/>
    <cellStyle name="2_Ra soat KH 2009 (chinh thuc o nha) 5" xfId="19520"/>
    <cellStyle name="2_Ra soat KH 2009 (chinh thuc o nha) 5 2" xfId="35838"/>
    <cellStyle name="2_Ra soat KH 2009 (chinh thuc o nha) 6" xfId="35831"/>
    <cellStyle name="2_Ra soat KH 2009 (chinh thuc o nha)_BC von DTPT 6 thang 2012" xfId="19521"/>
    <cellStyle name="2_Ra soat KH 2009 (chinh thuc o nha)_BC von DTPT 6 thang 2012 2" xfId="19522"/>
    <cellStyle name="2_Ra soat KH 2009 (chinh thuc o nha)_BC von DTPT 6 thang 2012 2 2" xfId="19523"/>
    <cellStyle name="2_Ra soat KH 2009 (chinh thuc o nha)_BC von DTPT 6 thang 2012 2 2 2" xfId="35841"/>
    <cellStyle name="2_Ra soat KH 2009 (chinh thuc o nha)_BC von DTPT 6 thang 2012 2 3" xfId="19524"/>
    <cellStyle name="2_Ra soat KH 2009 (chinh thuc o nha)_BC von DTPT 6 thang 2012 2 3 2" xfId="35842"/>
    <cellStyle name="2_Ra soat KH 2009 (chinh thuc o nha)_BC von DTPT 6 thang 2012 2 4" xfId="19525"/>
    <cellStyle name="2_Ra soat KH 2009 (chinh thuc o nha)_BC von DTPT 6 thang 2012 2 4 2" xfId="35843"/>
    <cellStyle name="2_Ra soat KH 2009 (chinh thuc o nha)_BC von DTPT 6 thang 2012 2 5" xfId="35840"/>
    <cellStyle name="2_Ra soat KH 2009 (chinh thuc o nha)_BC von DTPT 6 thang 2012 3" xfId="19526"/>
    <cellStyle name="2_Ra soat KH 2009 (chinh thuc o nha)_BC von DTPT 6 thang 2012 3 2" xfId="35844"/>
    <cellStyle name="2_Ra soat KH 2009 (chinh thuc o nha)_BC von DTPT 6 thang 2012 4" xfId="19527"/>
    <cellStyle name="2_Ra soat KH 2009 (chinh thuc o nha)_BC von DTPT 6 thang 2012 4 2" xfId="35845"/>
    <cellStyle name="2_Ra soat KH 2009 (chinh thuc o nha)_BC von DTPT 6 thang 2012 5" xfId="19528"/>
    <cellStyle name="2_Ra soat KH 2009 (chinh thuc o nha)_BC von DTPT 6 thang 2012 5 2" xfId="35846"/>
    <cellStyle name="2_Ra soat KH 2009 (chinh thuc o nha)_BC von DTPT 6 thang 2012 6" xfId="35839"/>
    <cellStyle name="2_Ra soat KH 2009 (chinh thuc o nha)_Bieu du thao QD von ho tro co MT" xfId="19529"/>
    <cellStyle name="2_Ra soat KH 2009 (chinh thuc o nha)_Bieu du thao QD von ho tro co MT 2" xfId="19530"/>
    <cellStyle name="2_Ra soat KH 2009 (chinh thuc o nha)_Bieu du thao QD von ho tro co MT 2 2" xfId="19531"/>
    <cellStyle name="2_Ra soat KH 2009 (chinh thuc o nha)_Bieu du thao QD von ho tro co MT 2 2 2" xfId="35849"/>
    <cellStyle name="2_Ra soat KH 2009 (chinh thuc o nha)_Bieu du thao QD von ho tro co MT 2 3" xfId="19532"/>
    <cellStyle name="2_Ra soat KH 2009 (chinh thuc o nha)_Bieu du thao QD von ho tro co MT 2 3 2" xfId="35850"/>
    <cellStyle name="2_Ra soat KH 2009 (chinh thuc o nha)_Bieu du thao QD von ho tro co MT 2 4" xfId="19533"/>
    <cellStyle name="2_Ra soat KH 2009 (chinh thuc o nha)_Bieu du thao QD von ho tro co MT 2 4 2" xfId="35851"/>
    <cellStyle name="2_Ra soat KH 2009 (chinh thuc o nha)_Bieu du thao QD von ho tro co MT 2 5" xfId="35848"/>
    <cellStyle name="2_Ra soat KH 2009 (chinh thuc o nha)_Bieu du thao QD von ho tro co MT 3" xfId="19534"/>
    <cellStyle name="2_Ra soat KH 2009 (chinh thuc o nha)_Bieu du thao QD von ho tro co MT 3 2" xfId="35852"/>
    <cellStyle name="2_Ra soat KH 2009 (chinh thuc o nha)_Bieu du thao QD von ho tro co MT 4" xfId="19535"/>
    <cellStyle name="2_Ra soat KH 2009 (chinh thuc o nha)_Bieu du thao QD von ho tro co MT 4 2" xfId="35853"/>
    <cellStyle name="2_Ra soat KH 2009 (chinh thuc o nha)_Bieu du thao QD von ho tro co MT 5" xfId="19536"/>
    <cellStyle name="2_Ra soat KH 2009 (chinh thuc o nha)_Bieu du thao QD von ho tro co MT 5 2" xfId="35854"/>
    <cellStyle name="2_Ra soat KH 2009 (chinh thuc o nha)_Bieu du thao QD von ho tro co MT 6" xfId="35847"/>
    <cellStyle name="2_Ra soat KH 2009 (chinh thuc o nha)_Ke hoach 2012 (theo doi)" xfId="19537"/>
    <cellStyle name="2_Ra soat KH 2009 (chinh thuc o nha)_Ke hoach 2012 (theo doi) 2" xfId="19538"/>
    <cellStyle name="2_Ra soat KH 2009 (chinh thuc o nha)_Ke hoach 2012 (theo doi) 2 2" xfId="19539"/>
    <cellStyle name="2_Ra soat KH 2009 (chinh thuc o nha)_Ke hoach 2012 (theo doi) 2 2 2" xfId="35857"/>
    <cellStyle name="2_Ra soat KH 2009 (chinh thuc o nha)_Ke hoach 2012 (theo doi) 2 3" xfId="19540"/>
    <cellStyle name="2_Ra soat KH 2009 (chinh thuc o nha)_Ke hoach 2012 (theo doi) 2 3 2" xfId="35858"/>
    <cellStyle name="2_Ra soat KH 2009 (chinh thuc o nha)_Ke hoach 2012 (theo doi) 2 4" xfId="19541"/>
    <cellStyle name="2_Ra soat KH 2009 (chinh thuc o nha)_Ke hoach 2012 (theo doi) 2 4 2" xfId="35859"/>
    <cellStyle name="2_Ra soat KH 2009 (chinh thuc o nha)_Ke hoach 2012 (theo doi) 2 5" xfId="35856"/>
    <cellStyle name="2_Ra soat KH 2009 (chinh thuc o nha)_Ke hoach 2012 (theo doi) 3" xfId="19542"/>
    <cellStyle name="2_Ra soat KH 2009 (chinh thuc o nha)_Ke hoach 2012 (theo doi) 3 2" xfId="35860"/>
    <cellStyle name="2_Ra soat KH 2009 (chinh thuc o nha)_Ke hoach 2012 (theo doi) 4" xfId="19543"/>
    <cellStyle name="2_Ra soat KH 2009 (chinh thuc o nha)_Ke hoach 2012 (theo doi) 4 2" xfId="35861"/>
    <cellStyle name="2_Ra soat KH 2009 (chinh thuc o nha)_Ke hoach 2012 (theo doi) 5" xfId="19544"/>
    <cellStyle name="2_Ra soat KH 2009 (chinh thuc o nha)_Ke hoach 2012 (theo doi) 5 2" xfId="35862"/>
    <cellStyle name="2_Ra soat KH 2009 (chinh thuc o nha)_Ke hoach 2012 (theo doi) 6" xfId="35855"/>
    <cellStyle name="2_Ra soat KH 2009 (chinh thuc o nha)_Ke hoach 2012 theo doi (giai ngan 30.6.12)" xfId="19545"/>
    <cellStyle name="2_Ra soat KH 2009 (chinh thuc o nha)_Ke hoach 2012 theo doi (giai ngan 30.6.12) 2" xfId="19546"/>
    <cellStyle name="2_Ra soat KH 2009 (chinh thuc o nha)_Ke hoach 2012 theo doi (giai ngan 30.6.12) 2 2" xfId="19547"/>
    <cellStyle name="2_Ra soat KH 2009 (chinh thuc o nha)_Ke hoach 2012 theo doi (giai ngan 30.6.12) 2 2 2" xfId="35865"/>
    <cellStyle name="2_Ra soat KH 2009 (chinh thuc o nha)_Ke hoach 2012 theo doi (giai ngan 30.6.12) 2 3" xfId="19548"/>
    <cellStyle name="2_Ra soat KH 2009 (chinh thuc o nha)_Ke hoach 2012 theo doi (giai ngan 30.6.12) 2 3 2" xfId="35866"/>
    <cellStyle name="2_Ra soat KH 2009 (chinh thuc o nha)_Ke hoach 2012 theo doi (giai ngan 30.6.12) 2 4" xfId="19549"/>
    <cellStyle name="2_Ra soat KH 2009 (chinh thuc o nha)_Ke hoach 2012 theo doi (giai ngan 30.6.12) 2 4 2" xfId="35867"/>
    <cellStyle name="2_Ra soat KH 2009 (chinh thuc o nha)_Ke hoach 2012 theo doi (giai ngan 30.6.12) 2 5" xfId="35864"/>
    <cellStyle name="2_Ra soat KH 2009 (chinh thuc o nha)_Ke hoach 2012 theo doi (giai ngan 30.6.12) 3" xfId="19550"/>
    <cellStyle name="2_Ra soat KH 2009 (chinh thuc o nha)_Ke hoach 2012 theo doi (giai ngan 30.6.12) 3 2" xfId="35868"/>
    <cellStyle name="2_Ra soat KH 2009 (chinh thuc o nha)_Ke hoach 2012 theo doi (giai ngan 30.6.12) 4" xfId="19551"/>
    <cellStyle name="2_Ra soat KH 2009 (chinh thuc o nha)_Ke hoach 2012 theo doi (giai ngan 30.6.12) 4 2" xfId="35869"/>
    <cellStyle name="2_Ra soat KH 2009 (chinh thuc o nha)_Ke hoach 2012 theo doi (giai ngan 30.6.12) 5" xfId="19552"/>
    <cellStyle name="2_Ra soat KH 2009 (chinh thuc o nha)_Ke hoach 2012 theo doi (giai ngan 30.6.12) 5 2" xfId="35870"/>
    <cellStyle name="2_Ra soat KH 2009 (chinh thuc o nha)_Ke hoach 2012 theo doi (giai ngan 30.6.12) 6" xfId="35863"/>
    <cellStyle name="2_Tong hop so lieu" xfId="19553"/>
    <cellStyle name="2_Tong hop so lieu 2" xfId="19554"/>
    <cellStyle name="2_Tong hop so lieu 2 2" xfId="19555"/>
    <cellStyle name="2_Tong hop so lieu 2 2 2" xfId="35873"/>
    <cellStyle name="2_Tong hop so lieu 2 3" xfId="19556"/>
    <cellStyle name="2_Tong hop so lieu 2 3 2" xfId="35874"/>
    <cellStyle name="2_Tong hop so lieu 2 4" xfId="19557"/>
    <cellStyle name="2_Tong hop so lieu 2 4 2" xfId="35875"/>
    <cellStyle name="2_Tong hop so lieu 2 5" xfId="35872"/>
    <cellStyle name="2_Tong hop so lieu 3" xfId="19558"/>
    <cellStyle name="2_Tong hop so lieu 3 2" xfId="35876"/>
    <cellStyle name="2_Tong hop so lieu 4" xfId="19559"/>
    <cellStyle name="2_Tong hop so lieu 4 2" xfId="35877"/>
    <cellStyle name="2_Tong hop so lieu 5" xfId="19560"/>
    <cellStyle name="2_Tong hop so lieu 5 2" xfId="35878"/>
    <cellStyle name="2_Tong hop so lieu 6" xfId="35871"/>
    <cellStyle name="2_Tong hop so lieu_BC cong trinh trong diem" xfId="19561"/>
    <cellStyle name="2_Tong hop so lieu_BC cong trinh trong diem 2" xfId="19562"/>
    <cellStyle name="2_Tong hop so lieu_BC cong trinh trong diem 2 2" xfId="19563"/>
    <cellStyle name="2_Tong hop so lieu_BC cong trinh trong diem 2 2 2" xfId="35881"/>
    <cellStyle name="2_Tong hop so lieu_BC cong trinh trong diem 2 3" xfId="19564"/>
    <cellStyle name="2_Tong hop so lieu_BC cong trinh trong diem 2 3 2" xfId="35882"/>
    <cellStyle name="2_Tong hop so lieu_BC cong trinh trong diem 2 4" xfId="19565"/>
    <cellStyle name="2_Tong hop so lieu_BC cong trinh trong diem 2 4 2" xfId="35883"/>
    <cellStyle name="2_Tong hop so lieu_BC cong trinh trong diem 2 5" xfId="35880"/>
    <cellStyle name="2_Tong hop so lieu_BC cong trinh trong diem 3" xfId="19566"/>
    <cellStyle name="2_Tong hop so lieu_BC cong trinh trong diem 3 2" xfId="35884"/>
    <cellStyle name="2_Tong hop so lieu_BC cong trinh trong diem 4" xfId="19567"/>
    <cellStyle name="2_Tong hop so lieu_BC cong trinh trong diem 4 2" xfId="35885"/>
    <cellStyle name="2_Tong hop so lieu_BC cong trinh trong diem 5" xfId="19568"/>
    <cellStyle name="2_Tong hop so lieu_BC cong trinh trong diem 5 2" xfId="35886"/>
    <cellStyle name="2_Tong hop so lieu_BC cong trinh trong diem 6" xfId="35879"/>
    <cellStyle name="2_Tong hop so lieu_BC cong trinh trong diem_BC von DTPT 6 thang 2012" xfId="19569"/>
    <cellStyle name="2_Tong hop so lieu_BC cong trinh trong diem_BC von DTPT 6 thang 2012 2" xfId="19570"/>
    <cellStyle name="2_Tong hop so lieu_BC cong trinh trong diem_BC von DTPT 6 thang 2012 2 2" xfId="19571"/>
    <cellStyle name="2_Tong hop so lieu_BC cong trinh trong diem_BC von DTPT 6 thang 2012 2 2 2" xfId="35889"/>
    <cellStyle name="2_Tong hop so lieu_BC cong trinh trong diem_BC von DTPT 6 thang 2012 2 3" xfId="19572"/>
    <cellStyle name="2_Tong hop so lieu_BC cong trinh trong diem_BC von DTPT 6 thang 2012 2 3 2" xfId="35890"/>
    <cellStyle name="2_Tong hop so lieu_BC cong trinh trong diem_BC von DTPT 6 thang 2012 2 4" xfId="19573"/>
    <cellStyle name="2_Tong hop so lieu_BC cong trinh trong diem_BC von DTPT 6 thang 2012 2 4 2" xfId="35891"/>
    <cellStyle name="2_Tong hop so lieu_BC cong trinh trong diem_BC von DTPT 6 thang 2012 2 5" xfId="35888"/>
    <cellStyle name="2_Tong hop so lieu_BC cong trinh trong diem_BC von DTPT 6 thang 2012 3" xfId="19574"/>
    <cellStyle name="2_Tong hop so lieu_BC cong trinh trong diem_BC von DTPT 6 thang 2012 3 2" xfId="35892"/>
    <cellStyle name="2_Tong hop so lieu_BC cong trinh trong diem_BC von DTPT 6 thang 2012 4" xfId="19575"/>
    <cellStyle name="2_Tong hop so lieu_BC cong trinh trong diem_BC von DTPT 6 thang 2012 4 2" xfId="35893"/>
    <cellStyle name="2_Tong hop so lieu_BC cong trinh trong diem_BC von DTPT 6 thang 2012 5" xfId="19576"/>
    <cellStyle name="2_Tong hop so lieu_BC cong trinh trong diem_BC von DTPT 6 thang 2012 5 2" xfId="35894"/>
    <cellStyle name="2_Tong hop so lieu_BC cong trinh trong diem_BC von DTPT 6 thang 2012 6" xfId="35887"/>
    <cellStyle name="2_Tong hop so lieu_BC cong trinh trong diem_Bieu du thao QD von ho tro co MT" xfId="19577"/>
    <cellStyle name="2_Tong hop so lieu_BC cong trinh trong diem_Bieu du thao QD von ho tro co MT 2" xfId="19578"/>
    <cellStyle name="2_Tong hop so lieu_BC cong trinh trong diem_Bieu du thao QD von ho tro co MT 2 2" xfId="19579"/>
    <cellStyle name="2_Tong hop so lieu_BC cong trinh trong diem_Bieu du thao QD von ho tro co MT 2 2 2" xfId="35897"/>
    <cellStyle name="2_Tong hop so lieu_BC cong trinh trong diem_Bieu du thao QD von ho tro co MT 2 3" xfId="19580"/>
    <cellStyle name="2_Tong hop so lieu_BC cong trinh trong diem_Bieu du thao QD von ho tro co MT 2 3 2" xfId="35898"/>
    <cellStyle name="2_Tong hop so lieu_BC cong trinh trong diem_Bieu du thao QD von ho tro co MT 2 4" xfId="19581"/>
    <cellStyle name="2_Tong hop so lieu_BC cong trinh trong diem_Bieu du thao QD von ho tro co MT 2 4 2" xfId="35899"/>
    <cellStyle name="2_Tong hop so lieu_BC cong trinh trong diem_Bieu du thao QD von ho tro co MT 2 5" xfId="35896"/>
    <cellStyle name="2_Tong hop so lieu_BC cong trinh trong diem_Bieu du thao QD von ho tro co MT 3" xfId="19582"/>
    <cellStyle name="2_Tong hop so lieu_BC cong trinh trong diem_Bieu du thao QD von ho tro co MT 3 2" xfId="35900"/>
    <cellStyle name="2_Tong hop so lieu_BC cong trinh trong diem_Bieu du thao QD von ho tro co MT 4" xfId="19583"/>
    <cellStyle name="2_Tong hop so lieu_BC cong trinh trong diem_Bieu du thao QD von ho tro co MT 4 2" xfId="35901"/>
    <cellStyle name="2_Tong hop so lieu_BC cong trinh trong diem_Bieu du thao QD von ho tro co MT 5" xfId="19584"/>
    <cellStyle name="2_Tong hop so lieu_BC cong trinh trong diem_Bieu du thao QD von ho tro co MT 5 2" xfId="35902"/>
    <cellStyle name="2_Tong hop so lieu_BC cong trinh trong diem_Bieu du thao QD von ho tro co MT 6" xfId="35895"/>
    <cellStyle name="2_Tong hop so lieu_BC cong trinh trong diem_Ke hoach 2012 (theo doi)" xfId="19585"/>
    <cellStyle name="2_Tong hop so lieu_BC cong trinh trong diem_Ke hoach 2012 (theo doi) 2" xfId="19586"/>
    <cellStyle name="2_Tong hop so lieu_BC cong trinh trong diem_Ke hoach 2012 (theo doi) 2 2" xfId="19587"/>
    <cellStyle name="2_Tong hop so lieu_BC cong trinh trong diem_Ke hoach 2012 (theo doi) 2 2 2" xfId="35905"/>
    <cellStyle name="2_Tong hop so lieu_BC cong trinh trong diem_Ke hoach 2012 (theo doi) 2 3" xfId="19588"/>
    <cellStyle name="2_Tong hop so lieu_BC cong trinh trong diem_Ke hoach 2012 (theo doi) 2 3 2" xfId="35906"/>
    <cellStyle name="2_Tong hop so lieu_BC cong trinh trong diem_Ke hoach 2012 (theo doi) 2 4" xfId="19589"/>
    <cellStyle name="2_Tong hop so lieu_BC cong trinh trong diem_Ke hoach 2012 (theo doi) 2 4 2" xfId="35907"/>
    <cellStyle name="2_Tong hop so lieu_BC cong trinh trong diem_Ke hoach 2012 (theo doi) 2 5" xfId="35904"/>
    <cellStyle name="2_Tong hop so lieu_BC cong trinh trong diem_Ke hoach 2012 (theo doi) 3" xfId="19590"/>
    <cellStyle name="2_Tong hop so lieu_BC cong trinh trong diem_Ke hoach 2012 (theo doi) 3 2" xfId="35908"/>
    <cellStyle name="2_Tong hop so lieu_BC cong trinh trong diem_Ke hoach 2012 (theo doi) 4" xfId="19591"/>
    <cellStyle name="2_Tong hop so lieu_BC cong trinh trong diem_Ke hoach 2012 (theo doi) 4 2" xfId="35909"/>
    <cellStyle name="2_Tong hop so lieu_BC cong trinh trong diem_Ke hoach 2012 (theo doi) 5" xfId="19592"/>
    <cellStyle name="2_Tong hop so lieu_BC cong trinh trong diem_Ke hoach 2012 (theo doi) 5 2" xfId="35910"/>
    <cellStyle name="2_Tong hop so lieu_BC cong trinh trong diem_Ke hoach 2012 (theo doi) 6" xfId="35903"/>
    <cellStyle name="2_Tong hop so lieu_BC cong trinh trong diem_Ke hoach 2012 theo doi (giai ngan 30.6.12)" xfId="19593"/>
    <cellStyle name="2_Tong hop so lieu_BC cong trinh trong diem_Ke hoach 2012 theo doi (giai ngan 30.6.12) 2" xfId="19594"/>
    <cellStyle name="2_Tong hop so lieu_BC cong trinh trong diem_Ke hoach 2012 theo doi (giai ngan 30.6.12) 2 2" xfId="19595"/>
    <cellStyle name="2_Tong hop so lieu_BC cong trinh trong diem_Ke hoach 2012 theo doi (giai ngan 30.6.12) 2 2 2" xfId="35913"/>
    <cellStyle name="2_Tong hop so lieu_BC cong trinh trong diem_Ke hoach 2012 theo doi (giai ngan 30.6.12) 2 3" xfId="19596"/>
    <cellStyle name="2_Tong hop so lieu_BC cong trinh trong diem_Ke hoach 2012 theo doi (giai ngan 30.6.12) 2 3 2" xfId="35914"/>
    <cellStyle name="2_Tong hop so lieu_BC cong trinh trong diem_Ke hoach 2012 theo doi (giai ngan 30.6.12) 2 4" xfId="19597"/>
    <cellStyle name="2_Tong hop so lieu_BC cong trinh trong diem_Ke hoach 2012 theo doi (giai ngan 30.6.12) 2 4 2" xfId="35915"/>
    <cellStyle name="2_Tong hop so lieu_BC cong trinh trong diem_Ke hoach 2012 theo doi (giai ngan 30.6.12) 2 5" xfId="35912"/>
    <cellStyle name="2_Tong hop so lieu_BC cong trinh trong diem_Ke hoach 2012 theo doi (giai ngan 30.6.12) 3" xfId="19598"/>
    <cellStyle name="2_Tong hop so lieu_BC cong trinh trong diem_Ke hoach 2012 theo doi (giai ngan 30.6.12) 3 2" xfId="35916"/>
    <cellStyle name="2_Tong hop so lieu_BC cong trinh trong diem_Ke hoach 2012 theo doi (giai ngan 30.6.12) 4" xfId="19599"/>
    <cellStyle name="2_Tong hop so lieu_BC cong trinh trong diem_Ke hoach 2012 theo doi (giai ngan 30.6.12) 4 2" xfId="35917"/>
    <cellStyle name="2_Tong hop so lieu_BC cong trinh trong diem_Ke hoach 2012 theo doi (giai ngan 30.6.12) 5" xfId="19600"/>
    <cellStyle name="2_Tong hop so lieu_BC cong trinh trong diem_Ke hoach 2012 theo doi (giai ngan 30.6.12) 5 2" xfId="35918"/>
    <cellStyle name="2_Tong hop so lieu_BC cong trinh trong diem_Ke hoach 2012 theo doi (giai ngan 30.6.12) 6" xfId="35911"/>
    <cellStyle name="2_Tong hop so lieu_BC von DTPT 6 thang 2012" xfId="19601"/>
    <cellStyle name="2_Tong hop so lieu_BC von DTPT 6 thang 2012 2" xfId="19602"/>
    <cellStyle name="2_Tong hop so lieu_BC von DTPT 6 thang 2012 2 2" xfId="19603"/>
    <cellStyle name="2_Tong hop so lieu_BC von DTPT 6 thang 2012 2 2 2" xfId="35921"/>
    <cellStyle name="2_Tong hop so lieu_BC von DTPT 6 thang 2012 2 3" xfId="19604"/>
    <cellStyle name="2_Tong hop so lieu_BC von DTPT 6 thang 2012 2 3 2" xfId="35922"/>
    <cellStyle name="2_Tong hop so lieu_BC von DTPT 6 thang 2012 2 4" xfId="19605"/>
    <cellStyle name="2_Tong hop so lieu_BC von DTPT 6 thang 2012 2 4 2" xfId="35923"/>
    <cellStyle name="2_Tong hop so lieu_BC von DTPT 6 thang 2012 2 5" xfId="35920"/>
    <cellStyle name="2_Tong hop so lieu_BC von DTPT 6 thang 2012 3" xfId="19606"/>
    <cellStyle name="2_Tong hop so lieu_BC von DTPT 6 thang 2012 3 2" xfId="35924"/>
    <cellStyle name="2_Tong hop so lieu_BC von DTPT 6 thang 2012 4" xfId="19607"/>
    <cellStyle name="2_Tong hop so lieu_BC von DTPT 6 thang 2012 4 2" xfId="35925"/>
    <cellStyle name="2_Tong hop so lieu_BC von DTPT 6 thang 2012 5" xfId="19608"/>
    <cellStyle name="2_Tong hop so lieu_BC von DTPT 6 thang 2012 5 2" xfId="35926"/>
    <cellStyle name="2_Tong hop so lieu_BC von DTPT 6 thang 2012 6" xfId="35919"/>
    <cellStyle name="2_Tong hop so lieu_Bieu du thao QD von ho tro co MT" xfId="19609"/>
    <cellStyle name="2_Tong hop so lieu_Bieu du thao QD von ho tro co MT 2" xfId="19610"/>
    <cellStyle name="2_Tong hop so lieu_Bieu du thao QD von ho tro co MT 2 2" xfId="19611"/>
    <cellStyle name="2_Tong hop so lieu_Bieu du thao QD von ho tro co MT 2 2 2" xfId="35929"/>
    <cellStyle name="2_Tong hop so lieu_Bieu du thao QD von ho tro co MT 2 3" xfId="19612"/>
    <cellStyle name="2_Tong hop so lieu_Bieu du thao QD von ho tro co MT 2 3 2" xfId="35930"/>
    <cellStyle name="2_Tong hop so lieu_Bieu du thao QD von ho tro co MT 2 4" xfId="19613"/>
    <cellStyle name="2_Tong hop so lieu_Bieu du thao QD von ho tro co MT 2 4 2" xfId="35931"/>
    <cellStyle name="2_Tong hop so lieu_Bieu du thao QD von ho tro co MT 2 5" xfId="35928"/>
    <cellStyle name="2_Tong hop so lieu_Bieu du thao QD von ho tro co MT 3" xfId="19614"/>
    <cellStyle name="2_Tong hop so lieu_Bieu du thao QD von ho tro co MT 3 2" xfId="35932"/>
    <cellStyle name="2_Tong hop so lieu_Bieu du thao QD von ho tro co MT 4" xfId="19615"/>
    <cellStyle name="2_Tong hop so lieu_Bieu du thao QD von ho tro co MT 4 2" xfId="35933"/>
    <cellStyle name="2_Tong hop so lieu_Bieu du thao QD von ho tro co MT 5" xfId="19616"/>
    <cellStyle name="2_Tong hop so lieu_Bieu du thao QD von ho tro co MT 5 2" xfId="35934"/>
    <cellStyle name="2_Tong hop so lieu_Bieu du thao QD von ho tro co MT 6" xfId="35927"/>
    <cellStyle name="2_Tong hop so lieu_Ke hoach 2012 (theo doi)" xfId="19617"/>
    <cellStyle name="2_Tong hop so lieu_Ke hoach 2012 (theo doi) 2" xfId="19618"/>
    <cellStyle name="2_Tong hop so lieu_Ke hoach 2012 (theo doi) 2 2" xfId="19619"/>
    <cellStyle name="2_Tong hop so lieu_Ke hoach 2012 (theo doi) 2 2 2" xfId="35937"/>
    <cellStyle name="2_Tong hop so lieu_Ke hoach 2012 (theo doi) 2 3" xfId="19620"/>
    <cellStyle name="2_Tong hop so lieu_Ke hoach 2012 (theo doi) 2 3 2" xfId="35938"/>
    <cellStyle name="2_Tong hop so lieu_Ke hoach 2012 (theo doi) 2 4" xfId="19621"/>
    <cellStyle name="2_Tong hop so lieu_Ke hoach 2012 (theo doi) 2 4 2" xfId="35939"/>
    <cellStyle name="2_Tong hop so lieu_Ke hoach 2012 (theo doi) 2 5" xfId="35936"/>
    <cellStyle name="2_Tong hop so lieu_Ke hoach 2012 (theo doi) 3" xfId="19622"/>
    <cellStyle name="2_Tong hop so lieu_Ke hoach 2012 (theo doi) 3 2" xfId="35940"/>
    <cellStyle name="2_Tong hop so lieu_Ke hoach 2012 (theo doi) 4" xfId="19623"/>
    <cellStyle name="2_Tong hop so lieu_Ke hoach 2012 (theo doi) 4 2" xfId="35941"/>
    <cellStyle name="2_Tong hop so lieu_Ke hoach 2012 (theo doi) 5" xfId="19624"/>
    <cellStyle name="2_Tong hop so lieu_Ke hoach 2012 (theo doi) 5 2" xfId="35942"/>
    <cellStyle name="2_Tong hop so lieu_Ke hoach 2012 (theo doi) 6" xfId="35935"/>
    <cellStyle name="2_Tong hop so lieu_Ke hoach 2012 theo doi (giai ngan 30.6.12)" xfId="19625"/>
    <cellStyle name="2_Tong hop so lieu_Ke hoach 2012 theo doi (giai ngan 30.6.12) 2" xfId="19626"/>
    <cellStyle name="2_Tong hop so lieu_Ke hoach 2012 theo doi (giai ngan 30.6.12) 2 2" xfId="19627"/>
    <cellStyle name="2_Tong hop so lieu_Ke hoach 2012 theo doi (giai ngan 30.6.12) 2 2 2" xfId="35945"/>
    <cellStyle name="2_Tong hop so lieu_Ke hoach 2012 theo doi (giai ngan 30.6.12) 2 3" xfId="19628"/>
    <cellStyle name="2_Tong hop so lieu_Ke hoach 2012 theo doi (giai ngan 30.6.12) 2 3 2" xfId="35946"/>
    <cellStyle name="2_Tong hop so lieu_Ke hoach 2012 theo doi (giai ngan 30.6.12) 2 4" xfId="19629"/>
    <cellStyle name="2_Tong hop so lieu_Ke hoach 2012 theo doi (giai ngan 30.6.12) 2 4 2" xfId="35947"/>
    <cellStyle name="2_Tong hop so lieu_Ke hoach 2012 theo doi (giai ngan 30.6.12) 2 5" xfId="35944"/>
    <cellStyle name="2_Tong hop so lieu_Ke hoach 2012 theo doi (giai ngan 30.6.12) 3" xfId="19630"/>
    <cellStyle name="2_Tong hop so lieu_Ke hoach 2012 theo doi (giai ngan 30.6.12) 3 2" xfId="35948"/>
    <cellStyle name="2_Tong hop so lieu_Ke hoach 2012 theo doi (giai ngan 30.6.12) 4" xfId="19631"/>
    <cellStyle name="2_Tong hop so lieu_Ke hoach 2012 theo doi (giai ngan 30.6.12) 4 2" xfId="35949"/>
    <cellStyle name="2_Tong hop so lieu_Ke hoach 2012 theo doi (giai ngan 30.6.12) 5" xfId="19632"/>
    <cellStyle name="2_Tong hop so lieu_Ke hoach 2012 theo doi (giai ngan 30.6.12) 5 2" xfId="35950"/>
    <cellStyle name="2_Tong hop so lieu_Ke hoach 2012 theo doi (giai ngan 30.6.12) 6" xfId="35943"/>
    <cellStyle name="2_Tong hop so lieu_pvhung.skhdt 20117113152041 Danh muc cong trinh trong diem" xfId="19633"/>
    <cellStyle name="2_Tong hop so lieu_pvhung.skhdt 20117113152041 Danh muc cong trinh trong diem 2" xfId="19634"/>
    <cellStyle name="2_Tong hop so lieu_pvhung.skhdt 20117113152041 Danh muc cong trinh trong diem 2 2" xfId="19635"/>
    <cellStyle name="2_Tong hop so lieu_pvhung.skhdt 20117113152041 Danh muc cong trinh trong diem 2 2 2" xfId="35953"/>
    <cellStyle name="2_Tong hop so lieu_pvhung.skhdt 20117113152041 Danh muc cong trinh trong diem 2 3" xfId="19636"/>
    <cellStyle name="2_Tong hop so lieu_pvhung.skhdt 20117113152041 Danh muc cong trinh trong diem 2 3 2" xfId="35954"/>
    <cellStyle name="2_Tong hop so lieu_pvhung.skhdt 20117113152041 Danh muc cong trinh trong diem 2 4" xfId="19637"/>
    <cellStyle name="2_Tong hop so lieu_pvhung.skhdt 20117113152041 Danh muc cong trinh trong diem 2 4 2" xfId="35955"/>
    <cellStyle name="2_Tong hop so lieu_pvhung.skhdt 20117113152041 Danh muc cong trinh trong diem 2 5" xfId="35952"/>
    <cellStyle name="2_Tong hop so lieu_pvhung.skhdt 20117113152041 Danh muc cong trinh trong diem 3" xfId="19638"/>
    <cellStyle name="2_Tong hop so lieu_pvhung.skhdt 20117113152041 Danh muc cong trinh trong diem 3 2" xfId="35956"/>
    <cellStyle name="2_Tong hop so lieu_pvhung.skhdt 20117113152041 Danh muc cong trinh trong diem 4" xfId="19639"/>
    <cellStyle name="2_Tong hop so lieu_pvhung.skhdt 20117113152041 Danh muc cong trinh trong diem 4 2" xfId="35957"/>
    <cellStyle name="2_Tong hop so lieu_pvhung.skhdt 20117113152041 Danh muc cong trinh trong diem 5" xfId="19640"/>
    <cellStyle name="2_Tong hop so lieu_pvhung.skhdt 20117113152041 Danh muc cong trinh trong diem 5 2" xfId="35958"/>
    <cellStyle name="2_Tong hop so lieu_pvhung.skhdt 20117113152041 Danh muc cong trinh trong diem 6" xfId="35951"/>
    <cellStyle name="2_Tong hop so lieu_pvhung.skhdt 20117113152041 Danh muc cong trinh trong diem_BC von DTPT 6 thang 2012" xfId="19641"/>
    <cellStyle name="2_Tong hop so lieu_pvhung.skhdt 20117113152041 Danh muc cong trinh trong diem_BC von DTPT 6 thang 2012 2" xfId="19642"/>
    <cellStyle name="2_Tong hop so lieu_pvhung.skhdt 20117113152041 Danh muc cong trinh trong diem_BC von DTPT 6 thang 2012 2 2" xfId="19643"/>
    <cellStyle name="2_Tong hop so lieu_pvhung.skhdt 20117113152041 Danh muc cong trinh trong diem_BC von DTPT 6 thang 2012 2 2 2" xfId="35961"/>
    <cellStyle name="2_Tong hop so lieu_pvhung.skhdt 20117113152041 Danh muc cong trinh trong diem_BC von DTPT 6 thang 2012 2 3" xfId="19644"/>
    <cellStyle name="2_Tong hop so lieu_pvhung.skhdt 20117113152041 Danh muc cong trinh trong diem_BC von DTPT 6 thang 2012 2 3 2" xfId="35962"/>
    <cellStyle name="2_Tong hop so lieu_pvhung.skhdt 20117113152041 Danh muc cong trinh trong diem_BC von DTPT 6 thang 2012 2 4" xfId="19645"/>
    <cellStyle name="2_Tong hop so lieu_pvhung.skhdt 20117113152041 Danh muc cong trinh trong diem_BC von DTPT 6 thang 2012 2 4 2" xfId="35963"/>
    <cellStyle name="2_Tong hop so lieu_pvhung.skhdt 20117113152041 Danh muc cong trinh trong diem_BC von DTPT 6 thang 2012 2 5" xfId="35960"/>
    <cellStyle name="2_Tong hop so lieu_pvhung.skhdt 20117113152041 Danh muc cong trinh trong diem_BC von DTPT 6 thang 2012 3" xfId="19646"/>
    <cellStyle name="2_Tong hop so lieu_pvhung.skhdt 20117113152041 Danh muc cong trinh trong diem_BC von DTPT 6 thang 2012 3 2" xfId="35964"/>
    <cellStyle name="2_Tong hop so lieu_pvhung.skhdt 20117113152041 Danh muc cong trinh trong diem_BC von DTPT 6 thang 2012 4" xfId="19647"/>
    <cellStyle name="2_Tong hop so lieu_pvhung.skhdt 20117113152041 Danh muc cong trinh trong diem_BC von DTPT 6 thang 2012 4 2" xfId="35965"/>
    <cellStyle name="2_Tong hop so lieu_pvhung.skhdt 20117113152041 Danh muc cong trinh trong diem_BC von DTPT 6 thang 2012 5" xfId="19648"/>
    <cellStyle name="2_Tong hop so lieu_pvhung.skhdt 20117113152041 Danh muc cong trinh trong diem_BC von DTPT 6 thang 2012 5 2" xfId="35966"/>
    <cellStyle name="2_Tong hop so lieu_pvhung.skhdt 20117113152041 Danh muc cong trinh trong diem_BC von DTPT 6 thang 2012 6" xfId="35959"/>
    <cellStyle name="2_Tong hop so lieu_pvhung.skhdt 20117113152041 Danh muc cong trinh trong diem_Bieu du thao QD von ho tro co MT" xfId="19649"/>
    <cellStyle name="2_Tong hop so lieu_pvhung.skhdt 20117113152041 Danh muc cong trinh trong diem_Bieu du thao QD von ho tro co MT 2" xfId="19650"/>
    <cellStyle name="2_Tong hop so lieu_pvhung.skhdt 20117113152041 Danh muc cong trinh trong diem_Bieu du thao QD von ho tro co MT 2 2" xfId="19651"/>
    <cellStyle name="2_Tong hop so lieu_pvhung.skhdt 20117113152041 Danh muc cong trinh trong diem_Bieu du thao QD von ho tro co MT 2 2 2" xfId="35969"/>
    <cellStyle name="2_Tong hop so lieu_pvhung.skhdt 20117113152041 Danh muc cong trinh trong diem_Bieu du thao QD von ho tro co MT 2 3" xfId="19652"/>
    <cellStyle name="2_Tong hop so lieu_pvhung.skhdt 20117113152041 Danh muc cong trinh trong diem_Bieu du thao QD von ho tro co MT 2 3 2" xfId="35970"/>
    <cellStyle name="2_Tong hop so lieu_pvhung.skhdt 20117113152041 Danh muc cong trinh trong diem_Bieu du thao QD von ho tro co MT 2 4" xfId="19653"/>
    <cellStyle name="2_Tong hop so lieu_pvhung.skhdt 20117113152041 Danh muc cong trinh trong diem_Bieu du thao QD von ho tro co MT 2 4 2" xfId="35971"/>
    <cellStyle name="2_Tong hop so lieu_pvhung.skhdt 20117113152041 Danh muc cong trinh trong diem_Bieu du thao QD von ho tro co MT 2 5" xfId="35968"/>
    <cellStyle name="2_Tong hop so lieu_pvhung.skhdt 20117113152041 Danh muc cong trinh trong diem_Bieu du thao QD von ho tro co MT 3" xfId="19654"/>
    <cellStyle name="2_Tong hop so lieu_pvhung.skhdt 20117113152041 Danh muc cong trinh trong diem_Bieu du thao QD von ho tro co MT 3 2" xfId="35972"/>
    <cellStyle name="2_Tong hop so lieu_pvhung.skhdt 20117113152041 Danh muc cong trinh trong diem_Bieu du thao QD von ho tro co MT 4" xfId="19655"/>
    <cellStyle name="2_Tong hop so lieu_pvhung.skhdt 20117113152041 Danh muc cong trinh trong diem_Bieu du thao QD von ho tro co MT 4 2" xfId="35973"/>
    <cellStyle name="2_Tong hop so lieu_pvhung.skhdt 20117113152041 Danh muc cong trinh trong diem_Bieu du thao QD von ho tro co MT 5" xfId="19656"/>
    <cellStyle name="2_Tong hop so lieu_pvhung.skhdt 20117113152041 Danh muc cong trinh trong diem_Bieu du thao QD von ho tro co MT 5 2" xfId="35974"/>
    <cellStyle name="2_Tong hop so lieu_pvhung.skhdt 20117113152041 Danh muc cong trinh trong diem_Bieu du thao QD von ho tro co MT 6" xfId="35967"/>
    <cellStyle name="2_Tong hop so lieu_pvhung.skhdt 20117113152041 Danh muc cong trinh trong diem_Ke hoach 2012 (theo doi)" xfId="19657"/>
    <cellStyle name="2_Tong hop so lieu_pvhung.skhdt 20117113152041 Danh muc cong trinh trong diem_Ke hoach 2012 (theo doi) 2" xfId="19658"/>
    <cellStyle name="2_Tong hop so lieu_pvhung.skhdt 20117113152041 Danh muc cong trinh trong diem_Ke hoach 2012 (theo doi) 2 2" xfId="19659"/>
    <cellStyle name="2_Tong hop so lieu_pvhung.skhdt 20117113152041 Danh muc cong trinh trong diem_Ke hoach 2012 (theo doi) 2 2 2" xfId="35977"/>
    <cellStyle name="2_Tong hop so lieu_pvhung.skhdt 20117113152041 Danh muc cong trinh trong diem_Ke hoach 2012 (theo doi) 2 3" xfId="19660"/>
    <cellStyle name="2_Tong hop so lieu_pvhung.skhdt 20117113152041 Danh muc cong trinh trong diem_Ke hoach 2012 (theo doi) 2 3 2" xfId="35978"/>
    <cellStyle name="2_Tong hop so lieu_pvhung.skhdt 20117113152041 Danh muc cong trinh trong diem_Ke hoach 2012 (theo doi) 2 4" xfId="19661"/>
    <cellStyle name="2_Tong hop so lieu_pvhung.skhdt 20117113152041 Danh muc cong trinh trong diem_Ke hoach 2012 (theo doi) 2 4 2" xfId="35979"/>
    <cellStyle name="2_Tong hop so lieu_pvhung.skhdt 20117113152041 Danh muc cong trinh trong diem_Ke hoach 2012 (theo doi) 2 5" xfId="35976"/>
    <cellStyle name="2_Tong hop so lieu_pvhung.skhdt 20117113152041 Danh muc cong trinh trong diem_Ke hoach 2012 (theo doi) 3" xfId="19662"/>
    <cellStyle name="2_Tong hop so lieu_pvhung.skhdt 20117113152041 Danh muc cong trinh trong diem_Ke hoach 2012 (theo doi) 3 2" xfId="35980"/>
    <cellStyle name="2_Tong hop so lieu_pvhung.skhdt 20117113152041 Danh muc cong trinh trong diem_Ke hoach 2012 (theo doi) 4" xfId="19663"/>
    <cellStyle name="2_Tong hop so lieu_pvhung.skhdt 20117113152041 Danh muc cong trinh trong diem_Ke hoach 2012 (theo doi) 4 2" xfId="35981"/>
    <cellStyle name="2_Tong hop so lieu_pvhung.skhdt 20117113152041 Danh muc cong trinh trong diem_Ke hoach 2012 (theo doi) 5" xfId="19664"/>
    <cellStyle name="2_Tong hop so lieu_pvhung.skhdt 20117113152041 Danh muc cong trinh trong diem_Ke hoach 2012 (theo doi) 5 2" xfId="35982"/>
    <cellStyle name="2_Tong hop so lieu_pvhung.skhdt 20117113152041 Danh muc cong trinh trong diem_Ke hoach 2012 (theo doi) 6" xfId="35975"/>
    <cellStyle name="2_Tong hop so lieu_pvhung.skhdt 20117113152041 Danh muc cong trinh trong diem_Ke hoach 2012 theo doi (giai ngan 30.6.12)" xfId="19665"/>
    <cellStyle name="2_Tong hop so lieu_pvhung.skhdt 20117113152041 Danh muc cong trinh trong diem_Ke hoach 2012 theo doi (giai ngan 30.6.12) 2" xfId="19666"/>
    <cellStyle name="2_Tong hop so lieu_pvhung.skhdt 20117113152041 Danh muc cong trinh trong diem_Ke hoach 2012 theo doi (giai ngan 30.6.12) 2 2" xfId="19667"/>
    <cellStyle name="2_Tong hop so lieu_pvhung.skhdt 20117113152041 Danh muc cong trinh trong diem_Ke hoach 2012 theo doi (giai ngan 30.6.12) 2 2 2" xfId="35985"/>
    <cellStyle name="2_Tong hop so lieu_pvhung.skhdt 20117113152041 Danh muc cong trinh trong diem_Ke hoach 2012 theo doi (giai ngan 30.6.12) 2 3" xfId="19668"/>
    <cellStyle name="2_Tong hop so lieu_pvhung.skhdt 20117113152041 Danh muc cong trinh trong diem_Ke hoach 2012 theo doi (giai ngan 30.6.12) 2 3 2" xfId="35986"/>
    <cellStyle name="2_Tong hop so lieu_pvhung.skhdt 20117113152041 Danh muc cong trinh trong diem_Ke hoach 2012 theo doi (giai ngan 30.6.12) 2 4" xfId="19669"/>
    <cellStyle name="2_Tong hop so lieu_pvhung.skhdt 20117113152041 Danh muc cong trinh trong diem_Ke hoach 2012 theo doi (giai ngan 30.6.12) 2 4 2" xfId="35987"/>
    <cellStyle name="2_Tong hop so lieu_pvhung.skhdt 20117113152041 Danh muc cong trinh trong diem_Ke hoach 2012 theo doi (giai ngan 30.6.12) 2 5" xfId="35984"/>
    <cellStyle name="2_Tong hop so lieu_pvhung.skhdt 20117113152041 Danh muc cong trinh trong diem_Ke hoach 2012 theo doi (giai ngan 30.6.12) 3" xfId="19670"/>
    <cellStyle name="2_Tong hop so lieu_pvhung.skhdt 20117113152041 Danh muc cong trinh trong diem_Ke hoach 2012 theo doi (giai ngan 30.6.12) 3 2" xfId="35988"/>
    <cellStyle name="2_Tong hop so lieu_pvhung.skhdt 20117113152041 Danh muc cong trinh trong diem_Ke hoach 2012 theo doi (giai ngan 30.6.12) 4" xfId="19671"/>
    <cellStyle name="2_Tong hop so lieu_pvhung.skhdt 20117113152041 Danh muc cong trinh trong diem_Ke hoach 2012 theo doi (giai ngan 30.6.12) 4 2" xfId="35989"/>
    <cellStyle name="2_Tong hop so lieu_pvhung.skhdt 20117113152041 Danh muc cong trinh trong diem_Ke hoach 2012 theo doi (giai ngan 30.6.12) 5" xfId="19672"/>
    <cellStyle name="2_Tong hop so lieu_pvhung.skhdt 20117113152041 Danh muc cong trinh trong diem_Ke hoach 2012 theo doi (giai ngan 30.6.12) 5 2" xfId="35990"/>
    <cellStyle name="2_Tong hop so lieu_pvhung.skhdt 20117113152041 Danh muc cong trinh trong diem_Ke hoach 2012 theo doi (giai ngan 30.6.12) 6" xfId="35983"/>
    <cellStyle name="2_Tong hop theo doi von TPCP" xfId="19673"/>
    <cellStyle name="2_Tong hop theo doi von TPCP (BC)" xfId="19674"/>
    <cellStyle name="2_Tong hop theo doi von TPCP (BC) 2" xfId="19675"/>
    <cellStyle name="2_Tong hop theo doi von TPCP (BC) 2 2" xfId="19676"/>
    <cellStyle name="2_Tong hop theo doi von TPCP (BC) 2 2 2" xfId="35994"/>
    <cellStyle name="2_Tong hop theo doi von TPCP (BC) 2 3" xfId="19677"/>
    <cellStyle name="2_Tong hop theo doi von TPCP (BC) 2 3 2" xfId="35995"/>
    <cellStyle name="2_Tong hop theo doi von TPCP (BC) 2 4" xfId="19678"/>
    <cellStyle name="2_Tong hop theo doi von TPCP (BC) 2 4 2" xfId="35996"/>
    <cellStyle name="2_Tong hop theo doi von TPCP (BC) 2 5" xfId="35993"/>
    <cellStyle name="2_Tong hop theo doi von TPCP (BC) 3" xfId="19679"/>
    <cellStyle name="2_Tong hop theo doi von TPCP (BC) 3 2" xfId="35997"/>
    <cellStyle name="2_Tong hop theo doi von TPCP (BC) 4" xfId="19680"/>
    <cellStyle name="2_Tong hop theo doi von TPCP (BC) 4 2" xfId="35998"/>
    <cellStyle name="2_Tong hop theo doi von TPCP (BC) 5" xfId="19681"/>
    <cellStyle name="2_Tong hop theo doi von TPCP (BC) 5 2" xfId="35999"/>
    <cellStyle name="2_Tong hop theo doi von TPCP (BC) 6" xfId="35992"/>
    <cellStyle name="2_Tong hop theo doi von TPCP (BC)_BC von DTPT 6 thang 2012" xfId="19682"/>
    <cellStyle name="2_Tong hop theo doi von TPCP (BC)_BC von DTPT 6 thang 2012 2" xfId="19683"/>
    <cellStyle name="2_Tong hop theo doi von TPCP (BC)_BC von DTPT 6 thang 2012 2 2" xfId="19684"/>
    <cellStyle name="2_Tong hop theo doi von TPCP (BC)_BC von DTPT 6 thang 2012 2 2 2" xfId="36002"/>
    <cellStyle name="2_Tong hop theo doi von TPCP (BC)_BC von DTPT 6 thang 2012 2 3" xfId="19685"/>
    <cellStyle name="2_Tong hop theo doi von TPCP (BC)_BC von DTPT 6 thang 2012 2 3 2" xfId="36003"/>
    <cellStyle name="2_Tong hop theo doi von TPCP (BC)_BC von DTPT 6 thang 2012 2 4" xfId="19686"/>
    <cellStyle name="2_Tong hop theo doi von TPCP (BC)_BC von DTPT 6 thang 2012 2 4 2" xfId="36004"/>
    <cellStyle name="2_Tong hop theo doi von TPCP (BC)_BC von DTPT 6 thang 2012 2 5" xfId="36001"/>
    <cellStyle name="2_Tong hop theo doi von TPCP (BC)_BC von DTPT 6 thang 2012 3" xfId="19687"/>
    <cellStyle name="2_Tong hop theo doi von TPCP (BC)_BC von DTPT 6 thang 2012 3 2" xfId="36005"/>
    <cellStyle name="2_Tong hop theo doi von TPCP (BC)_BC von DTPT 6 thang 2012 4" xfId="19688"/>
    <cellStyle name="2_Tong hop theo doi von TPCP (BC)_BC von DTPT 6 thang 2012 4 2" xfId="36006"/>
    <cellStyle name="2_Tong hop theo doi von TPCP (BC)_BC von DTPT 6 thang 2012 5" xfId="19689"/>
    <cellStyle name="2_Tong hop theo doi von TPCP (BC)_BC von DTPT 6 thang 2012 5 2" xfId="36007"/>
    <cellStyle name="2_Tong hop theo doi von TPCP (BC)_BC von DTPT 6 thang 2012 6" xfId="36000"/>
    <cellStyle name="2_Tong hop theo doi von TPCP (BC)_Bieu du thao QD von ho tro co MT" xfId="19690"/>
    <cellStyle name="2_Tong hop theo doi von TPCP (BC)_Bieu du thao QD von ho tro co MT 2" xfId="19691"/>
    <cellStyle name="2_Tong hop theo doi von TPCP (BC)_Bieu du thao QD von ho tro co MT 2 2" xfId="19692"/>
    <cellStyle name="2_Tong hop theo doi von TPCP (BC)_Bieu du thao QD von ho tro co MT 2 2 2" xfId="36010"/>
    <cellStyle name="2_Tong hop theo doi von TPCP (BC)_Bieu du thao QD von ho tro co MT 2 3" xfId="19693"/>
    <cellStyle name="2_Tong hop theo doi von TPCP (BC)_Bieu du thao QD von ho tro co MT 2 3 2" xfId="36011"/>
    <cellStyle name="2_Tong hop theo doi von TPCP (BC)_Bieu du thao QD von ho tro co MT 2 4" xfId="19694"/>
    <cellStyle name="2_Tong hop theo doi von TPCP (BC)_Bieu du thao QD von ho tro co MT 2 4 2" xfId="36012"/>
    <cellStyle name="2_Tong hop theo doi von TPCP (BC)_Bieu du thao QD von ho tro co MT 2 5" xfId="36009"/>
    <cellStyle name="2_Tong hop theo doi von TPCP (BC)_Bieu du thao QD von ho tro co MT 3" xfId="19695"/>
    <cellStyle name="2_Tong hop theo doi von TPCP (BC)_Bieu du thao QD von ho tro co MT 3 2" xfId="36013"/>
    <cellStyle name="2_Tong hop theo doi von TPCP (BC)_Bieu du thao QD von ho tro co MT 4" xfId="19696"/>
    <cellStyle name="2_Tong hop theo doi von TPCP (BC)_Bieu du thao QD von ho tro co MT 4 2" xfId="36014"/>
    <cellStyle name="2_Tong hop theo doi von TPCP (BC)_Bieu du thao QD von ho tro co MT 5" xfId="19697"/>
    <cellStyle name="2_Tong hop theo doi von TPCP (BC)_Bieu du thao QD von ho tro co MT 5 2" xfId="36015"/>
    <cellStyle name="2_Tong hop theo doi von TPCP (BC)_Bieu du thao QD von ho tro co MT 6" xfId="36008"/>
    <cellStyle name="2_Tong hop theo doi von TPCP (BC)_Ke hoach 2012 (theo doi)" xfId="19698"/>
    <cellStyle name="2_Tong hop theo doi von TPCP (BC)_Ke hoach 2012 (theo doi) 2" xfId="19699"/>
    <cellStyle name="2_Tong hop theo doi von TPCP (BC)_Ke hoach 2012 (theo doi) 2 2" xfId="19700"/>
    <cellStyle name="2_Tong hop theo doi von TPCP (BC)_Ke hoach 2012 (theo doi) 2 2 2" xfId="36018"/>
    <cellStyle name="2_Tong hop theo doi von TPCP (BC)_Ke hoach 2012 (theo doi) 2 3" xfId="19701"/>
    <cellStyle name="2_Tong hop theo doi von TPCP (BC)_Ke hoach 2012 (theo doi) 2 3 2" xfId="36019"/>
    <cellStyle name="2_Tong hop theo doi von TPCP (BC)_Ke hoach 2012 (theo doi) 2 4" xfId="19702"/>
    <cellStyle name="2_Tong hop theo doi von TPCP (BC)_Ke hoach 2012 (theo doi) 2 4 2" xfId="36020"/>
    <cellStyle name="2_Tong hop theo doi von TPCP (BC)_Ke hoach 2012 (theo doi) 2 5" xfId="36017"/>
    <cellStyle name="2_Tong hop theo doi von TPCP (BC)_Ke hoach 2012 (theo doi) 3" xfId="19703"/>
    <cellStyle name="2_Tong hop theo doi von TPCP (BC)_Ke hoach 2012 (theo doi) 3 2" xfId="36021"/>
    <cellStyle name="2_Tong hop theo doi von TPCP (BC)_Ke hoach 2012 (theo doi) 4" xfId="19704"/>
    <cellStyle name="2_Tong hop theo doi von TPCP (BC)_Ke hoach 2012 (theo doi) 4 2" xfId="36022"/>
    <cellStyle name="2_Tong hop theo doi von TPCP (BC)_Ke hoach 2012 (theo doi) 5" xfId="19705"/>
    <cellStyle name="2_Tong hop theo doi von TPCP (BC)_Ke hoach 2012 (theo doi) 5 2" xfId="36023"/>
    <cellStyle name="2_Tong hop theo doi von TPCP (BC)_Ke hoach 2012 (theo doi) 6" xfId="36016"/>
    <cellStyle name="2_Tong hop theo doi von TPCP (BC)_Ke hoach 2012 theo doi (giai ngan 30.6.12)" xfId="19706"/>
    <cellStyle name="2_Tong hop theo doi von TPCP (BC)_Ke hoach 2012 theo doi (giai ngan 30.6.12) 2" xfId="19707"/>
    <cellStyle name="2_Tong hop theo doi von TPCP (BC)_Ke hoach 2012 theo doi (giai ngan 30.6.12) 2 2" xfId="19708"/>
    <cellStyle name="2_Tong hop theo doi von TPCP (BC)_Ke hoach 2012 theo doi (giai ngan 30.6.12) 2 2 2" xfId="36026"/>
    <cellStyle name="2_Tong hop theo doi von TPCP (BC)_Ke hoach 2012 theo doi (giai ngan 30.6.12) 2 3" xfId="19709"/>
    <cellStyle name="2_Tong hop theo doi von TPCP (BC)_Ke hoach 2012 theo doi (giai ngan 30.6.12) 2 3 2" xfId="36027"/>
    <cellStyle name="2_Tong hop theo doi von TPCP (BC)_Ke hoach 2012 theo doi (giai ngan 30.6.12) 2 4" xfId="19710"/>
    <cellStyle name="2_Tong hop theo doi von TPCP (BC)_Ke hoach 2012 theo doi (giai ngan 30.6.12) 2 4 2" xfId="36028"/>
    <cellStyle name="2_Tong hop theo doi von TPCP (BC)_Ke hoach 2012 theo doi (giai ngan 30.6.12) 2 5" xfId="36025"/>
    <cellStyle name="2_Tong hop theo doi von TPCP (BC)_Ke hoach 2012 theo doi (giai ngan 30.6.12) 3" xfId="19711"/>
    <cellStyle name="2_Tong hop theo doi von TPCP (BC)_Ke hoach 2012 theo doi (giai ngan 30.6.12) 3 2" xfId="36029"/>
    <cellStyle name="2_Tong hop theo doi von TPCP (BC)_Ke hoach 2012 theo doi (giai ngan 30.6.12) 4" xfId="19712"/>
    <cellStyle name="2_Tong hop theo doi von TPCP (BC)_Ke hoach 2012 theo doi (giai ngan 30.6.12) 4 2" xfId="36030"/>
    <cellStyle name="2_Tong hop theo doi von TPCP (BC)_Ke hoach 2012 theo doi (giai ngan 30.6.12) 5" xfId="19713"/>
    <cellStyle name="2_Tong hop theo doi von TPCP (BC)_Ke hoach 2012 theo doi (giai ngan 30.6.12) 5 2" xfId="36031"/>
    <cellStyle name="2_Tong hop theo doi von TPCP (BC)_Ke hoach 2012 theo doi (giai ngan 30.6.12) 6" xfId="36024"/>
    <cellStyle name="2_Tong hop theo doi von TPCP 10" xfId="19714"/>
    <cellStyle name="2_Tong hop theo doi von TPCP 10 2" xfId="19715"/>
    <cellStyle name="2_Tong hop theo doi von TPCP 10 2 2" xfId="36033"/>
    <cellStyle name="2_Tong hop theo doi von TPCP 10 3" xfId="19716"/>
    <cellStyle name="2_Tong hop theo doi von TPCP 10 3 2" xfId="36034"/>
    <cellStyle name="2_Tong hop theo doi von TPCP 10 4" xfId="19717"/>
    <cellStyle name="2_Tong hop theo doi von TPCP 10 4 2" xfId="36035"/>
    <cellStyle name="2_Tong hop theo doi von TPCP 10 5" xfId="36032"/>
    <cellStyle name="2_Tong hop theo doi von TPCP 11" xfId="19718"/>
    <cellStyle name="2_Tong hop theo doi von TPCP 11 2" xfId="19719"/>
    <cellStyle name="2_Tong hop theo doi von TPCP 11 2 2" xfId="36037"/>
    <cellStyle name="2_Tong hop theo doi von TPCP 11 3" xfId="19720"/>
    <cellStyle name="2_Tong hop theo doi von TPCP 11 3 2" xfId="36038"/>
    <cellStyle name="2_Tong hop theo doi von TPCP 11 4" xfId="19721"/>
    <cellStyle name="2_Tong hop theo doi von TPCP 11 4 2" xfId="36039"/>
    <cellStyle name="2_Tong hop theo doi von TPCP 11 5" xfId="36036"/>
    <cellStyle name="2_Tong hop theo doi von TPCP 12" xfId="19722"/>
    <cellStyle name="2_Tong hop theo doi von TPCP 12 2" xfId="36040"/>
    <cellStyle name="2_Tong hop theo doi von TPCP 13" xfId="19723"/>
    <cellStyle name="2_Tong hop theo doi von TPCP 13 2" xfId="36041"/>
    <cellStyle name="2_Tong hop theo doi von TPCP 14" xfId="19724"/>
    <cellStyle name="2_Tong hop theo doi von TPCP 14 2" xfId="36042"/>
    <cellStyle name="2_Tong hop theo doi von TPCP 15" xfId="35991"/>
    <cellStyle name="2_Tong hop theo doi von TPCP 2" xfId="19725"/>
    <cellStyle name="2_Tong hop theo doi von TPCP 2 2" xfId="19726"/>
    <cellStyle name="2_Tong hop theo doi von TPCP 2 2 2" xfId="36044"/>
    <cellStyle name="2_Tong hop theo doi von TPCP 2 3" xfId="19727"/>
    <cellStyle name="2_Tong hop theo doi von TPCP 2 3 2" xfId="36045"/>
    <cellStyle name="2_Tong hop theo doi von TPCP 2 4" xfId="19728"/>
    <cellStyle name="2_Tong hop theo doi von TPCP 2 4 2" xfId="36046"/>
    <cellStyle name="2_Tong hop theo doi von TPCP 2 5" xfId="36043"/>
    <cellStyle name="2_Tong hop theo doi von TPCP 3" xfId="19729"/>
    <cellStyle name="2_Tong hop theo doi von TPCP 3 2" xfId="19730"/>
    <cellStyle name="2_Tong hop theo doi von TPCP 3 2 2" xfId="36048"/>
    <cellStyle name="2_Tong hop theo doi von TPCP 3 3" xfId="19731"/>
    <cellStyle name="2_Tong hop theo doi von TPCP 3 3 2" xfId="36049"/>
    <cellStyle name="2_Tong hop theo doi von TPCP 3 4" xfId="19732"/>
    <cellStyle name="2_Tong hop theo doi von TPCP 3 4 2" xfId="36050"/>
    <cellStyle name="2_Tong hop theo doi von TPCP 3 5" xfId="36047"/>
    <cellStyle name="2_Tong hop theo doi von TPCP 4" xfId="19733"/>
    <cellStyle name="2_Tong hop theo doi von TPCP 4 2" xfId="19734"/>
    <cellStyle name="2_Tong hop theo doi von TPCP 4 2 2" xfId="36052"/>
    <cellStyle name="2_Tong hop theo doi von TPCP 4 3" xfId="19735"/>
    <cellStyle name="2_Tong hop theo doi von TPCP 4 3 2" xfId="36053"/>
    <cellStyle name="2_Tong hop theo doi von TPCP 4 4" xfId="19736"/>
    <cellStyle name="2_Tong hop theo doi von TPCP 4 4 2" xfId="36054"/>
    <cellStyle name="2_Tong hop theo doi von TPCP 4 5" xfId="36051"/>
    <cellStyle name="2_Tong hop theo doi von TPCP 5" xfId="19737"/>
    <cellStyle name="2_Tong hop theo doi von TPCP 5 2" xfId="19738"/>
    <cellStyle name="2_Tong hop theo doi von TPCP 5 2 2" xfId="36056"/>
    <cellStyle name="2_Tong hop theo doi von TPCP 5 3" xfId="19739"/>
    <cellStyle name="2_Tong hop theo doi von TPCP 5 3 2" xfId="36057"/>
    <cellStyle name="2_Tong hop theo doi von TPCP 5 4" xfId="19740"/>
    <cellStyle name="2_Tong hop theo doi von TPCP 5 4 2" xfId="36058"/>
    <cellStyle name="2_Tong hop theo doi von TPCP 5 5" xfId="36055"/>
    <cellStyle name="2_Tong hop theo doi von TPCP 6" xfId="19741"/>
    <cellStyle name="2_Tong hop theo doi von TPCP 6 2" xfId="19742"/>
    <cellStyle name="2_Tong hop theo doi von TPCP 6 2 2" xfId="36060"/>
    <cellStyle name="2_Tong hop theo doi von TPCP 6 3" xfId="19743"/>
    <cellStyle name="2_Tong hop theo doi von TPCP 6 3 2" xfId="36061"/>
    <cellStyle name="2_Tong hop theo doi von TPCP 6 4" xfId="19744"/>
    <cellStyle name="2_Tong hop theo doi von TPCP 6 4 2" xfId="36062"/>
    <cellStyle name="2_Tong hop theo doi von TPCP 6 5" xfId="36059"/>
    <cellStyle name="2_Tong hop theo doi von TPCP 7" xfId="19745"/>
    <cellStyle name="2_Tong hop theo doi von TPCP 7 2" xfId="19746"/>
    <cellStyle name="2_Tong hop theo doi von TPCP 7 2 2" xfId="36064"/>
    <cellStyle name="2_Tong hop theo doi von TPCP 7 3" xfId="19747"/>
    <cellStyle name="2_Tong hop theo doi von TPCP 7 3 2" xfId="36065"/>
    <cellStyle name="2_Tong hop theo doi von TPCP 7 4" xfId="19748"/>
    <cellStyle name="2_Tong hop theo doi von TPCP 7 4 2" xfId="36066"/>
    <cellStyle name="2_Tong hop theo doi von TPCP 7 5" xfId="36063"/>
    <cellStyle name="2_Tong hop theo doi von TPCP 8" xfId="19749"/>
    <cellStyle name="2_Tong hop theo doi von TPCP 8 2" xfId="19750"/>
    <cellStyle name="2_Tong hop theo doi von TPCP 8 2 2" xfId="36068"/>
    <cellStyle name="2_Tong hop theo doi von TPCP 8 3" xfId="19751"/>
    <cellStyle name="2_Tong hop theo doi von TPCP 8 3 2" xfId="36069"/>
    <cellStyle name="2_Tong hop theo doi von TPCP 8 4" xfId="19752"/>
    <cellStyle name="2_Tong hop theo doi von TPCP 8 4 2" xfId="36070"/>
    <cellStyle name="2_Tong hop theo doi von TPCP 8 5" xfId="36067"/>
    <cellStyle name="2_Tong hop theo doi von TPCP 9" xfId="19753"/>
    <cellStyle name="2_Tong hop theo doi von TPCP 9 2" xfId="19754"/>
    <cellStyle name="2_Tong hop theo doi von TPCP 9 2 2" xfId="36072"/>
    <cellStyle name="2_Tong hop theo doi von TPCP 9 3" xfId="19755"/>
    <cellStyle name="2_Tong hop theo doi von TPCP 9 3 2" xfId="36073"/>
    <cellStyle name="2_Tong hop theo doi von TPCP 9 4" xfId="19756"/>
    <cellStyle name="2_Tong hop theo doi von TPCP 9 4 2" xfId="36074"/>
    <cellStyle name="2_Tong hop theo doi von TPCP 9 5" xfId="36071"/>
    <cellStyle name="2_Tong hop theo doi von TPCP_BC von DTPT 6 thang 2012" xfId="19757"/>
    <cellStyle name="2_Tong hop theo doi von TPCP_BC von DTPT 6 thang 2012 2" xfId="19758"/>
    <cellStyle name="2_Tong hop theo doi von TPCP_BC von DTPT 6 thang 2012 2 2" xfId="19759"/>
    <cellStyle name="2_Tong hop theo doi von TPCP_BC von DTPT 6 thang 2012 2 2 2" xfId="36077"/>
    <cellStyle name="2_Tong hop theo doi von TPCP_BC von DTPT 6 thang 2012 2 3" xfId="19760"/>
    <cellStyle name="2_Tong hop theo doi von TPCP_BC von DTPT 6 thang 2012 2 3 2" xfId="36078"/>
    <cellStyle name="2_Tong hop theo doi von TPCP_BC von DTPT 6 thang 2012 2 4" xfId="19761"/>
    <cellStyle name="2_Tong hop theo doi von TPCP_BC von DTPT 6 thang 2012 2 4 2" xfId="36079"/>
    <cellStyle name="2_Tong hop theo doi von TPCP_BC von DTPT 6 thang 2012 2 5" xfId="36076"/>
    <cellStyle name="2_Tong hop theo doi von TPCP_BC von DTPT 6 thang 2012 3" xfId="19762"/>
    <cellStyle name="2_Tong hop theo doi von TPCP_BC von DTPT 6 thang 2012 3 2" xfId="36080"/>
    <cellStyle name="2_Tong hop theo doi von TPCP_BC von DTPT 6 thang 2012 4" xfId="19763"/>
    <cellStyle name="2_Tong hop theo doi von TPCP_BC von DTPT 6 thang 2012 4 2" xfId="36081"/>
    <cellStyle name="2_Tong hop theo doi von TPCP_BC von DTPT 6 thang 2012 5" xfId="19764"/>
    <cellStyle name="2_Tong hop theo doi von TPCP_BC von DTPT 6 thang 2012 5 2" xfId="36082"/>
    <cellStyle name="2_Tong hop theo doi von TPCP_BC von DTPT 6 thang 2012 6" xfId="36075"/>
    <cellStyle name="2_Tong hop theo doi von TPCP_Bieu du thao QD von ho tro co MT" xfId="19765"/>
    <cellStyle name="2_Tong hop theo doi von TPCP_Bieu du thao QD von ho tro co MT 2" xfId="19766"/>
    <cellStyle name="2_Tong hop theo doi von TPCP_Bieu du thao QD von ho tro co MT 2 2" xfId="19767"/>
    <cellStyle name="2_Tong hop theo doi von TPCP_Bieu du thao QD von ho tro co MT 2 2 2" xfId="36085"/>
    <cellStyle name="2_Tong hop theo doi von TPCP_Bieu du thao QD von ho tro co MT 2 3" xfId="19768"/>
    <cellStyle name="2_Tong hop theo doi von TPCP_Bieu du thao QD von ho tro co MT 2 3 2" xfId="36086"/>
    <cellStyle name="2_Tong hop theo doi von TPCP_Bieu du thao QD von ho tro co MT 2 4" xfId="19769"/>
    <cellStyle name="2_Tong hop theo doi von TPCP_Bieu du thao QD von ho tro co MT 2 4 2" xfId="36087"/>
    <cellStyle name="2_Tong hop theo doi von TPCP_Bieu du thao QD von ho tro co MT 2 5" xfId="36084"/>
    <cellStyle name="2_Tong hop theo doi von TPCP_Bieu du thao QD von ho tro co MT 3" xfId="19770"/>
    <cellStyle name="2_Tong hop theo doi von TPCP_Bieu du thao QD von ho tro co MT 3 2" xfId="36088"/>
    <cellStyle name="2_Tong hop theo doi von TPCP_Bieu du thao QD von ho tro co MT 4" xfId="19771"/>
    <cellStyle name="2_Tong hop theo doi von TPCP_Bieu du thao QD von ho tro co MT 4 2" xfId="36089"/>
    <cellStyle name="2_Tong hop theo doi von TPCP_Bieu du thao QD von ho tro co MT 5" xfId="19772"/>
    <cellStyle name="2_Tong hop theo doi von TPCP_Bieu du thao QD von ho tro co MT 5 2" xfId="36090"/>
    <cellStyle name="2_Tong hop theo doi von TPCP_Bieu du thao QD von ho tro co MT 6" xfId="36083"/>
    <cellStyle name="2_Tong hop theo doi von TPCP_Dang ky phan khai von ODA (gui Bo)" xfId="19773"/>
    <cellStyle name="2_Tong hop theo doi von TPCP_Dang ky phan khai von ODA (gui Bo) 2" xfId="19774"/>
    <cellStyle name="2_Tong hop theo doi von TPCP_Dang ky phan khai von ODA (gui Bo) 2 2" xfId="19775"/>
    <cellStyle name="2_Tong hop theo doi von TPCP_Dang ky phan khai von ODA (gui Bo) 2 2 2" xfId="36093"/>
    <cellStyle name="2_Tong hop theo doi von TPCP_Dang ky phan khai von ODA (gui Bo) 2 3" xfId="19776"/>
    <cellStyle name="2_Tong hop theo doi von TPCP_Dang ky phan khai von ODA (gui Bo) 2 3 2" xfId="36094"/>
    <cellStyle name="2_Tong hop theo doi von TPCP_Dang ky phan khai von ODA (gui Bo) 2 4" xfId="19777"/>
    <cellStyle name="2_Tong hop theo doi von TPCP_Dang ky phan khai von ODA (gui Bo) 2 4 2" xfId="36095"/>
    <cellStyle name="2_Tong hop theo doi von TPCP_Dang ky phan khai von ODA (gui Bo) 2 5" xfId="36092"/>
    <cellStyle name="2_Tong hop theo doi von TPCP_Dang ky phan khai von ODA (gui Bo) 3" xfId="19778"/>
    <cellStyle name="2_Tong hop theo doi von TPCP_Dang ky phan khai von ODA (gui Bo) 3 2" xfId="36096"/>
    <cellStyle name="2_Tong hop theo doi von TPCP_Dang ky phan khai von ODA (gui Bo) 4" xfId="19779"/>
    <cellStyle name="2_Tong hop theo doi von TPCP_Dang ky phan khai von ODA (gui Bo) 4 2" xfId="36097"/>
    <cellStyle name="2_Tong hop theo doi von TPCP_Dang ky phan khai von ODA (gui Bo) 5" xfId="19780"/>
    <cellStyle name="2_Tong hop theo doi von TPCP_Dang ky phan khai von ODA (gui Bo) 5 2" xfId="36098"/>
    <cellStyle name="2_Tong hop theo doi von TPCP_Dang ky phan khai von ODA (gui Bo) 6" xfId="36091"/>
    <cellStyle name="2_Tong hop theo doi von TPCP_Dang ky phan khai von ODA (gui Bo)_BC von DTPT 6 thang 2012" xfId="19781"/>
    <cellStyle name="2_Tong hop theo doi von TPCP_Dang ky phan khai von ODA (gui Bo)_BC von DTPT 6 thang 2012 2" xfId="19782"/>
    <cellStyle name="2_Tong hop theo doi von TPCP_Dang ky phan khai von ODA (gui Bo)_BC von DTPT 6 thang 2012 2 2" xfId="19783"/>
    <cellStyle name="2_Tong hop theo doi von TPCP_Dang ky phan khai von ODA (gui Bo)_BC von DTPT 6 thang 2012 2 2 2" xfId="36101"/>
    <cellStyle name="2_Tong hop theo doi von TPCP_Dang ky phan khai von ODA (gui Bo)_BC von DTPT 6 thang 2012 2 3" xfId="19784"/>
    <cellStyle name="2_Tong hop theo doi von TPCP_Dang ky phan khai von ODA (gui Bo)_BC von DTPT 6 thang 2012 2 3 2" xfId="36102"/>
    <cellStyle name="2_Tong hop theo doi von TPCP_Dang ky phan khai von ODA (gui Bo)_BC von DTPT 6 thang 2012 2 4" xfId="19785"/>
    <cellStyle name="2_Tong hop theo doi von TPCP_Dang ky phan khai von ODA (gui Bo)_BC von DTPT 6 thang 2012 2 4 2" xfId="36103"/>
    <cellStyle name="2_Tong hop theo doi von TPCP_Dang ky phan khai von ODA (gui Bo)_BC von DTPT 6 thang 2012 2 5" xfId="36100"/>
    <cellStyle name="2_Tong hop theo doi von TPCP_Dang ky phan khai von ODA (gui Bo)_BC von DTPT 6 thang 2012 3" xfId="19786"/>
    <cellStyle name="2_Tong hop theo doi von TPCP_Dang ky phan khai von ODA (gui Bo)_BC von DTPT 6 thang 2012 3 2" xfId="36104"/>
    <cellStyle name="2_Tong hop theo doi von TPCP_Dang ky phan khai von ODA (gui Bo)_BC von DTPT 6 thang 2012 4" xfId="19787"/>
    <cellStyle name="2_Tong hop theo doi von TPCP_Dang ky phan khai von ODA (gui Bo)_BC von DTPT 6 thang 2012 4 2" xfId="36105"/>
    <cellStyle name="2_Tong hop theo doi von TPCP_Dang ky phan khai von ODA (gui Bo)_BC von DTPT 6 thang 2012 5" xfId="19788"/>
    <cellStyle name="2_Tong hop theo doi von TPCP_Dang ky phan khai von ODA (gui Bo)_BC von DTPT 6 thang 2012 5 2" xfId="36106"/>
    <cellStyle name="2_Tong hop theo doi von TPCP_Dang ky phan khai von ODA (gui Bo)_BC von DTPT 6 thang 2012 6" xfId="36099"/>
    <cellStyle name="2_Tong hop theo doi von TPCP_Dang ky phan khai von ODA (gui Bo)_Bieu du thao QD von ho tro co MT" xfId="19789"/>
    <cellStyle name="2_Tong hop theo doi von TPCP_Dang ky phan khai von ODA (gui Bo)_Bieu du thao QD von ho tro co MT 2" xfId="19790"/>
    <cellStyle name="2_Tong hop theo doi von TPCP_Dang ky phan khai von ODA (gui Bo)_Bieu du thao QD von ho tro co MT 2 2" xfId="19791"/>
    <cellStyle name="2_Tong hop theo doi von TPCP_Dang ky phan khai von ODA (gui Bo)_Bieu du thao QD von ho tro co MT 2 2 2" xfId="36109"/>
    <cellStyle name="2_Tong hop theo doi von TPCP_Dang ky phan khai von ODA (gui Bo)_Bieu du thao QD von ho tro co MT 2 3" xfId="19792"/>
    <cellStyle name="2_Tong hop theo doi von TPCP_Dang ky phan khai von ODA (gui Bo)_Bieu du thao QD von ho tro co MT 2 3 2" xfId="36110"/>
    <cellStyle name="2_Tong hop theo doi von TPCP_Dang ky phan khai von ODA (gui Bo)_Bieu du thao QD von ho tro co MT 2 4" xfId="19793"/>
    <cellStyle name="2_Tong hop theo doi von TPCP_Dang ky phan khai von ODA (gui Bo)_Bieu du thao QD von ho tro co MT 2 4 2" xfId="36111"/>
    <cellStyle name="2_Tong hop theo doi von TPCP_Dang ky phan khai von ODA (gui Bo)_Bieu du thao QD von ho tro co MT 2 5" xfId="36108"/>
    <cellStyle name="2_Tong hop theo doi von TPCP_Dang ky phan khai von ODA (gui Bo)_Bieu du thao QD von ho tro co MT 3" xfId="19794"/>
    <cellStyle name="2_Tong hop theo doi von TPCP_Dang ky phan khai von ODA (gui Bo)_Bieu du thao QD von ho tro co MT 3 2" xfId="36112"/>
    <cellStyle name="2_Tong hop theo doi von TPCP_Dang ky phan khai von ODA (gui Bo)_Bieu du thao QD von ho tro co MT 4" xfId="19795"/>
    <cellStyle name="2_Tong hop theo doi von TPCP_Dang ky phan khai von ODA (gui Bo)_Bieu du thao QD von ho tro co MT 4 2" xfId="36113"/>
    <cellStyle name="2_Tong hop theo doi von TPCP_Dang ky phan khai von ODA (gui Bo)_Bieu du thao QD von ho tro co MT 5" xfId="19796"/>
    <cellStyle name="2_Tong hop theo doi von TPCP_Dang ky phan khai von ODA (gui Bo)_Bieu du thao QD von ho tro co MT 5 2" xfId="36114"/>
    <cellStyle name="2_Tong hop theo doi von TPCP_Dang ky phan khai von ODA (gui Bo)_Bieu du thao QD von ho tro co MT 6" xfId="36107"/>
    <cellStyle name="2_Tong hop theo doi von TPCP_Dang ky phan khai von ODA (gui Bo)_Ke hoach 2012 theo doi (giai ngan 30.6.12)" xfId="19797"/>
    <cellStyle name="2_Tong hop theo doi von TPCP_Dang ky phan khai von ODA (gui Bo)_Ke hoach 2012 theo doi (giai ngan 30.6.12) 2" xfId="19798"/>
    <cellStyle name="2_Tong hop theo doi von TPCP_Dang ky phan khai von ODA (gui Bo)_Ke hoach 2012 theo doi (giai ngan 30.6.12) 2 2" xfId="19799"/>
    <cellStyle name="2_Tong hop theo doi von TPCP_Dang ky phan khai von ODA (gui Bo)_Ke hoach 2012 theo doi (giai ngan 30.6.12) 2 2 2" xfId="36117"/>
    <cellStyle name="2_Tong hop theo doi von TPCP_Dang ky phan khai von ODA (gui Bo)_Ke hoach 2012 theo doi (giai ngan 30.6.12) 2 3" xfId="19800"/>
    <cellStyle name="2_Tong hop theo doi von TPCP_Dang ky phan khai von ODA (gui Bo)_Ke hoach 2012 theo doi (giai ngan 30.6.12) 2 3 2" xfId="36118"/>
    <cellStyle name="2_Tong hop theo doi von TPCP_Dang ky phan khai von ODA (gui Bo)_Ke hoach 2012 theo doi (giai ngan 30.6.12) 2 4" xfId="19801"/>
    <cellStyle name="2_Tong hop theo doi von TPCP_Dang ky phan khai von ODA (gui Bo)_Ke hoach 2012 theo doi (giai ngan 30.6.12) 2 4 2" xfId="36119"/>
    <cellStyle name="2_Tong hop theo doi von TPCP_Dang ky phan khai von ODA (gui Bo)_Ke hoach 2012 theo doi (giai ngan 30.6.12) 2 5" xfId="36116"/>
    <cellStyle name="2_Tong hop theo doi von TPCP_Dang ky phan khai von ODA (gui Bo)_Ke hoach 2012 theo doi (giai ngan 30.6.12) 3" xfId="19802"/>
    <cellStyle name="2_Tong hop theo doi von TPCP_Dang ky phan khai von ODA (gui Bo)_Ke hoach 2012 theo doi (giai ngan 30.6.12) 3 2" xfId="36120"/>
    <cellStyle name="2_Tong hop theo doi von TPCP_Dang ky phan khai von ODA (gui Bo)_Ke hoach 2012 theo doi (giai ngan 30.6.12) 4" xfId="19803"/>
    <cellStyle name="2_Tong hop theo doi von TPCP_Dang ky phan khai von ODA (gui Bo)_Ke hoach 2012 theo doi (giai ngan 30.6.12) 4 2" xfId="36121"/>
    <cellStyle name="2_Tong hop theo doi von TPCP_Dang ky phan khai von ODA (gui Bo)_Ke hoach 2012 theo doi (giai ngan 30.6.12) 5" xfId="19804"/>
    <cellStyle name="2_Tong hop theo doi von TPCP_Dang ky phan khai von ODA (gui Bo)_Ke hoach 2012 theo doi (giai ngan 30.6.12) 5 2" xfId="36122"/>
    <cellStyle name="2_Tong hop theo doi von TPCP_Dang ky phan khai von ODA (gui Bo)_Ke hoach 2012 theo doi (giai ngan 30.6.12) 6" xfId="36115"/>
    <cellStyle name="2_Tong hop theo doi von TPCP_Ke hoach 2012 (theo doi)" xfId="19805"/>
    <cellStyle name="2_Tong hop theo doi von TPCP_Ke hoach 2012 (theo doi) 2" xfId="19806"/>
    <cellStyle name="2_Tong hop theo doi von TPCP_Ke hoach 2012 (theo doi) 2 2" xfId="19807"/>
    <cellStyle name="2_Tong hop theo doi von TPCP_Ke hoach 2012 (theo doi) 2 2 2" xfId="36125"/>
    <cellStyle name="2_Tong hop theo doi von TPCP_Ke hoach 2012 (theo doi) 2 3" xfId="19808"/>
    <cellStyle name="2_Tong hop theo doi von TPCP_Ke hoach 2012 (theo doi) 2 3 2" xfId="36126"/>
    <cellStyle name="2_Tong hop theo doi von TPCP_Ke hoach 2012 (theo doi) 2 4" xfId="19809"/>
    <cellStyle name="2_Tong hop theo doi von TPCP_Ke hoach 2012 (theo doi) 2 4 2" xfId="36127"/>
    <cellStyle name="2_Tong hop theo doi von TPCP_Ke hoach 2012 (theo doi) 2 5" xfId="36124"/>
    <cellStyle name="2_Tong hop theo doi von TPCP_Ke hoach 2012 (theo doi) 3" xfId="19810"/>
    <cellStyle name="2_Tong hop theo doi von TPCP_Ke hoach 2012 (theo doi) 3 2" xfId="36128"/>
    <cellStyle name="2_Tong hop theo doi von TPCP_Ke hoach 2012 (theo doi) 4" xfId="19811"/>
    <cellStyle name="2_Tong hop theo doi von TPCP_Ke hoach 2012 (theo doi) 4 2" xfId="36129"/>
    <cellStyle name="2_Tong hop theo doi von TPCP_Ke hoach 2012 (theo doi) 5" xfId="19812"/>
    <cellStyle name="2_Tong hop theo doi von TPCP_Ke hoach 2012 (theo doi) 5 2" xfId="36130"/>
    <cellStyle name="2_Tong hop theo doi von TPCP_Ke hoach 2012 (theo doi) 6" xfId="36123"/>
    <cellStyle name="2_Tong hop theo doi von TPCP_Ke hoach 2012 theo doi (giai ngan 30.6.12)" xfId="19813"/>
    <cellStyle name="2_Tong hop theo doi von TPCP_Ke hoach 2012 theo doi (giai ngan 30.6.12) 2" xfId="19814"/>
    <cellStyle name="2_Tong hop theo doi von TPCP_Ke hoach 2012 theo doi (giai ngan 30.6.12) 2 2" xfId="19815"/>
    <cellStyle name="2_Tong hop theo doi von TPCP_Ke hoach 2012 theo doi (giai ngan 30.6.12) 2 2 2" xfId="36133"/>
    <cellStyle name="2_Tong hop theo doi von TPCP_Ke hoach 2012 theo doi (giai ngan 30.6.12) 2 3" xfId="19816"/>
    <cellStyle name="2_Tong hop theo doi von TPCP_Ke hoach 2012 theo doi (giai ngan 30.6.12) 2 3 2" xfId="36134"/>
    <cellStyle name="2_Tong hop theo doi von TPCP_Ke hoach 2012 theo doi (giai ngan 30.6.12) 2 4" xfId="19817"/>
    <cellStyle name="2_Tong hop theo doi von TPCP_Ke hoach 2012 theo doi (giai ngan 30.6.12) 2 4 2" xfId="36135"/>
    <cellStyle name="2_Tong hop theo doi von TPCP_Ke hoach 2012 theo doi (giai ngan 30.6.12) 2 5" xfId="36132"/>
    <cellStyle name="2_Tong hop theo doi von TPCP_Ke hoach 2012 theo doi (giai ngan 30.6.12) 3" xfId="19818"/>
    <cellStyle name="2_Tong hop theo doi von TPCP_Ke hoach 2012 theo doi (giai ngan 30.6.12) 3 2" xfId="36136"/>
    <cellStyle name="2_Tong hop theo doi von TPCP_Ke hoach 2012 theo doi (giai ngan 30.6.12) 4" xfId="19819"/>
    <cellStyle name="2_Tong hop theo doi von TPCP_Ke hoach 2012 theo doi (giai ngan 30.6.12) 4 2" xfId="36137"/>
    <cellStyle name="2_Tong hop theo doi von TPCP_Ke hoach 2012 theo doi (giai ngan 30.6.12) 5" xfId="19820"/>
    <cellStyle name="2_Tong hop theo doi von TPCP_Ke hoach 2012 theo doi (giai ngan 30.6.12) 5 2" xfId="36138"/>
    <cellStyle name="2_Tong hop theo doi von TPCP_Ke hoach 2012 theo doi (giai ngan 30.6.12) 6" xfId="36131"/>
    <cellStyle name="2_TRUNG PMU 5" xfId="1229"/>
    <cellStyle name="2_Tumorong" xfId="19821"/>
    <cellStyle name="2_Tumorong 2" xfId="19822"/>
    <cellStyle name="2_Worksheet in D: My Documents Ke Hoach KH cac nam Nam 2014 Bao cao ve Ke hoach nam 2014 ( Hoan chinh sau TL voi Bo KH)" xfId="19823"/>
    <cellStyle name="2_Worksheet in D: My Documents Ke Hoach KH cac nam Nam 2014 Bao cao ve Ke hoach nam 2014 ( Hoan chinh sau TL voi Bo KH) 2" xfId="19824"/>
    <cellStyle name="2_Worksheet in D: My Documents Ke Hoach KH cac nam Nam 2014 Bao cao ve Ke hoach nam 2014 ( Hoan chinh sau TL voi Bo KH) 2 2" xfId="19825"/>
    <cellStyle name="2_Worksheet in D: My Documents Ke Hoach KH cac nam Nam 2014 Bao cao ve Ke hoach nam 2014 ( Hoan chinh sau TL voi Bo KH) 2 2 2" xfId="36141"/>
    <cellStyle name="2_Worksheet in D: My Documents Ke Hoach KH cac nam Nam 2014 Bao cao ve Ke hoach nam 2014 ( Hoan chinh sau TL voi Bo KH) 2 3" xfId="19826"/>
    <cellStyle name="2_Worksheet in D: My Documents Ke Hoach KH cac nam Nam 2014 Bao cao ve Ke hoach nam 2014 ( Hoan chinh sau TL voi Bo KH) 2 3 2" xfId="36142"/>
    <cellStyle name="2_Worksheet in D: My Documents Ke Hoach KH cac nam Nam 2014 Bao cao ve Ke hoach nam 2014 ( Hoan chinh sau TL voi Bo KH) 2 4" xfId="19827"/>
    <cellStyle name="2_Worksheet in D: My Documents Ke Hoach KH cac nam Nam 2014 Bao cao ve Ke hoach nam 2014 ( Hoan chinh sau TL voi Bo KH) 2 4 2" xfId="36143"/>
    <cellStyle name="2_Worksheet in D: My Documents Ke Hoach KH cac nam Nam 2014 Bao cao ve Ke hoach nam 2014 ( Hoan chinh sau TL voi Bo KH) 2 5" xfId="36140"/>
    <cellStyle name="2_Worksheet in D: My Documents Ke Hoach KH cac nam Nam 2014 Bao cao ve Ke hoach nam 2014 ( Hoan chinh sau TL voi Bo KH) 3" xfId="19828"/>
    <cellStyle name="2_Worksheet in D: My Documents Ke Hoach KH cac nam Nam 2014 Bao cao ve Ke hoach nam 2014 ( Hoan chinh sau TL voi Bo KH) 3 2" xfId="36144"/>
    <cellStyle name="2_Worksheet in D: My Documents Ke Hoach KH cac nam Nam 2014 Bao cao ve Ke hoach nam 2014 ( Hoan chinh sau TL voi Bo KH) 4" xfId="19829"/>
    <cellStyle name="2_Worksheet in D: My Documents Ke Hoach KH cac nam Nam 2014 Bao cao ve Ke hoach nam 2014 ( Hoan chinh sau TL voi Bo KH) 4 2" xfId="36145"/>
    <cellStyle name="2_Worksheet in D: My Documents Ke Hoach KH cac nam Nam 2014 Bao cao ve Ke hoach nam 2014 ( Hoan chinh sau TL voi Bo KH) 5" xfId="19830"/>
    <cellStyle name="2_Worksheet in D: My Documents Ke Hoach KH cac nam Nam 2014 Bao cao ve Ke hoach nam 2014 ( Hoan chinh sau TL voi Bo KH) 5 2" xfId="36146"/>
    <cellStyle name="2_Worksheet in D: My Documents Ke Hoach KH cac nam Nam 2014 Bao cao ve Ke hoach nam 2014 ( Hoan chinh sau TL voi Bo KH) 6" xfId="36139"/>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5195"/>
    <cellStyle name="2_ÿÿÿÿÿ_Bieu tong hop nhu cau ung 2011 da chon loc -Mien nui 2 2 2" xfId="22035"/>
    <cellStyle name="2_ÿÿÿÿÿ_Bieu tong hop nhu cau ung 2011 da chon loc -Mien nui 2 3" xfId="20540"/>
    <cellStyle name="2_ÿÿÿÿÿ_Bieu tong hop nhu cau ung 2011 da chon loc -Mien nui 3" xfId="5194"/>
    <cellStyle name="2_ÿÿÿÿÿ_Bieu tong hop nhu cau ung 2011 da chon loc -Mien nui 3 2" xfId="22034"/>
    <cellStyle name="2_ÿÿÿÿÿ_Bieu tong hop nhu cau ung 2011 da chon loc -Mien nui 4" xfId="20539"/>
    <cellStyle name="20" xfId="4273"/>
    <cellStyle name="20% - Accent1 2" xfId="1233"/>
    <cellStyle name="20% - Accent1 2 2" xfId="19831"/>
    <cellStyle name="20% - Accent1 2 2 2" xfId="19832"/>
    <cellStyle name="20% - Accent1 2 3" xfId="19833"/>
    <cellStyle name="20% - Accent1 3" xfId="19834"/>
    <cellStyle name="20% - Accent1 4" xfId="19835"/>
    <cellStyle name="20% - Accent2 2" xfId="1234"/>
    <cellStyle name="20% - Accent2 2 2" xfId="19836"/>
    <cellStyle name="20% - Accent2 2 2 2" xfId="19837"/>
    <cellStyle name="20% - Accent2 2 3" xfId="19838"/>
    <cellStyle name="20% - Accent2 3" xfId="19839"/>
    <cellStyle name="20% - Accent2 4" xfId="19840"/>
    <cellStyle name="20% - Accent3 2" xfId="1235"/>
    <cellStyle name="20% - Accent3 2 2" xfId="19841"/>
    <cellStyle name="20% - Accent3 2 2 2" xfId="19842"/>
    <cellStyle name="20% - Accent3 2 3" xfId="19843"/>
    <cellStyle name="20% - Accent3 3" xfId="19844"/>
    <cellStyle name="20% - Accent3 4" xfId="19845"/>
    <cellStyle name="20% - Accent4 2" xfId="1236"/>
    <cellStyle name="20% - Accent4 2 2" xfId="19846"/>
    <cellStyle name="20% - Accent4 2 2 2" xfId="19847"/>
    <cellStyle name="20% - Accent4 2 3" xfId="19848"/>
    <cellStyle name="20% - Accent4 3" xfId="19849"/>
    <cellStyle name="20% - Accent4 4" xfId="19850"/>
    <cellStyle name="20% - Accent5 2" xfId="1237"/>
    <cellStyle name="20% - Accent5 2 2" xfId="19851"/>
    <cellStyle name="20% - Accent5 2 2 2" xfId="19852"/>
    <cellStyle name="20% - Accent5 2 3" xfId="19853"/>
    <cellStyle name="20% - Accent5 3" xfId="19854"/>
    <cellStyle name="20% - Accent5 4" xfId="19855"/>
    <cellStyle name="20% - Accent6 2" xfId="1238"/>
    <cellStyle name="20% - Accent6 2 2" xfId="19856"/>
    <cellStyle name="20% - Accent6 2 2 2" xfId="19857"/>
    <cellStyle name="20% - Accent6 2 3" xfId="19858"/>
    <cellStyle name="20% - Accent6 3" xfId="19859"/>
    <cellStyle name="20% - Accent6 4" xfId="19860"/>
    <cellStyle name="-2001" xfId="1239"/>
    <cellStyle name="-2001?_x000c_Normal_AD_x000b_Normal_Adot?_x000d_Normal_ADAdot?_x000d_Normal_ADOT~1ⓨ␐_x000b_?ÿ?_x0012_?ÿ?adot" xfId="19861"/>
    <cellStyle name="3" xfId="1240"/>
    <cellStyle name="3_Bao cao tinh hinh thuc hien KH 2009 den 31-01-10" xfId="19862"/>
    <cellStyle name="3_Bao cao tinh hinh thuc hien KH 2009 den 31-01-10 2" xfId="19863"/>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19864"/>
    <cellStyle name="3_Dtdchinh2397_Nhu cau von dau tu 2013-2015 (LD Vụ sua)" xfId="19865"/>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2" xfId="19866"/>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19867"/>
    <cellStyle name="3_Tumorong 2" xfId="19868"/>
    <cellStyle name="3_ÿÿÿÿÿ" xfId="1272"/>
    <cellStyle name="3_ÿÿÿÿÿ 10" xfId="19869"/>
    <cellStyle name="3_ÿÿÿÿÿ 11" xfId="19870"/>
    <cellStyle name="3_ÿÿÿÿÿ 12" xfId="19871"/>
    <cellStyle name="3_ÿÿÿÿÿ 2" xfId="19872"/>
    <cellStyle name="3_ÿÿÿÿÿ 2 2" xfId="19873"/>
    <cellStyle name="3_ÿÿÿÿÿ 2 3" xfId="19874"/>
    <cellStyle name="3_ÿÿÿÿÿ 2 4" xfId="19875"/>
    <cellStyle name="3_ÿÿÿÿÿ 2 5" xfId="19876"/>
    <cellStyle name="3_ÿÿÿÿÿ 2 6" xfId="19877"/>
    <cellStyle name="3_ÿÿÿÿÿ 3" xfId="19878"/>
    <cellStyle name="3_ÿÿÿÿÿ 4" xfId="19879"/>
    <cellStyle name="3_ÿÿÿÿÿ 5" xfId="19880"/>
    <cellStyle name="3_ÿÿÿÿÿ 6" xfId="19881"/>
    <cellStyle name="3_ÿÿÿÿÿ 7" xfId="19882"/>
    <cellStyle name="3_ÿÿÿÿÿ 8" xfId="19883"/>
    <cellStyle name="3_ÿÿÿÿÿ 9" xfId="19884"/>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19885"/>
    <cellStyle name="4_Dtdchinh2397_Nhu cau von dau tu 2013-2015 (LD Vụ sua)" xfId="19886"/>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2" xfId="19887"/>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19888"/>
    <cellStyle name="40% - Accent1 2 2 2" xfId="19889"/>
    <cellStyle name="40% - Accent1 2 3" xfId="19890"/>
    <cellStyle name="40% - Accent1 3" xfId="19891"/>
    <cellStyle name="40% - Accent1 4" xfId="19892"/>
    <cellStyle name="40% - Accent2 2" xfId="1307"/>
    <cellStyle name="40% - Accent2 2 2" xfId="19893"/>
    <cellStyle name="40% - Accent2 2 2 2" xfId="19894"/>
    <cellStyle name="40% - Accent2 2 3" xfId="19895"/>
    <cellStyle name="40% - Accent2 3" xfId="19896"/>
    <cellStyle name="40% - Accent2 4" xfId="19897"/>
    <cellStyle name="40% - Accent3 2" xfId="1308"/>
    <cellStyle name="40% - Accent3 2 2" xfId="19898"/>
    <cellStyle name="40% - Accent3 2 2 2" xfId="19899"/>
    <cellStyle name="40% - Accent3 2 3" xfId="19900"/>
    <cellStyle name="40% - Accent3 3" xfId="19901"/>
    <cellStyle name="40% - Accent3 4" xfId="19902"/>
    <cellStyle name="40% - Accent4 2" xfId="1309"/>
    <cellStyle name="40% - Accent4 2 2" xfId="19903"/>
    <cellStyle name="40% - Accent4 2 2 2" xfId="19904"/>
    <cellStyle name="40% - Accent4 2 3" xfId="19905"/>
    <cellStyle name="40% - Accent4 3" xfId="19906"/>
    <cellStyle name="40% - Accent4 4" xfId="19907"/>
    <cellStyle name="40% - Accent5 2" xfId="1310"/>
    <cellStyle name="40% - Accent5 2 2" xfId="19908"/>
    <cellStyle name="40% - Accent5 2 2 2" xfId="19909"/>
    <cellStyle name="40% - Accent5 2 3" xfId="19910"/>
    <cellStyle name="40% - Accent5 3" xfId="19911"/>
    <cellStyle name="40% - Accent5 4" xfId="19912"/>
    <cellStyle name="40% - Accent6 2" xfId="1311"/>
    <cellStyle name="40% - Accent6 2 2" xfId="19913"/>
    <cellStyle name="40% - Accent6 2 2 2" xfId="19914"/>
    <cellStyle name="40% - Accent6 2 3" xfId="19915"/>
    <cellStyle name="40% - Accent6 3" xfId="19916"/>
    <cellStyle name="40% - Accent6 4" xfId="19917"/>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19918"/>
    <cellStyle name="6???_x0002_¯ög6hÅ‡6???_x0002_¹?ß_x0008_,Ñ‡6???_x0002_…#×&gt;Ò ‡6???_x0002_é_x0007_ß_x0008__x001c__x000b__x001e_?????_x000a_?_x0001_???????_x0014_?_x0001_???????_x001e_?fB_x000f_c????_x0018_I¿_x0008_v_x0010_‡6Ö_x0002_Ÿ6????_x0015_l??Õm??????????????_x0001_?????????_x0001_?_x0001_?_x0001_?" xfId="19919"/>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19920"/>
    <cellStyle name="6_Phu luc 5 - TH nhu cau cua BNN" xfId="19921"/>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1 3" xfId="19922"/>
    <cellStyle name="60% - Accent2 2" xfId="1348"/>
    <cellStyle name="60% - Accent2 3" xfId="19923"/>
    <cellStyle name="60% - Accent3 2" xfId="1349"/>
    <cellStyle name="60% - Accent3 3" xfId="19924"/>
    <cellStyle name="60% - Accent4 2" xfId="1350"/>
    <cellStyle name="60% - Accent4 3" xfId="19925"/>
    <cellStyle name="60% - Accent5 2" xfId="1351"/>
    <cellStyle name="60% - Accent5 3" xfId="19926"/>
    <cellStyle name="60% - Accent6 2" xfId="1352"/>
    <cellStyle name="60% - Accent6 3" xfId="19927"/>
    <cellStyle name="9" xfId="1353"/>
    <cellStyle name="9?b_x000f_Normal_5HUYIC~1?_x0011_Normal_903DK-2001?_x000c_Normal_AD_x000b_No" xfId="19928"/>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19929"/>
    <cellStyle name="_x0001_Å»_x001e_´ " xfId="19930"/>
    <cellStyle name="_x0001_Å»_x001e_´  2" xfId="19931"/>
    <cellStyle name="_x0001_Å»_x001e_´ ?[?0?.?0?0?]?_?P?R?O?" xfId="19932"/>
    <cellStyle name="_x0001_Å»_x001e_´_?P?R?O?D?U?C?T" xfId="19933"/>
    <cellStyle name="Accent1 2" xfId="1359"/>
    <cellStyle name="Accent1 3" xfId="19934"/>
    <cellStyle name="Accent2 2" xfId="1360"/>
    <cellStyle name="Accent2 3" xfId="19935"/>
    <cellStyle name="Accent3 2" xfId="1361"/>
    <cellStyle name="Accent3 3" xfId="19936"/>
    <cellStyle name="Accent4 2" xfId="1362"/>
    <cellStyle name="Accent4 3" xfId="19937"/>
    <cellStyle name="Accent5 2" xfId="1363"/>
    <cellStyle name="Accent5 3" xfId="19938"/>
    <cellStyle name="Accent6 2" xfId="1364"/>
    <cellStyle name="Accent6 3" xfId="19939"/>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19940"/>
    <cellStyle name="AutoFormat-Optionen 10" xfId="19941"/>
    <cellStyle name="AutoFormat-Optionen 2" xfId="19942"/>
    <cellStyle name="AutoFormat-Optionen 2 2" xfId="19943"/>
    <cellStyle name="AutoFormat-Optionen 2 3" xfId="19944"/>
    <cellStyle name="AutoFormat-Optionen 3" xfId="19945"/>
    <cellStyle name="AutoFormat-Optionen 4" xfId="19946"/>
    <cellStyle name="AutoFormat-Optionen 5" xfId="19947"/>
    <cellStyle name="AutoFormat-Optionen 5 2" xfId="19948"/>
    <cellStyle name="AutoFormat-Optionen_BAN GIAO  No dong ĐÊN 31 tháng 12 năm 2014  (oke) (1) (2)" xfId="19949"/>
    <cellStyle name="Bad 2" xfId="1382"/>
    <cellStyle name="Bad 3" xfId="19950"/>
    <cellStyle name="Bangchu" xfId="4274"/>
    <cellStyle name="Bình thường 2" xfId="19951"/>
    <cellStyle name="Bình thường 3" xfId="19952"/>
    <cellStyle name="Bình thường 3 2" xfId="36147"/>
    <cellStyle name="Body" xfId="1383"/>
    <cellStyle name="Body 2" xfId="19953"/>
    <cellStyle name="C?AØ_¿?¾÷CoE² " xfId="1384"/>
    <cellStyle name="C~1" xfId="1385"/>
    <cellStyle name="C~1?_x0011_Normal_903DK-2001?_x000c_Normal_AD_x000b_Normal_Adot?_x000d_Normal_ADAdot?_x000d_Normal_" xfId="19954"/>
    <cellStyle name="C~1_Nhu cau von dau tu 2013-2015 (LD Vụ sua)" xfId="19955"/>
    <cellStyle name="Ç¥ÁØ_      " xfId="1386"/>
    <cellStyle name="C￥AØ_¿μ¾÷CoE² " xfId="1387"/>
    <cellStyle name="Ç¥ÁØ_±¸¹Ì´ëÃ¥" xfId="1388"/>
    <cellStyle name="C￥AØ_≫c¾÷ºIº° AN°e " xfId="19956"/>
    <cellStyle name="Ç¥ÁØ_PO0862_bldg_BQ" xfId="1995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2 2" xfId="20541"/>
    <cellStyle name="Calculation 3" xfId="19958"/>
    <cellStyle name="Calculation 3 2" xfId="36148"/>
    <cellStyle name="category" xfId="1506"/>
    <cellStyle name="category 2" xfId="1507"/>
    <cellStyle name="CC1" xfId="19959"/>
    <cellStyle name="CC2" xfId="19960"/>
    <cellStyle name="CC2 2" xfId="19961"/>
    <cellStyle name="CC2 2 2" xfId="19962"/>
    <cellStyle name="CC2 2 2 2" xfId="36151"/>
    <cellStyle name="CC2 2 3" xfId="19963"/>
    <cellStyle name="CC2 2 3 2" xfId="36152"/>
    <cellStyle name="CC2 2 4" xfId="19964"/>
    <cellStyle name="CC2 2 4 2" xfId="36153"/>
    <cellStyle name="CC2 2 5" xfId="36150"/>
    <cellStyle name="CC2 3" xfId="19965"/>
    <cellStyle name="CC2 3 2" xfId="36154"/>
    <cellStyle name="CC2 4" xfId="19966"/>
    <cellStyle name="CC2 4 2" xfId="36155"/>
    <cellStyle name="CC2 5" xfId="19967"/>
    <cellStyle name="CC2 5 2" xfId="36156"/>
    <cellStyle name="CC2 6" xfId="36149"/>
    <cellStyle name="Centered Heading" xfId="1508"/>
    <cellStyle name="Cerrency_Sheet2_XANGDAU" xfId="1509"/>
    <cellStyle name="chchuyen" xfId="19968"/>
    <cellStyle name="chchuyen 2" xfId="19969"/>
    <cellStyle name="chchuyen 2 2" xfId="19970"/>
    <cellStyle name="chchuyen 2 2 2" xfId="36159"/>
    <cellStyle name="chchuyen 2 3" xfId="19971"/>
    <cellStyle name="chchuyen 2 3 2" xfId="36160"/>
    <cellStyle name="chchuyen 2 4" xfId="19972"/>
    <cellStyle name="chchuyen 2 4 2" xfId="36161"/>
    <cellStyle name="chchuyen 2 5" xfId="36158"/>
    <cellStyle name="chchuyen 3" xfId="19973"/>
    <cellStyle name="chchuyen 3 2" xfId="36162"/>
    <cellStyle name="chchuyen 4" xfId="19974"/>
    <cellStyle name="chchuyen 4 2" xfId="36163"/>
    <cellStyle name="chchuyen 5" xfId="19975"/>
    <cellStyle name="chchuyen 5 2" xfId="36164"/>
    <cellStyle name="chchuyen 6" xfId="36157"/>
    <cellStyle name="Check Cell 2" xfId="1510"/>
    <cellStyle name="Check Cell 2 2" xfId="4275"/>
    <cellStyle name="Check Cell 3" xfId="19976"/>
    <cellStyle name="Chi phÝ kh¸c_Book1" xfId="1511"/>
    <cellStyle name="CHUONG" xfId="1512"/>
    <cellStyle name="Column_Title" xfId="1513"/>
    <cellStyle name="Comma" xfId="20514" builtinId="3"/>
    <cellStyle name="Comma  - Style1" xfId="1514"/>
    <cellStyle name="Comma  - Style1 2" xfId="19977"/>
    <cellStyle name="Comma  - Style2" xfId="1515"/>
    <cellStyle name="Comma  - Style2 2" xfId="19978"/>
    <cellStyle name="Comma  - Style3" xfId="1516"/>
    <cellStyle name="Comma  - Style3 2" xfId="19979"/>
    <cellStyle name="Comma  - Style4" xfId="1517"/>
    <cellStyle name="Comma  - Style4 2" xfId="19980"/>
    <cellStyle name="Comma  - Style5" xfId="1518"/>
    <cellStyle name="Comma  - Style5 2" xfId="19981"/>
    <cellStyle name="Comma  - Style6" xfId="1519"/>
    <cellStyle name="Comma  - Style6 2" xfId="19982"/>
    <cellStyle name="Comma  - Style7" xfId="1520"/>
    <cellStyle name="Comma  - Style7 2" xfId="19983"/>
    <cellStyle name="Comma  - Style8" xfId="1521"/>
    <cellStyle name="Comma  - Style8 2" xfId="19984"/>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11 2" xfId="4276"/>
    <cellStyle name="Comma [0] 11 3" xfId="5196"/>
    <cellStyle name="Comma [0] 12" xfId="4277"/>
    <cellStyle name="Comma [0] 12 2" xfId="4278"/>
    <cellStyle name="Comma [0] 2" xfId="1539"/>
    <cellStyle name="Comma [0] 2 10" xfId="1540"/>
    <cellStyle name="Comma [0] 2 10 2" xfId="19985"/>
    <cellStyle name="Comma [0] 2 10 2 2" xfId="20103"/>
    <cellStyle name="Comma [0] 2 10 3" xfId="20104"/>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 3" xfId="4279"/>
    <cellStyle name="Comma [0] 2 2 3 2" xfId="4280"/>
    <cellStyle name="Comma [0] 2 2 3 2 2" xfId="4281"/>
    <cellStyle name="Comma [0] 2 2 3 2 2 2" xfId="4282"/>
    <cellStyle name="Comma [0] 2 2 3 2 2 3" xfId="4283"/>
    <cellStyle name="Comma [0] 2 2 3 2 2 3 2" xfId="21422"/>
    <cellStyle name="Comma [0] 2 2 3 2 3" xfId="4284"/>
    <cellStyle name="Comma [0] 2 2 3 2 4" xfId="4285"/>
    <cellStyle name="Comma [0] 2 2 3 2 4 2" xfId="21423"/>
    <cellStyle name="Comma [0] 2 2 3 3" xfId="4286"/>
    <cellStyle name="Comma [0] 2 2 3 3 2" xfId="4287"/>
    <cellStyle name="Comma [0] 2 2 3 3 3" xfId="4288"/>
    <cellStyle name="Comma [0] 2 2 3 3 3 2" xfId="21424"/>
    <cellStyle name="Comma [0] 2 2 3 4" xfId="4289"/>
    <cellStyle name="Comma [0] 2 2 3 5" xfId="4290"/>
    <cellStyle name="Comma [0] 2 2 3 5 2" xfId="21425"/>
    <cellStyle name="Comma [0] 2 2 4" xfId="4291"/>
    <cellStyle name="Comma [0] 2 2 4 2" xfId="4292"/>
    <cellStyle name="Comma [0] 2 2 4 2 2" xfId="4293"/>
    <cellStyle name="Comma [0] 2 2 4 2 3" xfId="4294"/>
    <cellStyle name="Comma [0] 2 2 4 2 3 2" xfId="21426"/>
    <cellStyle name="Comma [0] 2 2 4 3" xfId="4295"/>
    <cellStyle name="Comma [0] 2 2 4 4" xfId="4296"/>
    <cellStyle name="Comma [0] 2 2 4 4 2" xfId="21427"/>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25" xfId="19986"/>
    <cellStyle name="Comma [0] 25 2" xfId="19987"/>
    <cellStyle name="Comma [0] 3" xfId="1567"/>
    <cellStyle name="Comma [0] 3 2" xfId="1568"/>
    <cellStyle name="Comma [0] 3 2 2" xfId="4297"/>
    <cellStyle name="Comma [0] 3 3" xfId="1569"/>
    <cellStyle name="Comma [0] 3 4" xfId="20105"/>
    <cellStyle name="Comma [0] 4" xfId="1570"/>
    <cellStyle name="Comma [0] 5" xfId="1571"/>
    <cellStyle name="Comma [0] 5 2" xfId="19988"/>
    <cellStyle name="Comma [0] 6" xfId="1572"/>
    <cellStyle name="Comma [0] 6 2" xfId="20106"/>
    <cellStyle name="Comma [0] 6 2 2" xfId="20107"/>
    <cellStyle name="Comma [0] 6 2 3" xfId="36165"/>
    <cellStyle name="Comma [0] 6 3" xfId="20108"/>
    <cellStyle name="Comma [0] 7" xfId="1573"/>
    <cellStyle name="Comma [0] 8" xfId="1574"/>
    <cellStyle name="Comma [0] 8 2" xfId="20109"/>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10" xfId="4298"/>
    <cellStyle name="Comma 10 10 11" xfId="19989"/>
    <cellStyle name="Comma 10 10 12" xfId="19990"/>
    <cellStyle name="Comma 10 10 13" xfId="19991"/>
    <cellStyle name="Comma 10 10 2" xfId="4299"/>
    <cellStyle name="Comma 10 10 2 10" xfId="19992"/>
    <cellStyle name="Comma 10 10 2 11" xfId="19993"/>
    <cellStyle name="Comma 10 10 2 12" xfId="19994"/>
    <cellStyle name="Comma 10 10 2 2" xfId="4300"/>
    <cellStyle name="Comma 10 10 2 2 2" xfId="19995"/>
    <cellStyle name="Comma 10 10 2 2 2 2" xfId="20110"/>
    <cellStyle name="Comma 10 10 2 2 3" xfId="19996"/>
    <cellStyle name="Comma 10 10 2 2 4" xfId="19997"/>
    <cellStyle name="Comma 10 10 2 2 5" xfId="19998"/>
    <cellStyle name="Comma 10 10 2 2 6" xfId="19999"/>
    <cellStyle name="Comma 10 10 2 2 7" xfId="20111"/>
    <cellStyle name="Comma 10 10 2 3" xfId="4301"/>
    <cellStyle name="Comma 10 10 2 4" xfId="4302"/>
    <cellStyle name="Comma 10 10 2 5" xfId="20000"/>
    <cellStyle name="Comma 10 10 2 6" xfId="20001"/>
    <cellStyle name="Comma 10 10 2 7" xfId="20002"/>
    <cellStyle name="Comma 10 10 2 8" xfId="20003"/>
    <cellStyle name="Comma 10 10 2 9" xfId="20004"/>
    <cellStyle name="Comma 10 10 3" xfId="4303"/>
    <cellStyle name="Comma 10 10 3 2" xfId="20005"/>
    <cellStyle name="Comma 10 10 3 3" xfId="20006"/>
    <cellStyle name="Comma 10 10 3 4" xfId="20007"/>
    <cellStyle name="Comma 10 10 3 5" xfId="20008"/>
    <cellStyle name="Comma 10 10 3 6" xfId="20009"/>
    <cellStyle name="Comma 10 10 4" xfId="4304"/>
    <cellStyle name="Comma 10 10 5" xfId="20010"/>
    <cellStyle name="Comma 10 10 6" xfId="20011"/>
    <cellStyle name="Comma 10 10 7" xfId="20012"/>
    <cellStyle name="Comma 10 10 8" xfId="20013"/>
    <cellStyle name="Comma 10 10 9" xfId="20014"/>
    <cellStyle name="Comma 10 11" xfId="20112"/>
    <cellStyle name="Comma 10 12" xfId="20113"/>
    <cellStyle name="Comma 10 13" xfId="20114"/>
    <cellStyle name="Comma 10 14" xfId="20115"/>
    <cellStyle name="Comma 10 15" xfId="20116"/>
    <cellStyle name="Comma 10 2" xfId="1600"/>
    <cellStyle name="Comma 10 2 2" xfId="1601"/>
    <cellStyle name="Comma 10 2 3" xfId="20117"/>
    <cellStyle name="Comma 10 2 4" xfId="20118"/>
    <cellStyle name="Comma 10 2 5" xfId="20119"/>
    <cellStyle name="Comma 10 2 6" xfId="20120"/>
    <cellStyle name="Comma 10 3" xfId="1602"/>
    <cellStyle name="Comma 10 3 10" xfId="20121"/>
    <cellStyle name="Comma 10 3 11" xfId="20122"/>
    <cellStyle name="Comma 10 3 12" xfId="20123"/>
    <cellStyle name="Comma 10 3 13" xfId="20124"/>
    <cellStyle name="Comma 10 3 14" xfId="20125"/>
    <cellStyle name="Comma 10 3 2" xfId="1603"/>
    <cellStyle name="Comma 10 3 2 10" xfId="20126"/>
    <cellStyle name="Comma 10 3 2 11" xfId="20127"/>
    <cellStyle name="Comma 10 3 2 12" xfId="20128"/>
    <cellStyle name="Comma 10 3 2 2" xfId="20015"/>
    <cellStyle name="Comma 10 3 2 2 2" xfId="20129"/>
    <cellStyle name="Comma 10 3 2 2 2 10" xfId="20130"/>
    <cellStyle name="Comma 10 3 2 2 2 11" xfId="20131"/>
    <cellStyle name="Comma 10 3 2 2 2 12" xfId="20132"/>
    <cellStyle name="Comma 10 3 2 2 2 13" xfId="20133"/>
    <cellStyle name="Comma 10 3 2 2 2 2" xfId="20134"/>
    <cellStyle name="Comma 10 3 2 2 2 2 10" xfId="20135"/>
    <cellStyle name="Comma 10 3 2 2 2 2 11" xfId="20136"/>
    <cellStyle name="Comma 10 3 2 2 2 2 12" xfId="20137"/>
    <cellStyle name="Comma 10 3 2 2 2 2 2" xfId="20138"/>
    <cellStyle name="Comma 10 3 2 2 2 2 2 2" xfId="20139"/>
    <cellStyle name="Comma 10 3 2 2 2 2 2 3" xfId="20140"/>
    <cellStyle name="Comma 10 3 2 2 2 2 2 4" xfId="20141"/>
    <cellStyle name="Comma 10 3 2 2 2 2 2 5" xfId="20142"/>
    <cellStyle name="Comma 10 3 2 2 2 2 2 6" xfId="20143"/>
    <cellStyle name="Comma 10 3 2 2 2 2 3" xfId="20144"/>
    <cellStyle name="Comma 10 3 2 2 2 2 4" xfId="20145"/>
    <cellStyle name="Comma 10 3 2 2 2 2 5" xfId="20146"/>
    <cellStyle name="Comma 10 3 2 2 2 2 6" xfId="20147"/>
    <cellStyle name="Comma 10 3 2 2 2 2 7" xfId="20148"/>
    <cellStyle name="Comma 10 3 2 2 2 2 8" xfId="20149"/>
    <cellStyle name="Comma 10 3 2 2 2 2 9" xfId="20150"/>
    <cellStyle name="Comma 10 3 2 2 2 3" xfId="20151"/>
    <cellStyle name="Comma 10 3 2 2 2 3 2" xfId="20152"/>
    <cellStyle name="Comma 10 3 2 2 2 3 3" xfId="20153"/>
    <cellStyle name="Comma 10 3 2 2 2 3 4" xfId="20154"/>
    <cellStyle name="Comma 10 3 2 2 2 3 5" xfId="20155"/>
    <cellStyle name="Comma 10 3 2 2 2 3 6" xfId="20156"/>
    <cellStyle name="Comma 10 3 2 2 2 4" xfId="20157"/>
    <cellStyle name="Comma 10 3 2 2 2 5" xfId="20158"/>
    <cellStyle name="Comma 10 3 2 2 2 6" xfId="20159"/>
    <cellStyle name="Comma 10 3 2 2 2 7" xfId="20160"/>
    <cellStyle name="Comma 10 3 2 2 2 8" xfId="20161"/>
    <cellStyle name="Comma 10 3 2 2 2 9" xfId="20162"/>
    <cellStyle name="Comma 10 3 2 2 3" xfId="20163"/>
    <cellStyle name="Comma 10 3 2 2 3 10" xfId="20164"/>
    <cellStyle name="Comma 10 3 2 2 3 11" xfId="20165"/>
    <cellStyle name="Comma 10 3 2 2 3 12" xfId="20166"/>
    <cellStyle name="Comma 10 3 2 2 3 2" xfId="20167"/>
    <cellStyle name="Comma 10 3 2 2 3 2 2" xfId="20168"/>
    <cellStyle name="Comma 10 3 2 2 3 2 3" xfId="20169"/>
    <cellStyle name="Comma 10 3 2 2 3 2 4" xfId="20170"/>
    <cellStyle name="Comma 10 3 2 2 3 2 5" xfId="20171"/>
    <cellStyle name="Comma 10 3 2 2 3 2 6" xfId="20172"/>
    <cellStyle name="Comma 10 3 2 2 3 3" xfId="20173"/>
    <cellStyle name="Comma 10 3 2 2 3 4" xfId="20174"/>
    <cellStyle name="Comma 10 3 2 2 3 5" xfId="20175"/>
    <cellStyle name="Comma 10 3 2 2 3 6" xfId="20176"/>
    <cellStyle name="Comma 10 3 2 2 3 7" xfId="20177"/>
    <cellStyle name="Comma 10 3 2 2 3 8" xfId="20178"/>
    <cellStyle name="Comma 10 3 2 2 3 9" xfId="20179"/>
    <cellStyle name="Comma 10 3 2 2 4" xfId="20180"/>
    <cellStyle name="Comma 10 3 2 2 5" xfId="20181"/>
    <cellStyle name="Comma 10 3 2 2 6" xfId="20182"/>
    <cellStyle name="Comma 10 3 2 2 7" xfId="20183"/>
    <cellStyle name="Comma 10 3 2 2 8" xfId="20184"/>
    <cellStyle name="Comma 10 3 2 3" xfId="20185"/>
    <cellStyle name="Comma 10 3 2 4" xfId="20186"/>
    <cellStyle name="Comma 10 3 2 5" xfId="20187"/>
    <cellStyle name="Comma 10 3 2 6" xfId="20188"/>
    <cellStyle name="Comma 10 3 2 7" xfId="20189"/>
    <cellStyle name="Comma 10 3 2 8" xfId="20190"/>
    <cellStyle name="Comma 10 3 2 9" xfId="20191"/>
    <cellStyle name="Comma 10 3 3" xfId="20016"/>
    <cellStyle name="Comma 10 3 3 10" xfId="20192"/>
    <cellStyle name="Comma 10 3 3 11" xfId="20193"/>
    <cellStyle name="Comma 10 3 3 12" xfId="20194"/>
    <cellStyle name="Comma 10 3 3 2" xfId="1604"/>
    <cellStyle name="Comma 10 3 3 2 2" xfId="20195"/>
    <cellStyle name="Comma 10 3 3 2 3" xfId="20196"/>
    <cellStyle name="Comma 10 3 3 2 4" xfId="20197"/>
    <cellStyle name="Comma 10 3 3 2 5" xfId="20198"/>
    <cellStyle name="Comma 10 3 3 2 6" xfId="20199"/>
    <cellStyle name="Comma 10 3 3 3" xfId="20200"/>
    <cellStyle name="Comma 10 3 3 4" xfId="20201"/>
    <cellStyle name="Comma 10 3 3 5" xfId="20202"/>
    <cellStyle name="Comma 10 3 3 6" xfId="20203"/>
    <cellStyle name="Comma 10 3 3 7" xfId="20204"/>
    <cellStyle name="Comma 10 3 3 8" xfId="20205"/>
    <cellStyle name="Comma 10 3 3 9" xfId="20206"/>
    <cellStyle name="Comma 10 3 4" xfId="20207"/>
    <cellStyle name="Comma 10 3 4 2" xfId="20208"/>
    <cellStyle name="Comma 10 3 4 3" xfId="20209"/>
    <cellStyle name="Comma 10 3 4 4" xfId="20210"/>
    <cellStyle name="Comma 10 3 4 5" xfId="20211"/>
    <cellStyle name="Comma 10 3 4 6" xfId="20212"/>
    <cellStyle name="Comma 10 3 5" xfId="20213"/>
    <cellStyle name="Comma 10 3 6" xfId="20214"/>
    <cellStyle name="Comma 10 3 7" xfId="20215"/>
    <cellStyle name="Comma 10 3 8" xfId="20216"/>
    <cellStyle name="Comma 10 3 9" xfId="20217"/>
    <cellStyle name="Comma 10 4" xfId="4305"/>
    <cellStyle name="Comma 10 5" xfId="20017"/>
    <cellStyle name="Comma 10 6" xfId="20018"/>
    <cellStyle name="Comma 10 7" xfId="20218"/>
    <cellStyle name="Comma 10 8" xfId="20219"/>
    <cellStyle name="Comma 10 9" xfId="20220"/>
    <cellStyle name="Comma 10_Phan bo kh trung han theo tb 916_gui HĐND (2)" xfId="20019"/>
    <cellStyle name="Comma 11" xfId="1605"/>
    <cellStyle name="Comma 11 2" xfId="1606"/>
    <cellStyle name="Comma 11 2 10" xfId="20221"/>
    <cellStyle name="Comma 11 2 11" xfId="20222"/>
    <cellStyle name="Comma 11 2 12" xfId="20223"/>
    <cellStyle name="Comma 11 2 2" xfId="20224"/>
    <cellStyle name="Comma 11 2 2 2" xfId="20225"/>
    <cellStyle name="Comma 11 2 2 3" xfId="20226"/>
    <cellStyle name="Comma 11 2 2 4" xfId="20227"/>
    <cellStyle name="Comma 11 2 2 5" xfId="20228"/>
    <cellStyle name="Comma 11 2 2 6" xfId="20229"/>
    <cellStyle name="Comma 11 2 3" xfId="20230"/>
    <cellStyle name="Comma 11 2 4" xfId="20231"/>
    <cellStyle name="Comma 11 2 5" xfId="20232"/>
    <cellStyle name="Comma 11 2 6" xfId="20233"/>
    <cellStyle name="Comma 11 2 7" xfId="20234"/>
    <cellStyle name="Comma 11 2 8" xfId="20235"/>
    <cellStyle name="Comma 11 2 9" xfId="20236"/>
    <cellStyle name="Comma 11 3" xfId="1607"/>
    <cellStyle name="Comma 11 3 10" xfId="20237"/>
    <cellStyle name="Comma 11 3 11" xfId="20238"/>
    <cellStyle name="Comma 11 3 12" xfId="20239"/>
    <cellStyle name="Comma 11 3 13" xfId="20240"/>
    <cellStyle name="Comma 11 3 14" xfId="20241"/>
    <cellStyle name="Comma 11 3 2" xfId="1608"/>
    <cellStyle name="Comma 11 3 2 10" xfId="20242"/>
    <cellStyle name="Comma 11 3 2 11" xfId="20243"/>
    <cellStyle name="Comma 11 3 2 12" xfId="20244"/>
    <cellStyle name="Comma 11 3 2 2" xfId="20245"/>
    <cellStyle name="Comma 11 3 2 2 2" xfId="20246"/>
    <cellStyle name="Comma 11 3 2 2 3" xfId="20247"/>
    <cellStyle name="Comma 11 3 2 2 4" xfId="20248"/>
    <cellStyle name="Comma 11 3 2 2 5" xfId="20249"/>
    <cellStyle name="Comma 11 3 2 2 6" xfId="20250"/>
    <cellStyle name="Comma 11 3 2 3" xfId="20251"/>
    <cellStyle name="Comma 11 3 2 4" xfId="20252"/>
    <cellStyle name="Comma 11 3 2 5" xfId="20253"/>
    <cellStyle name="Comma 11 3 2 6" xfId="20254"/>
    <cellStyle name="Comma 11 3 2 7" xfId="20255"/>
    <cellStyle name="Comma 11 3 2 8" xfId="20256"/>
    <cellStyle name="Comma 11 3 2 9" xfId="20257"/>
    <cellStyle name="Comma 11 3 3" xfId="1609"/>
    <cellStyle name="Comma 11 3 3 2" xfId="20258"/>
    <cellStyle name="Comma 11 3 3 3" xfId="20259"/>
    <cellStyle name="Comma 11 3 3 4" xfId="20260"/>
    <cellStyle name="Comma 11 3 3 5" xfId="20261"/>
    <cellStyle name="Comma 11 3 3 6" xfId="20262"/>
    <cellStyle name="Comma 11 3 4" xfId="20263"/>
    <cellStyle name="Comma 11 3 5" xfId="20264"/>
    <cellStyle name="Comma 11 3 6" xfId="20265"/>
    <cellStyle name="Comma 11 3 7" xfId="20266"/>
    <cellStyle name="Comma 11 3 8" xfId="20267"/>
    <cellStyle name="Comma 11 3 9" xfId="20268"/>
    <cellStyle name="Comma 11 4" xfId="20269"/>
    <cellStyle name="Comma 11 5" xfId="20270"/>
    <cellStyle name="Comma 11 7 7 4" xfId="20271"/>
    <cellStyle name="Comma 12" xfId="1610"/>
    <cellStyle name="Comma 12 2" xfId="1611"/>
    <cellStyle name="Comma 12 2 10" xfId="20272"/>
    <cellStyle name="Comma 12 2 11" xfId="20273"/>
    <cellStyle name="Comma 12 2 12" xfId="20274"/>
    <cellStyle name="Comma 12 2 13" xfId="20275"/>
    <cellStyle name="Comma 12 2 2" xfId="4306"/>
    <cellStyle name="Comma 12 2 2 10" xfId="20276"/>
    <cellStyle name="Comma 12 2 2 11" xfId="20277"/>
    <cellStyle name="Comma 12 2 2 12" xfId="20278"/>
    <cellStyle name="Comma 12 2 2 2" xfId="20020"/>
    <cellStyle name="Comma 12 2 2 2 2" xfId="20279"/>
    <cellStyle name="Comma 12 2 2 2 3" xfId="20280"/>
    <cellStyle name="Comma 12 2 2 2 4" xfId="20281"/>
    <cellStyle name="Comma 12 2 2 2 5" xfId="20282"/>
    <cellStyle name="Comma 12 2 2 2 6" xfId="20283"/>
    <cellStyle name="Comma 12 2 2 3" xfId="20284"/>
    <cellStyle name="Comma 12 2 2 4" xfId="20285"/>
    <cellStyle name="Comma 12 2 2 5" xfId="20286"/>
    <cellStyle name="Comma 12 2 2 6" xfId="20287"/>
    <cellStyle name="Comma 12 2 2 7" xfId="20288"/>
    <cellStyle name="Comma 12 2 2 8" xfId="20289"/>
    <cellStyle name="Comma 12 2 2 9" xfId="20290"/>
    <cellStyle name="Comma 12 2 3" xfId="20291"/>
    <cellStyle name="Comma 12 2 3 2" xfId="20292"/>
    <cellStyle name="Comma 12 2 3 3" xfId="20293"/>
    <cellStyle name="Comma 12 2 3 4" xfId="20294"/>
    <cellStyle name="Comma 12 2 3 5" xfId="20295"/>
    <cellStyle name="Comma 12 2 3 6" xfId="20296"/>
    <cellStyle name="Comma 12 2 4" xfId="20297"/>
    <cellStyle name="Comma 12 2 5" xfId="20298"/>
    <cellStyle name="Comma 12 2 6" xfId="20299"/>
    <cellStyle name="Comma 12 2 7" xfId="20300"/>
    <cellStyle name="Comma 12 2 8" xfId="20301"/>
    <cellStyle name="Comma 12 2 9" xfId="20302"/>
    <cellStyle name="Comma 12 3" xfId="1612"/>
    <cellStyle name="Comma 12 4" xfId="20303"/>
    <cellStyle name="Comma 13" xfId="1613"/>
    <cellStyle name="Comma 13 10" xfId="20304"/>
    <cellStyle name="Comma 13 11" xfId="20305"/>
    <cellStyle name="Comma 13 12" xfId="20306"/>
    <cellStyle name="Comma 13 13" xfId="20307"/>
    <cellStyle name="Comma 13 14" xfId="20308"/>
    <cellStyle name="Comma 13 15" xfId="20309"/>
    <cellStyle name="Comma 13 2" xfId="1614"/>
    <cellStyle name="Comma 13 2 10" xfId="20310"/>
    <cellStyle name="Comma 13 2 11" xfId="20311"/>
    <cellStyle name="Comma 13 2 12" xfId="20312"/>
    <cellStyle name="Comma 13 2 13" xfId="20313"/>
    <cellStyle name="Comma 13 2 2" xfId="1615"/>
    <cellStyle name="Comma 13 2 2 10" xfId="20314"/>
    <cellStyle name="Comma 13 2 2 11" xfId="20315"/>
    <cellStyle name="Comma 13 2 2 12" xfId="20316"/>
    <cellStyle name="Comma 13 2 2 13" xfId="20317"/>
    <cellStyle name="Comma 13 2 2 2" xfId="1616"/>
    <cellStyle name="Comma 13 2 2 2 2" xfId="1617"/>
    <cellStyle name="Comma 13 2 2 2 2 2 4" xfId="4307"/>
    <cellStyle name="Comma 13 2 2 2 3" xfId="1618"/>
    <cellStyle name="Comma 13 2 2 2 4" xfId="20318"/>
    <cellStyle name="Comma 13 2 2 2 5" xfId="20319"/>
    <cellStyle name="Comma 13 2 2 2 6" xfId="20320"/>
    <cellStyle name="Comma 13 2 2 2 7" xfId="20321"/>
    <cellStyle name="Comma 13 2 2 3" xfId="1619"/>
    <cellStyle name="Comma 13 2 2 4" xfId="1620"/>
    <cellStyle name="Comma 13 2 2 4 2" xfId="4308"/>
    <cellStyle name="Comma 13 2 2 5" xfId="1621"/>
    <cellStyle name="Comma 13 2 2 6" xfId="20322"/>
    <cellStyle name="Comma 13 2 2 7" xfId="20323"/>
    <cellStyle name="Comma 13 2 2 8" xfId="20324"/>
    <cellStyle name="Comma 13 2 2 9" xfId="20325"/>
    <cellStyle name="Comma 13 2 3" xfId="1622"/>
    <cellStyle name="Comma 13 2 3 2" xfId="1623"/>
    <cellStyle name="Comma 13 2 3 3" xfId="20326"/>
    <cellStyle name="Comma 13 2 3 4" xfId="20327"/>
    <cellStyle name="Comma 13 2 3 5" xfId="20328"/>
    <cellStyle name="Comma 13 2 3 6" xfId="20329"/>
    <cellStyle name="Comma 13 2 4" xfId="1624"/>
    <cellStyle name="Comma 13 2 5" xfId="1625"/>
    <cellStyle name="Comma 13 2 5 2" xfId="20330"/>
    <cellStyle name="Comma 13 2 5 2 2" xfId="20331"/>
    <cellStyle name="Comma 13 2 6" xfId="20332"/>
    <cellStyle name="Comma 13 2 7" xfId="20333"/>
    <cellStyle name="Comma 13 2 8" xfId="20021"/>
    <cellStyle name="Comma 13 2 9" xfId="20334"/>
    <cellStyle name="Comma 13 2 9 2 2" xfId="20022"/>
    <cellStyle name="Comma 13 3" xfId="1626"/>
    <cellStyle name="Comma 13 3 10" xfId="20335"/>
    <cellStyle name="Comma 13 3 11" xfId="20336"/>
    <cellStyle name="Comma 13 3 12" xfId="20337"/>
    <cellStyle name="Comma 13 3 2" xfId="20338"/>
    <cellStyle name="Comma 13 3 2 2" xfId="20339"/>
    <cellStyle name="Comma 13 3 2 3" xfId="20340"/>
    <cellStyle name="Comma 13 3 2 4" xfId="20341"/>
    <cellStyle name="Comma 13 3 2 5" xfId="20342"/>
    <cellStyle name="Comma 13 3 2 6" xfId="20343"/>
    <cellStyle name="Comma 13 3 3" xfId="20344"/>
    <cellStyle name="Comma 13 3 3 2" xfId="20345"/>
    <cellStyle name="Comma 13 3 4" xfId="20346"/>
    <cellStyle name="Comma 13 3 5" xfId="20347"/>
    <cellStyle name="Comma 13 3 6" xfId="20348"/>
    <cellStyle name="Comma 13 3 7" xfId="20349"/>
    <cellStyle name="Comma 13 3 8" xfId="20350"/>
    <cellStyle name="Comma 13 3 9" xfId="20351"/>
    <cellStyle name="Comma 13 4" xfId="1627"/>
    <cellStyle name="Comma 13 4 2" xfId="20352"/>
    <cellStyle name="Comma 13 4 3" xfId="20353"/>
    <cellStyle name="Comma 13 4 4" xfId="20354"/>
    <cellStyle name="Comma 13 4 5" xfId="20355"/>
    <cellStyle name="Comma 13 4 6" xfId="20356"/>
    <cellStyle name="Comma 13 5" xfId="20357"/>
    <cellStyle name="Comma 13 6" xfId="20358"/>
    <cellStyle name="Comma 13 7" xfId="20359"/>
    <cellStyle name="Comma 13 8" xfId="20360"/>
    <cellStyle name="Comma 13 9" xfId="20361"/>
    <cellStyle name="Comma 14" xfId="1628"/>
    <cellStyle name="Comma 14 2" xfId="1629"/>
    <cellStyle name="Comma 14 2 2" xfId="1630"/>
    <cellStyle name="Comma 14 2 3" xfId="20362"/>
    <cellStyle name="Comma 14 3" xfId="1631"/>
    <cellStyle name="Comma 14 3 2" xfId="20363"/>
    <cellStyle name="Comma 14 3 3" xfId="20364"/>
    <cellStyle name="Comma 14 4" xfId="20365"/>
    <cellStyle name="Comma 14 5" xfId="20366"/>
    <cellStyle name="Comma 15" xfId="1632"/>
    <cellStyle name="Comma 15 2" xfId="1633"/>
    <cellStyle name="Comma 15 3" xfId="1634"/>
    <cellStyle name="Comma 15 3 2 2" xfId="20367"/>
    <cellStyle name="Comma 15 3 4" xfId="20368"/>
    <cellStyle name="Comma 16" xfId="1635"/>
    <cellStyle name="Comma 16 2" xfId="1636"/>
    <cellStyle name="Comma 16 3" xfId="1637"/>
    <cellStyle name="Comma 16 3 2" xfId="1638"/>
    <cellStyle name="Comma 16 3 2 2" xfId="1639"/>
    <cellStyle name="Comma 16 3 2 2 2" xfId="4309"/>
    <cellStyle name="Comma 16 3 2 2 2 2" xfId="4310"/>
    <cellStyle name="Comma 16 3 2 2 2 3" xfId="4311"/>
    <cellStyle name="Comma 16 3 2 2 2 3 2" xfId="21428"/>
    <cellStyle name="Comma 16 3 2 2 3" xfId="4312"/>
    <cellStyle name="Comma 16 3 2 2 4" xfId="4313"/>
    <cellStyle name="Comma 16 3 2 2 4 2" xfId="21429"/>
    <cellStyle name="Comma 16 3 2 2 5" xfId="20544"/>
    <cellStyle name="Comma 16 3 2 3" xfId="4314"/>
    <cellStyle name="Comma 16 3 2 3 2" xfId="4315"/>
    <cellStyle name="Comma 16 3 2 3 3" xfId="4316"/>
    <cellStyle name="Comma 16 3 2 3 3 2" xfId="21430"/>
    <cellStyle name="Comma 16 3 2 4" xfId="4317"/>
    <cellStyle name="Comma 16 3 2 5" xfId="4318"/>
    <cellStyle name="Comma 16 3 2 5 2" xfId="21431"/>
    <cellStyle name="Comma 16 3 2 6" xfId="20543"/>
    <cellStyle name="Comma 16 3 2 6 2 2 2" xfId="4319"/>
    <cellStyle name="Comma 16 3 2 6 2 2 2 2" xfId="4320"/>
    <cellStyle name="Comma 16 3 2 6 2 2 2 2 2" xfId="21433"/>
    <cellStyle name="Comma 16 3 2 6 2 2 2 3" xfId="21432"/>
    <cellStyle name="Comma 16 3 3" xfId="1640"/>
    <cellStyle name="Comma 16 3 3 2" xfId="1641"/>
    <cellStyle name="Comma 16 3 3 2 2" xfId="4321"/>
    <cellStyle name="Comma 16 3 3 2 2 2" xfId="4322"/>
    <cellStyle name="Comma 16 3 3 2 2 2 2" xfId="20369"/>
    <cellStyle name="Comma 16 3 3 2 2 3" xfId="4323"/>
    <cellStyle name="Comma 16 3 3 2 2 3 2" xfId="21434"/>
    <cellStyle name="Comma 16 3 3 2 3" xfId="4324"/>
    <cellStyle name="Comma 16 3 3 2 4" xfId="4325"/>
    <cellStyle name="Comma 16 3 3 2 4 2" xfId="21435"/>
    <cellStyle name="Comma 16 3 3 2 5" xfId="20546"/>
    <cellStyle name="Comma 16 3 3 3" xfId="4326"/>
    <cellStyle name="Comma 16 3 3 3 2" xfId="4327"/>
    <cellStyle name="Comma 16 3 3 3 3" xfId="4328"/>
    <cellStyle name="Comma 16 3 3 3 3 2" xfId="21436"/>
    <cellStyle name="Comma 16 3 3 4" xfId="4329"/>
    <cellStyle name="Comma 16 3 3 5" xfId="4330"/>
    <cellStyle name="Comma 16 3 3 5 2" xfId="21437"/>
    <cellStyle name="Comma 16 3 3 6" xfId="20545"/>
    <cellStyle name="Comma 16 3 4" xfId="1642"/>
    <cellStyle name="Comma 16 3 4 2" xfId="4331"/>
    <cellStyle name="Comma 16 3 4 2 2" xfId="4332"/>
    <cellStyle name="Comma 16 3 4 2 3" xfId="4333"/>
    <cellStyle name="Comma 16 3 4 2 3 2" xfId="20023"/>
    <cellStyle name="Comma 16 3 4 2 3 2 2" xfId="20024"/>
    <cellStyle name="Comma 16 3 4 2 3 3" xfId="21438"/>
    <cellStyle name="Comma 16 3 4 3" xfId="4334"/>
    <cellStyle name="Comma 16 3 4 4" xfId="4335"/>
    <cellStyle name="Comma 16 3 4 4 2" xfId="21439"/>
    <cellStyle name="Comma 16 3 4 5" xfId="20547"/>
    <cellStyle name="Comma 16 3 5" xfId="4336"/>
    <cellStyle name="Comma 16 3 5 2" xfId="4337"/>
    <cellStyle name="Comma 16 3 5 3" xfId="4338"/>
    <cellStyle name="Comma 16 3 5 3 2" xfId="21440"/>
    <cellStyle name="Comma 16 3 6" xfId="4339"/>
    <cellStyle name="Comma 16 3 7" xfId="4340"/>
    <cellStyle name="Comma 16 3 7 2" xfId="21441"/>
    <cellStyle name="Comma 16 3 8" xfId="20542"/>
    <cellStyle name="Comma 16 3 8 2 2" xfId="20025"/>
    <cellStyle name="Comma 16 3 8 2 2 2" xfId="20026"/>
    <cellStyle name="Comma 16 3 8 2 2 2 2" xfId="20027"/>
    <cellStyle name="Comma 16 4" xfId="20370"/>
    <cellStyle name="Comma 17" xfId="1643"/>
    <cellStyle name="Comma 17 2" xfId="1644"/>
    <cellStyle name="Comma 17 2 2" xfId="20028"/>
    <cellStyle name="Comma 17 3" xfId="1645"/>
    <cellStyle name="Comma 17 4" xfId="1646"/>
    <cellStyle name="Comma 17_Biểu III TCP" xfId="20371"/>
    <cellStyle name="Comma 18" xfId="1647"/>
    <cellStyle name="Comma 18 2" xfId="1648"/>
    <cellStyle name="Comma 18 3" xfId="1649"/>
    <cellStyle name="Comma 19" xfId="1650"/>
    <cellStyle name="Comma 19 2" xfId="1651"/>
    <cellStyle name="Comma 19 3" xfId="20372"/>
    <cellStyle name="Comma 2" xfId="2"/>
    <cellStyle name="Comma 2 10" xfId="1652"/>
    <cellStyle name="Comma 2 11" xfId="1653"/>
    <cellStyle name="Comma 2 11 2" xfId="20373"/>
    <cellStyle name="Comma 2 12" xfId="1654"/>
    <cellStyle name="Comma 2 13" xfId="1655"/>
    <cellStyle name="Comma 2 14" xfId="1656"/>
    <cellStyle name="Comma 2 15" xfId="1657"/>
    <cellStyle name="Comma 2 16" xfId="1658"/>
    <cellStyle name="Comma 2 17" xfId="1659"/>
    <cellStyle name="Comma 2 18" xfId="1660"/>
    <cellStyle name="Comma 2 19" xfId="1661"/>
    <cellStyle name="Comma 2 2" xfId="1662"/>
    <cellStyle name="Comma 2 2 10" xfId="1663"/>
    <cellStyle name="Comma 2 2 11" xfId="1664"/>
    <cellStyle name="Comma 2 2 12" xfId="1665"/>
    <cellStyle name="Comma 2 2 13" xfId="1666"/>
    <cellStyle name="Comma 2 2 14" xfId="1667"/>
    <cellStyle name="Comma 2 2 15" xfId="1668"/>
    <cellStyle name="Comma 2 2 16" xfId="1669"/>
    <cellStyle name="Comma 2 2 17" xfId="1670"/>
    <cellStyle name="Comma 2 2 18" xfId="1671"/>
    <cellStyle name="Comma 2 2 19" xfId="1672"/>
    <cellStyle name="Comma 2 2 2" xfId="1673"/>
    <cellStyle name="Comma 2 2 2 10" xfId="1674"/>
    <cellStyle name="Comma 2 2 2 11" xfId="1675"/>
    <cellStyle name="Comma 2 2 2 12" xfId="1676"/>
    <cellStyle name="Comma 2 2 2 13" xfId="1677"/>
    <cellStyle name="Comma 2 2 2 14" xfId="1678"/>
    <cellStyle name="Comma 2 2 2 15" xfId="1679"/>
    <cellStyle name="Comma 2 2 2 16" xfId="1680"/>
    <cellStyle name="Comma 2 2 2 17" xfId="1681"/>
    <cellStyle name="Comma 2 2 2 18" xfId="1682"/>
    <cellStyle name="Comma 2 2 2 19" xfId="1683"/>
    <cellStyle name="Comma 2 2 2 2" xfId="1684"/>
    <cellStyle name="Comma 2 2 2 2 2" xfId="1685"/>
    <cellStyle name="Comma 2 2 2 2 2 2" xfId="4341"/>
    <cellStyle name="Comma 2 2 2 20" xfId="1686"/>
    <cellStyle name="Comma 2 2 2 21" xfId="1687"/>
    <cellStyle name="Comma 2 2 2 22" xfId="1688"/>
    <cellStyle name="Comma 2 2 2 23" xfId="1689"/>
    <cellStyle name="Comma 2 2 2 24" xfId="1690"/>
    <cellStyle name="Comma 2 2 2 3" xfId="1691"/>
    <cellStyle name="Comma 2 2 2 4" xfId="1692"/>
    <cellStyle name="Comma 2 2 2 5" xfId="1693"/>
    <cellStyle name="Comma 2 2 2 6" xfId="1694"/>
    <cellStyle name="Comma 2 2 2 7" xfId="1695"/>
    <cellStyle name="Comma 2 2 2 8" xfId="1696"/>
    <cellStyle name="Comma 2 2 2 9" xfId="1697"/>
    <cellStyle name="Comma 2 2 20" xfId="1698"/>
    <cellStyle name="Comma 2 2 21" xfId="1699"/>
    <cellStyle name="Comma 2 2 22" xfId="1700"/>
    <cellStyle name="Comma 2 2 23" xfId="1701"/>
    <cellStyle name="Comma 2 2 24" xfId="1702"/>
    <cellStyle name="Comma 2 2 24 2" xfId="1703"/>
    <cellStyle name="Comma 2 2 25" xfId="1704"/>
    <cellStyle name="Comma 2 2 26" xfId="20374"/>
    <cellStyle name="Comma 2 2 27" xfId="20029"/>
    <cellStyle name="Comma 2 2 3" xfId="1705"/>
    <cellStyle name="Comma 2 2 3 2" xfId="1706"/>
    <cellStyle name="Comma 2 2 3 3" xfId="5197"/>
    <cellStyle name="Comma 2 2 4" xfId="1707"/>
    <cellStyle name="Comma 2 2 4 2" xfId="20375"/>
    <cellStyle name="Comma 2 2 5" xfId="1708"/>
    <cellStyle name="Comma 2 2 6" xfId="1709"/>
    <cellStyle name="Comma 2 2 7" xfId="1710"/>
    <cellStyle name="Comma 2 2 8" xfId="1711"/>
    <cellStyle name="Comma 2 2 9" xfId="1712"/>
    <cellStyle name="Comma 2 2_05-12  KH trung han 2016-2020 - Liem Thinh edited" xfId="1713"/>
    <cellStyle name="Comma 2 20" xfId="1714"/>
    <cellStyle name="Comma 2 21" xfId="1715"/>
    <cellStyle name="Comma 2 22" xfId="1716"/>
    <cellStyle name="Comma 2 23" xfId="1717"/>
    <cellStyle name="Comma 2 24" xfId="1718"/>
    <cellStyle name="Comma 2 25" xfId="1719"/>
    <cellStyle name="Comma 2 26" xfId="1720"/>
    <cellStyle name="Comma 2 26 2" xfId="1721"/>
    <cellStyle name="Comma 2 27" xfId="1722"/>
    <cellStyle name="Comma 2 27 2" xfId="20376"/>
    <cellStyle name="Comma 2 27 3" xfId="20548"/>
    <cellStyle name="Comma 2 28" xfId="4342"/>
    <cellStyle name="Comma 2 29" xfId="5181"/>
    <cellStyle name="Comma 2 29 2" xfId="22023"/>
    <cellStyle name="Comma 2 3" xfId="1723"/>
    <cellStyle name="Comma 2 3 2" xfId="1724"/>
    <cellStyle name="Comma 2 3 2 10 2" xfId="20030"/>
    <cellStyle name="Comma 2 3 2 11" xfId="20377"/>
    <cellStyle name="Comma 2 3 2 11 3 2" xfId="20031"/>
    <cellStyle name="Comma 2 3 2 11 5" xfId="4343"/>
    <cellStyle name="Comma 2 3 2 12 2" xfId="20032"/>
    <cellStyle name="Comma 2 3 2 14" xfId="20033"/>
    <cellStyle name="Comma 2 3 2 16" xfId="20378"/>
    <cellStyle name="Comma 2 3 2 2" xfId="1725"/>
    <cellStyle name="Comma 2 3 2 3" xfId="1726"/>
    <cellStyle name="Comma 2 3 2 5" xfId="20379"/>
    <cellStyle name="Comma 2 3 2 5 3 2" xfId="20034"/>
    <cellStyle name="Comma 2 3 2 5 3 2 2" xfId="20035"/>
    <cellStyle name="Comma 2 3 2 5 3 2 2 2" xfId="20380"/>
    <cellStyle name="Comma 2 3 2 7 2" xfId="20036"/>
    <cellStyle name="Comma 2 3 2 7 9" xfId="4344"/>
    <cellStyle name="Comma 2 3 3" xfId="1727"/>
    <cellStyle name="Comma 2 3 4" xfId="20381"/>
    <cellStyle name="Comma 2 3 5" xfId="20382"/>
    <cellStyle name="Comma 2 3 6" xfId="20383"/>
    <cellStyle name="Comma 2 3 7 4" xfId="20384"/>
    <cellStyle name="Comma 2 30" xfId="5574"/>
    <cellStyle name="Comma 2 30 2" xfId="22390"/>
    <cellStyle name="Comma 2 31" xfId="5586"/>
    <cellStyle name="Comma 2 31 2" xfId="22401"/>
    <cellStyle name="Comma 2 32" xfId="5627"/>
    <cellStyle name="Comma 2 32 2" xfId="22436"/>
    <cellStyle name="Comma 2 33" xfId="5631"/>
    <cellStyle name="Comma 2 33 2" xfId="22439"/>
    <cellStyle name="Comma 2 34" xfId="20528"/>
    <cellStyle name="Comma 2 4" xfId="1728"/>
    <cellStyle name="Comma 2 4 2" xfId="1729"/>
    <cellStyle name="Comma 2 4 3" xfId="20037"/>
    <cellStyle name="Comma 2 5" xfId="1730"/>
    <cellStyle name="Comma 2 5 2" xfId="1731"/>
    <cellStyle name="Comma 2 5 3" xfId="1732"/>
    <cellStyle name="Comma 2 5 3 2" xfId="20385"/>
    <cellStyle name="Comma 2 6" xfId="1733"/>
    <cellStyle name="Comma 2 6 2" xfId="20386"/>
    <cellStyle name="Comma 2 6 2 10" xfId="20387"/>
    <cellStyle name="Comma 2 6 2 11" xfId="20388"/>
    <cellStyle name="Comma 2 6 2 12" xfId="20389"/>
    <cellStyle name="Comma 2 6 2 2" xfId="20390"/>
    <cellStyle name="Comma 2 6 2 2 2" xfId="20391"/>
    <cellStyle name="Comma 2 6 2 2 3" xfId="20392"/>
    <cellStyle name="Comma 2 6 2 2 4" xfId="20393"/>
    <cellStyle name="Comma 2 6 2 2 5" xfId="20394"/>
    <cellStyle name="Comma 2 6 2 2 6" xfId="20395"/>
    <cellStyle name="Comma 2 6 2 2 7" xfId="20396"/>
    <cellStyle name="Comma 2 6 2 3" xfId="20397"/>
    <cellStyle name="Comma 2 6 2 4" xfId="20398"/>
    <cellStyle name="Comma 2 6 2 5" xfId="20399"/>
    <cellStyle name="Comma 2 6 2 6" xfId="20400"/>
    <cellStyle name="Comma 2 6 2 7" xfId="20401"/>
    <cellStyle name="Comma 2 6 2 8" xfId="20402"/>
    <cellStyle name="Comma 2 6 2 9" xfId="20403"/>
    <cellStyle name="Comma 2 7" xfId="1734"/>
    <cellStyle name="Comma 2 8" xfId="1735"/>
    <cellStyle name="Comma 2 9" xfId="1736"/>
    <cellStyle name="Comma 2_05-12  KH trung han 2016-2020 - Liem Thinh edited" xfId="1737"/>
    <cellStyle name="Comma 20" xfId="1738"/>
    <cellStyle name="Comma 20 2" xfId="1739"/>
    <cellStyle name="Comma 20 2 2" xfId="20404"/>
    <cellStyle name="Comma 20 3" xfId="1740"/>
    <cellStyle name="Comma 20 3 10" xfId="20405"/>
    <cellStyle name="Comma 20 3 11" xfId="20406"/>
    <cellStyle name="Comma 20 3 12" xfId="20407"/>
    <cellStyle name="Comma 20 3 13" xfId="20408"/>
    <cellStyle name="Comma 20 3 2" xfId="20409"/>
    <cellStyle name="Comma 20 3 2 10" xfId="20410"/>
    <cellStyle name="Comma 20 3 2 11" xfId="20411"/>
    <cellStyle name="Comma 20 3 2 12" xfId="20412"/>
    <cellStyle name="Comma 20 3 2 2" xfId="20413"/>
    <cellStyle name="Comma 20 3 2 2 2" xfId="20414"/>
    <cellStyle name="Comma 20 3 2 2 3" xfId="20415"/>
    <cellStyle name="Comma 20 3 2 2 4" xfId="20416"/>
    <cellStyle name="Comma 20 3 2 2 5" xfId="20417"/>
    <cellStyle name="Comma 20 3 2 2 6" xfId="20418"/>
    <cellStyle name="Comma 20 3 2 3" xfId="20419"/>
    <cellStyle name="Comma 20 3 2 4" xfId="20420"/>
    <cellStyle name="Comma 20 3 2 5" xfId="20421"/>
    <cellStyle name="Comma 20 3 2 6" xfId="20422"/>
    <cellStyle name="Comma 20 3 2 7" xfId="20423"/>
    <cellStyle name="Comma 20 3 2 8" xfId="20424"/>
    <cellStyle name="Comma 20 3 2 9" xfId="20425"/>
    <cellStyle name="Comma 20 3 3" xfId="20426"/>
    <cellStyle name="Comma 20 3 3 2" xfId="20427"/>
    <cellStyle name="Comma 20 3 3 3" xfId="20428"/>
    <cellStyle name="Comma 20 3 3 4" xfId="20429"/>
    <cellStyle name="Comma 20 3 3 5" xfId="20430"/>
    <cellStyle name="Comma 20 3 3 6" xfId="20431"/>
    <cellStyle name="Comma 20 3 4" xfId="20432"/>
    <cellStyle name="Comma 20 3 5" xfId="20433"/>
    <cellStyle name="Comma 20 3 6" xfId="20434"/>
    <cellStyle name="Comma 20 3 7" xfId="20435"/>
    <cellStyle name="Comma 20 3 8" xfId="20436"/>
    <cellStyle name="Comma 20 3 9" xfId="20437"/>
    <cellStyle name="Comma 20 4" xfId="20438"/>
    <cellStyle name="Comma 21" xfId="1741"/>
    <cellStyle name="Comma 21 10" xfId="20439"/>
    <cellStyle name="Comma 21 11" xfId="20440"/>
    <cellStyle name="Comma 21 12" xfId="20038"/>
    <cellStyle name="Comma 21 12 2" xfId="20039"/>
    <cellStyle name="Comma 21 12 3" xfId="20040"/>
    <cellStyle name="Comma 21 13" xfId="20441"/>
    <cellStyle name="Comma 21 2" xfId="1742"/>
    <cellStyle name="Comma 21 2 2" xfId="20442"/>
    <cellStyle name="Comma 21 2 3" xfId="20443"/>
    <cellStyle name="Comma 21 2 4" xfId="20444"/>
    <cellStyle name="Comma 21 2 5" xfId="20445"/>
    <cellStyle name="Comma 21 2 6" xfId="20446"/>
    <cellStyle name="Comma 21 3" xfId="1743"/>
    <cellStyle name="Comma 21 4" xfId="20447"/>
    <cellStyle name="Comma 21 5" xfId="20448"/>
    <cellStyle name="Comma 21 6" xfId="20449"/>
    <cellStyle name="Comma 21 7" xfId="20450"/>
    <cellStyle name="Comma 21 8" xfId="20451"/>
    <cellStyle name="Comma 21 9" xfId="20452"/>
    <cellStyle name="Comma 22" xfId="1744"/>
    <cellStyle name="Comma 22 2" xfId="1745"/>
    <cellStyle name="Comma 22 3" xfId="1746"/>
    <cellStyle name="Comma 23" xfId="1747"/>
    <cellStyle name="Comma 23 2" xfId="1748"/>
    <cellStyle name="Comma 23 2 2" xfId="5198"/>
    <cellStyle name="Comma 23 3" xfId="1749"/>
    <cellStyle name="Comma 24" xfId="1750"/>
    <cellStyle name="Comma 24 2" xfId="1751"/>
    <cellStyle name="Comma 24 3" xfId="4345"/>
    <cellStyle name="Comma 25" xfId="1752"/>
    <cellStyle name="Comma 25 2" xfId="1753"/>
    <cellStyle name="Comma 26" xfId="1754"/>
    <cellStyle name="Comma 26 2" xfId="1755"/>
    <cellStyle name="Comma 26 2 2" xfId="4346"/>
    <cellStyle name="Comma 26 3" xfId="20453"/>
    <cellStyle name="Comma 26 4" xfId="20454"/>
    <cellStyle name="Comma 26 5" xfId="20455"/>
    <cellStyle name="Comma 26 6" xfId="20456"/>
    <cellStyle name="Comma 26 7" xfId="20457"/>
    <cellStyle name="Comma 27" xfId="1756"/>
    <cellStyle name="Comma 27 2" xfId="1757"/>
    <cellStyle name="Comma 28" xfId="1758"/>
    <cellStyle name="Comma 28 2" xfId="1759"/>
    <cellStyle name="Comma 28 2 2" xfId="20041"/>
    <cellStyle name="Comma 28 2 2 4" xfId="20042"/>
    <cellStyle name="Comma 28 2 2 4 2" xfId="4347"/>
    <cellStyle name="Comma 28 2 2 4 3" xfId="20043"/>
    <cellStyle name="Comma 28 2 2 9" xfId="4348"/>
    <cellStyle name="Comma 28 2 3" xfId="20044"/>
    <cellStyle name="Comma 28 2 3 2 2" xfId="20045"/>
    <cellStyle name="Comma 28 2 3 2 2 2" xfId="20046"/>
    <cellStyle name="Comma 28 2 3 2 2 3" xfId="20047"/>
    <cellStyle name="Comma 28 3" xfId="20458"/>
    <cellStyle name="Comma 29" xfId="1760"/>
    <cellStyle name="Comma 29 2" xfId="1761"/>
    <cellStyle name="Comma 3" xfId="1762"/>
    <cellStyle name="Comma 3 10" xfId="20520"/>
    <cellStyle name="Comma 3 2" xfId="1763"/>
    <cellStyle name="Comma 3 2 10" xfId="1764"/>
    <cellStyle name="Comma 3 2 11" xfId="1765"/>
    <cellStyle name="Comma 3 2 12" xfId="1766"/>
    <cellStyle name="Comma 3 2 13" xfId="1767"/>
    <cellStyle name="Comma 3 2 14" xfId="1768"/>
    <cellStyle name="Comma 3 2 15" xfId="1769"/>
    <cellStyle name="Comma 3 2 2" xfId="1770"/>
    <cellStyle name="Comma 3 2 2 2" xfId="1771"/>
    <cellStyle name="Comma 3 2 2 2 2" xfId="20048"/>
    <cellStyle name="Comma 3 2 2 3" xfId="1772"/>
    <cellStyle name="Comma 3 2 2 4" xfId="20459"/>
    <cellStyle name="Comma 3 2 2 5" xfId="20460"/>
    <cellStyle name="Comma 3 2 2 6" xfId="20049"/>
    <cellStyle name="Comma 3 2 2 6 2" xfId="20050"/>
    <cellStyle name="Comma 3 2 2 7" xfId="20051"/>
    <cellStyle name="Comma 3 2 3" xfId="1773"/>
    <cellStyle name="Comma 3 2 3 2" xfId="1774"/>
    <cellStyle name="Comma 3 2 3 3" xfId="1775"/>
    <cellStyle name="Comma 3 2 4" xfId="1776"/>
    <cellStyle name="Comma 3 2 5" xfId="1777"/>
    <cellStyle name="Comma 3 2 6" xfId="1778"/>
    <cellStyle name="Comma 3 2 7" xfId="1779"/>
    <cellStyle name="Comma 3 2 8" xfId="1780"/>
    <cellStyle name="Comma 3 2 9" xfId="1781"/>
    <cellStyle name="Comma 3 24" xfId="20461"/>
    <cellStyle name="Comma 3 3" xfId="1782"/>
    <cellStyle name="Comma 3 3 2" xfId="1783"/>
    <cellStyle name="Comma 3 3 3" xfId="1784"/>
    <cellStyle name="Comma 3 3 3 2" xfId="20462"/>
    <cellStyle name="Comma 3 4" xfId="1785"/>
    <cellStyle name="Comma 3 4 2" xfId="1786"/>
    <cellStyle name="Comma 3 4 3" xfId="1787"/>
    <cellStyle name="Comma 3 5" xfId="1788"/>
    <cellStyle name="Comma 3 5 2" xfId="1789"/>
    <cellStyle name="Comma 3 6" xfId="1790"/>
    <cellStyle name="Comma 3 6 2" xfId="1791"/>
    <cellStyle name="Comma 3 6 3" xfId="20521"/>
    <cellStyle name="Comma 3 7" xfId="4349"/>
    <cellStyle name="Comma 3 7 2" xfId="4350"/>
    <cellStyle name="Comma 3 8" xfId="4351"/>
    <cellStyle name="Comma 3 8 2" xfId="21442"/>
    <cellStyle name="Comma 3 9" xfId="5199"/>
    <cellStyle name="Comma 3_bao cao tien do giai ngan ke hoach 2015 theo cv 3059" xfId="20463"/>
    <cellStyle name="Comma 30" xfId="1792"/>
    <cellStyle name="Comma 30 2" xfId="1793"/>
    <cellStyle name="Comma 30 3" xfId="20052"/>
    <cellStyle name="Comma 30 4" xfId="20464"/>
    <cellStyle name="Comma 30 5" xfId="20465"/>
    <cellStyle name="Comma 30 6" xfId="20466"/>
    <cellStyle name="Comma 30 7" xfId="20467"/>
    <cellStyle name="Comma 31" xfId="1794"/>
    <cellStyle name="Comma 31 10" xfId="20468"/>
    <cellStyle name="Comma 31 11" xfId="20469"/>
    <cellStyle name="Comma 31 12" xfId="20470"/>
    <cellStyle name="Comma 31 13" xfId="20471"/>
    <cellStyle name="Comma 31 2" xfId="1795"/>
    <cellStyle name="Comma 31 2 2" xfId="20472"/>
    <cellStyle name="Comma 31 2 3" xfId="20473"/>
    <cellStyle name="Comma 31 2 4" xfId="20474"/>
    <cellStyle name="Comma 31 2 5" xfId="20475"/>
    <cellStyle name="Comma 31 2 6" xfId="20476"/>
    <cellStyle name="Comma 31 3" xfId="20477"/>
    <cellStyle name="Comma 31 4" xfId="20478"/>
    <cellStyle name="Comma 31 5" xfId="20479"/>
    <cellStyle name="Comma 31 6" xfId="20480"/>
    <cellStyle name="Comma 31 7" xfId="20481"/>
    <cellStyle name="Comma 31 8" xfId="20482"/>
    <cellStyle name="Comma 31 9" xfId="20483"/>
    <cellStyle name="Comma 32" xfId="1796"/>
    <cellStyle name="Comma 32 2" xfId="1797"/>
    <cellStyle name="Comma 32 2 10" xfId="20484"/>
    <cellStyle name="Comma 32 2 11" xfId="20485"/>
    <cellStyle name="Comma 32 2 12" xfId="20486"/>
    <cellStyle name="Comma 32 2 2" xfId="1798"/>
    <cellStyle name="Comma 32 2 2 2" xfId="20487"/>
    <cellStyle name="Comma 32 2 2 3" xfId="20488"/>
    <cellStyle name="Comma 32 2 2 4" xfId="20489"/>
    <cellStyle name="Comma 32 2 2 5" xfId="20490"/>
    <cellStyle name="Comma 32 2 2 6" xfId="20491"/>
    <cellStyle name="Comma 32 2 3" xfId="20492"/>
    <cellStyle name="Comma 32 2 4" xfId="20493"/>
    <cellStyle name="Comma 32 2 5" xfId="20494"/>
    <cellStyle name="Comma 32 2 6" xfId="20495"/>
    <cellStyle name="Comma 32 2 7" xfId="20496"/>
    <cellStyle name="Comma 32 2 8" xfId="20497"/>
    <cellStyle name="Comma 32 2 9" xfId="20498"/>
    <cellStyle name="Comma 32 3" xfId="1799"/>
    <cellStyle name="Comma 32 4" xfId="20499"/>
    <cellStyle name="Comma 32 5" xfId="20500"/>
    <cellStyle name="Comma 32 6" xfId="20501"/>
    <cellStyle name="Comma 32 7" xfId="20502"/>
    <cellStyle name="Comma 32 8" xfId="20503"/>
    <cellStyle name="Comma 33" xfId="1800"/>
    <cellStyle name="Comma 33 2" xfId="1801"/>
    <cellStyle name="Comma 34" xfId="1802"/>
    <cellStyle name="Comma 34 2" xfId="1803"/>
    <cellStyle name="Comma 35" xfId="1804"/>
    <cellStyle name="Comma 35 2" xfId="1805"/>
    <cellStyle name="Comma 35 3" xfId="1806"/>
    <cellStyle name="Comma 35 3 2" xfId="1807"/>
    <cellStyle name="Comma 35 3 2 2" xfId="4352"/>
    <cellStyle name="Comma 35 3 2 2 2" xfId="4353"/>
    <cellStyle name="Comma 35 3 2 2 3" xfId="4354"/>
    <cellStyle name="Comma 35 3 2 2 3 2" xfId="21443"/>
    <cellStyle name="Comma 35 3 2 3" xfId="4355"/>
    <cellStyle name="Comma 35 3 2 4" xfId="4356"/>
    <cellStyle name="Comma 35 3 2 4 2" xfId="21444"/>
    <cellStyle name="Comma 35 3 2 5" xfId="20550"/>
    <cellStyle name="Comma 35 3 3" xfId="4357"/>
    <cellStyle name="Comma 35 3 3 2" xfId="4358"/>
    <cellStyle name="Comma 35 3 3 3" xfId="4359"/>
    <cellStyle name="Comma 35 3 3 3 2" xfId="21445"/>
    <cellStyle name="Comma 35 3 4" xfId="4360"/>
    <cellStyle name="Comma 35 3 5" xfId="4361"/>
    <cellStyle name="Comma 35 3 5 2" xfId="21446"/>
    <cellStyle name="Comma 35 3 6" xfId="20549"/>
    <cellStyle name="Comma 35 4" xfId="1808"/>
    <cellStyle name="Comma 35 4 2" xfId="1809"/>
    <cellStyle name="Comma 35 4 2 2" xfId="4362"/>
    <cellStyle name="Comma 35 4 2 2 2" xfId="4363"/>
    <cellStyle name="Comma 35 4 2 2 3" xfId="4364"/>
    <cellStyle name="Comma 35 4 2 2 3 2" xfId="21447"/>
    <cellStyle name="Comma 35 4 2 3" xfId="4365"/>
    <cellStyle name="Comma 35 4 2 4" xfId="4366"/>
    <cellStyle name="Comma 35 4 2 4 2" xfId="21448"/>
    <cellStyle name="Comma 35 4 2 5" xfId="20552"/>
    <cellStyle name="Comma 35 4 3" xfId="4367"/>
    <cellStyle name="Comma 35 4 3 2" xfId="4368"/>
    <cellStyle name="Comma 35 4 3 3" xfId="4369"/>
    <cellStyle name="Comma 35 4 3 3 2" xfId="21449"/>
    <cellStyle name="Comma 35 4 4" xfId="4370"/>
    <cellStyle name="Comma 35 4 5" xfId="4371"/>
    <cellStyle name="Comma 35 4 5 2" xfId="21450"/>
    <cellStyle name="Comma 35 4 6" xfId="20551"/>
    <cellStyle name="Comma 35 5" xfId="4372"/>
    <cellStyle name="Comma 35 5 2" xfId="4373"/>
    <cellStyle name="Comma 35 5 2 2" xfId="4374"/>
    <cellStyle name="Comma 35 5 2 2 2" xfId="21452"/>
    <cellStyle name="Comma 35 5 2 3" xfId="21451"/>
    <cellStyle name="Comma 36" xfId="1810"/>
    <cellStyle name="Comma 36 2" xfId="1811"/>
    <cellStyle name="Comma 36 3" xfId="20053"/>
    <cellStyle name="Comma 36 3 2" xfId="20054"/>
    <cellStyle name="Comma 36 3 3" xfId="20055"/>
    <cellStyle name="Comma 36 3 3 2" xfId="20056"/>
    <cellStyle name="Comma 36 3 3 2 2" xfId="20057"/>
    <cellStyle name="Comma 36 3 3 2 3" xfId="20058"/>
    <cellStyle name="Comma 36 4" xfId="20504"/>
    <cellStyle name="Comma 37" xfId="1812"/>
    <cellStyle name="Comma 37 2" xfId="1813"/>
    <cellStyle name="Comma 38" xfId="1814"/>
    <cellStyle name="Comma 38 2" xfId="20505"/>
    <cellStyle name="Comma 39" xfId="1815"/>
    <cellStyle name="Comma 39 2" xfId="1816"/>
    <cellStyle name="Comma 4" xfId="1817"/>
    <cellStyle name="Comma 4 10" xfId="1818"/>
    <cellStyle name="Comma 4 10 2" xfId="4375"/>
    <cellStyle name="Comma 4 11" xfId="1819"/>
    <cellStyle name="Comma 4 12" xfId="1820"/>
    <cellStyle name="Comma 4 13" xfId="1821"/>
    <cellStyle name="Comma 4 14" xfId="1822"/>
    <cellStyle name="Comma 4 15" xfId="1823"/>
    <cellStyle name="Comma 4 16" xfId="1824"/>
    <cellStyle name="Comma 4 17" xfId="1825"/>
    <cellStyle name="Comma 4 18" xfId="1826"/>
    <cellStyle name="Comma 4 19" xfId="1827"/>
    <cellStyle name="Comma 4 2" xfId="1828"/>
    <cellStyle name="Comma 4 2 2" xfId="1829"/>
    <cellStyle name="Comma 4 2 2 2" xfId="20059"/>
    <cellStyle name="Comma 4 2 2 3" xfId="4376"/>
    <cellStyle name="Comma 4 2 3" xfId="4377"/>
    <cellStyle name="Comma 4 2 3 2" xfId="4378"/>
    <cellStyle name="Comma 4 2 4" xfId="20060"/>
    <cellStyle name="Comma 4 2 5" xfId="20510"/>
    <cellStyle name="Comma 4 2_bieu 21 2" xfId="20061"/>
    <cellStyle name="Comma 4 20" xfId="4379"/>
    <cellStyle name="Comma 4 21" xfId="5200"/>
    <cellStyle name="Comma 4 25" xfId="20062"/>
    <cellStyle name="Comma 4 3" xfId="1830"/>
    <cellStyle name="Comma 4 3 2" xfId="1831"/>
    <cellStyle name="Comma 4 3 2 2" xfId="1832"/>
    <cellStyle name="Comma 4 3 3" xfId="1833"/>
    <cellStyle name="Comma 4 3 4" xfId="4380"/>
    <cellStyle name="Comma 4 4" xfId="1834"/>
    <cellStyle name="Comma 4 4 2" xfId="1835"/>
    <cellStyle name="Comma 4 4 3" xfId="1836"/>
    <cellStyle name="Comma 4 4 4" xfId="1837"/>
    <cellStyle name="Comma 4 5" xfId="1838"/>
    <cellStyle name="Comma 4 6" xfId="1839"/>
    <cellStyle name="Comma 4 7" xfId="1840"/>
    <cellStyle name="Comma 4 8" xfId="1841"/>
    <cellStyle name="Comma 4 9" xfId="1842"/>
    <cellStyle name="Comma 4_THEO DOI THUC HIEN (GỐC 1)" xfId="1843"/>
    <cellStyle name="Comma 40" xfId="1844"/>
    <cellStyle name="Comma 40 2" xfId="1845"/>
    <cellStyle name="Comma 41" xfId="1846"/>
    <cellStyle name="Comma 42" xfId="1847"/>
    <cellStyle name="Comma 43" xfId="1848"/>
    <cellStyle name="Comma 44" xfId="1849"/>
    <cellStyle name="Comma 45" xfId="1850"/>
    <cellStyle name="Comma 46" xfId="1851"/>
    <cellStyle name="Comma 47" xfId="1852"/>
    <cellStyle name="Comma 48" xfId="1853"/>
    <cellStyle name="Comma 49" xfId="1854"/>
    <cellStyle name="Comma 5" xfId="1855"/>
    <cellStyle name="Comma 5 10" xfId="1856"/>
    <cellStyle name="Comma 5 11" xfId="1857"/>
    <cellStyle name="Comma 5 12" xfId="1858"/>
    <cellStyle name="Comma 5 13" xfId="1859"/>
    <cellStyle name="Comma 5 14" xfId="1860"/>
    <cellStyle name="Comma 5 15" xfId="1861"/>
    <cellStyle name="Comma 5 16" xfId="1862"/>
    <cellStyle name="Comma 5 17" xfId="1863"/>
    <cellStyle name="Comma 5 17 2" xfId="1864"/>
    <cellStyle name="Comma 5 17 3" xfId="4381"/>
    <cellStyle name="Comma 5 18" xfId="1865"/>
    <cellStyle name="Comma 5 19" xfId="1866"/>
    <cellStyle name="Comma 5 2" xfId="1867"/>
    <cellStyle name="Comma 5 2 2" xfId="1868"/>
    <cellStyle name="Comma 5 2 3" xfId="20063"/>
    <cellStyle name="Comma 5 20" xfId="1869"/>
    <cellStyle name="Comma 5 21" xfId="4382"/>
    <cellStyle name="Comma 5 21 2" xfId="4383"/>
    <cellStyle name="Comma 5 21 2 2" xfId="4384"/>
    <cellStyle name="Comma 5 21 2 2 2" xfId="4385"/>
    <cellStyle name="Comma 5 21 2 2 3" xfId="4386"/>
    <cellStyle name="Comma 5 21 2 2 3 2" xfId="21453"/>
    <cellStyle name="Comma 5 21 2 3" xfId="4387"/>
    <cellStyle name="Comma 5 21 2 3 2" xfId="4388"/>
    <cellStyle name="Comma 5 21 2 3 3" xfId="4389"/>
    <cellStyle name="Comma 5 21 2 3 3 2" xfId="21454"/>
    <cellStyle name="Comma 5 21 2 4" xfId="4390"/>
    <cellStyle name="Comma 5 21 2 5" xfId="4391"/>
    <cellStyle name="Comma 5 21 2 5 2" xfId="21455"/>
    <cellStyle name="Comma 5 21 3" xfId="4392"/>
    <cellStyle name="Comma 5 21 3 2" xfId="4393"/>
    <cellStyle name="Comma 5 21 3 2 2" xfId="4394"/>
    <cellStyle name="Comma 5 21 3 2 3" xfId="4395"/>
    <cellStyle name="Comma 5 21 3 2 3 2" xfId="21456"/>
    <cellStyle name="Comma 5 21 3 3" xfId="4396"/>
    <cellStyle name="Comma 5 21 3 4" xfId="4397"/>
    <cellStyle name="Comma 5 21 3 4 2" xfId="21457"/>
    <cellStyle name="Comma 5 21 4" xfId="4398"/>
    <cellStyle name="Comma 5 21 4 2" xfId="4399"/>
    <cellStyle name="Comma 5 21 4 3" xfId="4400"/>
    <cellStyle name="Comma 5 21 4 3 2" xfId="21458"/>
    <cellStyle name="Comma 5 21 5" xfId="4401"/>
    <cellStyle name="Comma 5 21 6" xfId="4402"/>
    <cellStyle name="Comma 5 21 6 2" xfId="21459"/>
    <cellStyle name="Comma 5 22" xfId="4403"/>
    <cellStyle name="Comma 5 22 2" xfId="4404"/>
    <cellStyle name="Comma 5 22 2 2" xfId="4405"/>
    <cellStyle name="Comma 5 22 2 3" xfId="4406"/>
    <cellStyle name="Comma 5 22 2 3 2" xfId="21460"/>
    <cellStyle name="Comma 5 22 3" xfId="4407"/>
    <cellStyle name="Comma 5 22 4" xfId="4408"/>
    <cellStyle name="Comma 5 22 4 2" xfId="21461"/>
    <cellStyle name="Comma 5 23" xfId="20522"/>
    <cellStyle name="Comma 5 23 2" xfId="36169"/>
    <cellStyle name="Comma 5 3" xfId="1870"/>
    <cellStyle name="Comma 5 3 2" xfId="1871"/>
    <cellStyle name="Comma 5 4" xfId="1872"/>
    <cellStyle name="Comma 5 4 2" xfId="1873"/>
    <cellStyle name="Comma 5 5" xfId="1874"/>
    <cellStyle name="Comma 5 5 2" xfId="1875"/>
    <cellStyle name="Comma 5 5 3" xfId="4409"/>
    <cellStyle name="Comma 5 6" xfId="1876"/>
    <cellStyle name="Comma 5 7" xfId="1877"/>
    <cellStyle name="Comma 5 8" xfId="1878"/>
    <cellStyle name="Comma 5 9" xfId="1879"/>
    <cellStyle name="Comma 5_05-12  KH trung han 2016-2020 - Liem Thinh edited" xfId="1880"/>
    <cellStyle name="Comma 50" xfId="1881"/>
    <cellStyle name="Comma 50 2" xfId="1882"/>
    <cellStyle name="Comma 50 2 2" xfId="4410"/>
    <cellStyle name="Comma 50 2 2 2" xfId="4411"/>
    <cellStyle name="Comma 50 2 2 3" xfId="4412"/>
    <cellStyle name="Comma 50 2 2 3 2" xfId="21462"/>
    <cellStyle name="Comma 50 2 3" xfId="4413"/>
    <cellStyle name="Comma 50 2 4" xfId="4414"/>
    <cellStyle name="Comma 50 2 4 2" xfId="21463"/>
    <cellStyle name="Comma 50 2 5" xfId="20554"/>
    <cellStyle name="Comma 50 3" xfId="4415"/>
    <cellStyle name="Comma 50 3 2" xfId="4416"/>
    <cellStyle name="Comma 50 3 3" xfId="4417"/>
    <cellStyle name="Comma 50 3 3 2" xfId="21464"/>
    <cellStyle name="Comma 50 4" xfId="4418"/>
    <cellStyle name="Comma 50 5" xfId="4419"/>
    <cellStyle name="Comma 50 5 2" xfId="21465"/>
    <cellStyle name="Comma 50 6" xfId="20553"/>
    <cellStyle name="Comma 51" xfId="1883"/>
    <cellStyle name="Comma 51 2" xfId="1884"/>
    <cellStyle name="Comma 51 2 2" xfId="4420"/>
    <cellStyle name="Comma 51 2 2 2" xfId="4421"/>
    <cellStyle name="Comma 51 2 2 3" xfId="4422"/>
    <cellStyle name="Comma 51 2 2 3 2" xfId="21466"/>
    <cellStyle name="Comma 51 2 3" xfId="4423"/>
    <cellStyle name="Comma 51 2 4" xfId="4424"/>
    <cellStyle name="Comma 51 2 4 2" xfId="21467"/>
    <cellStyle name="Comma 51 2 5" xfId="20556"/>
    <cellStyle name="Comma 51 3" xfId="4425"/>
    <cellStyle name="Comma 51 3 2" xfId="4426"/>
    <cellStyle name="Comma 51 3 3" xfId="4427"/>
    <cellStyle name="Comma 51 3 3 2" xfId="21468"/>
    <cellStyle name="Comma 51 4" xfId="4428"/>
    <cellStyle name="Comma 51 5" xfId="4429"/>
    <cellStyle name="Comma 51 5 2" xfId="21469"/>
    <cellStyle name="Comma 51 6" xfId="20555"/>
    <cellStyle name="Comma 52" xfId="1885"/>
    <cellStyle name="Comma 52 2" xfId="4430"/>
    <cellStyle name="Comma 52 3" xfId="5201"/>
    <cellStyle name="Comma 53" xfId="4431"/>
    <cellStyle name="Comma 53 2" xfId="4432"/>
    <cellStyle name="Comma 53 2 2" xfId="4433"/>
    <cellStyle name="Comma 53 2 3" xfId="4434"/>
    <cellStyle name="Comma 53 2 3 2" xfId="21470"/>
    <cellStyle name="Comma 53 3" xfId="4435"/>
    <cellStyle name="Comma 53 4" xfId="4436"/>
    <cellStyle name="Comma 53 4 2" xfId="21471"/>
    <cellStyle name="Comma 54" xfId="4437"/>
    <cellStyle name="Comma 54 2" xfId="4438"/>
    <cellStyle name="Comma 55" xfId="4439"/>
    <cellStyle name="Comma 55 2" xfId="4440"/>
    <cellStyle name="Comma 55 3" xfId="4441"/>
    <cellStyle name="Comma 55 3 2" xfId="21472"/>
    <cellStyle name="Comma 56" xfId="4442"/>
    <cellStyle name="Comma 56 2" xfId="20064"/>
    <cellStyle name="Comma 56 2 2" xfId="20065"/>
    <cellStyle name="Comma 56 2 2 2" xfId="20066"/>
    <cellStyle name="Comma 56 3" xfId="20067"/>
    <cellStyle name="Comma 56 3 2" xfId="20068"/>
    <cellStyle name="Comma 57" xfId="4443"/>
    <cellStyle name="Comma 57 2" xfId="4444"/>
    <cellStyle name="Comma 57 4" xfId="4445"/>
    <cellStyle name="Comma 58" xfId="4446"/>
    <cellStyle name="Comma 59" xfId="4447"/>
    <cellStyle name="Comma 6" xfId="1886"/>
    <cellStyle name="Comma 6 2" xfId="1887"/>
    <cellStyle name="Comma 6 2 2" xfId="1888"/>
    <cellStyle name="Comma 6 3" xfId="1889"/>
    <cellStyle name="Comma 6 4" xfId="1890"/>
    <cellStyle name="Comma 60" xfId="20069"/>
    <cellStyle name="Comma 61" xfId="20070"/>
    <cellStyle name="Comma 62" xfId="20512"/>
    <cellStyle name="Comma 62 2" xfId="36167"/>
    <cellStyle name="Comma 65" xfId="20071"/>
    <cellStyle name="Comma 69" xfId="20072"/>
    <cellStyle name="Comma 7" xfId="1891"/>
    <cellStyle name="Comma 7 2" xfId="1892"/>
    <cellStyle name="Comma 7 3" xfId="1893"/>
    <cellStyle name="Comma 7 3 2" xfId="1894"/>
    <cellStyle name="Comma 7 4" xfId="4448"/>
    <cellStyle name="Comma 7 5" xfId="4449"/>
    <cellStyle name="Comma 7 6" xfId="5202"/>
    <cellStyle name="Comma 7_20131129 Nhu cau 2014_TPCP ODA (co hoan ung)" xfId="1895"/>
    <cellStyle name="Comma 73" xfId="20073"/>
    <cellStyle name="Comma 76" xfId="20074"/>
    <cellStyle name="Comma 77" xfId="20075"/>
    <cellStyle name="Comma 78" xfId="4450"/>
    <cellStyle name="Comma 78 2" xfId="21473"/>
    <cellStyle name="Comma 8" xfId="1896"/>
    <cellStyle name="Comma 8 2" xfId="1897"/>
    <cellStyle name="Comma 8 2 2" xfId="1898"/>
    <cellStyle name="Comma 8 2 2 2" xfId="20076"/>
    <cellStyle name="Comma 8 2 2 3" xfId="20077"/>
    <cellStyle name="Comma 8 2 3" xfId="20078"/>
    <cellStyle name="Comma 8 2 3 2" xfId="20079"/>
    <cellStyle name="Comma 8 2 3 3" xfId="20080"/>
    <cellStyle name="Comma 8 2 4" xfId="20081"/>
    <cellStyle name="Comma 8 2 4 2" xfId="20082"/>
    <cellStyle name="Comma 8 2 5" xfId="20083"/>
    <cellStyle name="Comma 8 3" xfId="1899"/>
    <cellStyle name="Comma 8 4" xfId="1900"/>
    <cellStyle name="Comma 8 5" xfId="4451"/>
    <cellStyle name="Comma 80" xfId="20084"/>
    <cellStyle name="Comma 9" xfId="1901"/>
    <cellStyle name="Comma 9 2" xfId="1902"/>
    <cellStyle name="Comma 9 2 2" xfId="1903"/>
    <cellStyle name="Comma 9 2 3" xfId="1904"/>
    <cellStyle name="Comma 9 3" xfId="1905"/>
    <cellStyle name="Comma 9 3 2" xfId="1906"/>
    <cellStyle name="Comma 9 3 3" xfId="4452"/>
    <cellStyle name="Comma 9 4" xfId="1907"/>
    <cellStyle name="Comma 9 5" xfId="1908"/>
    <cellStyle name="Comma 9 6" xfId="20085"/>
    <cellStyle name="Comma 9 6 2" xfId="20086"/>
    <cellStyle name="Comma 9 6 2 2" xfId="20087"/>
    <cellStyle name="Comma 9 6 2 2 2" xfId="20088"/>
    <cellStyle name="comma zerodec" xfId="1909"/>
    <cellStyle name="Comma0" xfId="1910"/>
    <cellStyle name="Comma0 10" xfId="1911"/>
    <cellStyle name="Comma0 11" xfId="1912"/>
    <cellStyle name="Comma0 12" xfId="1913"/>
    <cellStyle name="Comma0 13" xfId="1914"/>
    <cellStyle name="Comma0 14" xfId="1915"/>
    <cellStyle name="Comma0 15" xfId="1916"/>
    <cellStyle name="Comma0 16" xfId="1917"/>
    <cellStyle name="Comma0 2" xfId="1918"/>
    <cellStyle name="Comma0 2 2" xfId="1919"/>
    <cellStyle name="Comma0 3" xfId="1920"/>
    <cellStyle name="Comma0 4" xfId="1921"/>
    <cellStyle name="Comma0 5" xfId="1922"/>
    <cellStyle name="Comma0 6" xfId="1923"/>
    <cellStyle name="Comma0 7" xfId="1924"/>
    <cellStyle name="Comma0 8" xfId="1925"/>
    <cellStyle name="Comma0 9" xfId="1926"/>
    <cellStyle name="Company Name" xfId="1927"/>
    <cellStyle name="cong" xfId="1928"/>
    <cellStyle name="Copied" xfId="1929"/>
    <cellStyle name="Co聭ma_Sheet1" xfId="1930"/>
    <cellStyle name="CR Comma" xfId="1931"/>
    <cellStyle name="CR Currency" xfId="1932"/>
    <cellStyle name="Credit" xfId="1933"/>
    <cellStyle name="Credit subtotal" xfId="1934"/>
    <cellStyle name="Credit subtotal 2" xfId="5203"/>
    <cellStyle name="Credit Total" xfId="1935"/>
    <cellStyle name="Cࡵrrency_Sheet1_PRODUCTĠ" xfId="1936"/>
    <cellStyle name="_x0001_CS_x0006_RMO[" xfId="20089"/>
    <cellStyle name="_x0001_CS_x0006_RMO[?0?]?_?0?0?" xfId="20090"/>
    <cellStyle name="_x0001_CS_x0006_RMO_?0?0?Q?3" xfId="20091"/>
    <cellStyle name="CT1" xfId="20092"/>
    <cellStyle name="CT2" xfId="20093"/>
    <cellStyle name="CT4" xfId="20094"/>
    <cellStyle name="CT5" xfId="20095"/>
    <cellStyle name="ct7" xfId="20096"/>
    <cellStyle name="ct8" xfId="20097"/>
    <cellStyle name="cth1" xfId="20098"/>
    <cellStyle name="Cthuc" xfId="20099"/>
    <cellStyle name="Cthuc1" xfId="20100"/>
    <cellStyle name="Curråncy [0]_FCST_RESULTS" xfId="1937"/>
    <cellStyle name="Currency %" xfId="1938"/>
    <cellStyle name="Currency % 10" xfId="1939"/>
    <cellStyle name="Currency % 11" xfId="1940"/>
    <cellStyle name="Currency % 12" xfId="1941"/>
    <cellStyle name="Currency % 13" xfId="1942"/>
    <cellStyle name="Currency % 14" xfId="1943"/>
    <cellStyle name="Currency % 15" xfId="1944"/>
    <cellStyle name="Currency % 2" xfId="1945"/>
    <cellStyle name="Currency % 3" xfId="1946"/>
    <cellStyle name="Currency % 4" xfId="1947"/>
    <cellStyle name="Currency % 5" xfId="1948"/>
    <cellStyle name="Currency % 6" xfId="1949"/>
    <cellStyle name="Currency % 7" xfId="1950"/>
    <cellStyle name="Currency % 8" xfId="1951"/>
    <cellStyle name="Currency % 9" xfId="1952"/>
    <cellStyle name="Currency %_05-12  KH trung han 2016-2020 - Liem Thinh edited" xfId="1953"/>
    <cellStyle name="Currency [0] 2" xfId="4453"/>
    <cellStyle name="Currency [0] 2 2" xfId="4454"/>
    <cellStyle name="Currency [0]ßmud plant bolted_RESULTS" xfId="1954"/>
    <cellStyle name="Currency [00]" xfId="1955"/>
    <cellStyle name="Currency [00] 10" xfId="1956"/>
    <cellStyle name="Currency [00] 11" xfId="1957"/>
    <cellStyle name="Currency [00] 12" xfId="1958"/>
    <cellStyle name="Currency [00] 13" xfId="1959"/>
    <cellStyle name="Currency [00] 14" xfId="1960"/>
    <cellStyle name="Currency [00] 15" xfId="1961"/>
    <cellStyle name="Currency [00] 16" xfId="1962"/>
    <cellStyle name="Currency [00] 2" xfId="1963"/>
    <cellStyle name="Currency [00] 3" xfId="1964"/>
    <cellStyle name="Currency [00] 4" xfId="1965"/>
    <cellStyle name="Currency [00] 5" xfId="1966"/>
    <cellStyle name="Currency [00] 6" xfId="1967"/>
    <cellStyle name="Currency [00] 7" xfId="1968"/>
    <cellStyle name="Currency [00] 8" xfId="1969"/>
    <cellStyle name="Currency [00] 9" xfId="1970"/>
    <cellStyle name="Currency 0.0" xfId="1971"/>
    <cellStyle name="Currency 0.0%" xfId="1972"/>
    <cellStyle name="Currency 0.0_05-12  KH trung han 2016-2020 - Liem Thinh edited" xfId="1973"/>
    <cellStyle name="Currency 0.00" xfId="1974"/>
    <cellStyle name="Currency 0.00%" xfId="1975"/>
    <cellStyle name="Currency 0.00_05-12  KH trung han 2016-2020 - Liem Thinh edited" xfId="1976"/>
    <cellStyle name="Currency 0.000" xfId="1977"/>
    <cellStyle name="Currency 0.000%" xfId="1978"/>
    <cellStyle name="Currency 0.000_05-12  KH trung han 2016-2020 - Liem Thinh edited" xfId="1979"/>
    <cellStyle name="Currency 2" xfId="1980"/>
    <cellStyle name="Currency 2 10" xfId="1981"/>
    <cellStyle name="Currency 2 11" xfId="1982"/>
    <cellStyle name="Currency 2 12" xfId="1983"/>
    <cellStyle name="Currency 2 13" xfId="1984"/>
    <cellStyle name="Currency 2 14" xfId="1985"/>
    <cellStyle name="Currency 2 15" xfId="1986"/>
    <cellStyle name="Currency 2 16" xfId="1987"/>
    <cellStyle name="Currency 2 2" xfId="1988"/>
    <cellStyle name="Currency 2 3" xfId="1989"/>
    <cellStyle name="Currency 2 4" xfId="1990"/>
    <cellStyle name="Currency 2 5" xfId="1991"/>
    <cellStyle name="Currency 2 6" xfId="1992"/>
    <cellStyle name="Currency 2 7" xfId="1993"/>
    <cellStyle name="Currency 2 8" xfId="1994"/>
    <cellStyle name="Currency 2 9" xfId="1995"/>
    <cellStyle name="Currency 3" xfId="4455"/>
    <cellStyle name="Currency 3 2" xfId="4456"/>
    <cellStyle name="Currency![0]_FCSt (2)" xfId="1996"/>
    <cellStyle name="Currency0" xfId="1997"/>
    <cellStyle name="Currency0 10" xfId="1998"/>
    <cellStyle name="Currency0 11" xfId="1999"/>
    <cellStyle name="Currency0 12" xfId="2000"/>
    <cellStyle name="Currency0 13" xfId="2001"/>
    <cellStyle name="Currency0 14" xfId="2002"/>
    <cellStyle name="Currency0 15" xfId="2003"/>
    <cellStyle name="Currency0 16" xfId="2004"/>
    <cellStyle name="Currency0 17" xfId="5204"/>
    <cellStyle name="Currency0 2" xfId="2005"/>
    <cellStyle name="Currency0 2 2" xfId="2006"/>
    <cellStyle name="Currency0 3" xfId="2007"/>
    <cellStyle name="Currency0 4" xfId="2008"/>
    <cellStyle name="Currency0 5" xfId="2009"/>
    <cellStyle name="Currency0 6" xfId="2010"/>
    <cellStyle name="Currency0 7" xfId="2011"/>
    <cellStyle name="Currency0 8" xfId="2012"/>
    <cellStyle name="Currency0 9" xfId="2013"/>
    <cellStyle name="Currency1" xfId="2014"/>
    <cellStyle name="Currency1 10" xfId="2015"/>
    <cellStyle name="Currency1 11" xfId="2016"/>
    <cellStyle name="Currency1 12" xfId="2017"/>
    <cellStyle name="Currency1 13" xfId="2018"/>
    <cellStyle name="Currency1 14" xfId="2019"/>
    <cellStyle name="Currency1 15" xfId="2020"/>
    <cellStyle name="Currency1 16" xfId="2021"/>
    <cellStyle name="Currency1 2" xfId="2022"/>
    <cellStyle name="Currency1 2 2" xfId="2023"/>
    <cellStyle name="Currency1 3" xfId="2024"/>
    <cellStyle name="Currency1 4" xfId="2025"/>
    <cellStyle name="Currency1 5" xfId="2026"/>
    <cellStyle name="Currency1 6" xfId="2027"/>
    <cellStyle name="Currency1 7" xfId="2028"/>
    <cellStyle name="Currency1 8" xfId="2029"/>
    <cellStyle name="Currency1 9" xfId="2030"/>
    <cellStyle name="d" xfId="20101"/>
    <cellStyle name="d%" xfId="20506"/>
    <cellStyle name="D1" xfId="2031"/>
    <cellStyle name="Date" xfId="2032"/>
    <cellStyle name="Date 10" xfId="2033"/>
    <cellStyle name="Date 11" xfId="2034"/>
    <cellStyle name="Date 12" xfId="2035"/>
    <cellStyle name="Date 13" xfId="2036"/>
    <cellStyle name="Date 14" xfId="2037"/>
    <cellStyle name="Date 15" xfId="2038"/>
    <cellStyle name="Date 16" xfId="2039"/>
    <cellStyle name="Date 2" xfId="2040"/>
    <cellStyle name="Date 2 2" xfId="2041"/>
    <cellStyle name="Date 3" xfId="2042"/>
    <cellStyle name="Date 4" xfId="2043"/>
    <cellStyle name="Date 5" xfId="2044"/>
    <cellStyle name="Date 6" xfId="2045"/>
    <cellStyle name="Date 7" xfId="2046"/>
    <cellStyle name="Date 8" xfId="2047"/>
    <cellStyle name="Date 9" xfId="2048"/>
    <cellStyle name="Date Short" xfId="2049"/>
    <cellStyle name="Date Short 2" xfId="2050"/>
    <cellStyle name="Date_1 Bieu 6 thang nam 2011" xfId="20507"/>
    <cellStyle name="Dấu phảy 2" xfId="20508"/>
    <cellStyle name="Dấu phẩy 2" xfId="20509"/>
    <cellStyle name="Dấu_phảy 2" xfId="2051"/>
    <cellStyle name="DAUDE" xfId="2052"/>
    <cellStyle name="Debit" xfId="2053"/>
    <cellStyle name="Debit subtotal" xfId="2054"/>
    <cellStyle name="Debit subtotal 2" xfId="5205"/>
    <cellStyle name="Debit Total" xfId="2055"/>
    <cellStyle name="DELTA" xfId="2056"/>
    <cellStyle name="DELTA 10" xfId="2057"/>
    <cellStyle name="DELTA 11" xfId="2058"/>
    <cellStyle name="DELTA 12" xfId="2059"/>
    <cellStyle name="DELTA 13" xfId="2060"/>
    <cellStyle name="DELTA 14" xfId="2061"/>
    <cellStyle name="DELTA 15" xfId="2062"/>
    <cellStyle name="DELTA 2" xfId="2063"/>
    <cellStyle name="DELTA 3" xfId="2064"/>
    <cellStyle name="DELTA 4" xfId="2065"/>
    <cellStyle name="DELTA 5" xfId="2066"/>
    <cellStyle name="DELTA 6" xfId="2067"/>
    <cellStyle name="DELTA 7" xfId="2068"/>
    <cellStyle name="DELTA 8" xfId="2069"/>
    <cellStyle name="DELTA 9" xfId="2070"/>
    <cellStyle name="Dezimal [0]_35ERI8T2gbIEMixb4v26icuOo" xfId="2071"/>
    <cellStyle name="Dezimal_35ERI8T2gbIEMixb4v26icuOo" xfId="2072"/>
    <cellStyle name="Dg" xfId="2073"/>
    <cellStyle name="Dgia" xfId="2074"/>
    <cellStyle name="Dgia 2" xfId="2075"/>
    <cellStyle name="Dgia 2 2" xfId="5588"/>
    <cellStyle name="Dgia 2 2 2" xfId="22403"/>
    <cellStyle name="Dgia 2 3" xfId="20558"/>
    <cellStyle name="Dgia 3" xfId="5587"/>
    <cellStyle name="Dgia 3 2" xfId="22402"/>
    <cellStyle name="Dgia 4" xfId="20557"/>
    <cellStyle name="Dollar (zero dec)" xfId="2076"/>
    <cellStyle name="Dollar (zero dec) 10" xfId="2077"/>
    <cellStyle name="Dollar (zero dec) 11" xfId="2078"/>
    <cellStyle name="Dollar (zero dec) 12" xfId="2079"/>
    <cellStyle name="Dollar (zero dec) 13" xfId="2080"/>
    <cellStyle name="Dollar (zero dec) 14" xfId="2081"/>
    <cellStyle name="Dollar (zero dec) 15" xfId="2082"/>
    <cellStyle name="Dollar (zero dec) 16" xfId="2083"/>
    <cellStyle name="Dollar (zero dec) 2" xfId="2084"/>
    <cellStyle name="Dollar (zero dec) 2 2" xfId="2085"/>
    <cellStyle name="Dollar (zero dec) 3" xfId="2086"/>
    <cellStyle name="Dollar (zero dec) 4" xfId="2087"/>
    <cellStyle name="Dollar (zero dec) 5" xfId="2088"/>
    <cellStyle name="Dollar (zero dec) 6" xfId="2089"/>
    <cellStyle name="Dollar (zero dec) 7" xfId="2090"/>
    <cellStyle name="Dollar (zero dec) 8" xfId="2091"/>
    <cellStyle name="Dollar (zero dec) 9" xfId="2092"/>
    <cellStyle name="Don gia" xfId="2093"/>
    <cellStyle name="Dziesi?tny [0]_Invoices2001Slovakia" xfId="2094"/>
    <cellStyle name="Dziesi?tny_Invoices2001Slovakia" xfId="2095"/>
    <cellStyle name="Dziesietny [0]_Invoices2001Slovakia" xfId="2096"/>
    <cellStyle name="Dziesiętny [0]_Invoices2001Slovakia" xfId="2097"/>
    <cellStyle name="Dziesietny [0]_Invoices2001Slovakia 2" xfId="2098"/>
    <cellStyle name="Dziesiętny [0]_Invoices2001Slovakia 2" xfId="2099"/>
    <cellStyle name="Dziesietny [0]_Invoices2001Slovakia 3" xfId="2100"/>
    <cellStyle name="Dziesiętny [0]_Invoices2001Slovakia 3" xfId="2101"/>
    <cellStyle name="Dziesietny [0]_Invoices2001Slovakia 4" xfId="2102"/>
    <cellStyle name="Dziesiętny [0]_Invoices2001Slovakia 4" xfId="2103"/>
    <cellStyle name="Dziesietny [0]_Invoices2001Slovakia 5" xfId="2104"/>
    <cellStyle name="Dziesiętny [0]_Invoices2001Slovakia 5" xfId="2105"/>
    <cellStyle name="Dziesietny [0]_Invoices2001Slovakia 6" xfId="2106"/>
    <cellStyle name="Dziesiętny [0]_Invoices2001Slovakia 6" xfId="2107"/>
    <cellStyle name="Dziesietny [0]_Invoices2001Slovakia 7" xfId="2108"/>
    <cellStyle name="Dziesiętny [0]_Invoices2001Slovakia 7" xfId="2109"/>
    <cellStyle name="Dziesietny [0]_Invoices2001Slovakia_01_Nha so 1_Dien" xfId="2110"/>
    <cellStyle name="Dziesiętny [0]_Invoices2001Slovakia_01_Nha so 1_Dien" xfId="2111"/>
    <cellStyle name="Dziesietny [0]_Invoices2001Slovakia_05-12  KH trung han 2016-2020 - Liem Thinh edited" xfId="2112"/>
    <cellStyle name="Dziesiętny [0]_Invoices2001Slovakia_05-12  KH trung han 2016-2020 - Liem Thinh edited" xfId="2113"/>
    <cellStyle name="Dziesietny [0]_Invoices2001Slovakia_10_Nha so 10_Dien1" xfId="2114"/>
    <cellStyle name="Dziesiętny [0]_Invoices2001Slovakia_10_Nha so 10_Dien1" xfId="2115"/>
    <cellStyle name="Dziesietny [0]_Invoices2001Slovakia_Book1" xfId="2116"/>
    <cellStyle name="Dziesiętny [0]_Invoices2001Slovakia_Book1" xfId="2117"/>
    <cellStyle name="Dziesietny [0]_Invoices2001Slovakia_Book1_1" xfId="2118"/>
    <cellStyle name="Dziesiętny [0]_Invoices2001Slovakia_Book1_1" xfId="2119"/>
    <cellStyle name="Dziesietny [0]_Invoices2001Slovakia_Book1_1_Book1" xfId="2120"/>
    <cellStyle name="Dziesiętny [0]_Invoices2001Slovakia_Book1_1_Book1" xfId="2121"/>
    <cellStyle name="Dziesietny [0]_Invoices2001Slovakia_Book1_2" xfId="2122"/>
    <cellStyle name="Dziesiętny [0]_Invoices2001Slovakia_Book1_2" xfId="2123"/>
    <cellStyle name="Dziesietny [0]_Invoices2001Slovakia_Book1_Nhu cau von ung truoc 2011 Tha h Hoa + Nge An gui TW" xfId="2124"/>
    <cellStyle name="Dziesiętny [0]_Invoices2001Slovakia_Book1_Nhu cau von ung truoc 2011 Tha h Hoa + Nge An gui TW" xfId="2125"/>
    <cellStyle name="Dziesietny [0]_Invoices2001Slovakia_Book1_Tong hop Cac tuyen(9-1-06)" xfId="2126"/>
    <cellStyle name="Dziesiętny [0]_Invoices2001Slovakia_Book1_Tong hop Cac tuyen(9-1-06)" xfId="2127"/>
    <cellStyle name="Dziesietny [0]_Invoices2001Slovakia_Book1_ung truoc 2011 NSTW Thanh Hoa + Nge An gui Thu 12-5" xfId="2128"/>
    <cellStyle name="Dziesiętny [0]_Invoices2001Slovakia_Book1_ung truoc 2011 NSTW Thanh Hoa + Nge An gui Thu 12-5" xfId="2129"/>
    <cellStyle name="Dziesietny [0]_Invoices2001Slovakia_Copy of 05-12  KH trung han 2016-2020 - Liem Thinh edited (1)" xfId="2130"/>
    <cellStyle name="Dziesiętny [0]_Invoices2001Slovakia_Copy of 05-12  KH trung han 2016-2020 - Liem Thinh edited (1)" xfId="2131"/>
    <cellStyle name="Dziesietny [0]_Invoices2001Slovakia_d-uong+TDT" xfId="2132"/>
    <cellStyle name="Dziesiętny [0]_Invoices2001Slovakia_KH TPCP 2016-2020 (tong hop)" xfId="2133"/>
    <cellStyle name="Dziesietny [0]_Invoices2001Slovakia_Nha bao ve(28-7-05)" xfId="2134"/>
    <cellStyle name="Dziesiętny [0]_Invoices2001Slovakia_Nha bao ve(28-7-05)" xfId="2135"/>
    <cellStyle name="Dziesietny [0]_Invoices2001Slovakia_NHA de xe nguyen du" xfId="2136"/>
    <cellStyle name="Dziesiętny [0]_Invoices2001Slovakia_NHA de xe nguyen du" xfId="2137"/>
    <cellStyle name="Dziesietny [0]_Invoices2001Slovakia_Nhalamviec VTC(25-1-05)" xfId="2138"/>
    <cellStyle name="Dziesiętny [0]_Invoices2001Slovakia_Nhalamviec VTC(25-1-05)" xfId="2139"/>
    <cellStyle name="Dziesietny [0]_Invoices2001Slovakia_Nhu cau von ung truoc 2011 Tha h Hoa + Nge An gui TW" xfId="2140"/>
    <cellStyle name="Dziesiętny [0]_Invoices2001Slovakia_TDT KHANH HOA" xfId="2141"/>
    <cellStyle name="Dziesietny [0]_Invoices2001Slovakia_TDT KHANH HOA_Tong hop Cac tuyen(9-1-06)" xfId="2142"/>
    <cellStyle name="Dziesiętny [0]_Invoices2001Slovakia_TDT KHANH HOA_Tong hop Cac tuyen(9-1-06)" xfId="2143"/>
    <cellStyle name="Dziesietny [0]_Invoices2001Slovakia_TDT quangngai" xfId="2144"/>
    <cellStyle name="Dziesiętny [0]_Invoices2001Slovakia_TDT quangngai" xfId="2145"/>
    <cellStyle name="Dziesietny [0]_Invoices2001Slovakia_TMDT(10-5-06)" xfId="2146"/>
    <cellStyle name="Dziesietny_Invoices2001Slovakia" xfId="2147"/>
    <cellStyle name="Dziesiętny_Invoices2001Slovakia" xfId="2148"/>
    <cellStyle name="Dziesietny_Invoices2001Slovakia 2" xfId="2149"/>
    <cellStyle name="Dziesiętny_Invoices2001Slovakia 2" xfId="2150"/>
    <cellStyle name="Dziesietny_Invoices2001Slovakia 3" xfId="2151"/>
    <cellStyle name="Dziesiętny_Invoices2001Slovakia 3" xfId="2152"/>
    <cellStyle name="Dziesietny_Invoices2001Slovakia 4" xfId="2153"/>
    <cellStyle name="Dziesiętny_Invoices2001Slovakia 4" xfId="2154"/>
    <cellStyle name="Dziesietny_Invoices2001Slovakia 5" xfId="2155"/>
    <cellStyle name="Dziesiętny_Invoices2001Slovakia 5" xfId="2156"/>
    <cellStyle name="Dziesietny_Invoices2001Slovakia 6" xfId="2157"/>
    <cellStyle name="Dziesiętny_Invoices2001Slovakia 6" xfId="2158"/>
    <cellStyle name="Dziesietny_Invoices2001Slovakia 7" xfId="2159"/>
    <cellStyle name="Dziesiętny_Invoices2001Slovakia 7" xfId="2160"/>
    <cellStyle name="Dziesietny_Invoices2001Slovakia_01_Nha so 1_Dien" xfId="2161"/>
    <cellStyle name="Dziesiętny_Invoices2001Slovakia_01_Nha so 1_Dien" xfId="2162"/>
    <cellStyle name="Dziesietny_Invoices2001Slovakia_05-12  KH trung han 2016-2020 - Liem Thinh edited" xfId="2163"/>
    <cellStyle name="Dziesiętny_Invoices2001Slovakia_05-12  KH trung han 2016-2020 - Liem Thinh edited" xfId="2164"/>
    <cellStyle name="Dziesietny_Invoices2001Slovakia_10_Nha so 10_Dien1" xfId="2165"/>
    <cellStyle name="Dziesiętny_Invoices2001Slovakia_10_Nha so 10_Dien1" xfId="2166"/>
    <cellStyle name="Dziesietny_Invoices2001Slovakia_Book1" xfId="2167"/>
    <cellStyle name="Dziesiętny_Invoices2001Slovakia_Book1" xfId="2168"/>
    <cellStyle name="Dziesietny_Invoices2001Slovakia_Book1_1" xfId="2169"/>
    <cellStyle name="Dziesiętny_Invoices2001Slovakia_Book1_1" xfId="2170"/>
    <cellStyle name="Dziesietny_Invoices2001Slovakia_Book1_1_Book1" xfId="2171"/>
    <cellStyle name="Dziesiętny_Invoices2001Slovakia_Book1_1_Book1" xfId="2172"/>
    <cellStyle name="Dziesietny_Invoices2001Slovakia_Book1_2" xfId="2173"/>
    <cellStyle name="Dziesiętny_Invoices2001Slovakia_Book1_2" xfId="2174"/>
    <cellStyle name="Dziesietny_Invoices2001Slovakia_Book1_Nhu cau von ung truoc 2011 Tha h Hoa + Nge An gui TW" xfId="2175"/>
    <cellStyle name="Dziesiętny_Invoices2001Slovakia_Book1_Nhu cau von ung truoc 2011 Tha h Hoa + Nge An gui TW" xfId="2176"/>
    <cellStyle name="Dziesietny_Invoices2001Slovakia_Book1_Tong hop Cac tuyen(9-1-06)" xfId="2177"/>
    <cellStyle name="Dziesiętny_Invoices2001Slovakia_Book1_Tong hop Cac tuyen(9-1-06)" xfId="2178"/>
    <cellStyle name="Dziesietny_Invoices2001Slovakia_Book1_ung truoc 2011 NSTW Thanh Hoa + Nge An gui Thu 12-5" xfId="2179"/>
    <cellStyle name="Dziesiętny_Invoices2001Slovakia_Book1_ung truoc 2011 NSTW Thanh Hoa + Nge An gui Thu 12-5" xfId="2180"/>
    <cellStyle name="Dziesietny_Invoices2001Slovakia_Copy of 05-12  KH trung han 2016-2020 - Liem Thinh edited (1)" xfId="2181"/>
    <cellStyle name="Dziesiętny_Invoices2001Slovakia_Copy of 05-12  KH trung han 2016-2020 - Liem Thinh edited (1)" xfId="2182"/>
    <cellStyle name="Dziesietny_Invoices2001Slovakia_d-uong+TDT" xfId="2183"/>
    <cellStyle name="Dziesiętny_Invoices2001Slovakia_KH TPCP 2016-2020 (tong hop)" xfId="2184"/>
    <cellStyle name="Dziesietny_Invoices2001Slovakia_Nha bao ve(28-7-05)" xfId="2185"/>
    <cellStyle name="Dziesiętny_Invoices2001Slovakia_Nha bao ve(28-7-05)" xfId="2186"/>
    <cellStyle name="Dziesietny_Invoices2001Slovakia_NHA de xe nguyen du" xfId="2187"/>
    <cellStyle name="Dziesiętny_Invoices2001Slovakia_NHA de xe nguyen du" xfId="2188"/>
    <cellStyle name="Dziesietny_Invoices2001Slovakia_Nhalamviec VTC(25-1-05)" xfId="2189"/>
    <cellStyle name="Dziesiętny_Invoices2001Slovakia_Nhalamviec VTC(25-1-05)" xfId="2190"/>
    <cellStyle name="Dziesietny_Invoices2001Slovakia_Nhu cau von ung truoc 2011 Tha h Hoa + Nge An gui TW" xfId="2191"/>
    <cellStyle name="Dziesiętny_Invoices2001Slovakia_TDT KHANH HOA" xfId="2192"/>
    <cellStyle name="Dziesietny_Invoices2001Slovakia_TDT KHANH HOA_Tong hop Cac tuyen(9-1-06)" xfId="2193"/>
    <cellStyle name="Dziesiętny_Invoices2001Slovakia_TDT KHANH HOA_Tong hop Cac tuyen(9-1-06)" xfId="2194"/>
    <cellStyle name="Dziesietny_Invoices2001Slovakia_TDT quangngai" xfId="2195"/>
    <cellStyle name="Dziesiętny_Invoices2001Slovakia_TDT quangngai" xfId="2196"/>
    <cellStyle name="Dziesietny_Invoices2001Slovakia_TMDT(10-5-06)" xfId="2197"/>
    <cellStyle name="e" xfId="2198"/>
    <cellStyle name="Enter Currency (0)" xfId="2199"/>
    <cellStyle name="Enter Currency (0) 10" xfId="2200"/>
    <cellStyle name="Enter Currency (0) 11" xfId="2201"/>
    <cellStyle name="Enter Currency (0) 12" xfId="2202"/>
    <cellStyle name="Enter Currency (0) 13" xfId="2203"/>
    <cellStyle name="Enter Currency (0) 14" xfId="2204"/>
    <cellStyle name="Enter Currency (0) 15" xfId="2205"/>
    <cellStyle name="Enter Currency (0) 16" xfId="2206"/>
    <cellStyle name="Enter Currency (0) 2" xfId="2207"/>
    <cellStyle name="Enter Currency (0) 3" xfId="2208"/>
    <cellStyle name="Enter Currency (0) 4" xfId="2209"/>
    <cellStyle name="Enter Currency (0) 5" xfId="2210"/>
    <cellStyle name="Enter Currency (0) 6" xfId="2211"/>
    <cellStyle name="Enter Currency (0) 7" xfId="2212"/>
    <cellStyle name="Enter Currency (0) 8" xfId="2213"/>
    <cellStyle name="Enter Currency (0) 9" xfId="2214"/>
    <cellStyle name="Enter Currency (2)" xfId="2215"/>
    <cellStyle name="Enter Currency (2) 10" xfId="2216"/>
    <cellStyle name="Enter Currency (2) 11" xfId="2217"/>
    <cellStyle name="Enter Currency (2) 12" xfId="2218"/>
    <cellStyle name="Enter Currency (2) 13" xfId="2219"/>
    <cellStyle name="Enter Currency (2) 14" xfId="2220"/>
    <cellStyle name="Enter Currency (2) 15" xfId="2221"/>
    <cellStyle name="Enter Currency (2) 16" xfId="2222"/>
    <cellStyle name="Enter Currency (2) 2" xfId="2223"/>
    <cellStyle name="Enter Currency (2) 3" xfId="2224"/>
    <cellStyle name="Enter Currency (2) 4" xfId="2225"/>
    <cellStyle name="Enter Currency (2) 5" xfId="2226"/>
    <cellStyle name="Enter Currency (2) 6" xfId="2227"/>
    <cellStyle name="Enter Currency (2) 7" xfId="2228"/>
    <cellStyle name="Enter Currency (2) 8" xfId="2229"/>
    <cellStyle name="Enter Currency (2) 9" xfId="2230"/>
    <cellStyle name="Enter Units (0)" xfId="2231"/>
    <cellStyle name="Enter Units (0) 10" xfId="2232"/>
    <cellStyle name="Enter Units (0) 11" xfId="2233"/>
    <cellStyle name="Enter Units (0) 12" xfId="2234"/>
    <cellStyle name="Enter Units (0) 13" xfId="2235"/>
    <cellStyle name="Enter Units (0) 14" xfId="2236"/>
    <cellStyle name="Enter Units (0) 15" xfId="2237"/>
    <cellStyle name="Enter Units (0) 16" xfId="2238"/>
    <cellStyle name="Enter Units (0) 2" xfId="2239"/>
    <cellStyle name="Enter Units (0) 3" xfId="2240"/>
    <cellStyle name="Enter Units (0) 4" xfId="2241"/>
    <cellStyle name="Enter Units (0) 5" xfId="2242"/>
    <cellStyle name="Enter Units (0) 6" xfId="2243"/>
    <cellStyle name="Enter Units (0) 7" xfId="2244"/>
    <cellStyle name="Enter Units (0) 8" xfId="2245"/>
    <cellStyle name="Enter Units (0) 9" xfId="2246"/>
    <cellStyle name="Enter Units (1)" xfId="2247"/>
    <cellStyle name="Enter Units (1) 10" xfId="2248"/>
    <cellStyle name="Enter Units (1) 11" xfId="2249"/>
    <cellStyle name="Enter Units (1) 12" xfId="2250"/>
    <cellStyle name="Enter Units (1) 13" xfId="2251"/>
    <cellStyle name="Enter Units (1) 14" xfId="2252"/>
    <cellStyle name="Enter Units (1) 15" xfId="2253"/>
    <cellStyle name="Enter Units (1) 16" xfId="2254"/>
    <cellStyle name="Enter Units (1) 2" xfId="2255"/>
    <cellStyle name="Enter Units (1) 3" xfId="2256"/>
    <cellStyle name="Enter Units (1) 4" xfId="2257"/>
    <cellStyle name="Enter Units (1) 5" xfId="2258"/>
    <cellStyle name="Enter Units (1) 6" xfId="2259"/>
    <cellStyle name="Enter Units (1) 7" xfId="2260"/>
    <cellStyle name="Enter Units (1) 8" xfId="2261"/>
    <cellStyle name="Enter Units (1) 9" xfId="2262"/>
    <cellStyle name="Enter Units (2)" xfId="2263"/>
    <cellStyle name="Enter Units (2) 10" xfId="2264"/>
    <cellStyle name="Enter Units (2) 11" xfId="2265"/>
    <cellStyle name="Enter Units (2) 12" xfId="2266"/>
    <cellStyle name="Enter Units (2) 13" xfId="2267"/>
    <cellStyle name="Enter Units (2) 14" xfId="2268"/>
    <cellStyle name="Enter Units (2) 15" xfId="2269"/>
    <cellStyle name="Enter Units (2) 16" xfId="2270"/>
    <cellStyle name="Enter Units (2) 2" xfId="2271"/>
    <cellStyle name="Enter Units (2) 3" xfId="2272"/>
    <cellStyle name="Enter Units (2) 4" xfId="2273"/>
    <cellStyle name="Enter Units (2) 5" xfId="2274"/>
    <cellStyle name="Enter Units (2) 6" xfId="2275"/>
    <cellStyle name="Enter Units (2) 7" xfId="2276"/>
    <cellStyle name="Enter Units (2) 8" xfId="2277"/>
    <cellStyle name="Enter Units (2) 9" xfId="2278"/>
    <cellStyle name="Entered" xfId="2279"/>
    <cellStyle name="Euro" xfId="2280"/>
    <cellStyle name="Euro 10" xfId="2281"/>
    <cellStyle name="Euro 11" xfId="2282"/>
    <cellStyle name="Euro 12" xfId="2283"/>
    <cellStyle name="Euro 13" xfId="2284"/>
    <cellStyle name="Euro 14" xfId="2285"/>
    <cellStyle name="Euro 15" xfId="2286"/>
    <cellStyle name="Euro 16" xfId="2287"/>
    <cellStyle name="Euro 2" xfId="2288"/>
    <cellStyle name="Euro 3" xfId="2289"/>
    <cellStyle name="Euro 4" xfId="2290"/>
    <cellStyle name="Euro 5" xfId="2291"/>
    <cellStyle name="Euro 6" xfId="2292"/>
    <cellStyle name="Euro 7" xfId="2293"/>
    <cellStyle name="Euro 8" xfId="2294"/>
    <cellStyle name="Euro 9" xfId="2295"/>
    <cellStyle name="Excel Built-in Normal" xfId="2296"/>
    <cellStyle name="Explanatory Text 2" xfId="2297"/>
    <cellStyle name="f" xfId="2298"/>
    <cellStyle name="f_Danhmuc_Quyhoach2009" xfId="2299"/>
    <cellStyle name="f_Danhmuc_Quyhoach2009 2" xfId="2300"/>
    <cellStyle name="f_Danhmuc_Quyhoach2009 2 2" xfId="2301"/>
    <cellStyle name="Fixed" xfId="2302"/>
    <cellStyle name="Fixed 10" xfId="2303"/>
    <cellStyle name="Fixed 11" xfId="2304"/>
    <cellStyle name="Fixed 12" xfId="2305"/>
    <cellStyle name="Fixed 13" xfId="2306"/>
    <cellStyle name="Fixed 14" xfId="2307"/>
    <cellStyle name="Fixed 15" xfId="2308"/>
    <cellStyle name="Fixed 16" xfId="2309"/>
    <cellStyle name="Fixed 2" xfId="2310"/>
    <cellStyle name="Fixed 2 2" xfId="2311"/>
    <cellStyle name="Fixed 3" xfId="2312"/>
    <cellStyle name="Fixed 4" xfId="2313"/>
    <cellStyle name="Fixed 5" xfId="2314"/>
    <cellStyle name="Fixed 6" xfId="2315"/>
    <cellStyle name="Fixed 7" xfId="2316"/>
    <cellStyle name="Fixed 8" xfId="2317"/>
    <cellStyle name="Fixed 9" xfId="2318"/>
    <cellStyle name="Font Britannic16" xfId="2319"/>
    <cellStyle name="Font Britannic18" xfId="2320"/>
    <cellStyle name="Font CenturyCond 18" xfId="2321"/>
    <cellStyle name="Font Cond20" xfId="2322"/>
    <cellStyle name="Font LucidaSans16" xfId="2323"/>
    <cellStyle name="Font NewCenturyCond18" xfId="2324"/>
    <cellStyle name="Font Ottawa14" xfId="2325"/>
    <cellStyle name="Font Ottawa16" xfId="2326"/>
    <cellStyle name="gia" xfId="2327"/>
    <cellStyle name="GIA-MOI" xfId="4457"/>
    <cellStyle name="Good 2" xfId="2328"/>
    <cellStyle name="Grey" xfId="2329"/>
    <cellStyle name="Grey 10" xfId="2330"/>
    <cellStyle name="Grey 11" xfId="2331"/>
    <cellStyle name="Grey 12" xfId="2332"/>
    <cellStyle name="Grey 13" xfId="2333"/>
    <cellStyle name="Grey 14" xfId="2334"/>
    <cellStyle name="Grey 15" xfId="2335"/>
    <cellStyle name="Grey 16" xfId="2336"/>
    <cellStyle name="Grey 2" xfId="2337"/>
    <cellStyle name="Grey 3" xfId="2338"/>
    <cellStyle name="Grey 4" xfId="2339"/>
    <cellStyle name="Grey 5" xfId="2340"/>
    <cellStyle name="Grey 6" xfId="2341"/>
    <cellStyle name="Grey 7" xfId="2342"/>
    <cellStyle name="Grey 8" xfId="2343"/>
    <cellStyle name="Grey 9" xfId="2344"/>
    <cellStyle name="Grey_KH TPCP 2016-2020 (tong hop)" xfId="2345"/>
    <cellStyle name="Group" xfId="2346"/>
    <cellStyle name="H" xfId="2347"/>
    <cellStyle name="ha" xfId="2348"/>
    <cellStyle name="HAI" xfId="2349"/>
    <cellStyle name="Head 1" xfId="2350"/>
    <cellStyle name="HEADER" xfId="2351"/>
    <cellStyle name="HEADER 2" xfId="2352"/>
    <cellStyle name="Header1" xfId="2353"/>
    <cellStyle name="Header1 2" xfId="2354"/>
    <cellStyle name="Header2" xfId="2355"/>
    <cellStyle name="Header2 2" xfId="2356"/>
    <cellStyle name="Header2 2 2" xfId="4458"/>
    <cellStyle name="Header2 2 2 2" xfId="5208"/>
    <cellStyle name="Header2 2 3" xfId="5207"/>
    <cellStyle name="Header2 3" xfId="4459"/>
    <cellStyle name="Header2 3 2" xfId="5209"/>
    <cellStyle name="Header2 4" xfId="5206"/>
    <cellStyle name="Heading" xfId="2357"/>
    <cellStyle name="Heading 1 2" xfId="2358"/>
    <cellStyle name="Heading 2 2" xfId="2359"/>
    <cellStyle name="Heading 3 2" xfId="2360"/>
    <cellStyle name="Heading 4 2" xfId="2361"/>
    <cellStyle name="Heading No Underline" xfId="2362"/>
    <cellStyle name="Heading With Underline" xfId="2363"/>
    <cellStyle name="HEADING1" xfId="2364"/>
    <cellStyle name="HEADING2" xfId="2365"/>
    <cellStyle name="HEADINGS" xfId="2366"/>
    <cellStyle name="HEADINGSTOP" xfId="2367"/>
    <cellStyle name="headoption" xfId="2368"/>
    <cellStyle name="headoption 2" xfId="2369"/>
    <cellStyle name="headoption 2 2" xfId="5590"/>
    <cellStyle name="headoption 2 2 2" xfId="22405"/>
    <cellStyle name="headoption 2 3" xfId="20560"/>
    <cellStyle name="headoption 3" xfId="2370"/>
    <cellStyle name="headoption 3 2" xfId="5591"/>
    <cellStyle name="headoption 3 2 2" xfId="22406"/>
    <cellStyle name="headoption 3 3" xfId="20561"/>
    <cellStyle name="headoption 4" xfId="5589"/>
    <cellStyle name="headoption 4 2" xfId="22404"/>
    <cellStyle name="headoption 5" xfId="20559"/>
    <cellStyle name="Hoa-Scholl" xfId="2371"/>
    <cellStyle name="Hoa-Scholl 2" xfId="2372"/>
    <cellStyle name="Hoa-Scholl 2 2" xfId="5593"/>
    <cellStyle name="Hoa-Scholl 2 2 2" xfId="22408"/>
    <cellStyle name="Hoa-Scholl 2 3" xfId="20563"/>
    <cellStyle name="Hoa-Scholl 3" xfId="5592"/>
    <cellStyle name="Hoa-Scholl 3 2" xfId="22407"/>
    <cellStyle name="Hoa-Scholl 4" xfId="20562"/>
    <cellStyle name="HUY" xfId="2373"/>
    <cellStyle name="i phÝ kh¸c_B¶ng 2" xfId="2374"/>
    <cellStyle name="I.3" xfId="2375"/>
    <cellStyle name="i·0" xfId="2376"/>
    <cellStyle name="i·0 2" xfId="2377"/>
    <cellStyle name="ï-¾È»ê_BiÓu TB" xfId="2378"/>
    <cellStyle name="Input [yellow]" xfId="2379"/>
    <cellStyle name="Input [yellow] 10" xfId="2380"/>
    <cellStyle name="Input [yellow] 10 2" xfId="5595"/>
    <cellStyle name="Input [yellow] 10 2 2" xfId="22410"/>
    <cellStyle name="Input [yellow] 10 3" xfId="20565"/>
    <cellStyle name="Input [yellow] 11" xfId="2381"/>
    <cellStyle name="Input [yellow] 11 2" xfId="5596"/>
    <cellStyle name="Input [yellow] 11 2 2" xfId="22411"/>
    <cellStyle name="Input [yellow] 11 3" xfId="20566"/>
    <cellStyle name="Input [yellow] 12" xfId="2382"/>
    <cellStyle name="Input [yellow] 12 2" xfId="5597"/>
    <cellStyle name="Input [yellow] 12 2 2" xfId="22412"/>
    <cellStyle name="Input [yellow] 12 3" xfId="20567"/>
    <cellStyle name="Input [yellow] 13" xfId="2383"/>
    <cellStyle name="Input [yellow] 13 2" xfId="5598"/>
    <cellStyle name="Input [yellow] 13 2 2" xfId="22413"/>
    <cellStyle name="Input [yellow] 13 3" xfId="20568"/>
    <cellStyle name="Input [yellow] 14" xfId="2384"/>
    <cellStyle name="Input [yellow] 14 2" xfId="5599"/>
    <cellStyle name="Input [yellow] 14 2 2" xfId="22414"/>
    <cellStyle name="Input [yellow] 14 3" xfId="20569"/>
    <cellStyle name="Input [yellow] 15" xfId="2385"/>
    <cellStyle name="Input [yellow] 15 2" xfId="5600"/>
    <cellStyle name="Input [yellow] 15 2 2" xfId="22415"/>
    <cellStyle name="Input [yellow] 15 3" xfId="20570"/>
    <cellStyle name="Input [yellow] 16" xfId="2386"/>
    <cellStyle name="Input [yellow] 16 2" xfId="5601"/>
    <cellStyle name="Input [yellow] 16 2 2" xfId="22416"/>
    <cellStyle name="Input [yellow] 16 3" xfId="20571"/>
    <cellStyle name="Input [yellow] 17" xfId="5594"/>
    <cellStyle name="Input [yellow] 17 2" xfId="22409"/>
    <cellStyle name="Input [yellow] 18" xfId="20564"/>
    <cellStyle name="Input [yellow] 2" xfId="2387"/>
    <cellStyle name="Input [yellow] 2 2" xfId="2388"/>
    <cellStyle name="Input [yellow] 2 2 2" xfId="5603"/>
    <cellStyle name="Input [yellow] 2 2 2 2" xfId="22418"/>
    <cellStyle name="Input [yellow] 2 2 3" xfId="20573"/>
    <cellStyle name="Input [yellow] 2 3" xfId="5602"/>
    <cellStyle name="Input [yellow] 2 3 2" xfId="22417"/>
    <cellStyle name="Input [yellow] 2 4" xfId="20572"/>
    <cellStyle name="Input [yellow] 3" xfId="2389"/>
    <cellStyle name="Input [yellow] 3 2" xfId="5604"/>
    <cellStyle name="Input [yellow] 3 2 2" xfId="22419"/>
    <cellStyle name="Input [yellow] 3 3" xfId="20574"/>
    <cellStyle name="Input [yellow] 4" xfId="2390"/>
    <cellStyle name="Input [yellow] 4 2" xfId="5605"/>
    <cellStyle name="Input [yellow] 4 2 2" xfId="22420"/>
    <cellStyle name="Input [yellow] 4 3" xfId="20575"/>
    <cellStyle name="Input [yellow] 5" xfId="2391"/>
    <cellStyle name="Input [yellow] 5 2" xfId="5606"/>
    <cellStyle name="Input [yellow] 5 2 2" xfId="22421"/>
    <cellStyle name="Input [yellow] 5 3" xfId="20576"/>
    <cellStyle name="Input [yellow] 6" xfId="2392"/>
    <cellStyle name="Input [yellow] 6 2" xfId="5607"/>
    <cellStyle name="Input [yellow] 6 2 2" xfId="22422"/>
    <cellStyle name="Input [yellow] 6 3" xfId="20577"/>
    <cellStyle name="Input [yellow] 7" xfId="2393"/>
    <cellStyle name="Input [yellow] 7 2" xfId="5608"/>
    <cellStyle name="Input [yellow] 7 2 2" xfId="22423"/>
    <cellStyle name="Input [yellow] 7 3" xfId="20578"/>
    <cellStyle name="Input [yellow] 8" xfId="2394"/>
    <cellStyle name="Input [yellow] 8 2" xfId="5609"/>
    <cellStyle name="Input [yellow] 8 2 2" xfId="22424"/>
    <cellStyle name="Input [yellow] 8 3" xfId="20579"/>
    <cellStyle name="Input [yellow] 9" xfId="2395"/>
    <cellStyle name="Input [yellow] 9 2" xfId="5610"/>
    <cellStyle name="Input [yellow] 9 2 2" xfId="22425"/>
    <cellStyle name="Input [yellow] 9 3" xfId="20580"/>
    <cellStyle name="Input [yellow]_KH TPCP 2016-2020 (tong hop)" xfId="2396"/>
    <cellStyle name="Input 2" xfId="2397"/>
    <cellStyle name="Input 2 2" xfId="20581"/>
    <cellStyle name="Input 3" xfId="2398"/>
    <cellStyle name="Input 3 2" xfId="20582"/>
    <cellStyle name="Input 4" xfId="2399"/>
    <cellStyle name="Input 4 2" xfId="20583"/>
    <cellStyle name="Input 5" xfId="2400"/>
    <cellStyle name="Input 5 2" xfId="20584"/>
    <cellStyle name="Input 6" xfId="2401"/>
    <cellStyle name="Input 6 2" xfId="20585"/>
    <cellStyle name="Input 7" xfId="2402"/>
    <cellStyle name="Input 7 2" xfId="20586"/>
    <cellStyle name="k_TONG HOP KINH PHI" xfId="2403"/>
    <cellStyle name="k_TONG HOP KINH PHI_!1 1 bao cao giao KH ve HTCMT vung TNB   12-12-2011" xfId="2404"/>
    <cellStyle name="k_TONG HOP KINH PHI_Bieu4HTMT" xfId="2405"/>
    <cellStyle name="k_TONG HOP KINH PHI_Bieu4HTMT_!1 1 bao cao giao KH ve HTCMT vung TNB   12-12-2011" xfId="2406"/>
    <cellStyle name="k_TONG HOP KINH PHI_Bieu4HTMT_KH TPCP vung TNB (03-1-2012)" xfId="2407"/>
    <cellStyle name="k_TONG HOP KINH PHI_KH TPCP vung TNB (03-1-2012)" xfId="2408"/>
    <cellStyle name="k_ÿÿÿÿÿ" xfId="2409"/>
    <cellStyle name="k_ÿÿÿÿÿ_!1 1 bao cao giao KH ve HTCMT vung TNB   12-12-2011" xfId="2410"/>
    <cellStyle name="k_ÿÿÿÿÿ_1" xfId="2411"/>
    <cellStyle name="k_ÿÿÿÿÿ_2" xfId="2412"/>
    <cellStyle name="k_ÿÿÿÿÿ_2_!1 1 bao cao giao KH ve HTCMT vung TNB   12-12-2011" xfId="2413"/>
    <cellStyle name="k_ÿÿÿÿÿ_2_Bieu4HTMT" xfId="2414"/>
    <cellStyle name="k_ÿÿÿÿÿ_2_Bieu4HTMT_!1 1 bao cao giao KH ve HTCMT vung TNB   12-12-2011" xfId="2415"/>
    <cellStyle name="k_ÿÿÿÿÿ_2_Bieu4HTMT_KH TPCP vung TNB (03-1-2012)" xfId="2416"/>
    <cellStyle name="k_ÿÿÿÿÿ_2_KH TPCP vung TNB (03-1-2012)" xfId="2417"/>
    <cellStyle name="k_ÿÿÿÿÿ_Bieu4HTMT" xfId="2418"/>
    <cellStyle name="k_ÿÿÿÿÿ_Bieu4HTMT_!1 1 bao cao giao KH ve HTCMT vung TNB   12-12-2011" xfId="2419"/>
    <cellStyle name="k_ÿÿÿÿÿ_Bieu4HTMT_KH TPCP vung TNB (03-1-2012)" xfId="2420"/>
    <cellStyle name="k_ÿÿÿÿÿ_KH TPCP vung TNB (03-1-2012)" xfId="2421"/>
    <cellStyle name="kh¸c_Bang Chi tieu" xfId="2422"/>
    <cellStyle name="khanh" xfId="2423"/>
    <cellStyle name="khung" xfId="2424"/>
    <cellStyle name="khung 2" xfId="20587"/>
    <cellStyle name="KLBXUNG" xfId="4460"/>
    <cellStyle name="Ledger 17 x 11 in" xfId="2425"/>
    <cellStyle name="Ledger 17 x 11 in 2" xfId="4461"/>
    <cellStyle name="Ledger 17 x 11 in 2 2" xfId="4462"/>
    <cellStyle name="Ledger 17 x 11 in 3" xfId="4463"/>
    <cellStyle name="Ledger 17 x 11 in 4" xfId="4464"/>
    <cellStyle name="left" xfId="2426"/>
    <cellStyle name="Line" xfId="2427"/>
    <cellStyle name="Link Currency (0)" xfId="2428"/>
    <cellStyle name="Link Currency (0) 10" xfId="2429"/>
    <cellStyle name="Link Currency (0) 11" xfId="2430"/>
    <cellStyle name="Link Currency (0) 12" xfId="2431"/>
    <cellStyle name="Link Currency (0) 13" xfId="2432"/>
    <cellStyle name="Link Currency (0) 14" xfId="2433"/>
    <cellStyle name="Link Currency (0) 15" xfId="2434"/>
    <cellStyle name="Link Currency (0) 16" xfId="2435"/>
    <cellStyle name="Link Currency (0) 2" xfId="2436"/>
    <cellStyle name="Link Currency (0) 3" xfId="2437"/>
    <cellStyle name="Link Currency (0) 4" xfId="2438"/>
    <cellStyle name="Link Currency (0) 5" xfId="2439"/>
    <cellStyle name="Link Currency (0) 6" xfId="2440"/>
    <cellStyle name="Link Currency (0) 7" xfId="2441"/>
    <cellStyle name="Link Currency (0) 8" xfId="2442"/>
    <cellStyle name="Link Currency (0) 9" xfId="2443"/>
    <cellStyle name="Link Currency (2)" xfId="2444"/>
    <cellStyle name="Link Currency (2) 10" xfId="2445"/>
    <cellStyle name="Link Currency (2) 11" xfId="2446"/>
    <cellStyle name="Link Currency (2) 12" xfId="2447"/>
    <cellStyle name="Link Currency (2) 13" xfId="2448"/>
    <cellStyle name="Link Currency (2) 14" xfId="2449"/>
    <cellStyle name="Link Currency (2) 15" xfId="2450"/>
    <cellStyle name="Link Currency (2) 16" xfId="2451"/>
    <cellStyle name="Link Currency (2) 2" xfId="2452"/>
    <cellStyle name="Link Currency (2) 3" xfId="2453"/>
    <cellStyle name="Link Currency (2) 4" xfId="2454"/>
    <cellStyle name="Link Currency (2) 5" xfId="2455"/>
    <cellStyle name="Link Currency (2) 6" xfId="2456"/>
    <cellStyle name="Link Currency (2) 7" xfId="2457"/>
    <cellStyle name="Link Currency (2) 8" xfId="2458"/>
    <cellStyle name="Link Currency (2) 9" xfId="2459"/>
    <cellStyle name="Link Units (0)" xfId="2460"/>
    <cellStyle name="Link Units (0) 10" xfId="2461"/>
    <cellStyle name="Link Units (0) 11" xfId="2462"/>
    <cellStyle name="Link Units (0) 12" xfId="2463"/>
    <cellStyle name="Link Units (0) 13" xfId="2464"/>
    <cellStyle name="Link Units (0) 14" xfId="2465"/>
    <cellStyle name="Link Units (0) 15" xfId="2466"/>
    <cellStyle name="Link Units (0) 16" xfId="2467"/>
    <cellStyle name="Link Units (0) 2" xfId="2468"/>
    <cellStyle name="Link Units (0) 3" xfId="2469"/>
    <cellStyle name="Link Units (0) 4" xfId="2470"/>
    <cellStyle name="Link Units (0) 5" xfId="2471"/>
    <cellStyle name="Link Units (0) 6" xfId="2472"/>
    <cellStyle name="Link Units (0) 7" xfId="2473"/>
    <cellStyle name="Link Units (0) 8" xfId="2474"/>
    <cellStyle name="Link Units (0) 9" xfId="2475"/>
    <cellStyle name="Link Units (1)" xfId="2476"/>
    <cellStyle name="Link Units (1) 10" xfId="2477"/>
    <cellStyle name="Link Units (1) 11" xfId="2478"/>
    <cellStyle name="Link Units (1) 12" xfId="2479"/>
    <cellStyle name="Link Units (1) 13" xfId="2480"/>
    <cellStyle name="Link Units (1) 14" xfId="2481"/>
    <cellStyle name="Link Units (1) 15" xfId="2482"/>
    <cellStyle name="Link Units (1) 16" xfId="2483"/>
    <cellStyle name="Link Units (1) 2" xfId="2484"/>
    <cellStyle name="Link Units (1) 3" xfId="2485"/>
    <cellStyle name="Link Units (1) 4" xfId="2486"/>
    <cellStyle name="Link Units (1) 5" xfId="2487"/>
    <cellStyle name="Link Units (1) 6" xfId="2488"/>
    <cellStyle name="Link Units (1) 7" xfId="2489"/>
    <cellStyle name="Link Units (1) 8" xfId="2490"/>
    <cellStyle name="Link Units (1) 9" xfId="2491"/>
    <cellStyle name="Link Units (2)" xfId="2492"/>
    <cellStyle name="Link Units (2) 10" xfId="2493"/>
    <cellStyle name="Link Units (2) 11" xfId="2494"/>
    <cellStyle name="Link Units (2) 12" xfId="2495"/>
    <cellStyle name="Link Units (2) 13" xfId="2496"/>
    <cellStyle name="Link Units (2) 14" xfId="2497"/>
    <cellStyle name="Link Units (2) 15" xfId="2498"/>
    <cellStyle name="Link Units (2) 16" xfId="2499"/>
    <cellStyle name="Link Units (2) 2" xfId="2500"/>
    <cellStyle name="Link Units (2) 3" xfId="2501"/>
    <cellStyle name="Link Units (2) 4" xfId="2502"/>
    <cellStyle name="Link Units (2) 5" xfId="2503"/>
    <cellStyle name="Link Units (2) 6" xfId="2504"/>
    <cellStyle name="Link Units (2) 7" xfId="2505"/>
    <cellStyle name="Link Units (2) 8" xfId="2506"/>
    <cellStyle name="Link Units (2) 9" xfId="2507"/>
    <cellStyle name="Linked Cell 2" xfId="2508"/>
    <cellStyle name="Loai CBDT" xfId="2509"/>
    <cellStyle name="Loai CT" xfId="2510"/>
    <cellStyle name="Loai GD" xfId="2511"/>
    <cellStyle name="MAU" xfId="2512"/>
    <cellStyle name="MAU 2" xfId="2513"/>
    <cellStyle name="Migliaia (0)_CALPREZZ" xfId="4465"/>
    <cellStyle name="Migliaia_ PESO ELETTR." xfId="4466"/>
    <cellStyle name="Millares [0]_Well Timing" xfId="2514"/>
    <cellStyle name="Millares_Well Timing" xfId="2515"/>
    <cellStyle name="Milliers [0]_      " xfId="2516"/>
    <cellStyle name="Milliers_      " xfId="2517"/>
    <cellStyle name="Model" xfId="2518"/>
    <cellStyle name="Model 2" xfId="2519"/>
    <cellStyle name="moi" xfId="2520"/>
    <cellStyle name="moi 2" xfId="2521"/>
    <cellStyle name="moi 3" xfId="2522"/>
    <cellStyle name="Moneda [0]_Well Timing" xfId="2523"/>
    <cellStyle name="Moneda_Well Timing" xfId="2524"/>
    <cellStyle name="Monétaire [0]_      " xfId="2525"/>
    <cellStyle name="Monétaire_      " xfId="2526"/>
    <cellStyle name="n" xfId="2527"/>
    <cellStyle name="n_Book1_Bieu du thao QD von ho tro co MT 3 2" xfId="4467"/>
    <cellStyle name="Neutral 2" xfId="2528"/>
    <cellStyle name="New" xfId="2529"/>
    <cellStyle name="New 2" xfId="5611"/>
    <cellStyle name="New 2 2" xfId="22426"/>
    <cellStyle name="New 3" xfId="20588"/>
    <cellStyle name="New Times Roman" xfId="2530"/>
    <cellStyle name="nga" xfId="2531"/>
    <cellStyle name="nga 2" xfId="20589"/>
    <cellStyle name="no dec" xfId="2532"/>
    <cellStyle name="no dec 2" xfId="2533"/>
    <cellStyle name="no dec 2 2" xfId="2534"/>
    <cellStyle name="ÑONVÒ" xfId="2535"/>
    <cellStyle name="ÑONVÒ 2" xfId="2536"/>
    <cellStyle name="ÑONVÒ 2 2" xfId="5613"/>
    <cellStyle name="ÑONVÒ 2 2 2" xfId="22428"/>
    <cellStyle name="ÑONVÒ 2 3" xfId="20591"/>
    <cellStyle name="ÑONVÒ 3" xfId="5612"/>
    <cellStyle name="ÑONVÒ 3 2" xfId="22427"/>
    <cellStyle name="ÑONVÒ 4" xfId="20590"/>
    <cellStyle name="Normal" xfId="0" builtinId="0"/>
    <cellStyle name="Normal - Style1" xfId="2537"/>
    <cellStyle name="Normal - Style1 2" xfId="2538"/>
    <cellStyle name="Normal - Style1 2 2" xfId="4468"/>
    <cellStyle name="Normal - Style1 3" xfId="2539"/>
    <cellStyle name="Normal - Style1 4" xfId="5210"/>
    <cellStyle name="Normal - Style1_KH TPCP 2016-2020 (tong hop)" xfId="2540"/>
    <cellStyle name="Normal - 유형1" xfId="2541"/>
    <cellStyle name="Normal 10" xfId="2542"/>
    <cellStyle name="Normal 10 10" xfId="20592"/>
    <cellStyle name="Normal 10 2" xfId="2543"/>
    <cellStyle name="Normal 10 2 10" xfId="5634"/>
    <cellStyle name="Normal 10 2 2" xfId="4469"/>
    <cellStyle name="Normal 10 2 24" xfId="4254"/>
    <cellStyle name="Normal 10 2 24 2" xfId="21421"/>
    <cellStyle name="Normal 10 2 28" xfId="4470"/>
    <cellStyle name="Normal 10 2 28 2" xfId="21474"/>
    <cellStyle name="Normal 10 2 3" xfId="20517"/>
    <cellStyle name="Normal 10 2 3 2" xfId="36168"/>
    <cellStyle name="Normal 10 2 4" xfId="4255"/>
    <cellStyle name="Normal 10 2 5" xfId="20593"/>
    <cellStyle name="Normal 10 3" xfId="2544"/>
    <cellStyle name="Normal 10 3 2" xfId="2545"/>
    <cellStyle name="Normal 10 3 3" xfId="4471"/>
    <cellStyle name="Normal 10 3 3 2" xfId="4472"/>
    <cellStyle name="Normal 10 3 3 3" xfId="21475"/>
    <cellStyle name="Normal 10 4" xfId="2546"/>
    <cellStyle name="Normal 10 5" xfId="2547"/>
    <cellStyle name="Normal 10 6" xfId="2548"/>
    <cellStyle name="Normal 10 6 2" xfId="5635"/>
    <cellStyle name="Normal 10 7" xfId="4473"/>
    <cellStyle name="Normal 10 7 2" xfId="4474"/>
    <cellStyle name="Normal 10 7 3" xfId="4475"/>
    <cellStyle name="Normal 10 7 3 2" xfId="4476"/>
    <cellStyle name="Normal 10 7 3 2 2" xfId="4477"/>
    <cellStyle name="Normal 10 7 3 2 2 2" xfId="21478"/>
    <cellStyle name="Normal 10 7 3 2 3" xfId="21477"/>
    <cellStyle name="Normal 10 7 3 3" xfId="4478"/>
    <cellStyle name="Normal 10 7 3 3 2" xfId="21479"/>
    <cellStyle name="Normal 10 7 3 4" xfId="21476"/>
    <cellStyle name="Normal 10 7 4" xfId="4479"/>
    <cellStyle name="Normal 10 7 4 2" xfId="4480"/>
    <cellStyle name="Normal 10 7 4 2 2" xfId="21481"/>
    <cellStyle name="Normal 10 7 4 3" xfId="21480"/>
    <cellStyle name="Normal 10 8" xfId="4481"/>
    <cellStyle name="Normal 10 9" xfId="4482"/>
    <cellStyle name="Normal 10_05-12  KH trung han 2016-2020 - Liem Thinh edited" xfId="2549"/>
    <cellStyle name="Normal 100" xfId="4483"/>
    <cellStyle name="Normal 11" xfId="2550"/>
    <cellStyle name="Normal 11 2" xfId="2551"/>
    <cellStyle name="Normal 11 2 2" xfId="2552"/>
    <cellStyle name="Normal 11 3" xfId="2553"/>
    <cellStyle name="Normal 11 3 2" xfId="2554"/>
    <cellStyle name="Normal 11 3 2 2" xfId="4484"/>
    <cellStyle name="Normal 11 3 2 2 2" xfId="4485"/>
    <cellStyle name="Normal 11 3 2 2 2 2" xfId="21483"/>
    <cellStyle name="Normal 11 3 2 2 3" xfId="21482"/>
    <cellStyle name="Normal 11 3 2 3" xfId="4486"/>
    <cellStyle name="Normal 11 3 2 3 2" xfId="21484"/>
    <cellStyle name="Normal 11 3 2 4" xfId="20595"/>
    <cellStyle name="Normal 11 3 3" xfId="2555"/>
    <cellStyle name="Normal 11 3 3 2" xfId="4487"/>
    <cellStyle name="Normal 11 3 3 2 2" xfId="4488"/>
    <cellStyle name="Normal 11 3 3 2 2 2" xfId="4489"/>
    <cellStyle name="Normal 11 3 3 2 2 2 2" xfId="21487"/>
    <cellStyle name="Normal 11 3 3 2 2 3" xfId="21486"/>
    <cellStyle name="Normal 11 3 3 2 3" xfId="4490"/>
    <cellStyle name="Normal 11 3 3 2 3 2" xfId="21488"/>
    <cellStyle name="Normal 11 3 3 2 4" xfId="21485"/>
    <cellStyle name="Normal 11 3 3 3" xfId="4491"/>
    <cellStyle name="Normal 11 3 3 3 2" xfId="4492"/>
    <cellStyle name="Normal 11 3 3 3 2 2" xfId="21490"/>
    <cellStyle name="Normal 11 3 3 3 3" xfId="21489"/>
    <cellStyle name="Normal 11 3 3 4" xfId="4493"/>
    <cellStyle name="Normal 11 3 3 4 2" xfId="21491"/>
    <cellStyle name="Normal 11 3 3 5" xfId="20596"/>
    <cellStyle name="Normal 11 3 4" xfId="2556"/>
    <cellStyle name="Normal 11 3 4 2" xfId="4494"/>
    <cellStyle name="Normal 11 3 4 2 2" xfId="4495"/>
    <cellStyle name="Normal 11 3 4 2 2 2" xfId="4496"/>
    <cellStyle name="Normal 11 3 4 2 2 2 2" xfId="4497"/>
    <cellStyle name="Normal 11 3 4 2 2 2 2 2" xfId="4498"/>
    <cellStyle name="Normal 11 3 4 2 2 2 2 2 2" xfId="21496"/>
    <cellStyle name="Normal 11 3 4 2 2 2 2 3" xfId="21495"/>
    <cellStyle name="Normal 11 3 4 2 2 2 3" xfId="4499"/>
    <cellStyle name="Normal 11 3 4 2 2 2 3 2" xfId="21497"/>
    <cellStyle name="Normal 11 3 4 2 2 2 4" xfId="21494"/>
    <cellStyle name="Normal 11 3 4 2 2 3" xfId="4500"/>
    <cellStyle name="Normal 11 3 4 2 2 3 2" xfId="4501"/>
    <cellStyle name="Normal 11 3 4 2 2 3 2 2" xfId="21499"/>
    <cellStyle name="Normal 11 3 4 2 2 3 3" xfId="21498"/>
    <cellStyle name="Normal 11 3 4 2 2 4" xfId="4502"/>
    <cellStyle name="Normal 11 3 4 2 2 4 2" xfId="21500"/>
    <cellStyle name="Normal 11 3 4 2 2 5" xfId="21493"/>
    <cellStyle name="Normal 11 3 4 2 3" xfId="4503"/>
    <cellStyle name="Normal 11 3 4 2 3 2" xfId="4504"/>
    <cellStyle name="Normal 11 3 4 2 3 2 2" xfId="4505"/>
    <cellStyle name="Normal 11 3 4 2 3 2 2 2" xfId="21503"/>
    <cellStyle name="Normal 11 3 4 2 3 2 3" xfId="21502"/>
    <cellStyle name="Normal 11 3 4 2 3 3" xfId="4506"/>
    <cellStyle name="Normal 11 3 4 2 3 3 2" xfId="21504"/>
    <cellStyle name="Normal 11 3 4 2 3 4" xfId="21501"/>
    <cellStyle name="Normal 11 3 4 2 4" xfId="4507"/>
    <cellStyle name="Normal 11 3 4 2 4 2" xfId="4508"/>
    <cellStyle name="Normal 11 3 4 2 4 2 2" xfId="21506"/>
    <cellStyle name="Normal 11 3 4 2 4 3" xfId="21505"/>
    <cellStyle name="Normal 11 3 4 2 5" xfId="4509"/>
    <cellStyle name="Normal 11 3 4 2 5 2" xfId="21507"/>
    <cellStyle name="Normal 11 3 4 2 6" xfId="21492"/>
    <cellStyle name="Normal 11 3 4 3" xfId="4510"/>
    <cellStyle name="Normal 11 3 4 3 2" xfId="4511"/>
    <cellStyle name="Normal 11 3 4 3 2 2" xfId="4512"/>
    <cellStyle name="Normal 11 3 4 3 2 2 2" xfId="4513"/>
    <cellStyle name="Normal 11 3 4 3 2 2 2 2" xfId="4514"/>
    <cellStyle name="Normal 11 3 4 3 2 2 2 2 2" xfId="21512"/>
    <cellStyle name="Normal 11 3 4 3 2 2 2 3" xfId="21511"/>
    <cellStyle name="Normal 11 3 4 3 2 2 3" xfId="4515"/>
    <cellStyle name="Normal 11 3 4 3 2 2 3 2" xfId="21513"/>
    <cellStyle name="Normal 11 3 4 3 2 2 4" xfId="21510"/>
    <cellStyle name="Normal 11 3 4 3 2 3" xfId="4516"/>
    <cellStyle name="Normal 11 3 4 3 2 3 2" xfId="4517"/>
    <cellStyle name="Normal 11 3 4 3 2 3 2 2" xfId="21515"/>
    <cellStyle name="Normal 11 3 4 3 2 3 3" xfId="21514"/>
    <cellStyle name="Normal 11 3 4 3 2 4" xfId="4518"/>
    <cellStyle name="Normal 11 3 4 3 2 4 2" xfId="21516"/>
    <cellStyle name="Normal 11 3 4 3 2 5" xfId="21509"/>
    <cellStyle name="Normal 11 3 4 3 3" xfId="4519"/>
    <cellStyle name="Normal 11 3 4 3 3 2" xfId="4520"/>
    <cellStyle name="Normal 11 3 4 3 3 2 2" xfId="4521"/>
    <cellStyle name="Normal 11 3 4 3 3 2 2 2" xfId="21519"/>
    <cellStyle name="Normal 11 3 4 3 3 2 3" xfId="21518"/>
    <cellStyle name="Normal 11 3 4 3 3 3" xfId="4522"/>
    <cellStyle name="Normal 11 3 4 3 3 3 2" xfId="21520"/>
    <cellStyle name="Normal 11 3 4 3 3 4" xfId="21517"/>
    <cellStyle name="Normal 11 3 4 3 4" xfId="4523"/>
    <cellStyle name="Normal 11 3 4 3 4 2" xfId="4524"/>
    <cellStyle name="Normal 11 3 4 3 4 2 2" xfId="21522"/>
    <cellStyle name="Normal 11 3 4 3 4 3" xfId="21521"/>
    <cellStyle name="Normal 11 3 4 3 5" xfId="4525"/>
    <cellStyle name="Normal 11 3 4 3 5 2" xfId="21523"/>
    <cellStyle name="Normal 11 3 4 3 6" xfId="21508"/>
    <cellStyle name="Normal 11 3 4 4" xfId="4526"/>
    <cellStyle name="Normal 11 3 4 4 2" xfId="4527"/>
    <cellStyle name="Normal 11 3 4 4 2 2" xfId="4528"/>
    <cellStyle name="Normal 11 3 4 4 2 2 2" xfId="21526"/>
    <cellStyle name="Normal 11 3 4 4 2 3" xfId="21525"/>
    <cellStyle name="Normal 11 3 4 4 3" xfId="4529"/>
    <cellStyle name="Normal 11 3 4 4 3 2" xfId="21527"/>
    <cellStyle name="Normal 11 3 4 4 4" xfId="21524"/>
    <cellStyle name="Normal 11 3 4 5" xfId="4530"/>
    <cellStyle name="Normal 11 3 4 5 2" xfId="4531"/>
    <cellStyle name="Normal 11 3 4 5 2 2" xfId="21529"/>
    <cellStyle name="Normal 11 3 4 5 3" xfId="21528"/>
    <cellStyle name="Normal 11 3 4 6" xfId="4532"/>
    <cellStyle name="Normal 11 3 4 6 2" xfId="4533"/>
    <cellStyle name="Normal 11 3 4 6 2 2" xfId="21531"/>
    <cellStyle name="Normal 11 3 4 6 3" xfId="21530"/>
    <cellStyle name="Normal 11 3 4 7" xfId="4534"/>
    <cellStyle name="Normal 11 3 4 7 2" xfId="21532"/>
    <cellStyle name="Normal 11 3 4 8" xfId="20597"/>
    <cellStyle name="Normal 11 3 5" xfId="4535"/>
    <cellStyle name="Normal 11 3 5 2" xfId="4536"/>
    <cellStyle name="Normal 11 3 5 2 2" xfId="21534"/>
    <cellStyle name="Normal 11 3 5 3" xfId="21533"/>
    <cellStyle name="Normal 11 3 6" xfId="4537"/>
    <cellStyle name="Normal 11 3 6 2" xfId="21535"/>
    <cellStyle name="Normal 11 3 7" xfId="20594"/>
    <cellStyle name="Normal 11 4" xfId="5211"/>
    <cellStyle name="Normal 12" xfId="2557"/>
    <cellStyle name="Normal 12 2" xfId="2558"/>
    <cellStyle name="Normal 12 3" xfId="2559"/>
    <cellStyle name="Normal 12 4" xfId="5212"/>
    <cellStyle name="Normal 13" xfId="2560"/>
    <cellStyle name="Normal 13 2" xfId="2561"/>
    <cellStyle name="Normal 13 3" xfId="4538"/>
    <cellStyle name="Normal 13 4" xfId="5213"/>
    <cellStyle name="Normal 14" xfId="2562"/>
    <cellStyle name="Normal 14 2" xfId="2563"/>
    <cellStyle name="Normal 14 3" xfId="2564"/>
    <cellStyle name="Normal 14 4" xfId="5214"/>
    <cellStyle name="Normal 15" xfId="2565"/>
    <cellStyle name="Normal 15 2" xfId="2566"/>
    <cellStyle name="Normal 15 3" xfId="2567"/>
    <cellStyle name="Normal 15 4" xfId="4539"/>
    <cellStyle name="Normal 15 4 2" xfId="21536"/>
    <cellStyle name="Normal 15 5" xfId="5215"/>
    <cellStyle name="Normal 16" xfId="2568"/>
    <cellStyle name="Normal 16 2" xfId="2569"/>
    <cellStyle name="Normal 16 2 2" xfId="2570"/>
    <cellStyle name="Normal 16 2 2 2" xfId="2571"/>
    <cellStyle name="Normal 16 2 2 2 2" xfId="4540"/>
    <cellStyle name="Normal 16 2 2 2 2 2" xfId="4541"/>
    <cellStyle name="Normal 16 2 2 2 2 2 2" xfId="21538"/>
    <cellStyle name="Normal 16 2 2 2 2 3" xfId="21537"/>
    <cellStyle name="Normal 16 2 2 2 3" xfId="4542"/>
    <cellStyle name="Normal 16 2 2 2 3 2" xfId="21539"/>
    <cellStyle name="Normal 16 2 2 2 4" xfId="20599"/>
    <cellStyle name="Normal 16 2 2 3" xfId="4543"/>
    <cellStyle name="Normal 16 2 2 4" xfId="4544"/>
    <cellStyle name="Normal 16 2 2 4 2" xfId="4545"/>
    <cellStyle name="Normal 16 2 2 4 2 2" xfId="21541"/>
    <cellStyle name="Normal 16 2 2 4 3" xfId="21540"/>
    <cellStyle name="Normal 16 2 2 5" xfId="4546"/>
    <cellStyle name="Normal 16 2 2 5 2" xfId="21542"/>
    <cellStyle name="Normal 16 2 2 6" xfId="20598"/>
    <cellStyle name="Normal 16 2 3" xfId="2572"/>
    <cellStyle name="Normal 16 2 3 2" xfId="2573"/>
    <cellStyle name="Normal 16 2 3 2 2" xfId="4547"/>
    <cellStyle name="Normal 16 2 3 2 2 2" xfId="4548"/>
    <cellStyle name="Normal 16 2 3 2 2 2 2" xfId="21544"/>
    <cellStyle name="Normal 16 2 3 2 2 3" xfId="21543"/>
    <cellStyle name="Normal 16 2 3 2 3" xfId="4549"/>
    <cellStyle name="Normal 16 2 3 2 3 2" xfId="21545"/>
    <cellStyle name="Normal 16 2 3 2 4" xfId="20601"/>
    <cellStyle name="Normal 16 2 3 3" xfId="4550"/>
    <cellStyle name="Normal 16 2 3 3 2" xfId="4551"/>
    <cellStyle name="Normal 16 2 3 3 2 2" xfId="21547"/>
    <cellStyle name="Normal 16 2 3 3 3" xfId="21546"/>
    <cellStyle name="Normal 16 2 3 4" xfId="4552"/>
    <cellStyle name="Normal 16 2 3 4 2" xfId="21548"/>
    <cellStyle name="Normal 16 2 3 5" xfId="20600"/>
    <cellStyle name="Normal 16 2 4" xfId="2574"/>
    <cellStyle name="Normal 16 3" xfId="2575"/>
    <cellStyle name="Normal 16 4" xfId="2576"/>
    <cellStyle name="Normal 16 4 2" xfId="2577"/>
    <cellStyle name="Normal 16 4 2 2" xfId="4553"/>
    <cellStyle name="Normal 16 4 2 2 2" xfId="4554"/>
    <cellStyle name="Normal 16 4 2 2 2 2" xfId="21550"/>
    <cellStyle name="Normal 16 4 2 2 3" xfId="21549"/>
    <cellStyle name="Normal 16 4 2 3" xfId="4555"/>
    <cellStyle name="Normal 16 4 2 3 2" xfId="21551"/>
    <cellStyle name="Normal 16 4 2 4" xfId="20603"/>
    <cellStyle name="Normal 16 4 3" xfId="4556"/>
    <cellStyle name="Normal 16 4 3 2" xfId="4557"/>
    <cellStyle name="Normal 16 4 3 2 2" xfId="21553"/>
    <cellStyle name="Normal 16 4 3 3" xfId="21552"/>
    <cellStyle name="Normal 16 4 4" xfId="4558"/>
    <cellStyle name="Normal 16 4 4 2" xfId="21554"/>
    <cellStyle name="Normal 16 4 5" xfId="20602"/>
    <cellStyle name="Normal 16 5" xfId="2578"/>
    <cellStyle name="Normal 16 5 2" xfId="2579"/>
    <cellStyle name="Normal 16 5 2 2" xfId="4559"/>
    <cellStyle name="Normal 16 5 2 2 2" xfId="4560"/>
    <cellStyle name="Normal 16 5 2 2 2 2" xfId="21556"/>
    <cellStyle name="Normal 16 5 2 2 3" xfId="21555"/>
    <cellStyle name="Normal 16 5 2 3" xfId="4561"/>
    <cellStyle name="Normal 16 5 2 3 2" xfId="21557"/>
    <cellStyle name="Normal 16 5 2 4" xfId="20605"/>
    <cellStyle name="Normal 16 5 3" xfId="4562"/>
    <cellStyle name="Normal 16 5 3 2" xfId="4563"/>
    <cellStyle name="Normal 16 5 3 2 2" xfId="21559"/>
    <cellStyle name="Normal 16 5 3 3" xfId="21558"/>
    <cellStyle name="Normal 16 5 4" xfId="4564"/>
    <cellStyle name="Normal 16 5 4 2" xfId="21560"/>
    <cellStyle name="Normal 16 5 5" xfId="20604"/>
    <cellStyle name="Normal 16 6" xfId="5180"/>
    <cellStyle name="Normal 16 6 2" xfId="22022"/>
    <cellStyle name="Normal 17" xfId="2580"/>
    <cellStyle name="Normal 17 2" xfId="2581"/>
    <cellStyle name="Normal 17 3 2" xfId="2582"/>
    <cellStyle name="Normal 17 3 2 2" xfId="2583"/>
    <cellStyle name="Normal 17 3 2 2 2" xfId="2584"/>
    <cellStyle name="Normal 17 3 2 2 2 2" xfId="4565"/>
    <cellStyle name="Normal 17 3 2 2 2 2 2" xfId="4566"/>
    <cellStyle name="Normal 17 3 2 2 2 2 2 2" xfId="21562"/>
    <cellStyle name="Normal 17 3 2 2 2 2 3" xfId="21561"/>
    <cellStyle name="Normal 17 3 2 2 2 3" xfId="4567"/>
    <cellStyle name="Normal 17 3 2 2 2 3 2" xfId="21563"/>
    <cellStyle name="Normal 17 3 2 2 2 4" xfId="20608"/>
    <cellStyle name="Normal 17 3 2 2 3" xfId="4568"/>
    <cellStyle name="Normal 17 3 2 2 3 2" xfId="4569"/>
    <cellStyle name="Normal 17 3 2 2 3 2 2" xfId="21565"/>
    <cellStyle name="Normal 17 3 2 2 3 3" xfId="21564"/>
    <cellStyle name="Normal 17 3 2 2 4" xfId="4570"/>
    <cellStyle name="Normal 17 3 2 2 4 2" xfId="21566"/>
    <cellStyle name="Normal 17 3 2 2 5" xfId="20607"/>
    <cellStyle name="Normal 17 3 2 3" xfId="2585"/>
    <cellStyle name="Normal 17 3 2 3 2" xfId="2586"/>
    <cellStyle name="Normal 17 3 2 3 2 2" xfId="4571"/>
    <cellStyle name="Normal 17 3 2 3 2 2 2" xfId="4572"/>
    <cellStyle name="Normal 17 3 2 3 2 2 2 2" xfId="21568"/>
    <cellStyle name="Normal 17 3 2 3 2 2 3" xfId="21567"/>
    <cellStyle name="Normal 17 3 2 3 2 3" xfId="4573"/>
    <cellStyle name="Normal 17 3 2 3 2 3 2" xfId="21569"/>
    <cellStyle name="Normal 17 3 2 3 2 4" xfId="20610"/>
    <cellStyle name="Normal 17 3 2 3 3" xfId="4574"/>
    <cellStyle name="Normal 17 3 2 3 3 2" xfId="4575"/>
    <cellStyle name="Normal 17 3 2 3 3 2 2" xfId="21571"/>
    <cellStyle name="Normal 17 3 2 3 3 3" xfId="21570"/>
    <cellStyle name="Normal 17 3 2 3 4" xfId="4576"/>
    <cellStyle name="Normal 17 3 2 3 4 2" xfId="21572"/>
    <cellStyle name="Normal 17 3 2 3 5" xfId="20609"/>
    <cellStyle name="Normal 17 3 2 4" xfId="2587"/>
    <cellStyle name="Normal 17 3 2 4 2" xfId="4577"/>
    <cellStyle name="Normal 17 3 2 4 2 2" xfId="4578"/>
    <cellStyle name="Normal 17 3 2 4 2 2 2" xfId="21574"/>
    <cellStyle name="Normal 17 3 2 4 2 3" xfId="21573"/>
    <cellStyle name="Normal 17 3 2 4 3" xfId="4579"/>
    <cellStyle name="Normal 17 3 2 4 3 2" xfId="21575"/>
    <cellStyle name="Normal 17 3 2 4 4" xfId="20611"/>
    <cellStyle name="Normal 17 3 2 5" xfId="4580"/>
    <cellStyle name="Normal 17 3 2 5 2" xfId="4581"/>
    <cellStyle name="Normal 17 3 2 5 2 2" xfId="21577"/>
    <cellStyle name="Normal 17 3 2 5 3" xfId="21576"/>
    <cellStyle name="Normal 17 3 2 6" xfId="4582"/>
    <cellStyle name="Normal 17 3 2 6 2" xfId="21578"/>
    <cellStyle name="Normal 17 3 2 7" xfId="20606"/>
    <cellStyle name="Normal 18" xfId="2588"/>
    <cellStyle name="Normal 18 2" xfId="2589"/>
    <cellStyle name="Normal 18 2 2" xfId="2590"/>
    <cellStyle name="Normal 18 3" xfId="2591"/>
    <cellStyle name="Normal 18_05-12  KH trung han 2016-2020 - Liem Thinh edited" xfId="2592"/>
    <cellStyle name="Normal 19" xfId="2593"/>
    <cellStyle name="Normal 19 2" xfId="2594"/>
    <cellStyle name="Normal 19 3" xfId="2595"/>
    <cellStyle name="Normal 2" xfId="1"/>
    <cellStyle name="Normal 2 10" xfId="2596"/>
    <cellStyle name="Normal 2 10 2" xfId="2597"/>
    <cellStyle name="Normal 2 11" xfId="2598"/>
    <cellStyle name="Normal 2 11 2" xfId="2599"/>
    <cellStyle name="Normal 2 12" xfId="2600"/>
    <cellStyle name="Normal 2 12 2" xfId="2601"/>
    <cellStyle name="Normal 2 13" xfId="2602"/>
    <cellStyle name="Normal 2 13 2" xfId="2603"/>
    <cellStyle name="Normal 2 14" xfId="2604"/>
    <cellStyle name="Normal 2 14 2" xfId="2605"/>
    <cellStyle name="Normal 2 14_Phuongangiao 1-giaoxulykythuat" xfId="2606"/>
    <cellStyle name="Normal 2 15" xfId="2607"/>
    <cellStyle name="Normal 2 16" xfId="2608"/>
    <cellStyle name="Normal 2 17" xfId="2609"/>
    <cellStyle name="Normal 2 18" xfId="2610"/>
    <cellStyle name="Normal 2 19" xfId="2611"/>
    <cellStyle name="Normal 2 2" xfId="2612"/>
    <cellStyle name="Normal 2 2 10" xfId="2613"/>
    <cellStyle name="Normal 2 2 10 2" xfId="2614"/>
    <cellStyle name="Normal 2 2 11" xfId="2615"/>
    <cellStyle name="Normal 2 2 12" xfId="2616"/>
    <cellStyle name="Normal 2 2 13" xfId="2617"/>
    <cellStyle name="Normal 2 2 14" xfId="2618"/>
    <cellStyle name="Normal 2 2 15" xfId="2619"/>
    <cellStyle name="Normal 2 2 16" xfId="4583"/>
    <cellStyle name="Normal 2 2 16 2" xfId="21579"/>
    <cellStyle name="Normal 2 2 2" xfId="2620"/>
    <cellStyle name="Normal 2 2 2 2" xfId="2621"/>
    <cellStyle name="Normal 2 2 2 2 2" xfId="4584"/>
    <cellStyle name="Normal 2 2 2 3" xfId="2622"/>
    <cellStyle name="Normal 2 2 3" xfId="2623"/>
    <cellStyle name="Normal 2 2 33 4" xfId="4585"/>
    <cellStyle name="Normal 2 2 33 4 2" xfId="4586"/>
    <cellStyle name="Normal 2 2 33 4 2 2" xfId="4587"/>
    <cellStyle name="Normal 2 2 33 4 2 2 2" xfId="4588"/>
    <cellStyle name="Normal 2 2 33 4 2 2 2 2" xfId="4589"/>
    <cellStyle name="Normal 2 2 33 4 2 2 2 2 2" xfId="21584"/>
    <cellStyle name="Normal 2 2 33 4 2 2 2 3" xfId="21583"/>
    <cellStyle name="Normal 2 2 33 4 2 2 3" xfId="4590"/>
    <cellStyle name="Normal 2 2 33 4 2 2 3 2" xfId="21585"/>
    <cellStyle name="Normal 2 2 33 4 2 2 4" xfId="21582"/>
    <cellStyle name="Normal 2 2 33 4 2 3" xfId="4591"/>
    <cellStyle name="Normal 2 2 33 4 2 3 2" xfId="4592"/>
    <cellStyle name="Normal 2 2 33 4 2 3 2 2" xfId="21587"/>
    <cellStyle name="Normal 2 2 33 4 2 3 3" xfId="21586"/>
    <cellStyle name="Normal 2 2 33 4 2 4" xfId="4593"/>
    <cellStyle name="Normal 2 2 33 4 2 4 2" xfId="21588"/>
    <cellStyle name="Normal 2 2 33 4 2 5" xfId="21581"/>
    <cellStyle name="Normal 2 2 33 4 3" xfId="4594"/>
    <cellStyle name="Normal 2 2 33 4 3 2" xfId="4595"/>
    <cellStyle name="Normal 2 2 33 4 3 2 2" xfId="4596"/>
    <cellStyle name="Normal 2 2 33 4 3 2 2 2" xfId="21591"/>
    <cellStyle name="Normal 2 2 33 4 3 2 3" xfId="21590"/>
    <cellStyle name="Normal 2 2 33 4 3 3" xfId="4597"/>
    <cellStyle name="Normal 2 2 33 4 3 3 2" xfId="21592"/>
    <cellStyle name="Normal 2 2 33 4 3 4" xfId="21589"/>
    <cellStyle name="Normal 2 2 33 4 4" xfId="4598"/>
    <cellStyle name="Normal 2 2 33 4 4 2" xfId="4599"/>
    <cellStyle name="Normal 2 2 33 4 4 2 2" xfId="21594"/>
    <cellStyle name="Normal 2 2 33 4 4 3" xfId="21593"/>
    <cellStyle name="Normal 2 2 33 4 5" xfId="4600"/>
    <cellStyle name="Normal 2 2 33 4 5 2" xfId="21595"/>
    <cellStyle name="Normal 2 2 33 4 6" xfId="21580"/>
    <cellStyle name="Normal 2 2 4" xfId="2624"/>
    <cellStyle name="Normal 2 2 4 2" xfId="2625"/>
    <cellStyle name="Normal 2 2 4 3" xfId="2626"/>
    <cellStyle name="Normal 2 2 5" xfId="2627"/>
    <cellStyle name="Normal 2 2 6" xfId="2628"/>
    <cellStyle name="Normal 2 2 7" xfId="2629"/>
    <cellStyle name="Normal 2 2 8" xfId="2630"/>
    <cellStyle name="Normal 2 2 9" xfId="2631"/>
    <cellStyle name="Normal 2 2_Biểu 17 - Ứng trước NSTW chưa thu hồi" xfId="4601"/>
    <cellStyle name="Normal 2 20" xfId="2632"/>
    <cellStyle name="Normal 2 21" xfId="2633"/>
    <cellStyle name="Normal 2 22" xfId="2634"/>
    <cellStyle name="Normal 2 23" xfId="2635"/>
    <cellStyle name="Normal 2 24" xfId="2636"/>
    <cellStyle name="Normal 2 25" xfId="2637"/>
    <cellStyle name="Normal 2 26" xfId="2638"/>
    <cellStyle name="Normal 2 26 2" xfId="2639"/>
    <cellStyle name="Normal 2 27" xfId="2640"/>
    <cellStyle name="Normal 2 27 2" xfId="5216"/>
    <cellStyle name="Normal 2 27 3" xfId="20612"/>
    <cellStyle name="Normal 2 28" xfId="4602"/>
    <cellStyle name="Normal 2 28 2" xfId="4603"/>
    <cellStyle name="Normal 2 28 2 2" xfId="4604"/>
    <cellStyle name="Normal 2 28 2 2 2" xfId="4605"/>
    <cellStyle name="Normal 2 28 2 2 2 2" xfId="21599"/>
    <cellStyle name="Normal 2 28 2 2 3" xfId="21598"/>
    <cellStyle name="Normal 2 28 2 3" xfId="4606"/>
    <cellStyle name="Normal 2 28 2 3 2" xfId="21600"/>
    <cellStyle name="Normal 2 28 2 4" xfId="21597"/>
    <cellStyle name="Normal 2 28 3" xfId="4607"/>
    <cellStyle name="Normal 2 28 3 2" xfId="4608"/>
    <cellStyle name="Normal 2 28 3 2 2" xfId="21602"/>
    <cellStyle name="Normal 2 28 3 3" xfId="21601"/>
    <cellStyle name="Normal 2 28 4" xfId="4609"/>
    <cellStyle name="Normal 2 28 4 2" xfId="21603"/>
    <cellStyle name="Normal 2 28 5" xfId="21596"/>
    <cellStyle name="Normal 2 29" xfId="4610"/>
    <cellStyle name="Normal 2 29 2" xfId="4611"/>
    <cellStyle name="Normal 2 29 2 2" xfId="4612"/>
    <cellStyle name="Normal 2 29 2 2 2" xfId="21606"/>
    <cellStyle name="Normal 2 29 2 3" xfId="21605"/>
    <cellStyle name="Normal 2 29 3" xfId="4613"/>
    <cellStyle name="Normal 2 29 3 2" xfId="21607"/>
    <cellStyle name="Normal 2 29 4" xfId="21604"/>
    <cellStyle name="Normal 2 3" xfId="2641"/>
    <cellStyle name="Normal 2 3 2" xfId="2642"/>
    <cellStyle name="Normal 2 3 2 2" xfId="2643"/>
    <cellStyle name="Normal 2 3 3" xfId="2644"/>
    <cellStyle name="Normal 2 3_12-09-2014 thinh (luat dau tu  cong) bao cao von CTMT  Bieu Mau THien KH 2011-2015 va XDung KH DTu Cong Trung han 2016-2020" xfId="4614"/>
    <cellStyle name="Normal 2 30" xfId="4615"/>
    <cellStyle name="Normal 2 30 2" xfId="21608"/>
    <cellStyle name="Normal 2 31" xfId="5179"/>
    <cellStyle name="Normal 2 31 2" xfId="22021"/>
    <cellStyle name="Normal 2 32" xfId="2645"/>
    <cellStyle name="Normal 2 33" xfId="4616"/>
    <cellStyle name="Normal 2 34" xfId="5580"/>
    <cellStyle name="Normal 2 34 2" xfId="22396"/>
    <cellStyle name="Normal 2 35" xfId="4617"/>
    <cellStyle name="Normal 2 35 2" xfId="4618"/>
    <cellStyle name="Normal 2 35 2 2" xfId="21610"/>
    <cellStyle name="Normal 2 35 3" xfId="21609"/>
    <cellStyle name="Normal 2 36" xfId="5614"/>
    <cellStyle name="Normal 2 36 2" xfId="22429"/>
    <cellStyle name="Normal 2 37" xfId="5628"/>
    <cellStyle name="Normal 2 37 2" xfId="22437"/>
    <cellStyle name="Normal 2 38" xfId="5632"/>
    <cellStyle name="Normal 2 38 2" xfId="22440"/>
    <cellStyle name="Normal 2 39" xfId="20527"/>
    <cellStyle name="Normal 2 39 2" xfId="20526"/>
    <cellStyle name="Normal 2 4" xfId="2646"/>
    <cellStyle name="Normal 2 4 2" xfId="2647"/>
    <cellStyle name="Normal 2 4 2 2" xfId="2648"/>
    <cellStyle name="Normal 2 4 2 3" xfId="4619"/>
    <cellStyle name="Normal 2 4 2 3 2" xfId="21611"/>
    <cellStyle name="Normal 2 4 3" xfId="2649"/>
    <cellStyle name="Normal 2 4 3 2" xfId="2650"/>
    <cellStyle name="Normal 2 4 4" xfId="4620"/>
    <cellStyle name="Normal 2 4 5" xfId="4621"/>
    <cellStyle name="Normal 2 4 5 2" xfId="21612"/>
    <cellStyle name="Normal 2 5" xfId="2651"/>
    <cellStyle name="Normal 2 5 2" xfId="2652"/>
    <cellStyle name="Normal 2 5 2 2" xfId="4622"/>
    <cellStyle name="Normal 2 5 2 8" xfId="5636"/>
    <cellStyle name="Normal 2 5 2 8 2" xfId="22442"/>
    <cellStyle name="Normal 2 6" xfId="2653"/>
    <cellStyle name="Normal 2 6 2" xfId="2654"/>
    <cellStyle name="Normal 2 6 2 2" xfId="4623"/>
    <cellStyle name="Normal 2 7" xfId="2655"/>
    <cellStyle name="Normal 2 7 2" xfId="2656"/>
    <cellStyle name="Normal 2 7 2 2" xfId="4624"/>
    <cellStyle name="Normal 2 8" xfId="2657"/>
    <cellStyle name="Normal 2 8 2" xfId="2658"/>
    <cellStyle name="Normal 2 8 2 2" xfId="4625"/>
    <cellStyle name="Normal 2 9" xfId="2659"/>
    <cellStyle name="Normal 2 9 2" xfId="2660"/>
    <cellStyle name="Normal 2_05-12  KH trung han 2016-2020 - Liem Thinh edited" xfId="2661"/>
    <cellStyle name="Normal 20" xfId="2662"/>
    <cellStyle name="Normal 20 2" xfId="2663"/>
    <cellStyle name="Normal 20 3" xfId="4626"/>
    <cellStyle name="Normal 21" xfId="2664"/>
    <cellStyle name="Normal 21 2" xfId="2665"/>
    <cellStyle name="Normal 22" xfId="2666"/>
    <cellStyle name="Normal 22 2" xfId="2667"/>
    <cellStyle name="Normal 23" xfId="2668"/>
    <cellStyle name="Normal 23 2" xfId="2669"/>
    <cellStyle name="Normal 23 3" xfId="2670"/>
    <cellStyle name="Normal 24" xfId="2671"/>
    <cellStyle name="Normal 24 2" xfId="2672"/>
    <cellStyle name="Normal 24 2 2" xfId="2673"/>
    <cellStyle name="Normal 25" xfId="2674"/>
    <cellStyle name="Normal 25 2" xfId="2675"/>
    <cellStyle name="Normal 25 3" xfId="2676"/>
    <cellStyle name="Normal 26" xfId="2677"/>
    <cellStyle name="Normal 26 2" xfId="2678"/>
    <cellStyle name="Normal 27" xfId="2679"/>
    <cellStyle name="Normal 27 2" xfId="2680"/>
    <cellStyle name="Normal 28" xfId="2681"/>
    <cellStyle name="Normal 28 2" xfId="2682"/>
    <cellStyle name="Normal 29" xfId="2683"/>
    <cellStyle name="Normal 29 2" xfId="2684"/>
    <cellStyle name="Normal 3" xfId="2685"/>
    <cellStyle name="Normal 3 10" xfId="2686"/>
    <cellStyle name="Normal 3 11" xfId="2687"/>
    <cellStyle name="Normal 3 12" xfId="2688"/>
    <cellStyle name="Normal 3 13" xfId="2689"/>
    <cellStyle name="Normal 3 14" xfId="2690"/>
    <cellStyle name="Normal 3 15" xfId="2691"/>
    <cellStyle name="Normal 3 16" xfId="2692"/>
    <cellStyle name="Normal 3 17" xfId="2693"/>
    <cellStyle name="Normal 3 18" xfId="2694"/>
    <cellStyle name="Normal 3 19" xfId="20523"/>
    <cellStyle name="Normal 3 19 2" xfId="36170"/>
    <cellStyle name="Normal 3 2" xfId="2695"/>
    <cellStyle name="Normal 3 2 10" xfId="4627"/>
    <cellStyle name="Normal 3 2 10 2" xfId="21613"/>
    <cellStyle name="Normal 3 2 11" xfId="20613"/>
    <cellStyle name="Normal 3 2 2" xfId="2696"/>
    <cellStyle name="Normal 3 2 2 2" xfId="2697"/>
    <cellStyle name="Normal 3 2 3" xfId="2698"/>
    <cellStyle name="Normal 3 2 3 2" xfId="2699"/>
    <cellStyle name="Normal 3 2 4" xfId="2700"/>
    <cellStyle name="Normal 3 2 5" xfId="2701"/>
    <cellStyle name="Normal 3 2 5 2" xfId="2702"/>
    <cellStyle name="Normal 3 2 5 2 2" xfId="4628"/>
    <cellStyle name="Normal 3 2 5 2 2 2" xfId="4629"/>
    <cellStyle name="Normal 3 2 5 2 2 2 2" xfId="21615"/>
    <cellStyle name="Normal 3 2 5 2 2 3" xfId="21614"/>
    <cellStyle name="Normal 3 2 5 2 3" xfId="4630"/>
    <cellStyle name="Normal 3 2 5 2 3 2" xfId="21616"/>
    <cellStyle name="Normal 3 2 5 2 4" xfId="20615"/>
    <cellStyle name="Normal 3 2 5 3" xfId="4631"/>
    <cellStyle name="Normal 3 2 5 3 2" xfId="4632"/>
    <cellStyle name="Normal 3 2 5 3 2 2" xfId="21618"/>
    <cellStyle name="Normal 3 2 5 3 3" xfId="21617"/>
    <cellStyle name="Normal 3 2 5 4" xfId="4633"/>
    <cellStyle name="Normal 3 2 5 4 2" xfId="21619"/>
    <cellStyle name="Normal 3 2 5 5" xfId="20614"/>
    <cellStyle name="Normal 3 2 6" xfId="2703"/>
    <cellStyle name="Normal 3 2 6 2" xfId="2704"/>
    <cellStyle name="Normal 3 2 6 2 2" xfId="4634"/>
    <cellStyle name="Normal 3 2 6 2 2 2" xfId="4635"/>
    <cellStyle name="Normal 3 2 6 2 2 2 2" xfId="21621"/>
    <cellStyle name="Normal 3 2 6 2 2 3" xfId="21620"/>
    <cellStyle name="Normal 3 2 6 2 3" xfId="4636"/>
    <cellStyle name="Normal 3 2 6 2 3 2" xfId="21622"/>
    <cellStyle name="Normal 3 2 6 2 4" xfId="20617"/>
    <cellStyle name="Normal 3 2 6 3" xfId="4637"/>
    <cellStyle name="Normal 3 2 6 3 2" xfId="4638"/>
    <cellStyle name="Normal 3 2 6 3 2 2" xfId="21624"/>
    <cellStyle name="Normal 3 2 6 3 3" xfId="21623"/>
    <cellStyle name="Normal 3 2 6 4" xfId="4639"/>
    <cellStyle name="Normal 3 2 6 4 2" xfId="21625"/>
    <cellStyle name="Normal 3 2 6 5" xfId="20616"/>
    <cellStyle name="Normal 3 2 7" xfId="2705"/>
    <cellStyle name="Normal 3 2 7 2" xfId="4640"/>
    <cellStyle name="Normal 3 2 7 2 2" xfId="4641"/>
    <cellStyle name="Normal 3 2 7 2 2 2" xfId="21627"/>
    <cellStyle name="Normal 3 2 7 2 3" xfId="21626"/>
    <cellStyle name="Normal 3 2 7 3" xfId="4642"/>
    <cellStyle name="Normal 3 2 7 3 2" xfId="21628"/>
    <cellStyle name="Normal 3 2 7 4" xfId="20618"/>
    <cellStyle name="Normal 3 2 8" xfId="4643"/>
    <cellStyle name="Normal 3 2 8 2" xfId="4644"/>
    <cellStyle name="Normal 3 2 8 2 2" xfId="4645"/>
    <cellStyle name="Normal 3 2 8 2 2 2" xfId="21631"/>
    <cellStyle name="Normal 3 2 8 2 3" xfId="21630"/>
    <cellStyle name="Normal 3 2 8 3" xfId="4646"/>
    <cellStyle name="Normal 3 2 8 3 2" xfId="21632"/>
    <cellStyle name="Normal 3 2 8 4" xfId="21629"/>
    <cellStyle name="Normal 3 2 9" xfId="4647"/>
    <cellStyle name="Normal 3 2 9 2" xfId="4648"/>
    <cellStyle name="Normal 3 2 9 2 2" xfId="21634"/>
    <cellStyle name="Normal 3 2 9 3" xfId="21633"/>
    <cellStyle name="Normal 3 3" xfId="2706"/>
    <cellStyle name="Normal 3 3 2" xfId="2707"/>
    <cellStyle name="Normal 3 4" xfId="2708"/>
    <cellStyle name="Normal 3 4 2" xfId="2709"/>
    <cellStyle name="Normal 3 5" xfId="2710"/>
    <cellStyle name="Normal 3 6" xfId="2711"/>
    <cellStyle name="Normal 3 7" xfId="2712"/>
    <cellStyle name="Normal 3 8" xfId="2713"/>
    <cellStyle name="Normal 3 9" xfId="2714"/>
    <cellStyle name="Normal 3_Bieu TH TPCP Vung TNB ngay 4-1-2012" xfId="2715"/>
    <cellStyle name="Normal 30" xfId="2716"/>
    <cellStyle name="Normal 30 2" xfId="2717"/>
    <cellStyle name="Normal 30 2 2" xfId="2718"/>
    <cellStyle name="Normal 30 2 2 2" xfId="4649"/>
    <cellStyle name="Normal 30 2 2 2 2" xfId="4650"/>
    <cellStyle name="Normal 30 2 2 2 2 2" xfId="21636"/>
    <cellStyle name="Normal 30 2 2 2 3" xfId="21635"/>
    <cellStyle name="Normal 30 2 2 3" xfId="4651"/>
    <cellStyle name="Normal 30 2 2 3 2" xfId="21637"/>
    <cellStyle name="Normal 30 2 2 4" xfId="20621"/>
    <cellStyle name="Normal 30 2 3" xfId="4652"/>
    <cellStyle name="Normal 30 2 3 2" xfId="4653"/>
    <cellStyle name="Normal 30 2 3 2 2" xfId="21639"/>
    <cellStyle name="Normal 30 2 3 3" xfId="21638"/>
    <cellStyle name="Normal 30 2 4" xfId="4654"/>
    <cellStyle name="Normal 30 2 4 2" xfId="21640"/>
    <cellStyle name="Normal 30 2 5" xfId="20620"/>
    <cellStyle name="Normal 30 3" xfId="2719"/>
    <cellStyle name="Normal 30 3 2" xfId="2720"/>
    <cellStyle name="Normal 30 3 2 2" xfId="4655"/>
    <cellStyle name="Normal 30 3 2 2 2" xfId="4656"/>
    <cellStyle name="Normal 30 3 2 2 2 2" xfId="21642"/>
    <cellStyle name="Normal 30 3 2 2 3" xfId="21641"/>
    <cellStyle name="Normal 30 3 2 3" xfId="4657"/>
    <cellStyle name="Normal 30 3 2 3 2" xfId="21643"/>
    <cellStyle name="Normal 30 3 2 4" xfId="20623"/>
    <cellStyle name="Normal 30 3 3" xfId="4658"/>
    <cellStyle name="Normal 30 3 3 2" xfId="4659"/>
    <cellStyle name="Normal 30 3 3 2 2" xfId="21645"/>
    <cellStyle name="Normal 30 3 3 3" xfId="21644"/>
    <cellStyle name="Normal 30 3 4" xfId="4660"/>
    <cellStyle name="Normal 30 3 4 2" xfId="21646"/>
    <cellStyle name="Normal 30 3 5" xfId="20622"/>
    <cellStyle name="Normal 30 4" xfId="2721"/>
    <cellStyle name="Normal 30 4 2" xfId="4661"/>
    <cellStyle name="Normal 30 4 2 2" xfId="4662"/>
    <cellStyle name="Normal 30 4 2 2 2" xfId="21648"/>
    <cellStyle name="Normal 30 4 2 3" xfId="21647"/>
    <cellStyle name="Normal 30 4 3" xfId="4663"/>
    <cellStyle name="Normal 30 4 3 2" xfId="21649"/>
    <cellStyle name="Normal 30 4 4" xfId="20624"/>
    <cellStyle name="Normal 30 5" xfId="4664"/>
    <cellStyle name="Normal 30 5 2" xfId="4665"/>
    <cellStyle name="Normal 30 5 2 2" xfId="21651"/>
    <cellStyle name="Normal 30 5 3" xfId="21650"/>
    <cellStyle name="Normal 30 6" xfId="4666"/>
    <cellStyle name="Normal 30 6 2" xfId="4667"/>
    <cellStyle name="Normal 30 6 2 2" xfId="21653"/>
    <cellStyle name="Normal 30 6 3" xfId="21652"/>
    <cellStyle name="Normal 30 7" xfId="4668"/>
    <cellStyle name="Normal 30 7 2" xfId="21654"/>
    <cellStyle name="Normal 30 8" xfId="20619"/>
    <cellStyle name="Normal 31" xfId="2722"/>
    <cellStyle name="Normal 31 2" xfId="2723"/>
    <cellStyle name="Normal 31 2 2" xfId="2724"/>
    <cellStyle name="Normal 31 2 2 2" xfId="4669"/>
    <cellStyle name="Normal 31 2 2 2 2" xfId="4670"/>
    <cellStyle name="Normal 31 2 2 2 2 2" xfId="21656"/>
    <cellStyle name="Normal 31 2 2 2 3" xfId="21655"/>
    <cellStyle name="Normal 31 2 2 3" xfId="4671"/>
    <cellStyle name="Normal 31 2 2 3 2" xfId="21657"/>
    <cellStyle name="Normal 31 2 2 4" xfId="20627"/>
    <cellStyle name="Normal 31 2 3" xfId="4672"/>
    <cellStyle name="Normal 31 2 3 2" xfId="4673"/>
    <cellStyle name="Normal 31 2 3 2 2" xfId="4674"/>
    <cellStyle name="Normal 31 2 3 2 2 2" xfId="21660"/>
    <cellStyle name="Normal 31 2 3 2 3" xfId="21659"/>
    <cellStyle name="Normal 31 2 3 3" xfId="4675"/>
    <cellStyle name="Normal 31 2 3 3 2" xfId="4676"/>
    <cellStyle name="Normal 31 2 3 3 2 2" xfId="21662"/>
    <cellStyle name="Normal 31 2 3 3 3" xfId="21661"/>
    <cellStyle name="Normal 31 2 3 4" xfId="21658"/>
    <cellStyle name="Normal 31 2 4" xfId="4677"/>
    <cellStyle name="Normal 31 2 4 2" xfId="21663"/>
    <cellStyle name="Normal 31 2 5" xfId="20626"/>
    <cellStyle name="Normal 31 3" xfId="2725"/>
    <cellStyle name="Normal 31 3 2" xfId="2726"/>
    <cellStyle name="Normal 31 3 2 2" xfId="4678"/>
    <cellStyle name="Normal 31 3 2 2 2" xfId="4679"/>
    <cellStyle name="Normal 31 3 2 2 2 2" xfId="21665"/>
    <cellStyle name="Normal 31 3 2 2 3" xfId="21664"/>
    <cellStyle name="Normal 31 3 2 3" xfId="4680"/>
    <cellStyle name="Normal 31 3 2 3 2" xfId="21666"/>
    <cellStyle name="Normal 31 3 2 4" xfId="20629"/>
    <cellStyle name="Normal 31 3 3" xfId="4681"/>
    <cellStyle name="Normal 31 3 3 2" xfId="4682"/>
    <cellStyle name="Normal 31 3 3 2 2" xfId="21668"/>
    <cellStyle name="Normal 31 3 3 3" xfId="21667"/>
    <cellStyle name="Normal 31 3 4" xfId="4683"/>
    <cellStyle name="Normal 31 3 4 2" xfId="21669"/>
    <cellStyle name="Normal 31 3 5" xfId="20628"/>
    <cellStyle name="Normal 31 4" xfId="2727"/>
    <cellStyle name="Normal 31 4 2" xfId="4684"/>
    <cellStyle name="Normal 31 4 2 2" xfId="4685"/>
    <cellStyle name="Normal 31 4 2 2 2" xfId="21671"/>
    <cellStyle name="Normal 31 4 2 3" xfId="21670"/>
    <cellStyle name="Normal 31 4 3" xfId="4686"/>
    <cellStyle name="Normal 31 4 3 2" xfId="21672"/>
    <cellStyle name="Normal 31 4 4" xfId="20630"/>
    <cellStyle name="Normal 31 5" xfId="4687"/>
    <cellStyle name="Normal 31 5 2" xfId="4688"/>
    <cellStyle name="Normal 31 5 2 2" xfId="21674"/>
    <cellStyle name="Normal 31 5 3" xfId="21673"/>
    <cellStyle name="Normal 31 6" xfId="4689"/>
    <cellStyle name="Normal 31 6 2" xfId="21675"/>
    <cellStyle name="Normal 31 7" xfId="20625"/>
    <cellStyle name="Normal 32" xfId="2728"/>
    <cellStyle name="Normal 32 2" xfId="2729"/>
    <cellStyle name="Normal 32 2 2" xfId="2730"/>
    <cellStyle name="Normal 32 2 2 2" xfId="4690"/>
    <cellStyle name="Normal 32 2 2 2 2" xfId="4691"/>
    <cellStyle name="Normal 32 2 2 2 2 2" xfId="21677"/>
    <cellStyle name="Normal 32 2 2 2 3" xfId="21676"/>
    <cellStyle name="Normal 32 2 2 3" xfId="4692"/>
    <cellStyle name="Normal 32 2 2 3 2" xfId="21678"/>
    <cellStyle name="Normal 32 2 2 4" xfId="20632"/>
    <cellStyle name="Normal 32 2 3" xfId="4693"/>
    <cellStyle name="Normal 32 2 3 2" xfId="4694"/>
    <cellStyle name="Normal 32 2 3 2 2" xfId="21680"/>
    <cellStyle name="Normal 32 2 3 3" xfId="21679"/>
    <cellStyle name="Normal 32 2 4" xfId="4695"/>
    <cellStyle name="Normal 32 2 4 2" xfId="21681"/>
    <cellStyle name="Normal 32 2 5" xfId="20631"/>
    <cellStyle name="Normal 33" xfId="2731"/>
    <cellStyle name="Normal 33 2" xfId="2732"/>
    <cellStyle name="Normal 34" xfId="2733"/>
    <cellStyle name="Normal 35" xfId="2734"/>
    <cellStyle name="Normal 36" xfId="2735"/>
    <cellStyle name="Normal 37" xfId="2736"/>
    <cellStyle name="Normal 37 2" xfId="2737"/>
    <cellStyle name="Normal 37 2 2" xfId="2738"/>
    <cellStyle name="Normal 37 2 3" xfId="2739"/>
    <cellStyle name="Normal 37 2 3 2" xfId="20635"/>
    <cellStyle name="Normal 37 2 4" xfId="20634"/>
    <cellStyle name="Normal 37 3" xfId="2740"/>
    <cellStyle name="Normal 37 3 2" xfId="2741"/>
    <cellStyle name="Normal 37 3 2 2" xfId="20637"/>
    <cellStyle name="Normal 37 3 3" xfId="20636"/>
    <cellStyle name="Normal 37 4" xfId="2742"/>
    <cellStyle name="Normal 37 4 2" xfId="20638"/>
    <cellStyle name="Normal 37 5" xfId="20633"/>
    <cellStyle name="Normal 38" xfId="2743"/>
    <cellStyle name="Normal 38 2" xfId="2744"/>
    <cellStyle name="Normal 38 2 2" xfId="2745"/>
    <cellStyle name="Normal 38 2 2 2" xfId="20640"/>
    <cellStyle name="Normal 38 2 3" xfId="20639"/>
    <cellStyle name="Normal 39" xfId="2746"/>
    <cellStyle name="Normal 39 2" xfId="2747"/>
    <cellStyle name="Normal 39 2 2" xfId="2748"/>
    <cellStyle name="Normal 39 2 2 2" xfId="4696"/>
    <cellStyle name="Normal 39 2 2 2 2" xfId="4697"/>
    <cellStyle name="Normal 39 2 2 2 2 2" xfId="21683"/>
    <cellStyle name="Normal 39 2 2 2 3" xfId="21682"/>
    <cellStyle name="Normal 39 2 2 3" xfId="4698"/>
    <cellStyle name="Normal 39 2 2 3 2" xfId="21684"/>
    <cellStyle name="Normal 39 2 2 4" xfId="20642"/>
    <cellStyle name="Normal 39 2 3" xfId="4699"/>
    <cellStyle name="Normal 39 2 3 2" xfId="4700"/>
    <cellStyle name="Normal 39 2 3 2 2" xfId="21686"/>
    <cellStyle name="Normal 39 2 3 3" xfId="21685"/>
    <cellStyle name="Normal 39 2 4" xfId="4701"/>
    <cellStyle name="Normal 39 2 4 2" xfId="21687"/>
    <cellStyle name="Normal 39 2 5" xfId="20641"/>
    <cellStyle name="Normal 39 3" xfId="2749"/>
    <cellStyle name="Normal 39 3 2" xfId="2750"/>
    <cellStyle name="Normal 39 3 2 2" xfId="4702"/>
    <cellStyle name="Normal 39 3 2 2 2" xfId="4703"/>
    <cellStyle name="Normal 39 3 2 2 2 2" xfId="21689"/>
    <cellStyle name="Normal 39 3 2 2 3" xfId="21688"/>
    <cellStyle name="Normal 39 3 2 3" xfId="4704"/>
    <cellStyle name="Normal 39 3 2 3 2" xfId="21690"/>
    <cellStyle name="Normal 39 3 2 4" xfId="20644"/>
    <cellStyle name="Normal 39 3 3" xfId="4705"/>
    <cellStyle name="Normal 39 3 3 2" xfId="4706"/>
    <cellStyle name="Normal 39 3 3 2 2" xfId="21692"/>
    <cellStyle name="Normal 39 3 3 3" xfId="21691"/>
    <cellStyle name="Normal 39 3 4" xfId="4707"/>
    <cellStyle name="Normal 39 3 4 2" xfId="21693"/>
    <cellStyle name="Normal 39 3 5" xfId="20643"/>
    <cellStyle name="Normal 4" xfId="2751"/>
    <cellStyle name="Normal 4 10" xfId="2752"/>
    <cellStyle name="Normal 4 11" xfId="2753"/>
    <cellStyle name="Normal 4 12" xfId="2754"/>
    <cellStyle name="Normal 4 13" xfId="2755"/>
    <cellStyle name="Normal 4 14" xfId="2756"/>
    <cellStyle name="Normal 4 15" xfId="2757"/>
    <cellStyle name="Normal 4 16" xfId="2758"/>
    <cellStyle name="Normal 4 17" xfId="2759"/>
    <cellStyle name="Normal 4 18" xfId="20513"/>
    <cellStyle name="Normal 4 2" xfId="2760"/>
    <cellStyle name="Normal 4 2 2" xfId="2761"/>
    <cellStyle name="Normal 4 2 2 2" xfId="4708"/>
    <cellStyle name="Normal 4 3" xfId="2762"/>
    <cellStyle name="Normal 4 4" xfId="2763"/>
    <cellStyle name="Normal 4 5" xfId="2764"/>
    <cellStyle name="Normal 4 6" xfId="2765"/>
    <cellStyle name="Normal 4 7" xfId="2766"/>
    <cellStyle name="Normal 4 8" xfId="2767"/>
    <cellStyle name="Normal 4 9" xfId="2768"/>
    <cellStyle name="Normal 4_Bang bieu" xfId="2769"/>
    <cellStyle name="Normal 40" xfId="2770"/>
    <cellStyle name="Normal 41" xfId="2771"/>
    <cellStyle name="Normal 42" xfId="2772"/>
    <cellStyle name="Normal 43" xfId="2773"/>
    <cellStyle name="Normal 44" xfId="2774"/>
    <cellStyle name="Normal 45" xfId="2775"/>
    <cellStyle name="Normal 46" xfId="2776"/>
    <cellStyle name="Normal 46 2" xfId="2777"/>
    <cellStyle name="Normal 46 2 2" xfId="4709"/>
    <cellStyle name="Normal 46 2 2 2" xfId="4710"/>
    <cellStyle name="Normal 46 2 2 2 2" xfId="21695"/>
    <cellStyle name="Normal 46 2 2 3" xfId="21694"/>
    <cellStyle name="Normal 46 2 3" xfId="4711"/>
    <cellStyle name="Normal 46 2 3 2" xfId="21696"/>
    <cellStyle name="Normal 46 2 4" xfId="20646"/>
    <cellStyle name="Normal 46 3" xfId="4712"/>
    <cellStyle name="Normal 46 3 2" xfId="4713"/>
    <cellStyle name="Normal 46 3 2 2" xfId="21698"/>
    <cellStyle name="Normal 46 3 3" xfId="21697"/>
    <cellStyle name="Normal 46 4" xfId="4714"/>
    <cellStyle name="Normal 46 4 2" xfId="21699"/>
    <cellStyle name="Normal 46 5" xfId="20645"/>
    <cellStyle name="Normal 47" xfId="2778"/>
    <cellStyle name="Normal 48" xfId="2779"/>
    <cellStyle name="Normal 49" xfId="2780"/>
    <cellStyle name="Normal 5" xfId="2781"/>
    <cellStyle name="Normal 5 2" xfId="2782"/>
    <cellStyle name="Normal 5 2 2" xfId="2783"/>
    <cellStyle name="Normal 5 2 3" xfId="20516"/>
    <cellStyle name="Normal 5 3" xfId="4715"/>
    <cellStyle name="Normal 5 3 2" xfId="4716"/>
    <cellStyle name="Normal 5 3 2 2" xfId="21700"/>
    <cellStyle name="Normal 50" xfId="2784"/>
    <cellStyle name="Normal 51" xfId="2785"/>
    <cellStyle name="Normal 52" xfId="2786"/>
    <cellStyle name="Normal 52 2" xfId="4717"/>
    <cellStyle name="Normal 52 2 2" xfId="4718"/>
    <cellStyle name="Normal 52 2 2 2" xfId="21702"/>
    <cellStyle name="Normal 52 2 3" xfId="4719"/>
    <cellStyle name="Normal 52 2 3 2" xfId="4720"/>
    <cellStyle name="Normal 52 2 3 2 2" xfId="21704"/>
    <cellStyle name="Normal 52 2 3 3" xfId="21703"/>
    <cellStyle name="Normal 52 2 4" xfId="21701"/>
    <cellStyle name="Normal 52 3" xfId="4721"/>
    <cellStyle name="Normal 52 3 2" xfId="21705"/>
    <cellStyle name="Normal 52 4" xfId="20647"/>
    <cellStyle name="Normal 52 5 2 2 2" xfId="4722"/>
    <cellStyle name="Normal 52 5 2 2 2 2" xfId="4723"/>
    <cellStyle name="Normal 52 5 2 2 2 2 2" xfId="21707"/>
    <cellStyle name="Normal 52 5 2 2 2 3" xfId="21706"/>
    <cellStyle name="Normal 53" xfId="2787"/>
    <cellStyle name="Normal 53 2" xfId="4724"/>
    <cellStyle name="Normal 53 2 2" xfId="4725"/>
    <cellStyle name="Normal 53 2 2 2" xfId="21709"/>
    <cellStyle name="Normal 53 2 3" xfId="21708"/>
    <cellStyle name="Normal 53 3" xfId="4726"/>
    <cellStyle name="Normal 53 3 2" xfId="21710"/>
    <cellStyle name="Normal 53 4" xfId="20648"/>
    <cellStyle name="Normal 54" xfId="2788"/>
    <cellStyle name="Normal 54 2" xfId="4727"/>
    <cellStyle name="Normal 54 2 2" xfId="4728"/>
    <cellStyle name="Normal 54 2 2 2" xfId="21712"/>
    <cellStyle name="Normal 54 2 3" xfId="21711"/>
    <cellStyle name="Normal 54 3" xfId="4729"/>
    <cellStyle name="Normal 54 3 2" xfId="21713"/>
    <cellStyle name="Normal 54 4" xfId="4730"/>
    <cellStyle name="Normal 54 4 2" xfId="21714"/>
    <cellStyle name="Normal 55" xfId="4731"/>
    <cellStyle name="Normal 55 2" xfId="4732"/>
    <cellStyle name="Normal 55 2 2" xfId="4733"/>
    <cellStyle name="Normal 55 2 2 2" xfId="4734"/>
    <cellStyle name="Normal 55 2 2 2 2" xfId="21718"/>
    <cellStyle name="Normal 55 2 2 3" xfId="21717"/>
    <cellStyle name="Normal 55 2 3" xfId="4735"/>
    <cellStyle name="Normal 55 2 3 2" xfId="21719"/>
    <cellStyle name="Normal 55 2 4" xfId="21716"/>
    <cellStyle name="Normal 55 3" xfId="4736"/>
    <cellStyle name="Normal 55 3 2" xfId="4737"/>
    <cellStyle name="Normal 55 3 2 2" xfId="21721"/>
    <cellStyle name="Normal 55 3 3" xfId="21720"/>
    <cellStyle name="Normal 55 4" xfId="4738"/>
    <cellStyle name="Normal 55 4 2" xfId="21722"/>
    <cellStyle name="Normal 55 5" xfId="21715"/>
    <cellStyle name="Normal 56" xfId="4739"/>
    <cellStyle name="Normal 56 2" xfId="4740"/>
    <cellStyle name="Normal 56 2 2" xfId="4741"/>
    <cellStyle name="Normal 56 2 2 2" xfId="4742"/>
    <cellStyle name="Normal 56 2 2 2 2" xfId="4743"/>
    <cellStyle name="Normal 56 2 2 2 2 2" xfId="21727"/>
    <cellStyle name="Normal 56 2 2 2 3" xfId="21726"/>
    <cellStyle name="Normal 56 2 2 3" xfId="4744"/>
    <cellStyle name="Normal 56 2 2 3 2" xfId="21728"/>
    <cellStyle name="Normal 56 2 2 4" xfId="21725"/>
    <cellStyle name="Normal 56 2 3" xfId="4745"/>
    <cellStyle name="Normal 56 2 3 2" xfId="4746"/>
    <cellStyle name="Normal 56 2 3 2 2" xfId="21730"/>
    <cellStyle name="Normal 56 2 3 3" xfId="21729"/>
    <cellStyle name="Normal 56 2 4" xfId="4747"/>
    <cellStyle name="Normal 56 2 4 2" xfId="21731"/>
    <cellStyle name="Normal 56 2 5" xfId="21724"/>
    <cellStyle name="Normal 56 3" xfId="4748"/>
    <cellStyle name="Normal 56 3 2" xfId="4749"/>
    <cellStyle name="Normal 56 3 2 2" xfId="4750"/>
    <cellStyle name="Normal 56 3 2 2 2" xfId="21734"/>
    <cellStyle name="Normal 56 3 2 3" xfId="21733"/>
    <cellStyle name="Normal 56 3 3" xfId="4751"/>
    <cellStyle name="Normal 56 3 3 2" xfId="21735"/>
    <cellStyle name="Normal 56 3 4" xfId="21732"/>
    <cellStyle name="Normal 56 4" xfId="4752"/>
    <cellStyle name="Normal 56 4 2" xfId="4753"/>
    <cellStyle name="Normal 56 4 2 2" xfId="21737"/>
    <cellStyle name="Normal 56 4 3" xfId="21736"/>
    <cellStyle name="Normal 56 5" xfId="4754"/>
    <cellStyle name="Normal 56 5 2" xfId="21738"/>
    <cellStyle name="Normal 56 6" xfId="21723"/>
    <cellStyle name="Normal 57" xfId="4755"/>
    <cellStyle name="Normal 57 2" xfId="4756"/>
    <cellStyle name="Normal 57 2 2" xfId="4757"/>
    <cellStyle name="Normal 57 2 2 2" xfId="21741"/>
    <cellStyle name="Normal 57 2 3" xfId="21740"/>
    <cellStyle name="Normal 57 3" xfId="4758"/>
    <cellStyle name="Normal 57 3 2" xfId="21742"/>
    <cellStyle name="Normal 57 4" xfId="21739"/>
    <cellStyle name="Normal 58" xfId="4759"/>
    <cellStyle name="Normal 58 2" xfId="4760"/>
    <cellStyle name="Normal 58 2 2" xfId="21744"/>
    <cellStyle name="Normal 58 3" xfId="21743"/>
    <cellStyle name="Normal 59" xfId="4761"/>
    <cellStyle name="Normal 59 2" xfId="21745"/>
    <cellStyle name="Normal 6" xfId="2789"/>
    <cellStyle name="Normal 6 10" xfId="2790"/>
    <cellStyle name="Normal 6 11" xfId="2791"/>
    <cellStyle name="Normal 6 12" xfId="2792"/>
    <cellStyle name="Normal 6 13" xfId="2793"/>
    <cellStyle name="Normal 6 14" xfId="2794"/>
    <cellStyle name="Normal 6 15" xfId="2795"/>
    <cellStyle name="Normal 6 16" xfId="2796"/>
    <cellStyle name="Normal 6 2" xfId="2797"/>
    <cellStyle name="Normal 6 2 2" xfId="2798"/>
    <cellStyle name="Normal 6 3" xfId="2799"/>
    <cellStyle name="Normal 6 3 2" xfId="4253"/>
    <cellStyle name="Normal 6 3 2 2" xfId="21420"/>
    <cellStyle name="Normal 6 4" xfId="2800"/>
    <cellStyle name="Normal 6 4 2" xfId="4762"/>
    <cellStyle name="Normal 6 5" xfId="2801"/>
    <cellStyle name="Normal 6 6" xfId="2802"/>
    <cellStyle name="Normal 6 7" xfId="2803"/>
    <cellStyle name="Normal 6 8" xfId="2804"/>
    <cellStyle name="Normal 6 9" xfId="2805"/>
    <cellStyle name="Normal 6_TPCP trinh UBND ngay 27-12" xfId="2806"/>
    <cellStyle name="Normal 60" xfId="4763"/>
    <cellStyle name="Normal 60 2" xfId="4764"/>
    <cellStyle name="Normal 60 2 2" xfId="21747"/>
    <cellStyle name="Normal 60 3" xfId="21746"/>
    <cellStyle name="Normal 61" xfId="4765"/>
    <cellStyle name="Normal 61 2" xfId="21748"/>
    <cellStyle name="Normal 62" xfId="4766"/>
    <cellStyle name="Normal 62 2" xfId="21749"/>
    <cellStyle name="Normal 63" xfId="4767"/>
    <cellStyle name="Normal 63 2" xfId="5615"/>
    <cellStyle name="Normal 64" xfId="5178"/>
    <cellStyle name="Normal 64 2" xfId="22020"/>
    <cellStyle name="Normal 65" xfId="5582"/>
    <cellStyle name="Normal 65 2" xfId="22398"/>
    <cellStyle name="Normal 66" xfId="5629"/>
    <cellStyle name="Normal 66 2" xfId="22438"/>
    <cellStyle name="Normal 67" xfId="5633"/>
    <cellStyle name="Normal 67 2" xfId="22441"/>
    <cellStyle name="Normal 68" xfId="20511"/>
    <cellStyle name="Normal 68 2" xfId="36166"/>
    <cellStyle name="Normal 69" xfId="20519"/>
    <cellStyle name="Normal 7" xfId="2807"/>
    <cellStyle name="Normal 7 2" xfId="2808"/>
    <cellStyle name="Normal 7 2 3" xfId="4768"/>
    <cellStyle name="Normal 7 3" xfId="2809"/>
    <cellStyle name="Normal 7 3 2" xfId="2810"/>
    <cellStyle name="Normal 7 3 2 2" xfId="4769"/>
    <cellStyle name="Normal 7 3 3" xfId="2811"/>
    <cellStyle name="Normal 7 5" xfId="20102"/>
    <cellStyle name="Normal 7_!1 1 bao cao giao KH ve HTCMT vung TNB   12-12-2011" xfId="2812"/>
    <cellStyle name="Normal 70" xfId="20524"/>
    <cellStyle name="Normal 79" xfId="4770"/>
    <cellStyle name="Normal 79 2" xfId="4771"/>
    <cellStyle name="Normal 79 2 2" xfId="4772"/>
    <cellStyle name="Normal 79 2 2 2" xfId="4773"/>
    <cellStyle name="Normal 79 2 2 2 2" xfId="4774"/>
    <cellStyle name="Normal 79 2 2 2 2 2" xfId="21754"/>
    <cellStyle name="Normal 79 2 2 2 3" xfId="21753"/>
    <cellStyle name="Normal 79 2 2 3" xfId="4775"/>
    <cellStyle name="Normal 79 2 2 3 2" xfId="21755"/>
    <cellStyle name="Normal 79 2 2 4" xfId="21752"/>
    <cellStyle name="Normal 79 2 3" xfId="4776"/>
    <cellStyle name="Normal 79 2 3 2" xfId="4777"/>
    <cellStyle name="Normal 79 2 3 2 2" xfId="21757"/>
    <cellStyle name="Normal 79 2 3 3" xfId="21756"/>
    <cellStyle name="Normal 79 2 4" xfId="4778"/>
    <cellStyle name="Normal 79 2 4 2" xfId="21758"/>
    <cellStyle name="Normal 79 2 5" xfId="21751"/>
    <cellStyle name="Normal 79 3" xfId="4779"/>
    <cellStyle name="Normal 79 3 2" xfId="4780"/>
    <cellStyle name="Normal 79 3 2 2" xfId="4781"/>
    <cellStyle name="Normal 79 3 2 2 2" xfId="21761"/>
    <cellStyle name="Normal 79 3 2 3" xfId="21760"/>
    <cellStyle name="Normal 79 3 3" xfId="4782"/>
    <cellStyle name="Normal 79 3 3 2" xfId="21762"/>
    <cellStyle name="Normal 79 3 4" xfId="21759"/>
    <cellStyle name="Normal 79 4" xfId="4783"/>
    <cellStyle name="Normal 79 4 2" xfId="4784"/>
    <cellStyle name="Normal 79 4 2 2" xfId="21764"/>
    <cellStyle name="Normal 79 4 3" xfId="21763"/>
    <cellStyle name="Normal 79 5" xfId="4785"/>
    <cellStyle name="Normal 79 5 2" xfId="21765"/>
    <cellStyle name="Normal 79 6" xfId="21750"/>
    <cellStyle name="Normal 8" xfId="2813"/>
    <cellStyle name="Normal 8 2" xfId="2814"/>
    <cellStyle name="Normal 8 2 2" xfId="2815"/>
    <cellStyle name="Normal 8 2 2 2" xfId="2816"/>
    <cellStyle name="Normal 8 2 3" xfId="2817"/>
    <cellStyle name="Normal 8 2_Phuongangiao 1-giaoxulykythuat" xfId="2818"/>
    <cellStyle name="Normal 8 3" xfId="2819"/>
    <cellStyle name="Normal 8 3 2" xfId="5217"/>
    <cellStyle name="Normal 8_21.3.2012Tong hop von ung nam 2012(banBCa.Hong)" xfId="4786"/>
    <cellStyle name="Normal 821" xfId="4787"/>
    <cellStyle name="Normal 9" xfId="2820"/>
    <cellStyle name="Normal 9 10" xfId="2821"/>
    <cellStyle name="Normal 9 10 2" xfId="20649"/>
    <cellStyle name="Normal 9 12" xfId="2822"/>
    <cellStyle name="Normal 9 12 2" xfId="20650"/>
    <cellStyle name="Normal 9 13" xfId="2823"/>
    <cellStyle name="Normal 9 13 2" xfId="20651"/>
    <cellStyle name="Normal 9 17" xfId="2824"/>
    <cellStyle name="Normal 9 17 2" xfId="20652"/>
    <cellStyle name="Normal 9 2" xfId="2825"/>
    <cellStyle name="Normal 9 21" xfId="2826"/>
    <cellStyle name="Normal 9 21 2" xfId="20653"/>
    <cellStyle name="Normal 9 23" xfId="2827"/>
    <cellStyle name="Normal 9 23 2" xfId="20654"/>
    <cellStyle name="Normal 9 3" xfId="2828"/>
    <cellStyle name="Normal 9 4" xfId="4788"/>
    <cellStyle name="Normal 9 4 2" xfId="4789"/>
    <cellStyle name="Normal 9 4 2 2" xfId="21767"/>
    <cellStyle name="Normal 9 4 3" xfId="21766"/>
    <cellStyle name="Normal 9 46" xfId="2829"/>
    <cellStyle name="Normal 9 46 2" xfId="20655"/>
    <cellStyle name="Normal 9 47" xfId="2830"/>
    <cellStyle name="Normal 9 47 2" xfId="20656"/>
    <cellStyle name="Normal 9 48" xfId="2831"/>
    <cellStyle name="Normal 9 48 2" xfId="20657"/>
    <cellStyle name="Normal 9 49" xfId="2832"/>
    <cellStyle name="Normal 9 49 2" xfId="20658"/>
    <cellStyle name="Normal 9 50" xfId="2833"/>
    <cellStyle name="Normal 9 50 2" xfId="20659"/>
    <cellStyle name="Normal 9 51" xfId="2834"/>
    <cellStyle name="Normal 9 51 2" xfId="20660"/>
    <cellStyle name="Normal 9 52" xfId="2835"/>
    <cellStyle name="Normal 9 52 2" xfId="20661"/>
    <cellStyle name="Normal 9_Bieu KH trung han BKH TW" xfId="2836"/>
    <cellStyle name="Normal_Bieu mau (CV )" xfId="20518"/>
    <cellStyle name="Normal_Bieu mau (CV ) 2" xfId="20525"/>
    <cellStyle name="Normal1" xfId="2837"/>
    <cellStyle name="Normal8" xfId="2838"/>
    <cellStyle name="Normale_ PESO ELETTR." xfId="4790"/>
    <cellStyle name="Normalny_Cennik obowiazuje od 06-08-2001 r (1)" xfId="2839"/>
    <cellStyle name="Note 2" xfId="2840"/>
    <cellStyle name="Note 2 2" xfId="2841"/>
    <cellStyle name="Note 2 2 2" xfId="20663"/>
    <cellStyle name="Note 2 3" xfId="20662"/>
    <cellStyle name="Note 3" xfId="2842"/>
    <cellStyle name="Note 3 2" xfId="2843"/>
    <cellStyle name="Note 3 2 2" xfId="20665"/>
    <cellStyle name="Note 3 3" xfId="20664"/>
    <cellStyle name="Note 4" xfId="2844"/>
    <cellStyle name="Note 4 2" xfId="2845"/>
    <cellStyle name="Note 4 2 2" xfId="20667"/>
    <cellStyle name="Note 4 3" xfId="20666"/>
    <cellStyle name="Note 5" xfId="2846"/>
    <cellStyle name="Note 5 2" xfId="20668"/>
    <cellStyle name="Note 6" xfId="4791"/>
    <cellStyle name="Note 6 2" xfId="4792"/>
    <cellStyle name="NWM" xfId="2847"/>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Output 2 2" xfId="4793"/>
    <cellStyle name="Output 2 3" xfId="20669"/>
    <cellStyle name="p" xfId="2866"/>
    <cellStyle name="p 2" xfId="20670"/>
    <cellStyle name="paint" xfId="2867"/>
    <cellStyle name="paint 2" xfId="2868"/>
    <cellStyle name="paint 2 2" xfId="4794"/>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24" xfId="4795"/>
    <cellStyle name="Percent 24 2" xfId="4796"/>
    <cellStyle name="Percent 25" xfId="4797"/>
    <cellStyle name="Percent 26" xfId="20515"/>
    <cellStyle name="Percent 3" xfId="2988"/>
    <cellStyle name="Percent 3 2" xfId="2989"/>
    <cellStyle name="Percent 3 3" xfId="2990"/>
    <cellStyle name="Percent 3 3 2" xfId="4798"/>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 2 2" xfId="20672"/>
    <cellStyle name="SAPBEXaggData 3" xfId="20671"/>
    <cellStyle name="SAPBEXaggDataEmph" xfId="3104"/>
    <cellStyle name="SAPBEXaggDataEmph 2" xfId="3105"/>
    <cellStyle name="SAPBEXaggDataEmph 2 2" xfId="20674"/>
    <cellStyle name="SAPBEXaggDataEmph 3" xfId="20673"/>
    <cellStyle name="SAPBEXaggItem" xfId="3106"/>
    <cellStyle name="SAPBEXaggItem 2" xfId="3107"/>
    <cellStyle name="SAPBEXaggItem 2 2" xfId="20676"/>
    <cellStyle name="SAPBEXaggItem 3" xfId="20675"/>
    <cellStyle name="SAPBEXchaText" xfId="3108"/>
    <cellStyle name="SAPBEXchaText 2" xfId="3109"/>
    <cellStyle name="SAPBEXexcBad7" xfId="3110"/>
    <cellStyle name="SAPBEXexcBad7 2" xfId="3111"/>
    <cellStyle name="SAPBEXexcBad7 2 2" xfId="20678"/>
    <cellStyle name="SAPBEXexcBad7 3" xfId="20677"/>
    <cellStyle name="SAPBEXexcBad8" xfId="3112"/>
    <cellStyle name="SAPBEXexcBad8 2" xfId="3113"/>
    <cellStyle name="SAPBEXexcBad8 2 2" xfId="20680"/>
    <cellStyle name="SAPBEXexcBad8 3" xfId="20679"/>
    <cellStyle name="SAPBEXexcBad9" xfId="3114"/>
    <cellStyle name="SAPBEXexcBad9 2" xfId="3115"/>
    <cellStyle name="SAPBEXexcBad9 2 2" xfId="20682"/>
    <cellStyle name="SAPBEXexcBad9 3" xfId="20681"/>
    <cellStyle name="SAPBEXexcCritical4" xfId="3116"/>
    <cellStyle name="SAPBEXexcCritical4 2" xfId="3117"/>
    <cellStyle name="SAPBEXexcCritical4 2 2" xfId="20684"/>
    <cellStyle name="SAPBEXexcCritical4 3" xfId="20683"/>
    <cellStyle name="SAPBEXexcCritical5" xfId="3118"/>
    <cellStyle name="SAPBEXexcCritical5 2" xfId="3119"/>
    <cellStyle name="SAPBEXexcCritical5 2 2" xfId="20686"/>
    <cellStyle name="SAPBEXexcCritical5 3" xfId="20685"/>
    <cellStyle name="SAPBEXexcCritical6" xfId="3120"/>
    <cellStyle name="SAPBEXexcCritical6 2" xfId="3121"/>
    <cellStyle name="SAPBEXexcCritical6 2 2" xfId="20688"/>
    <cellStyle name="SAPBEXexcCritical6 3" xfId="20687"/>
    <cellStyle name="SAPBEXexcGood1" xfId="3122"/>
    <cellStyle name="SAPBEXexcGood1 2" xfId="3123"/>
    <cellStyle name="SAPBEXexcGood1 2 2" xfId="20690"/>
    <cellStyle name="SAPBEXexcGood1 3" xfId="20689"/>
    <cellStyle name="SAPBEXexcGood2" xfId="3124"/>
    <cellStyle name="SAPBEXexcGood2 2" xfId="3125"/>
    <cellStyle name="SAPBEXexcGood2 2 2" xfId="20692"/>
    <cellStyle name="SAPBEXexcGood2 3" xfId="20691"/>
    <cellStyle name="SAPBEXexcGood3" xfId="3126"/>
    <cellStyle name="SAPBEXexcGood3 2" xfId="3127"/>
    <cellStyle name="SAPBEXexcGood3 2 2" xfId="20694"/>
    <cellStyle name="SAPBEXexcGood3 3" xfId="20693"/>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formats 2 2" xfId="20696"/>
    <cellStyle name="SAPBEXformats 3" xfId="20695"/>
    <cellStyle name="SAPBEXheaderItem" xfId="3136"/>
    <cellStyle name="SAPBEXheaderItem 2" xfId="3137"/>
    <cellStyle name="SAPBEXheaderText" xfId="3138"/>
    <cellStyle name="SAPBEXheaderText 2" xfId="3139"/>
    <cellStyle name="SAPBEXresData" xfId="3140"/>
    <cellStyle name="SAPBEXresData 2" xfId="3141"/>
    <cellStyle name="SAPBEXresData 2 2" xfId="20698"/>
    <cellStyle name="SAPBEXresData 3" xfId="20697"/>
    <cellStyle name="SAPBEXresDataEmph" xfId="3142"/>
    <cellStyle name="SAPBEXresDataEmph 2" xfId="3143"/>
    <cellStyle name="SAPBEXresDataEmph 2 2" xfId="20700"/>
    <cellStyle name="SAPBEXresDataEmph 3" xfId="20699"/>
    <cellStyle name="SAPBEXresItem" xfId="3144"/>
    <cellStyle name="SAPBEXresItem 2" xfId="3145"/>
    <cellStyle name="SAPBEXresItem 2 2" xfId="20702"/>
    <cellStyle name="SAPBEXresItem 3" xfId="20701"/>
    <cellStyle name="SAPBEXstdData" xfId="3146"/>
    <cellStyle name="SAPBEXstdData 2" xfId="3147"/>
    <cellStyle name="SAPBEXstdData 2 2" xfId="20704"/>
    <cellStyle name="SAPBEXstdData 3" xfId="20703"/>
    <cellStyle name="SAPBEXstdDataEmph" xfId="3148"/>
    <cellStyle name="SAPBEXstdDataEmph 2" xfId="3149"/>
    <cellStyle name="SAPBEXstdDataEmph 2 2" xfId="20706"/>
    <cellStyle name="SAPBEXstdDataEmph 3" xfId="20705"/>
    <cellStyle name="SAPBEXstdItem" xfId="3150"/>
    <cellStyle name="SAPBEXstdItem 2" xfId="3151"/>
    <cellStyle name="SAPBEXstdItem 2 2" xfId="20708"/>
    <cellStyle name="SAPBEXstdItem 3" xfId="20707"/>
    <cellStyle name="SAPBEXtitle" xfId="3152"/>
    <cellStyle name="SAPBEXtitle 2" xfId="3153"/>
    <cellStyle name="SAPBEXtitle 2 2" xfId="20710"/>
    <cellStyle name="SAPBEXtitle 3" xfId="20709"/>
    <cellStyle name="SAPBEXundefined" xfId="3154"/>
    <cellStyle name="SAPBEXundefined 2" xfId="3155"/>
    <cellStyle name="SAPBEXundefined 2 2" xfId="20712"/>
    <cellStyle name="SAPBEXundefined 3" xfId="20711"/>
    <cellStyle name="serJet 1200 Series PCL 6" xfId="3156"/>
    <cellStyle name="SHADEDSTORES" xfId="3157"/>
    <cellStyle name="SHADEDSTORES 2" xfId="3158"/>
    <cellStyle name="SHADEDSTORES 2 2" xfId="4799"/>
    <cellStyle name="SHADEDSTORES 2 2 2" xfId="5618"/>
    <cellStyle name="SHADEDSTORES 2 3" xfId="5617"/>
    <cellStyle name="SHADEDSTORES 3" xfId="4800"/>
    <cellStyle name="SHADEDSTORES 3 2" xfId="5619"/>
    <cellStyle name="SHADEDSTORES 4" xfId="5616"/>
    <cellStyle name="songuyen" xfId="3159"/>
    <cellStyle name="specstores" xfId="3160"/>
    <cellStyle name="Standard_AAbgleich" xfId="3161"/>
    <cellStyle name="STTDG" xfId="3162"/>
    <cellStyle name="style" xfId="4801"/>
    <cellStyle name="Style 1" xfId="3163"/>
    <cellStyle name="Style 1 2" xfId="3164"/>
    <cellStyle name="Style 1 2 2" xfId="4802"/>
    <cellStyle name="Style 1 3" xfId="3165"/>
    <cellStyle name="Style 1 3 2" xfId="4803"/>
    <cellStyle name="Style 1 4" xfId="4804"/>
    <cellStyle name="Style 1 5" xfId="4805"/>
    <cellStyle name="Style 1 6" xfId="521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 2 2" xfId="20714"/>
    <cellStyle name="T 3" xfId="20713"/>
    <cellStyle name="T_15_10_2013 BC nhu cau von doi ung ODA (2014-2016) ngay 15102013 Sua" xfId="3380"/>
    <cellStyle name="T_15_10_2013 BC nhu cau von doi ung ODA (2014-2016) ngay 15102013 Sua 2" xfId="20715"/>
    <cellStyle name="T_bao cao" xfId="3381"/>
    <cellStyle name="T_bao cao 2" xfId="3382"/>
    <cellStyle name="T_bao cao 2 2" xfId="20717"/>
    <cellStyle name="T_bao cao 3" xfId="20716"/>
    <cellStyle name="T_bao cao phan bo KHDT 2011(final)" xfId="3383"/>
    <cellStyle name="T_bao cao phan bo KHDT 2011(final) 2" xfId="20718"/>
    <cellStyle name="T_Bao cao so lieu kiem toan nam 2007 sua" xfId="3384"/>
    <cellStyle name="T_Bao cao so lieu kiem toan nam 2007 sua 2" xfId="3385"/>
    <cellStyle name="T_Bao cao so lieu kiem toan nam 2007 sua 2 2" xfId="20720"/>
    <cellStyle name="T_Bao cao so lieu kiem toan nam 2007 sua 3" xfId="20719"/>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1 1 bao cao giao KH ve HTCMT vung TNB   12-12-2011 2 2" xfId="20722"/>
    <cellStyle name="T_Bao cao so lieu kiem toan nam 2007 sua_!1 1 bao cao giao KH ve HTCMT vung TNB   12-12-2011 3" xfId="20721"/>
    <cellStyle name="T_Bao cao so lieu kiem toan nam 2007 sua_KH TPCP vung TNB (03-1-2012)" xfId="3388"/>
    <cellStyle name="T_Bao cao so lieu kiem toan nam 2007 sua_KH TPCP vung TNB (03-1-2012) 2" xfId="3389"/>
    <cellStyle name="T_Bao cao so lieu kiem toan nam 2007 sua_KH TPCP vung TNB (03-1-2012) 2 2" xfId="20724"/>
    <cellStyle name="T_Bao cao so lieu kiem toan nam 2007 sua_KH TPCP vung TNB (03-1-2012) 3" xfId="20723"/>
    <cellStyle name="T_bao cao_!1 1 bao cao giao KH ve HTCMT vung TNB   12-12-2011" xfId="3390"/>
    <cellStyle name="T_bao cao_!1 1 bao cao giao KH ve HTCMT vung TNB   12-12-2011 2" xfId="3391"/>
    <cellStyle name="T_bao cao_!1 1 bao cao giao KH ve HTCMT vung TNB   12-12-2011 2 2" xfId="20726"/>
    <cellStyle name="T_bao cao_!1 1 bao cao giao KH ve HTCMT vung TNB   12-12-2011 3" xfId="20725"/>
    <cellStyle name="T_bao cao_Bieu4HTMT" xfId="3392"/>
    <cellStyle name="T_bao cao_Bieu4HTMT 2" xfId="3393"/>
    <cellStyle name="T_bao cao_Bieu4HTMT 2 2" xfId="20728"/>
    <cellStyle name="T_bao cao_Bieu4HTMT 3" xfId="20727"/>
    <cellStyle name="T_bao cao_Bieu4HTMT_!1 1 bao cao giao KH ve HTCMT vung TNB   12-12-2011" xfId="3394"/>
    <cellStyle name="T_bao cao_Bieu4HTMT_!1 1 bao cao giao KH ve HTCMT vung TNB   12-12-2011 2" xfId="3395"/>
    <cellStyle name="T_bao cao_Bieu4HTMT_!1 1 bao cao giao KH ve HTCMT vung TNB   12-12-2011 2 2" xfId="20730"/>
    <cellStyle name="T_bao cao_Bieu4HTMT_!1 1 bao cao giao KH ve HTCMT vung TNB   12-12-2011 3" xfId="20729"/>
    <cellStyle name="T_bao cao_Bieu4HTMT_KH TPCP vung TNB (03-1-2012)" xfId="3396"/>
    <cellStyle name="T_bao cao_Bieu4HTMT_KH TPCP vung TNB (03-1-2012) 2" xfId="3397"/>
    <cellStyle name="T_bao cao_Bieu4HTMT_KH TPCP vung TNB (03-1-2012) 2 2" xfId="20732"/>
    <cellStyle name="T_bao cao_Bieu4HTMT_KH TPCP vung TNB (03-1-2012) 3" xfId="20731"/>
    <cellStyle name="T_bao cao_KH TPCP vung TNB (03-1-2012)" xfId="3398"/>
    <cellStyle name="T_bao cao_KH TPCP vung TNB (03-1-2012) 2" xfId="3399"/>
    <cellStyle name="T_bao cao_KH TPCP vung TNB (03-1-2012) 2 2" xfId="20734"/>
    <cellStyle name="T_bao cao_KH TPCP vung TNB (03-1-2012) 3" xfId="20733"/>
    <cellStyle name="T_BBTNG-06" xfId="3400"/>
    <cellStyle name="T_BBTNG-06 2" xfId="3401"/>
    <cellStyle name="T_BBTNG-06 2 2" xfId="20736"/>
    <cellStyle name="T_BBTNG-06 3" xfId="20735"/>
    <cellStyle name="T_BBTNG-06_!1 1 bao cao giao KH ve HTCMT vung TNB   12-12-2011" xfId="3402"/>
    <cellStyle name="T_BBTNG-06_!1 1 bao cao giao KH ve HTCMT vung TNB   12-12-2011 2" xfId="3403"/>
    <cellStyle name="T_BBTNG-06_!1 1 bao cao giao KH ve HTCMT vung TNB   12-12-2011 2 2" xfId="20738"/>
    <cellStyle name="T_BBTNG-06_!1 1 bao cao giao KH ve HTCMT vung TNB   12-12-2011 3" xfId="20737"/>
    <cellStyle name="T_BBTNG-06_Bieu4HTMT" xfId="3404"/>
    <cellStyle name="T_BBTNG-06_Bieu4HTMT 2" xfId="3405"/>
    <cellStyle name="T_BBTNG-06_Bieu4HTMT 2 2" xfId="20740"/>
    <cellStyle name="T_BBTNG-06_Bieu4HTMT 3" xfId="20739"/>
    <cellStyle name="T_BBTNG-06_Bieu4HTMT_!1 1 bao cao giao KH ve HTCMT vung TNB   12-12-2011" xfId="3406"/>
    <cellStyle name="T_BBTNG-06_Bieu4HTMT_!1 1 bao cao giao KH ve HTCMT vung TNB   12-12-2011 2" xfId="3407"/>
    <cellStyle name="T_BBTNG-06_Bieu4HTMT_!1 1 bao cao giao KH ve HTCMT vung TNB   12-12-2011 2 2" xfId="20742"/>
    <cellStyle name="T_BBTNG-06_Bieu4HTMT_!1 1 bao cao giao KH ve HTCMT vung TNB   12-12-2011 3" xfId="20741"/>
    <cellStyle name="T_BBTNG-06_Bieu4HTMT_KH TPCP vung TNB (03-1-2012)" xfId="3408"/>
    <cellStyle name="T_BBTNG-06_Bieu4HTMT_KH TPCP vung TNB (03-1-2012) 2" xfId="3409"/>
    <cellStyle name="T_BBTNG-06_Bieu4HTMT_KH TPCP vung TNB (03-1-2012) 2 2" xfId="20744"/>
    <cellStyle name="T_BBTNG-06_Bieu4HTMT_KH TPCP vung TNB (03-1-2012) 3" xfId="20743"/>
    <cellStyle name="T_BBTNG-06_KH TPCP vung TNB (03-1-2012)" xfId="3410"/>
    <cellStyle name="T_BBTNG-06_KH TPCP vung TNB (03-1-2012) 2" xfId="3411"/>
    <cellStyle name="T_BBTNG-06_KH TPCP vung TNB (03-1-2012) 2 2" xfId="20746"/>
    <cellStyle name="T_BBTNG-06_KH TPCP vung TNB (03-1-2012) 3" xfId="20745"/>
    <cellStyle name="T_BC  NAM 2007" xfId="3412"/>
    <cellStyle name="T_BC  NAM 2007 2" xfId="3413"/>
    <cellStyle name="T_BC  NAM 2007 2 2" xfId="20748"/>
    <cellStyle name="T_BC  NAM 2007 3" xfId="20747"/>
    <cellStyle name="T_BC CTMT-2008 Ttinh" xfId="3414"/>
    <cellStyle name="T_BC CTMT-2008 Ttinh 2" xfId="3415"/>
    <cellStyle name="T_BC CTMT-2008 Ttinh 2 2" xfId="20750"/>
    <cellStyle name="T_BC CTMT-2008 Ttinh 3" xfId="20749"/>
    <cellStyle name="T_BC CTMT-2008 Ttinh_!1 1 bao cao giao KH ve HTCMT vung TNB   12-12-2011" xfId="3416"/>
    <cellStyle name="T_BC CTMT-2008 Ttinh_!1 1 bao cao giao KH ve HTCMT vung TNB   12-12-2011 2" xfId="3417"/>
    <cellStyle name="T_BC CTMT-2008 Ttinh_!1 1 bao cao giao KH ve HTCMT vung TNB   12-12-2011 2 2" xfId="20752"/>
    <cellStyle name="T_BC CTMT-2008 Ttinh_!1 1 bao cao giao KH ve HTCMT vung TNB   12-12-2011 3" xfId="20751"/>
    <cellStyle name="T_BC CTMT-2008 Ttinh_KH TPCP vung TNB (03-1-2012)" xfId="3418"/>
    <cellStyle name="T_BC CTMT-2008 Ttinh_KH TPCP vung TNB (03-1-2012) 2" xfId="3419"/>
    <cellStyle name="T_BC CTMT-2008 Ttinh_KH TPCP vung TNB (03-1-2012) 2 2" xfId="20754"/>
    <cellStyle name="T_BC CTMT-2008 Ttinh_KH TPCP vung TNB (03-1-2012) 3" xfId="20753"/>
    <cellStyle name="T_BC nhu cau von doi ung ODA nganh NN (BKH)" xfId="3420"/>
    <cellStyle name="T_BC nhu cau von doi ung ODA nganh NN (BKH) 2" xfId="20755"/>
    <cellStyle name="T_BC nhu cau von doi ung ODA nganh NN (BKH)_05-12  KH trung han 2016-2020 - Liem Thinh edited" xfId="3421"/>
    <cellStyle name="T_BC nhu cau von doi ung ODA nganh NN (BKH)_05-12  KH trung han 2016-2020 - Liem Thinh edited 2" xfId="20756"/>
    <cellStyle name="T_BC nhu cau von doi ung ODA nganh NN (BKH)_Copy of 05-12  KH trung han 2016-2020 - Liem Thinh edited (1)" xfId="3422"/>
    <cellStyle name="T_BC nhu cau von doi ung ODA nganh NN (BKH)_Copy of 05-12  KH trung han 2016-2020 - Liem Thinh edited (1) 2" xfId="20757"/>
    <cellStyle name="T_BC Tai co cau (bieu TH)" xfId="3423"/>
    <cellStyle name="T_BC Tai co cau (bieu TH) 2" xfId="20758"/>
    <cellStyle name="T_BC Tai co cau (bieu TH)_05-12  KH trung han 2016-2020 - Liem Thinh edited" xfId="3424"/>
    <cellStyle name="T_BC Tai co cau (bieu TH)_05-12  KH trung han 2016-2020 - Liem Thinh edited 2" xfId="20759"/>
    <cellStyle name="T_BC Tai co cau (bieu TH)_Copy of 05-12  KH trung han 2016-2020 - Liem Thinh edited (1)" xfId="3425"/>
    <cellStyle name="T_BC Tai co cau (bieu TH)_Copy of 05-12  KH trung han 2016-2020 - Liem Thinh edited (1) 2" xfId="20760"/>
    <cellStyle name="T_Bieu 4.2 A, B KHCTgiong 2011" xfId="3426"/>
    <cellStyle name="T_Bieu 4.2 A, B KHCTgiong 2011 10" xfId="3427"/>
    <cellStyle name="T_Bieu 4.2 A, B KHCTgiong 2011 10 2" xfId="20762"/>
    <cellStyle name="T_Bieu 4.2 A, B KHCTgiong 2011 11" xfId="3428"/>
    <cellStyle name="T_Bieu 4.2 A, B KHCTgiong 2011 11 2" xfId="20763"/>
    <cellStyle name="T_Bieu 4.2 A, B KHCTgiong 2011 12" xfId="3429"/>
    <cellStyle name="T_Bieu 4.2 A, B KHCTgiong 2011 12 2" xfId="20764"/>
    <cellStyle name="T_Bieu 4.2 A, B KHCTgiong 2011 13" xfId="3430"/>
    <cellStyle name="T_Bieu 4.2 A, B KHCTgiong 2011 13 2" xfId="20765"/>
    <cellStyle name="T_Bieu 4.2 A, B KHCTgiong 2011 14" xfId="3431"/>
    <cellStyle name="T_Bieu 4.2 A, B KHCTgiong 2011 14 2" xfId="20766"/>
    <cellStyle name="T_Bieu 4.2 A, B KHCTgiong 2011 15" xfId="3432"/>
    <cellStyle name="T_Bieu 4.2 A, B KHCTgiong 2011 15 2" xfId="20767"/>
    <cellStyle name="T_Bieu 4.2 A, B KHCTgiong 2011 16" xfId="20761"/>
    <cellStyle name="T_Bieu 4.2 A, B KHCTgiong 2011 2" xfId="3433"/>
    <cellStyle name="T_Bieu 4.2 A, B KHCTgiong 2011 2 2" xfId="20768"/>
    <cellStyle name="T_Bieu 4.2 A, B KHCTgiong 2011 3" xfId="3434"/>
    <cellStyle name="T_Bieu 4.2 A, B KHCTgiong 2011 3 2" xfId="20769"/>
    <cellStyle name="T_Bieu 4.2 A, B KHCTgiong 2011 4" xfId="3435"/>
    <cellStyle name="T_Bieu 4.2 A, B KHCTgiong 2011 4 2" xfId="20770"/>
    <cellStyle name="T_Bieu 4.2 A, B KHCTgiong 2011 5" xfId="3436"/>
    <cellStyle name="T_Bieu 4.2 A, B KHCTgiong 2011 5 2" xfId="20771"/>
    <cellStyle name="T_Bieu 4.2 A, B KHCTgiong 2011 6" xfId="3437"/>
    <cellStyle name="T_Bieu 4.2 A, B KHCTgiong 2011 6 2" xfId="20772"/>
    <cellStyle name="T_Bieu 4.2 A, B KHCTgiong 2011 7" xfId="3438"/>
    <cellStyle name="T_Bieu 4.2 A, B KHCTgiong 2011 7 2" xfId="20773"/>
    <cellStyle name="T_Bieu 4.2 A, B KHCTgiong 2011 8" xfId="3439"/>
    <cellStyle name="T_Bieu 4.2 A, B KHCTgiong 2011 8 2" xfId="20774"/>
    <cellStyle name="T_Bieu 4.2 A, B KHCTgiong 2011 9" xfId="3440"/>
    <cellStyle name="T_Bieu 4.2 A, B KHCTgiong 2011 9 2" xfId="20775"/>
    <cellStyle name="T_Bieu mau cong trinh khoi cong moi 3-4" xfId="3441"/>
    <cellStyle name="T_Bieu mau cong trinh khoi cong moi 3-4 2" xfId="3442"/>
    <cellStyle name="T_Bieu mau cong trinh khoi cong moi 3-4 2 2" xfId="20777"/>
    <cellStyle name="T_Bieu mau cong trinh khoi cong moi 3-4 3" xfId="20776"/>
    <cellStyle name="T_Bieu mau cong trinh khoi cong moi 3-4_!1 1 bao cao giao KH ve HTCMT vung TNB   12-12-2011" xfId="3443"/>
    <cellStyle name="T_Bieu mau cong trinh khoi cong moi 3-4_!1 1 bao cao giao KH ve HTCMT vung TNB   12-12-2011 2" xfId="3444"/>
    <cellStyle name="T_Bieu mau cong trinh khoi cong moi 3-4_!1 1 bao cao giao KH ve HTCMT vung TNB   12-12-2011 2 2" xfId="20779"/>
    <cellStyle name="T_Bieu mau cong trinh khoi cong moi 3-4_!1 1 bao cao giao KH ve HTCMT vung TNB   12-12-2011 3" xfId="20778"/>
    <cellStyle name="T_Bieu mau cong trinh khoi cong moi 3-4_KH TPCP vung TNB (03-1-2012)" xfId="3445"/>
    <cellStyle name="T_Bieu mau cong trinh khoi cong moi 3-4_KH TPCP vung TNB (03-1-2012) 2" xfId="3446"/>
    <cellStyle name="T_Bieu mau cong trinh khoi cong moi 3-4_KH TPCP vung TNB (03-1-2012) 2 2" xfId="20781"/>
    <cellStyle name="T_Bieu mau cong trinh khoi cong moi 3-4_KH TPCP vung TNB (03-1-2012) 3" xfId="20780"/>
    <cellStyle name="T_Bieu mau danh muc du an thuoc CTMTQG nam 2008" xfId="3447"/>
    <cellStyle name="T_Bieu mau danh muc du an thuoc CTMTQG nam 2008 2" xfId="3448"/>
    <cellStyle name="T_Bieu mau danh muc du an thuoc CTMTQG nam 2008 2 2" xfId="20783"/>
    <cellStyle name="T_Bieu mau danh muc du an thuoc CTMTQG nam 2008 3" xfId="20782"/>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1 1 bao cao giao KH ve HTCMT vung TNB   12-12-2011 2 2" xfId="20785"/>
    <cellStyle name="T_Bieu mau danh muc du an thuoc CTMTQG nam 2008_!1 1 bao cao giao KH ve HTCMT vung TNB   12-12-2011 3" xfId="20784"/>
    <cellStyle name="T_Bieu mau danh muc du an thuoc CTMTQG nam 2008_KH TPCP vung TNB (03-1-2012)" xfId="3451"/>
    <cellStyle name="T_Bieu mau danh muc du an thuoc CTMTQG nam 2008_KH TPCP vung TNB (03-1-2012) 2" xfId="3452"/>
    <cellStyle name="T_Bieu mau danh muc du an thuoc CTMTQG nam 2008_KH TPCP vung TNB (03-1-2012) 2 2" xfId="20787"/>
    <cellStyle name="T_Bieu mau danh muc du an thuoc CTMTQG nam 2008_KH TPCP vung TNB (03-1-2012) 3" xfId="20786"/>
    <cellStyle name="T_Bieu tong hop nhu cau ung 2011 da chon loc -Mien nui" xfId="3453"/>
    <cellStyle name="T_Bieu tong hop nhu cau ung 2011 da chon loc -Mien nui 2" xfId="3454"/>
    <cellStyle name="T_Bieu tong hop nhu cau ung 2011 da chon loc -Mien nui 2 2" xfId="20789"/>
    <cellStyle name="T_Bieu tong hop nhu cau ung 2011 da chon loc -Mien nui 3" xfId="20788"/>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1 1 bao cao giao KH ve HTCMT vung TNB   12-12-2011 2 2" xfId="20791"/>
    <cellStyle name="T_Bieu tong hop nhu cau ung 2011 da chon loc -Mien nui_!1 1 bao cao giao KH ve HTCMT vung TNB   12-12-2011 3" xfId="20790"/>
    <cellStyle name="T_Bieu tong hop nhu cau ung 2011 da chon loc -Mien nui_KH TPCP vung TNB (03-1-2012)" xfId="3457"/>
    <cellStyle name="T_Bieu tong hop nhu cau ung 2011 da chon loc -Mien nui_KH TPCP vung TNB (03-1-2012) 2" xfId="3458"/>
    <cellStyle name="T_Bieu tong hop nhu cau ung 2011 da chon loc -Mien nui_KH TPCP vung TNB (03-1-2012) 2 2" xfId="20793"/>
    <cellStyle name="T_Bieu tong hop nhu cau ung 2011 da chon loc -Mien nui_KH TPCP vung TNB (03-1-2012) 3" xfId="20792"/>
    <cellStyle name="T_Bieu3ODA" xfId="3459"/>
    <cellStyle name="T_Bieu3ODA 2" xfId="3460"/>
    <cellStyle name="T_Bieu3ODA 2 2" xfId="20795"/>
    <cellStyle name="T_Bieu3ODA 3" xfId="20794"/>
    <cellStyle name="T_Bieu3ODA_!1 1 bao cao giao KH ve HTCMT vung TNB   12-12-2011" xfId="3461"/>
    <cellStyle name="T_Bieu3ODA_!1 1 bao cao giao KH ve HTCMT vung TNB   12-12-2011 2" xfId="3462"/>
    <cellStyle name="T_Bieu3ODA_!1 1 bao cao giao KH ve HTCMT vung TNB   12-12-2011 2 2" xfId="20797"/>
    <cellStyle name="T_Bieu3ODA_!1 1 bao cao giao KH ve HTCMT vung TNB   12-12-2011 3" xfId="20796"/>
    <cellStyle name="T_Bieu3ODA_1" xfId="3463"/>
    <cellStyle name="T_Bieu3ODA_1 2" xfId="3464"/>
    <cellStyle name="T_Bieu3ODA_1 2 2" xfId="20799"/>
    <cellStyle name="T_Bieu3ODA_1 3" xfId="20798"/>
    <cellStyle name="T_Bieu3ODA_1_!1 1 bao cao giao KH ve HTCMT vung TNB   12-12-2011" xfId="3465"/>
    <cellStyle name="T_Bieu3ODA_1_!1 1 bao cao giao KH ve HTCMT vung TNB   12-12-2011 2" xfId="3466"/>
    <cellStyle name="T_Bieu3ODA_1_!1 1 bao cao giao KH ve HTCMT vung TNB   12-12-2011 2 2" xfId="20801"/>
    <cellStyle name="T_Bieu3ODA_1_!1 1 bao cao giao KH ve HTCMT vung TNB   12-12-2011 3" xfId="20800"/>
    <cellStyle name="T_Bieu3ODA_1_KH TPCP vung TNB (03-1-2012)" xfId="3467"/>
    <cellStyle name="T_Bieu3ODA_1_KH TPCP vung TNB (03-1-2012) 2" xfId="3468"/>
    <cellStyle name="T_Bieu3ODA_1_KH TPCP vung TNB (03-1-2012) 2 2" xfId="20803"/>
    <cellStyle name="T_Bieu3ODA_1_KH TPCP vung TNB (03-1-2012) 3" xfId="20802"/>
    <cellStyle name="T_Bieu3ODA_KH TPCP vung TNB (03-1-2012)" xfId="3469"/>
    <cellStyle name="T_Bieu3ODA_KH TPCP vung TNB (03-1-2012) 2" xfId="3470"/>
    <cellStyle name="T_Bieu3ODA_KH TPCP vung TNB (03-1-2012) 2 2" xfId="20805"/>
    <cellStyle name="T_Bieu3ODA_KH TPCP vung TNB (03-1-2012) 3" xfId="20804"/>
    <cellStyle name="T_Bieu4HTMT" xfId="3471"/>
    <cellStyle name="T_Bieu4HTMT 2" xfId="3472"/>
    <cellStyle name="T_Bieu4HTMT 2 2" xfId="20807"/>
    <cellStyle name="T_Bieu4HTMT 3" xfId="20806"/>
    <cellStyle name="T_Bieu4HTMT_!1 1 bao cao giao KH ve HTCMT vung TNB   12-12-2011" xfId="3473"/>
    <cellStyle name="T_Bieu4HTMT_!1 1 bao cao giao KH ve HTCMT vung TNB   12-12-2011 2" xfId="3474"/>
    <cellStyle name="T_Bieu4HTMT_!1 1 bao cao giao KH ve HTCMT vung TNB   12-12-2011 2 2" xfId="20809"/>
    <cellStyle name="T_Bieu4HTMT_!1 1 bao cao giao KH ve HTCMT vung TNB   12-12-2011 3" xfId="20808"/>
    <cellStyle name="T_Bieu4HTMT_KH TPCP vung TNB (03-1-2012)" xfId="3475"/>
    <cellStyle name="T_Bieu4HTMT_KH TPCP vung TNB (03-1-2012) 2" xfId="3476"/>
    <cellStyle name="T_Bieu4HTMT_KH TPCP vung TNB (03-1-2012) 2 2" xfId="20811"/>
    <cellStyle name="T_Bieu4HTMT_KH TPCP vung TNB (03-1-2012) 3" xfId="20810"/>
    <cellStyle name="T_bo sung von KCH nam 2010 va Du an tre kho khan" xfId="3477"/>
    <cellStyle name="T_bo sung von KCH nam 2010 va Du an tre kho khan 2" xfId="3478"/>
    <cellStyle name="T_bo sung von KCH nam 2010 va Du an tre kho khan 2 2" xfId="20813"/>
    <cellStyle name="T_bo sung von KCH nam 2010 va Du an tre kho khan 3" xfId="20812"/>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1 1 bao cao giao KH ve HTCMT vung TNB   12-12-2011 2 2" xfId="20815"/>
    <cellStyle name="T_bo sung von KCH nam 2010 va Du an tre kho khan_!1 1 bao cao giao KH ve HTCMT vung TNB   12-12-2011 3" xfId="20814"/>
    <cellStyle name="T_bo sung von KCH nam 2010 va Du an tre kho khan_KH TPCP vung TNB (03-1-2012)" xfId="3481"/>
    <cellStyle name="T_bo sung von KCH nam 2010 va Du an tre kho khan_KH TPCP vung TNB (03-1-2012) 2" xfId="3482"/>
    <cellStyle name="T_bo sung von KCH nam 2010 va Du an tre kho khan_KH TPCP vung TNB (03-1-2012) 2 2" xfId="20817"/>
    <cellStyle name="T_bo sung von KCH nam 2010 va Du an tre kho khan_KH TPCP vung TNB (03-1-2012) 3" xfId="20816"/>
    <cellStyle name="T_Book1" xfId="3483"/>
    <cellStyle name="T_Book1 2" xfId="3484"/>
    <cellStyle name="T_Book1 2 2" xfId="20819"/>
    <cellStyle name="T_Book1 3" xfId="3485"/>
    <cellStyle name="T_Book1 3 2" xfId="20820"/>
    <cellStyle name="T_Book1 4" xfId="20818"/>
    <cellStyle name="T_Book1_!1 1 bao cao giao KH ve HTCMT vung TNB   12-12-2011" xfId="3486"/>
    <cellStyle name="T_Book1_!1 1 bao cao giao KH ve HTCMT vung TNB   12-12-2011 2" xfId="3487"/>
    <cellStyle name="T_Book1_!1 1 bao cao giao KH ve HTCMT vung TNB   12-12-2011 2 2" xfId="20822"/>
    <cellStyle name="T_Book1_!1 1 bao cao giao KH ve HTCMT vung TNB   12-12-2011 3" xfId="20821"/>
    <cellStyle name="T_Book1_1" xfId="3488"/>
    <cellStyle name="T_Book1_1 2" xfId="3489"/>
    <cellStyle name="T_Book1_1 2 2" xfId="20824"/>
    <cellStyle name="T_Book1_1 3" xfId="20823"/>
    <cellStyle name="T_Book1_1_Bieu tong hop nhu cau ung 2011 da chon loc -Mien nui" xfId="3490"/>
    <cellStyle name="T_Book1_1_Bieu tong hop nhu cau ung 2011 da chon loc -Mien nui 2" xfId="3491"/>
    <cellStyle name="T_Book1_1_Bieu tong hop nhu cau ung 2011 da chon loc -Mien nui 2 2" xfId="20826"/>
    <cellStyle name="T_Book1_1_Bieu tong hop nhu cau ung 2011 da chon loc -Mien nui 3" xfId="20825"/>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1 1 bao cao giao KH ve HTCMT vung TNB   12-12-2011 2 2" xfId="20828"/>
    <cellStyle name="T_Book1_1_Bieu tong hop nhu cau ung 2011 da chon loc -Mien nui_!1 1 bao cao giao KH ve HTCMT vung TNB   12-12-2011 3" xfId="20827"/>
    <cellStyle name="T_Book1_1_Bieu tong hop nhu cau ung 2011 da chon loc -Mien nui_KH TPCP vung TNB (03-1-2012)" xfId="3494"/>
    <cellStyle name="T_Book1_1_Bieu tong hop nhu cau ung 2011 da chon loc -Mien nui_KH TPCP vung TNB (03-1-2012) 2" xfId="3495"/>
    <cellStyle name="T_Book1_1_Bieu tong hop nhu cau ung 2011 da chon loc -Mien nui_KH TPCP vung TNB (03-1-2012) 2 2" xfId="20830"/>
    <cellStyle name="T_Book1_1_Bieu tong hop nhu cau ung 2011 da chon loc -Mien nui_KH TPCP vung TNB (03-1-2012) 3" xfId="20829"/>
    <cellStyle name="T_Book1_1_Bieu3ODA" xfId="3496"/>
    <cellStyle name="T_Book1_1_Bieu3ODA 2" xfId="3497"/>
    <cellStyle name="T_Book1_1_Bieu3ODA 2 2" xfId="20832"/>
    <cellStyle name="T_Book1_1_Bieu3ODA 3" xfId="20831"/>
    <cellStyle name="T_Book1_1_Bieu3ODA_!1 1 bao cao giao KH ve HTCMT vung TNB   12-12-2011" xfId="3498"/>
    <cellStyle name="T_Book1_1_Bieu3ODA_!1 1 bao cao giao KH ve HTCMT vung TNB   12-12-2011 2" xfId="3499"/>
    <cellStyle name="T_Book1_1_Bieu3ODA_!1 1 bao cao giao KH ve HTCMT vung TNB   12-12-2011 2 2" xfId="20834"/>
    <cellStyle name="T_Book1_1_Bieu3ODA_!1 1 bao cao giao KH ve HTCMT vung TNB   12-12-2011 3" xfId="20833"/>
    <cellStyle name="T_Book1_1_Bieu3ODA_KH TPCP vung TNB (03-1-2012)" xfId="3500"/>
    <cellStyle name="T_Book1_1_Bieu3ODA_KH TPCP vung TNB (03-1-2012) 2" xfId="3501"/>
    <cellStyle name="T_Book1_1_Bieu3ODA_KH TPCP vung TNB (03-1-2012) 2 2" xfId="20836"/>
    <cellStyle name="T_Book1_1_Bieu3ODA_KH TPCP vung TNB (03-1-2012) 3" xfId="20835"/>
    <cellStyle name="T_Book1_1_CPK" xfId="3502"/>
    <cellStyle name="T_Book1_1_CPK 2" xfId="3503"/>
    <cellStyle name="T_Book1_1_CPK 2 2" xfId="20838"/>
    <cellStyle name="T_Book1_1_CPK 3" xfId="20837"/>
    <cellStyle name="T_Book1_1_CPK_!1 1 bao cao giao KH ve HTCMT vung TNB   12-12-2011" xfId="3504"/>
    <cellStyle name="T_Book1_1_CPK_!1 1 bao cao giao KH ve HTCMT vung TNB   12-12-2011 2" xfId="3505"/>
    <cellStyle name="T_Book1_1_CPK_!1 1 bao cao giao KH ve HTCMT vung TNB   12-12-2011 2 2" xfId="20840"/>
    <cellStyle name="T_Book1_1_CPK_!1 1 bao cao giao KH ve HTCMT vung TNB   12-12-2011 3" xfId="20839"/>
    <cellStyle name="T_Book1_1_CPK_Bieu4HTMT" xfId="3506"/>
    <cellStyle name="T_Book1_1_CPK_Bieu4HTMT 2" xfId="3507"/>
    <cellStyle name="T_Book1_1_CPK_Bieu4HTMT 2 2" xfId="20842"/>
    <cellStyle name="T_Book1_1_CPK_Bieu4HTMT 3" xfId="20841"/>
    <cellStyle name="T_Book1_1_CPK_Bieu4HTMT_!1 1 bao cao giao KH ve HTCMT vung TNB   12-12-2011" xfId="3508"/>
    <cellStyle name="T_Book1_1_CPK_Bieu4HTMT_!1 1 bao cao giao KH ve HTCMT vung TNB   12-12-2011 2" xfId="3509"/>
    <cellStyle name="T_Book1_1_CPK_Bieu4HTMT_!1 1 bao cao giao KH ve HTCMT vung TNB   12-12-2011 2 2" xfId="20844"/>
    <cellStyle name="T_Book1_1_CPK_Bieu4HTMT_!1 1 bao cao giao KH ve HTCMT vung TNB   12-12-2011 3" xfId="20843"/>
    <cellStyle name="T_Book1_1_CPK_Bieu4HTMT_KH TPCP vung TNB (03-1-2012)" xfId="3510"/>
    <cellStyle name="T_Book1_1_CPK_Bieu4HTMT_KH TPCP vung TNB (03-1-2012) 2" xfId="3511"/>
    <cellStyle name="T_Book1_1_CPK_Bieu4HTMT_KH TPCP vung TNB (03-1-2012) 2 2" xfId="20846"/>
    <cellStyle name="T_Book1_1_CPK_Bieu4HTMT_KH TPCP vung TNB (03-1-2012) 3" xfId="20845"/>
    <cellStyle name="T_Book1_1_CPK_KH TPCP vung TNB (03-1-2012)" xfId="3512"/>
    <cellStyle name="T_Book1_1_CPK_KH TPCP vung TNB (03-1-2012) 2" xfId="3513"/>
    <cellStyle name="T_Book1_1_CPK_KH TPCP vung TNB (03-1-2012) 2 2" xfId="20848"/>
    <cellStyle name="T_Book1_1_CPK_KH TPCP vung TNB (03-1-2012) 3" xfId="20847"/>
    <cellStyle name="T_Book1_1_KH TPCP vung TNB (03-1-2012)" xfId="3514"/>
    <cellStyle name="T_Book1_1_KH TPCP vung TNB (03-1-2012) 2" xfId="3515"/>
    <cellStyle name="T_Book1_1_KH TPCP vung TNB (03-1-2012) 2 2" xfId="20850"/>
    <cellStyle name="T_Book1_1_KH TPCP vung TNB (03-1-2012) 3" xfId="20849"/>
    <cellStyle name="T_Book1_1_kien giang 2" xfId="3516"/>
    <cellStyle name="T_Book1_1_kien giang 2 2" xfId="3517"/>
    <cellStyle name="T_Book1_1_kien giang 2 2 2" xfId="20852"/>
    <cellStyle name="T_Book1_1_kien giang 2 3" xfId="20851"/>
    <cellStyle name="T_Book1_1_Luy ke von ung nam 2011 -Thoa gui ngay 12-8-2012" xfId="3518"/>
    <cellStyle name="T_Book1_1_Luy ke von ung nam 2011 -Thoa gui ngay 12-8-2012 2" xfId="3519"/>
    <cellStyle name="T_Book1_1_Luy ke von ung nam 2011 -Thoa gui ngay 12-8-2012 2 2" xfId="20854"/>
    <cellStyle name="T_Book1_1_Luy ke von ung nam 2011 -Thoa gui ngay 12-8-2012 3" xfId="20853"/>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1 1 bao cao giao KH ve HTCMT vung TNB   12-12-2011 2 2" xfId="20856"/>
    <cellStyle name="T_Book1_1_Luy ke von ung nam 2011 -Thoa gui ngay 12-8-2012_!1 1 bao cao giao KH ve HTCMT vung TNB   12-12-2011 3" xfId="20855"/>
    <cellStyle name="T_Book1_1_Luy ke von ung nam 2011 -Thoa gui ngay 12-8-2012_KH TPCP vung TNB (03-1-2012)" xfId="3522"/>
    <cellStyle name="T_Book1_1_Luy ke von ung nam 2011 -Thoa gui ngay 12-8-2012_KH TPCP vung TNB (03-1-2012) 2" xfId="3523"/>
    <cellStyle name="T_Book1_1_Luy ke von ung nam 2011 -Thoa gui ngay 12-8-2012_KH TPCP vung TNB (03-1-2012) 2 2" xfId="20858"/>
    <cellStyle name="T_Book1_1_Luy ke von ung nam 2011 -Thoa gui ngay 12-8-2012_KH TPCP vung TNB (03-1-2012) 3" xfId="20857"/>
    <cellStyle name="T_Book1_1_Thiet bi" xfId="3524"/>
    <cellStyle name="T_Book1_1_Thiet bi 2" xfId="3525"/>
    <cellStyle name="T_Book1_1_Thiet bi 2 2" xfId="20860"/>
    <cellStyle name="T_Book1_1_Thiet bi 3" xfId="20859"/>
    <cellStyle name="T_Book1_1_Thiet bi_!1 1 bao cao giao KH ve HTCMT vung TNB   12-12-2011" xfId="3526"/>
    <cellStyle name="T_Book1_1_Thiet bi_!1 1 bao cao giao KH ve HTCMT vung TNB   12-12-2011 2" xfId="3527"/>
    <cellStyle name="T_Book1_1_Thiet bi_!1 1 bao cao giao KH ve HTCMT vung TNB   12-12-2011 2 2" xfId="20862"/>
    <cellStyle name="T_Book1_1_Thiet bi_!1 1 bao cao giao KH ve HTCMT vung TNB   12-12-2011 3" xfId="20861"/>
    <cellStyle name="T_Book1_1_Thiet bi_Bieu4HTMT" xfId="3528"/>
    <cellStyle name="T_Book1_1_Thiet bi_Bieu4HTMT 2" xfId="3529"/>
    <cellStyle name="T_Book1_1_Thiet bi_Bieu4HTMT 2 2" xfId="20864"/>
    <cellStyle name="T_Book1_1_Thiet bi_Bieu4HTMT 3" xfId="20863"/>
    <cellStyle name="T_Book1_1_Thiet bi_Bieu4HTMT_!1 1 bao cao giao KH ve HTCMT vung TNB   12-12-2011" xfId="3530"/>
    <cellStyle name="T_Book1_1_Thiet bi_Bieu4HTMT_!1 1 bao cao giao KH ve HTCMT vung TNB   12-12-2011 2" xfId="3531"/>
    <cellStyle name="T_Book1_1_Thiet bi_Bieu4HTMT_!1 1 bao cao giao KH ve HTCMT vung TNB   12-12-2011 2 2" xfId="20866"/>
    <cellStyle name="T_Book1_1_Thiet bi_Bieu4HTMT_!1 1 bao cao giao KH ve HTCMT vung TNB   12-12-2011 3" xfId="20865"/>
    <cellStyle name="T_Book1_1_Thiet bi_Bieu4HTMT_KH TPCP vung TNB (03-1-2012)" xfId="3532"/>
    <cellStyle name="T_Book1_1_Thiet bi_Bieu4HTMT_KH TPCP vung TNB (03-1-2012) 2" xfId="3533"/>
    <cellStyle name="T_Book1_1_Thiet bi_Bieu4HTMT_KH TPCP vung TNB (03-1-2012) 2 2" xfId="20868"/>
    <cellStyle name="T_Book1_1_Thiet bi_Bieu4HTMT_KH TPCP vung TNB (03-1-2012) 3" xfId="20867"/>
    <cellStyle name="T_Book1_1_Thiet bi_KH TPCP vung TNB (03-1-2012)" xfId="3534"/>
    <cellStyle name="T_Book1_1_Thiet bi_KH TPCP vung TNB (03-1-2012) 2" xfId="3535"/>
    <cellStyle name="T_Book1_1_Thiet bi_KH TPCP vung TNB (03-1-2012) 2 2" xfId="20870"/>
    <cellStyle name="T_Book1_1_Thiet bi_KH TPCP vung TNB (03-1-2012) 3" xfId="20869"/>
    <cellStyle name="T_Book1_15_10_2013 BC nhu cau von doi ung ODA (2014-2016) ngay 15102013 Sua" xfId="3536"/>
    <cellStyle name="T_Book1_15_10_2013 BC nhu cau von doi ung ODA (2014-2016) ngay 15102013 Sua 2" xfId="20871"/>
    <cellStyle name="T_Book1_bao cao phan bo KHDT 2011(final)" xfId="3537"/>
    <cellStyle name="T_Book1_bao cao phan bo KHDT 2011(final) 2" xfId="20872"/>
    <cellStyle name="T_Book1_bao cao phan bo KHDT 2011(final)_BC nhu cau von doi ung ODA nganh NN (BKH)" xfId="3538"/>
    <cellStyle name="T_Book1_bao cao phan bo KHDT 2011(final)_BC nhu cau von doi ung ODA nganh NN (BKH) 2" xfId="20873"/>
    <cellStyle name="T_Book1_bao cao phan bo KHDT 2011(final)_BC Tai co cau (bieu TH)" xfId="3539"/>
    <cellStyle name="T_Book1_bao cao phan bo KHDT 2011(final)_BC Tai co cau (bieu TH) 2" xfId="20874"/>
    <cellStyle name="T_Book1_bao cao phan bo KHDT 2011(final)_DK 2014-2015 final" xfId="3540"/>
    <cellStyle name="T_Book1_bao cao phan bo KHDT 2011(final)_DK 2014-2015 final 2" xfId="20875"/>
    <cellStyle name="T_Book1_bao cao phan bo KHDT 2011(final)_DK 2014-2015 new" xfId="3541"/>
    <cellStyle name="T_Book1_bao cao phan bo KHDT 2011(final)_DK 2014-2015 new 2" xfId="20876"/>
    <cellStyle name="T_Book1_bao cao phan bo KHDT 2011(final)_DK KH CBDT 2014 11-11-2013" xfId="3542"/>
    <cellStyle name="T_Book1_bao cao phan bo KHDT 2011(final)_DK KH CBDT 2014 11-11-2013 2" xfId="20877"/>
    <cellStyle name="T_Book1_bao cao phan bo KHDT 2011(final)_DK KH CBDT 2014 11-11-2013(1)" xfId="3543"/>
    <cellStyle name="T_Book1_bao cao phan bo KHDT 2011(final)_DK KH CBDT 2014 11-11-2013(1) 2" xfId="20878"/>
    <cellStyle name="T_Book1_bao cao phan bo KHDT 2011(final)_KH 2011-2015" xfId="3544"/>
    <cellStyle name="T_Book1_bao cao phan bo KHDT 2011(final)_KH 2011-2015 2" xfId="20879"/>
    <cellStyle name="T_Book1_bao cao phan bo KHDT 2011(final)_tai co cau dau tu (tong hop)1" xfId="3545"/>
    <cellStyle name="T_Book1_bao cao phan bo KHDT 2011(final)_tai co cau dau tu (tong hop)1 2" xfId="20880"/>
    <cellStyle name="T_Book1_BC nhu cau von doi ung ODA nganh NN (BKH)" xfId="3546"/>
    <cellStyle name="T_Book1_BC nhu cau von doi ung ODA nganh NN (BKH) 2" xfId="20881"/>
    <cellStyle name="T_Book1_BC nhu cau von doi ung ODA nganh NN (BKH)_05-12  KH trung han 2016-2020 - Liem Thinh edited" xfId="3547"/>
    <cellStyle name="T_Book1_BC nhu cau von doi ung ODA nganh NN (BKH)_05-12  KH trung han 2016-2020 - Liem Thinh edited 2" xfId="20882"/>
    <cellStyle name="T_Book1_BC nhu cau von doi ung ODA nganh NN (BKH)_Copy of 05-12  KH trung han 2016-2020 - Liem Thinh edited (1)" xfId="3548"/>
    <cellStyle name="T_Book1_BC nhu cau von doi ung ODA nganh NN (BKH)_Copy of 05-12  KH trung han 2016-2020 - Liem Thinh edited (1) 2" xfId="20883"/>
    <cellStyle name="T_Book1_BC NQ11-CP - chinh sua lai" xfId="3549"/>
    <cellStyle name="T_Book1_BC NQ11-CP - chinh sua lai 2" xfId="3550"/>
    <cellStyle name="T_Book1_BC NQ11-CP - chinh sua lai 2 2" xfId="20885"/>
    <cellStyle name="T_Book1_BC NQ11-CP - chinh sua lai 3" xfId="20884"/>
    <cellStyle name="T_Book1_BC NQ11-CP-Quynh sau bieu so3" xfId="3551"/>
    <cellStyle name="T_Book1_BC NQ11-CP-Quynh sau bieu so3 2" xfId="3552"/>
    <cellStyle name="T_Book1_BC NQ11-CP-Quynh sau bieu so3 2 2" xfId="20887"/>
    <cellStyle name="T_Book1_BC NQ11-CP-Quynh sau bieu so3 3" xfId="20886"/>
    <cellStyle name="T_Book1_BC Tai co cau (bieu TH)" xfId="3553"/>
    <cellStyle name="T_Book1_BC Tai co cau (bieu TH) 2" xfId="20888"/>
    <cellStyle name="T_Book1_BC Tai co cau (bieu TH)_05-12  KH trung han 2016-2020 - Liem Thinh edited" xfId="3554"/>
    <cellStyle name="T_Book1_BC Tai co cau (bieu TH)_05-12  KH trung han 2016-2020 - Liem Thinh edited 2" xfId="20889"/>
    <cellStyle name="T_Book1_BC Tai co cau (bieu TH)_Copy of 05-12  KH trung han 2016-2020 - Liem Thinh edited (1)" xfId="3555"/>
    <cellStyle name="T_Book1_BC Tai co cau (bieu TH)_Copy of 05-12  KH trung han 2016-2020 - Liem Thinh edited (1) 2" xfId="20890"/>
    <cellStyle name="T_Book1_BC_NQ11-CP_-_Thao_sua_lai" xfId="3556"/>
    <cellStyle name="T_Book1_BC_NQ11-CP_-_Thao_sua_lai 2" xfId="3557"/>
    <cellStyle name="T_Book1_BC_NQ11-CP_-_Thao_sua_lai 2 2" xfId="20892"/>
    <cellStyle name="T_Book1_BC_NQ11-CP_-_Thao_sua_lai 3" xfId="20891"/>
    <cellStyle name="T_Book1_Bieu mau cong trinh khoi cong moi 3-4" xfId="3558"/>
    <cellStyle name="T_Book1_Bieu mau cong trinh khoi cong moi 3-4 2" xfId="3559"/>
    <cellStyle name="T_Book1_Bieu mau cong trinh khoi cong moi 3-4 2 2" xfId="20894"/>
    <cellStyle name="T_Book1_Bieu mau cong trinh khoi cong moi 3-4 3" xfId="20893"/>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1 1 bao cao giao KH ve HTCMT vung TNB   12-12-2011 2 2" xfId="20896"/>
    <cellStyle name="T_Book1_Bieu mau cong trinh khoi cong moi 3-4_!1 1 bao cao giao KH ve HTCMT vung TNB   12-12-2011 3" xfId="20895"/>
    <cellStyle name="T_Book1_Bieu mau cong trinh khoi cong moi 3-4_KH TPCP vung TNB (03-1-2012)" xfId="3562"/>
    <cellStyle name="T_Book1_Bieu mau cong trinh khoi cong moi 3-4_KH TPCP vung TNB (03-1-2012) 2" xfId="3563"/>
    <cellStyle name="T_Book1_Bieu mau cong trinh khoi cong moi 3-4_KH TPCP vung TNB (03-1-2012) 2 2" xfId="20898"/>
    <cellStyle name="T_Book1_Bieu mau cong trinh khoi cong moi 3-4_KH TPCP vung TNB (03-1-2012) 3" xfId="20897"/>
    <cellStyle name="T_Book1_Bieu mau danh muc du an thuoc CTMTQG nam 2008" xfId="3564"/>
    <cellStyle name="T_Book1_Bieu mau danh muc du an thuoc CTMTQG nam 2008 2" xfId="3565"/>
    <cellStyle name="T_Book1_Bieu mau danh muc du an thuoc CTMTQG nam 2008 2 2" xfId="20900"/>
    <cellStyle name="T_Book1_Bieu mau danh muc du an thuoc CTMTQG nam 2008 3" xfId="20899"/>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1 1 bao cao giao KH ve HTCMT vung TNB   12-12-2011 2 2" xfId="20902"/>
    <cellStyle name="T_Book1_Bieu mau danh muc du an thuoc CTMTQG nam 2008_!1 1 bao cao giao KH ve HTCMT vung TNB   12-12-2011 3" xfId="20901"/>
    <cellStyle name="T_Book1_Bieu mau danh muc du an thuoc CTMTQG nam 2008_KH TPCP vung TNB (03-1-2012)" xfId="3568"/>
    <cellStyle name="T_Book1_Bieu mau danh muc du an thuoc CTMTQG nam 2008_KH TPCP vung TNB (03-1-2012) 2" xfId="3569"/>
    <cellStyle name="T_Book1_Bieu mau danh muc du an thuoc CTMTQG nam 2008_KH TPCP vung TNB (03-1-2012) 2 2" xfId="20904"/>
    <cellStyle name="T_Book1_Bieu mau danh muc du an thuoc CTMTQG nam 2008_KH TPCP vung TNB (03-1-2012) 3" xfId="20903"/>
    <cellStyle name="T_Book1_Bieu tong hop nhu cau ung 2011 da chon loc -Mien nui" xfId="3570"/>
    <cellStyle name="T_Book1_Bieu tong hop nhu cau ung 2011 da chon loc -Mien nui 2" xfId="3571"/>
    <cellStyle name="T_Book1_Bieu tong hop nhu cau ung 2011 da chon loc -Mien nui 2 2" xfId="20906"/>
    <cellStyle name="T_Book1_Bieu tong hop nhu cau ung 2011 da chon loc -Mien nui 3" xfId="20905"/>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1 1 bao cao giao KH ve HTCMT vung TNB   12-12-2011 2 2" xfId="20908"/>
    <cellStyle name="T_Book1_Bieu tong hop nhu cau ung 2011 da chon loc -Mien nui_!1 1 bao cao giao KH ve HTCMT vung TNB   12-12-2011 3" xfId="20907"/>
    <cellStyle name="T_Book1_Bieu tong hop nhu cau ung 2011 da chon loc -Mien nui_KH TPCP vung TNB (03-1-2012)" xfId="3574"/>
    <cellStyle name="T_Book1_Bieu tong hop nhu cau ung 2011 da chon loc -Mien nui_KH TPCP vung TNB (03-1-2012) 2" xfId="3575"/>
    <cellStyle name="T_Book1_Bieu tong hop nhu cau ung 2011 da chon loc -Mien nui_KH TPCP vung TNB (03-1-2012) 2 2" xfId="20910"/>
    <cellStyle name="T_Book1_Bieu tong hop nhu cau ung 2011 da chon loc -Mien nui_KH TPCP vung TNB (03-1-2012) 3" xfId="20909"/>
    <cellStyle name="T_Book1_Bieu3ODA" xfId="3576"/>
    <cellStyle name="T_Book1_Bieu3ODA 2" xfId="3577"/>
    <cellStyle name="T_Book1_Bieu3ODA 2 2" xfId="20912"/>
    <cellStyle name="T_Book1_Bieu3ODA 3" xfId="20911"/>
    <cellStyle name="T_Book1_Bieu3ODA_!1 1 bao cao giao KH ve HTCMT vung TNB   12-12-2011" xfId="3578"/>
    <cellStyle name="T_Book1_Bieu3ODA_!1 1 bao cao giao KH ve HTCMT vung TNB   12-12-2011 2" xfId="3579"/>
    <cellStyle name="T_Book1_Bieu3ODA_!1 1 bao cao giao KH ve HTCMT vung TNB   12-12-2011 2 2" xfId="20914"/>
    <cellStyle name="T_Book1_Bieu3ODA_!1 1 bao cao giao KH ve HTCMT vung TNB   12-12-2011 3" xfId="20913"/>
    <cellStyle name="T_Book1_Bieu3ODA_1" xfId="3580"/>
    <cellStyle name="T_Book1_Bieu3ODA_1 2" xfId="3581"/>
    <cellStyle name="T_Book1_Bieu3ODA_1 2 2" xfId="20916"/>
    <cellStyle name="T_Book1_Bieu3ODA_1 3" xfId="20915"/>
    <cellStyle name="T_Book1_Bieu3ODA_1_!1 1 bao cao giao KH ve HTCMT vung TNB   12-12-2011" xfId="3582"/>
    <cellStyle name="T_Book1_Bieu3ODA_1_!1 1 bao cao giao KH ve HTCMT vung TNB   12-12-2011 2" xfId="3583"/>
    <cellStyle name="T_Book1_Bieu3ODA_1_!1 1 bao cao giao KH ve HTCMT vung TNB   12-12-2011 2 2" xfId="20918"/>
    <cellStyle name="T_Book1_Bieu3ODA_1_!1 1 bao cao giao KH ve HTCMT vung TNB   12-12-2011 3" xfId="20917"/>
    <cellStyle name="T_Book1_Bieu3ODA_1_KH TPCP vung TNB (03-1-2012)" xfId="3584"/>
    <cellStyle name="T_Book1_Bieu3ODA_1_KH TPCP vung TNB (03-1-2012) 2" xfId="3585"/>
    <cellStyle name="T_Book1_Bieu3ODA_1_KH TPCP vung TNB (03-1-2012) 2 2" xfId="20920"/>
    <cellStyle name="T_Book1_Bieu3ODA_1_KH TPCP vung TNB (03-1-2012) 3" xfId="20919"/>
    <cellStyle name="T_Book1_Bieu3ODA_KH TPCP vung TNB (03-1-2012)" xfId="3586"/>
    <cellStyle name="T_Book1_Bieu3ODA_KH TPCP vung TNB (03-1-2012) 2" xfId="3587"/>
    <cellStyle name="T_Book1_Bieu3ODA_KH TPCP vung TNB (03-1-2012) 2 2" xfId="20922"/>
    <cellStyle name="T_Book1_Bieu3ODA_KH TPCP vung TNB (03-1-2012) 3" xfId="20921"/>
    <cellStyle name="T_Book1_Bieu4HTMT" xfId="3588"/>
    <cellStyle name="T_Book1_Bieu4HTMT 2" xfId="3589"/>
    <cellStyle name="T_Book1_Bieu4HTMT 2 2" xfId="20924"/>
    <cellStyle name="T_Book1_Bieu4HTMT 3" xfId="20923"/>
    <cellStyle name="T_Book1_Bieu4HTMT_!1 1 bao cao giao KH ve HTCMT vung TNB   12-12-2011" xfId="3590"/>
    <cellStyle name="T_Book1_Bieu4HTMT_!1 1 bao cao giao KH ve HTCMT vung TNB   12-12-2011 2" xfId="3591"/>
    <cellStyle name="T_Book1_Bieu4HTMT_!1 1 bao cao giao KH ve HTCMT vung TNB   12-12-2011 2 2" xfId="20926"/>
    <cellStyle name="T_Book1_Bieu4HTMT_!1 1 bao cao giao KH ve HTCMT vung TNB   12-12-2011 3" xfId="20925"/>
    <cellStyle name="T_Book1_Bieu4HTMT_KH TPCP vung TNB (03-1-2012)" xfId="3592"/>
    <cellStyle name="T_Book1_Bieu4HTMT_KH TPCP vung TNB (03-1-2012) 2" xfId="3593"/>
    <cellStyle name="T_Book1_Bieu4HTMT_KH TPCP vung TNB (03-1-2012) 2 2" xfId="20928"/>
    <cellStyle name="T_Book1_Bieu4HTMT_KH TPCP vung TNB (03-1-2012) 3" xfId="20927"/>
    <cellStyle name="T_Book1_Book1" xfId="3594"/>
    <cellStyle name="T_Book1_Book1 2" xfId="3595"/>
    <cellStyle name="T_Book1_Book1 2 2" xfId="20930"/>
    <cellStyle name="T_Book1_Book1 3" xfId="20929"/>
    <cellStyle name="T_Book1_Cong trinh co y kien LD_Dang_NN_2011-Tay nguyen-9-10" xfId="3596"/>
    <cellStyle name="T_Book1_Cong trinh co y kien LD_Dang_NN_2011-Tay nguyen-9-10 2" xfId="3597"/>
    <cellStyle name="T_Book1_Cong trinh co y kien LD_Dang_NN_2011-Tay nguyen-9-10 2 2" xfId="20932"/>
    <cellStyle name="T_Book1_Cong trinh co y kien LD_Dang_NN_2011-Tay nguyen-9-10 3" xfId="20931"/>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1 1 bao cao giao KH ve HTCMT vung TNB   12-12-2011 2 2" xfId="20934"/>
    <cellStyle name="T_Book1_Cong trinh co y kien LD_Dang_NN_2011-Tay nguyen-9-10_!1 1 bao cao giao KH ve HTCMT vung TNB   12-12-2011 3" xfId="20933"/>
    <cellStyle name="T_Book1_Cong trinh co y kien LD_Dang_NN_2011-Tay nguyen-9-10_Bieu4HTMT" xfId="3600"/>
    <cellStyle name="T_Book1_Cong trinh co y kien LD_Dang_NN_2011-Tay nguyen-9-10_Bieu4HTMT 2" xfId="3601"/>
    <cellStyle name="T_Book1_Cong trinh co y kien LD_Dang_NN_2011-Tay nguyen-9-10_Bieu4HTMT 2 2" xfId="20936"/>
    <cellStyle name="T_Book1_Cong trinh co y kien LD_Dang_NN_2011-Tay nguyen-9-10_Bieu4HTMT 3" xfId="20935"/>
    <cellStyle name="T_Book1_Cong trinh co y kien LD_Dang_NN_2011-Tay nguyen-9-10_KH TPCP vung TNB (03-1-2012)" xfId="3602"/>
    <cellStyle name="T_Book1_Cong trinh co y kien LD_Dang_NN_2011-Tay nguyen-9-10_KH TPCP vung TNB (03-1-2012) 2" xfId="3603"/>
    <cellStyle name="T_Book1_Cong trinh co y kien LD_Dang_NN_2011-Tay nguyen-9-10_KH TPCP vung TNB (03-1-2012) 2 2" xfId="20938"/>
    <cellStyle name="T_Book1_Cong trinh co y kien LD_Dang_NN_2011-Tay nguyen-9-10_KH TPCP vung TNB (03-1-2012) 3" xfId="20937"/>
    <cellStyle name="T_Book1_CPK" xfId="3604"/>
    <cellStyle name="T_Book1_CPK 2" xfId="3605"/>
    <cellStyle name="T_Book1_CPK 2 2" xfId="20940"/>
    <cellStyle name="T_Book1_CPK 3" xfId="20939"/>
    <cellStyle name="T_Book1_danh muc chuan bi dau tu 2011 ngay 07-6-2011" xfId="3606"/>
    <cellStyle name="T_Book1_danh muc chuan bi dau tu 2011 ngay 07-6-2011 2" xfId="3607"/>
    <cellStyle name="T_Book1_danh muc chuan bi dau tu 2011 ngay 07-6-2011 2 2" xfId="20942"/>
    <cellStyle name="T_Book1_danh muc chuan bi dau tu 2011 ngay 07-6-2011 3" xfId="20941"/>
    <cellStyle name="T_Book1_dieu chinh KH 2011 ngay 26-5-2011111" xfId="3608"/>
    <cellStyle name="T_Book1_dieu chinh KH 2011 ngay 26-5-2011111 2" xfId="3609"/>
    <cellStyle name="T_Book1_dieu chinh KH 2011 ngay 26-5-2011111 2 2" xfId="20944"/>
    <cellStyle name="T_Book1_dieu chinh KH 2011 ngay 26-5-2011111 3" xfId="20943"/>
    <cellStyle name="T_Book1_DK 2014-2015 final" xfId="3610"/>
    <cellStyle name="T_Book1_DK 2014-2015 final 2" xfId="20945"/>
    <cellStyle name="T_Book1_DK 2014-2015 final_05-12  KH trung han 2016-2020 - Liem Thinh edited" xfId="3611"/>
    <cellStyle name="T_Book1_DK 2014-2015 final_05-12  KH trung han 2016-2020 - Liem Thinh edited 2" xfId="20946"/>
    <cellStyle name="T_Book1_DK 2014-2015 final_Copy of 05-12  KH trung han 2016-2020 - Liem Thinh edited (1)" xfId="3612"/>
    <cellStyle name="T_Book1_DK 2014-2015 final_Copy of 05-12  KH trung han 2016-2020 - Liem Thinh edited (1) 2" xfId="20947"/>
    <cellStyle name="T_Book1_DK 2014-2015 new" xfId="3613"/>
    <cellStyle name="T_Book1_DK 2014-2015 new 2" xfId="20948"/>
    <cellStyle name="T_Book1_DK 2014-2015 new_05-12  KH trung han 2016-2020 - Liem Thinh edited" xfId="3614"/>
    <cellStyle name="T_Book1_DK 2014-2015 new_05-12  KH trung han 2016-2020 - Liem Thinh edited 2" xfId="20949"/>
    <cellStyle name="T_Book1_DK 2014-2015 new_Copy of 05-12  KH trung han 2016-2020 - Liem Thinh edited (1)" xfId="3615"/>
    <cellStyle name="T_Book1_DK 2014-2015 new_Copy of 05-12  KH trung han 2016-2020 - Liem Thinh edited (1) 2" xfId="20950"/>
    <cellStyle name="T_Book1_DK KH CBDT 2014 11-11-2013" xfId="3616"/>
    <cellStyle name="T_Book1_DK KH CBDT 2014 11-11-2013 2" xfId="20951"/>
    <cellStyle name="T_Book1_DK KH CBDT 2014 11-11-2013(1)" xfId="3617"/>
    <cellStyle name="T_Book1_DK KH CBDT 2014 11-11-2013(1) 2" xfId="20952"/>
    <cellStyle name="T_Book1_DK KH CBDT 2014 11-11-2013(1)_05-12  KH trung han 2016-2020 - Liem Thinh edited" xfId="3618"/>
    <cellStyle name="T_Book1_DK KH CBDT 2014 11-11-2013(1)_05-12  KH trung han 2016-2020 - Liem Thinh edited 2" xfId="20953"/>
    <cellStyle name="T_Book1_DK KH CBDT 2014 11-11-2013(1)_Copy of 05-12  KH trung han 2016-2020 - Liem Thinh edited (1)" xfId="3619"/>
    <cellStyle name="T_Book1_DK KH CBDT 2014 11-11-2013(1)_Copy of 05-12  KH trung han 2016-2020 - Liem Thinh edited (1) 2" xfId="20954"/>
    <cellStyle name="T_Book1_DK KH CBDT 2014 11-11-2013_05-12  KH trung han 2016-2020 - Liem Thinh edited" xfId="3620"/>
    <cellStyle name="T_Book1_DK KH CBDT 2014 11-11-2013_05-12  KH trung han 2016-2020 - Liem Thinh edited 2" xfId="20955"/>
    <cellStyle name="T_Book1_DK KH CBDT 2014 11-11-2013_Copy of 05-12  KH trung han 2016-2020 - Liem Thinh edited (1)" xfId="3621"/>
    <cellStyle name="T_Book1_DK KH CBDT 2014 11-11-2013_Copy of 05-12  KH trung han 2016-2020 - Liem Thinh edited (1) 2" xfId="20956"/>
    <cellStyle name="T_Book1_Du an khoi cong moi nam 2010" xfId="3622"/>
    <cellStyle name="T_Book1_Du an khoi cong moi nam 2010 2" xfId="3623"/>
    <cellStyle name="T_Book1_Du an khoi cong moi nam 2010 2 2" xfId="20958"/>
    <cellStyle name="T_Book1_Du an khoi cong moi nam 2010 3" xfId="20957"/>
    <cellStyle name="T_Book1_Du an khoi cong moi nam 2010_!1 1 bao cao giao KH ve HTCMT vung TNB   12-12-2011" xfId="3624"/>
    <cellStyle name="T_Book1_Du an khoi cong moi nam 2010_!1 1 bao cao giao KH ve HTCMT vung TNB   12-12-2011 2" xfId="3625"/>
    <cellStyle name="T_Book1_Du an khoi cong moi nam 2010_!1 1 bao cao giao KH ve HTCMT vung TNB   12-12-2011 2 2" xfId="20960"/>
    <cellStyle name="T_Book1_Du an khoi cong moi nam 2010_!1 1 bao cao giao KH ve HTCMT vung TNB   12-12-2011 3" xfId="20959"/>
    <cellStyle name="T_Book1_Du an khoi cong moi nam 2010_KH TPCP vung TNB (03-1-2012)" xfId="3626"/>
    <cellStyle name="T_Book1_Du an khoi cong moi nam 2010_KH TPCP vung TNB (03-1-2012) 2" xfId="3627"/>
    <cellStyle name="T_Book1_Du an khoi cong moi nam 2010_KH TPCP vung TNB (03-1-2012) 2 2" xfId="20962"/>
    <cellStyle name="T_Book1_Du an khoi cong moi nam 2010_KH TPCP vung TNB (03-1-2012) 3" xfId="20961"/>
    <cellStyle name="T_Book1_giao KH 2011 ngay 10-12-2010" xfId="3628"/>
    <cellStyle name="T_Book1_giao KH 2011 ngay 10-12-2010 2" xfId="3629"/>
    <cellStyle name="T_Book1_giao KH 2011 ngay 10-12-2010 2 2" xfId="20964"/>
    <cellStyle name="T_Book1_giao KH 2011 ngay 10-12-2010 3" xfId="20963"/>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 2 2" xfId="20966"/>
    <cellStyle name="T_Book1_Ket qua phan bo von nam 2008 3" xfId="20965"/>
    <cellStyle name="T_Book1_Ket qua phan bo von nam 2008_!1 1 bao cao giao KH ve HTCMT vung TNB   12-12-2011" xfId="3634"/>
    <cellStyle name="T_Book1_Ket qua phan bo von nam 2008_!1 1 bao cao giao KH ve HTCMT vung TNB   12-12-2011 2" xfId="3635"/>
    <cellStyle name="T_Book1_Ket qua phan bo von nam 2008_!1 1 bao cao giao KH ve HTCMT vung TNB   12-12-2011 2 2" xfId="20968"/>
    <cellStyle name="T_Book1_Ket qua phan bo von nam 2008_!1 1 bao cao giao KH ve HTCMT vung TNB   12-12-2011 3" xfId="20967"/>
    <cellStyle name="T_Book1_Ket qua phan bo von nam 2008_KH TPCP vung TNB (03-1-2012)" xfId="3636"/>
    <cellStyle name="T_Book1_Ket qua phan bo von nam 2008_KH TPCP vung TNB (03-1-2012) 2" xfId="3637"/>
    <cellStyle name="T_Book1_Ket qua phan bo von nam 2008_KH TPCP vung TNB (03-1-2012) 2 2" xfId="20970"/>
    <cellStyle name="T_Book1_Ket qua phan bo von nam 2008_KH TPCP vung TNB (03-1-2012) 3" xfId="20969"/>
    <cellStyle name="T_Book1_KH TPCP vung TNB (03-1-2012)" xfId="3638"/>
    <cellStyle name="T_Book1_KH TPCP vung TNB (03-1-2012) 2" xfId="3639"/>
    <cellStyle name="T_Book1_KH TPCP vung TNB (03-1-2012) 2 2" xfId="20972"/>
    <cellStyle name="T_Book1_KH TPCP vung TNB (03-1-2012) 3" xfId="20971"/>
    <cellStyle name="T_Book1_KH XDCB_2008 lan 2 sua ngay 10-11" xfId="3640"/>
    <cellStyle name="T_Book1_KH XDCB_2008 lan 2 sua ngay 10-11 2" xfId="3641"/>
    <cellStyle name="T_Book1_KH XDCB_2008 lan 2 sua ngay 10-11 2 2" xfId="20974"/>
    <cellStyle name="T_Book1_KH XDCB_2008 lan 2 sua ngay 10-11 3" xfId="20973"/>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1 1 bao cao giao KH ve HTCMT vung TNB   12-12-2011 2 2" xfId="20976"/>
    <cellStyle name="T_Book1_KH XDCB_2008 lan 2 sua ngay 10-11_!1 1 bao cao giao KH ve HTCMT vung TNB   12-12-2011 3" xfId="20975"/>
    <cellStyle name="T_Book1_KH XDCB_2008 lan 2 sua ngay 10-11_KH TPCP vung TNB (03-1-2012)" xfId="3644"/>
    <cellStyle name="T_Book1_KH XDCB_2008 lan 2 sua ngay 10-11_KH TPCP vung TNB (03-1-2012) 2" xfId="3645"/>
    <cellStyle name="T_Book1_KH XDCB_2008 lan 2 sua ngay 10-11_KH TPCP vung TNB (03-1-2012) 2 2" xfId="20978"/>
    <cellStyle name="T_Book1_KH XDCB_2008 lan 2 sua ngay 10-11_KH TPCP vung TNB (03-1-2012) 3" xfId="20977"/>
    <cellStyle name="T_Book1_Khoi luong chinh Hang Tom" xfId="3646"/>
    <cellStyle name="T_Book1_Khoi luong chinh Hang Tom 2" xfId="3647"/>
    <cellStyle name="T_Book1_kien giang 2" xfId="3648"/>
    <cellStyle name="T_Book1_kien giang 2 2" xfId="3649"/>
    <cellStyle name="T_Book1_kien giang 2 2 2" xfId="20980"/>
    <cellStyle name="T_Book1_kien giang 2 3" xfId="20979"/>
    <cellStyle name="T_Book1_Luy ke von ung nam 2011 -Thoa gui ngay 12-8-2012" xfId="3650"/>
    <cellStyle name="T_Book1_Luy ke von ung nam 2011 -Thoa gui ngay 12-8-2012 2" xfId="3651"/>
    <cellStyle name="T_Book1_Luy ke von ung nam 2011 -Thoa gui ngay 12-8-2012 2 2" xfId="20982"/>
    <cellStyle name="T_Book1_Luy ke von ung nam 2011 -Thoa gui ngay 12-8-2012 3" xfId="2098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1 1 bao cao giao KH ve HTCMT vung TNB   12-12-2011 2 2" xfId="20984"/>
    <cellStyle name="T_Book1_Luy ke von ung nam 2011 -Thoa gui ngay 12-8-2012_!1 1 bao cao giao KH ve HTCMT vung TNB   12-12-2011 3" xfId="20983"/>
    <cellStyle name="T_Book1_Luy ke von ung nam 2011 -Thoa gui ngay 12-8-2012_KH TPCP vung TNB (03-1-2012)" xfId="3654"/>
    <cellStyle name="T_Book1_Luy ke von ung nam 2011 -Thoa gui ngay 12-8-2012_KH TPCP vung TNB (03-1-2012) 2" xfId="3655"/>
    <cellStyle name="T_Book1_Luy ke von ung nam 2011 -Thoa gui ngay 12-8-2012_KH TPCP vung TNB (03-1-2012) 2 2" xfId="20986"/>
    <cellStyle name="T_Book1_Luy ke von ung nam 2011 -Thoa gui ngay 12-8-2012_KH TPCP vung TNB (03-1-2012) 3" xfId="20985"/>
    <cellStyle name="T_Book1_Nhu cau von ung truoc 2011 Tha h Hoa + Nge An gui TW" xfId="3656"/>
    <cellStyle name="T_Book1_Nhu cau von ung truoc 2011 Tha h Hoa + Nge An gui TW 2" xfId="3657"/>
    <cellStyle name="T_Book1_Nhu cau von ung truoc 2011 Tha h Hoa + Nge An gui TW 2 2" xfId="20988"/>
    <cellStyle name="T_Book1_Nhu cau von ung truoc 2011 Tha h Hoa + Nge An gui TW 3" xfId="2098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1 1 bao cao giao KH ve HTCMT vung TNB   12-12-2011 2 2" xfId="20990"/>
    <cellStyle name="T_Book1_Nhu cau von ung truoc 2011 Tha h Hoa + Nge An gui TW_!1 1 bao cao giao KH ve HTCMT vung TNB   12-12-2011 3" xfId="20989"/>
    <cellStyle name="T_Book1_Nhu cau von ung truoc 2011 Tha h Hoa + Nge An gui TW_Bieu4HTMT" xfId="3660"/>
    <cellStyle name="T_Book1_Nhu cau von ung truoc 2011 Tha h Hoa + Nge An gui TW_Bieu4HTMT 2" xfId="3661"/>
    <cellStyle name="T_Book1_Nhu cau von ung truoc 2011 Tha h Hoa + Nge An gui TW_Bieu4HTMT 2 2" xfId="20992"/>
    <cellStyle name="T_Book1_Nhu cau von ung truoc 2011 Tha h Hoa + Nge An gui TW_Bieu4HTMT 3" xfId="2099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1 1 bao cao giao KH ve HTCMT vung TNB   12-12-2011 2 2" xfId="20994"/>
    <cellStyle name="T_Book1_Nhu cau von ung truoc 2011 Tha h Hoa + Nge An gui TW_Bieu4HTMT_!1 1 bao cao giao KH ve HTCMT vung TNB   12-12-2011 3" xfId="2099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Bieu4HTMT_KH TPCP vung TNB (03-1-2012) 2 2" xfId="20996"/>
    <cellStyle name="T_Book1_Nhu cau von ung truoc 2011 Tha h Hoa + Nge An gui TW_Bieu4HTMT_KH TPCP vung TNB (03-1-2012) 3" xfId="20995"/>
    <cellStyle name="T_Book1_Nhu cau von ung truoc 2011 Tha h Hoa + Nge An gui TW_KH TPCP vung TNB (03-1-2012)" xfId="3666"/>
    <cellStyle name="T_Book1_Nhu cau von ung truoc 2011 Tha h Hoa + Nge An gui TW_KH TPCP vung TNB (03-1-2012) 2" xfId="3667"/>
    <cellStyle name="T_Book1_Nhu cau von ung truoc 2011 Tha h Hoa + Nge An gui TW_KH TPCP vung TNB (03-1-2012) 2 2" xfId="20998"/>
    <cellStyle name="T_Book1_Nhu cau von ung truoc 2011 Tha h Hoa + Nge An gui TW_KH TPCP vung TNB (03-1-2012) 3" xfId="20997"/>
    <cellStyle name="T_Book1_phu luc tong ket tinh hinh TH giai doan 03-10 (ngay 30)" xfId="3668"/>
    <cellStyle name="T_Book1_phu luc tong ket tinh hinh TH giai doan 03-10 (ngay 30) 2" xfId="3669"/>
    <cellStyle name="T_Book1_phu luc tong ket tinh hinh TH giai doan 03-10 (ngay 30) 2 2" xfId="21000"/>
    <cellStyle name="T_Book1_phu luc tong ket tinh hinh TH giai doan 03-10 (ngay 30) 3" xfId="2099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1 1 bao cao giao KH ve HTCMT vung TNB   12-12-2011 2 2" xfId="21002"/>
    <cellStyle name="T_Book1_phu luc tong ket tinh hinh TH giai doan 03-10 (ngay 30)_!1 1 bao cao giao KH ve HTCMT vung TNB   12-12-2011 3" xfId="21001"/>
    <cellStyle name="T_Book1_phu luc tong ket tinh hinh TH giai doan 03-10 (ngay 30)_KH TPCP vung TNB (03-1-2012)" xfId="3672"/>
    <cellStyle name="T_Book1_phu luc tong ket tinh hinh TH giai doan 03-10 (ngay 30)_KH TPCP vung TNB (03-1-2012) 2" xfId="3673"/>
    <cellStyle name="T_Book1_phu luc tong ket tinh hinh TH giai doan 03-10 (ngay 30)_KH TPCP vung TNB (03-1-2012) 2 2" xfId="21004"/>
    <cellStyle name="T_Book1_phu luc tong ket tinh hinh TH giai doan 03-10 (ngay 30)_KH TPCP vung TNB (03-1-2012) 3" xfId="21003"/>
    <cellStyle name="T_Book1_TH ung tren 70%-Ra soat phap ly-8-6 (dung de chuyen vao vu TH)" xfId="3674"/>
    <cellStyle name="T_Book1_TH ung tren 70%-Ra soat phap ly-8-6 (dung de chuyen vao vu TH) 2" xfId="3675"/>
    <cellStyle name="T_Book1_TH ung tren 70%-Ra soat phap ly-8-6 (dung de chuyen vao vu TH) 2 2" xfId="21006"/>
    <cellStyle name="T_Book1_TH ung tren 70%-Ra soat phap ly-8-6 (dung de chuyen vao vu TH) 3" xfId="2100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1 1 bao cao giao KH ve HTCMT vung TNB   12-12-2011 2 2" xfId="21008"/>
    <cellStyle name="T_Book1_TH ung tren 70%-Ra soat phap ly-8-6 (dung de chuyen vao vu TH)_!1 1 bao cao giao KH ve HTCMT vung TNB   12-12-2011 3" xfId="21007"/>
    <cellStyle name="T_Book1_TH ung tren 70%-Ra soat phap ly-8-6 (dung de chuyen vao vu TH)_Bieu4HTMT" xfId="3678"/>
    <cellStyle name="T_Book1_TH ung tren 70%-Ra soat phap ly-8-6 (dung de chuyen vao vu TH)_Bieu4HTMT 2" xfId="3679"/>
    <cellStyle name="T_Book1_TH ung tren 70%-Ra soat phap ly-8-6 (dung de chuyen vao vu TH)_Bieu4HTMT 2 2" xfId="21010"/>
    <cellStyle name="T_Book1_TH ung tren 70%-Ra soat phap ly-8-6 (dung de chuyen vao vu TH)_Bieu4HTMT 3" xfId="21009"/>
    <cellStyle name="T_Book1_TH ung tren 70%-Ra soat phap ly-8-6 (dung de chuyen vao vu TH)_KH TPCP vung TNB (03-1-2012)" xfId="3680"/>
    <cellStyle name="T_Book1_TH ung tren 70%-Ra soat phap ly-8-6 (dung de chuyen vao vu TH)_KH TPCP vung TNB (03-1-2012) 2" xfId="3681"/>
    <cellStyle name="T_Book1_TH ung tren 70%-Ra soat phap ly-8-6 (dung de chuyen vao vu TH)_KH TPCP vung TNB (03-1-2012) 2 2" xfId="21012"/>
    <cellStyle name="T_Book1_TH ung tren 70%-Ra soat phap ly-8-6 (dung de chuyen vao vu TH)_KH TPCP vung TNB (03-1-2012) 3" xfId="21011"/>
    <cellStyle name="T_Book1_TH y kien LD_KH 2010 Ca Nuoc 22-9-2011-Gui ca Vu" xfId="3682"/>
    <cellStyle name="T_Book1_TH y kien LD_KH 2010 Ca Nuoc 22-9-2011-Gui ca Vu 2" xfId="3683"/>
    <cellStyle name="T_Book1_TH y kien LD_KH 2010 Ca Nuoc 22-9-2011-Gui ca Vu 2 2" xfId="21014"/>
    <cellStyle name="T_Book1_TH y kien LD_KH 2010 Ca Nuoc 22-9-2011-Gui ca Vu 3" xfId="2101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1 1 bao cao giao KH ve HTCMT vung TNB   12-12-2011 2 2" xfId="21016"/>
    <cellStyle name="T_Book1_TH y kien LD_KH 2010 Ca Nuoc 22-9-2011-Gui ca Vu_!1 1 bao cao giao KH ve HTCMT vung TNB   12-12-2011 3" xfId="21015"/>
    <cellStyle name="T_Book1_TH y kien LD_KH 2010 Ca Nuoc 22-9-2011-Gui ca Vu_Bieu4HTMT" xfId="3686"/>
    <cellStyle name="T_Book1_TH y kien LD_KH 2010 Ca Nuoc 22-9-2011-Gui ca Vu_Bieu4HTMT 2" xfId="3687"/>
    <cellStyle name="T_Book1_TH y kien LD_KH 2010 Ca Nuoc 22-9-2011-Gui ca Vu_Bieu4HTMT 2 2" xfId="21018"/>
    <cellStyle name="T_Book1_TH y kien LD_KH 2010 Ca Nuoc 22-9-2011-Gui ca Vu_Bieu4HTMT 3" xfId="21017"/>
    <cellStyle name="T_Book1_TH y kien LD_KH 2010 Ca Nuoc 22-9-2011-Gui ca Vu_KH TPCP vung TNB (03-1-2012)" xfId="3688"/>
    <cellStyle name="T_Book1_TH y kien LD_KH 2010 Ca Nuoc 22-9-2011-Gui ca Vu_KH TPCP vung TNB (03-1-2012) 2" xfId="3689"/>
    <cellStyle name="T_Book1_TH y kien LD_KH 2010 Ca Nuoc 22-9-2011-Gui ca Vu_KH TPCP vung TNB (03-1-2012) 2 2" xfId="21020"/>
    <cellStyle name="T_Book1_TH y kien LD_KH 2010 Ca Nuoc 22-9-2011-Gui ca Vu_KH TPCP vung TNB (03-1-2012) 3" xfId="21019"/>
    <cellStyle name="T_Book1_Thiet bi" xfId="3690"/>
    <cellStyle name="T_Book1_Thiet bi 2" xfId="3691"/>
    <cellStyle name="T_Book1_Thiet bi 2 2" xfId="21022"/>
    <cellStyle name="T_Book1_Thiet bi 3" xfId="21021"/>
    <cellStyle name="T_Book1_TN - Ho tro khac 2011" xfId="3692"/>
    <cellStyle name="T_Book1_TN - Ho tro khac 2011 2" xfId="3693"/>
    <cellStyle name="T_Book1_TN - Ho tro khac 2011 2 2" xfId="21024"/>
    <cellStyle name="T_Book1_TN - Ho tro khac 2011 3" xfId="21023"/>
    <cellStyle name="T_Book1_TN - Ho tro khac 2011_!1 1 bao cao giao KH ve HTCMT vung TNB   12-12-2011" xfId="3694"/>
    <cellStyle name="T_Book1_TN - Ho tro khac 2011_!1 1 bao cao giao KH ve HTCMT vung TNB   12-12-2011 2" xfId="3695"/>
    <cellStyle name="T_Book1_TN - Ho tro khac 2011_!1 1 bao cao giao KH ve HTCMT vung TNB   12-12-2011 2 2" xfId="21026"/>
    <cellStyle name="T_Book1_TN - Ho tro khac 2011_!1 1 bao cao giao KH ve HTCMT vung TNB   12-12-2011 3" xfId="21025"/>
    <cellStyle name="T_Book1_TN - Ho tro khac 2011_Bieu4HTMT" xfId="3696"/>
    <cellStyle name="T_Book1_TN - Ho tro khac 2011_Bieu4HTMT 2" xfId="3697"/>
    <cellStyle name="T_Book1_TN - Ho tro khac 2011_Bieu4HTMT 2 2" xfId="21028"/>
    <cellStyle name="T_Book1_TN - Ho tro khac 2011_Bieu4HTMT 3" xfId="21027"/>
    <cellStyle name="T_Book1_TN - Ho tro khac 2011_KH TPCP vung TNB (03-1-2012)" xfId="3698"/>
    <cellStyle name="T_Book1_TN - Ho tro khac 2011_KH TPCP vung TNB (03-1-2012) 2" xfId="3699"/>
    <cellStyle name="T_Book1_TN - Ho tro khac 2011_KH TPCP vung TNB (03-1-2012) 2 2" xfId="21030"/>
    <cellStyle name="T_Book1_TN - Ho tro khac 2011_KH TPCP vung TNB (03-1-2012) 3" xfId="21029"/>
    <cellStyle name="T_Book1_ung truoc 2011 NSTW Thanh Hoa + Nge An gui Thu 12-5" xfId="3700"/>
    <cellStyle name="T_Book1_ung truoc 2011 NSTW Thanh Hoa + Nge An gui Thu 12-5 2" xfId="3701"/>
    <cellStyle name="T_Book1_ung truoc 2011 NSTW Thanh Hoa + Nge An gui Thu 12-5 2 2" xfId="21032"/>
    <cellStyle name="T_Book1_ung truoc 2011 NSTW Thanh Hoa + Nge An gui Thu 12-5 3" xfId="2103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1 1 bao cao giao KH ve HTCMT vung TNB   12-12-2011 2 2" xfId="21034"/>
    <cellStyle name="T_Book1_ung truoc 2011 NSTW Thanh Hoa + Nge An gui Thu 12-5_!1 1 bao cao giao KH ve HTCMT vung TNB   12-12-2011 3" xfId="21033"/>
    <cellStyle name="T_Book1_ung truoc 2011 NSTW Thanh Hoa + Nge An gui Thu 12-5_Bieu4HTMT" xfId="3704"/>
    <cellStyle name="T_Book1_ung truoc 2011 NSTW Thanh Hoa + Nge An gui Thu 12-5_Bieu4HTMT 2" xfId="3705"/>
    <cellStyle name="T_Book1_ung truoc 2011 NSTW Thanh Hoa + Nge An gui Thu 12-5_Bieu4HTMT 2 2" xfId="21036"/>
    <cellStyle name="T_Book1_ung truoc 2011 NSTW Thanh Hoa + Nge An gui Thu 12-5_Bieu4HTMT 3" xfId="2103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1 1 bao cao giao KH ve HTCMT vung TNB   12-12-2011 2 2" xfId="21038"/>
    <cellStyle name="T_Book1_ung truoc 2011 NSTW Thanh Hoa + Nge An gui Thu 12-5_Bieu4HTMT_!1 1 bao cao giao KH ve HTCMT vung TNB   12-12-2011 3" xfId="2103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Bieu4HTMT_KH TPCP vung TNB (03-1-2012) 2 2" xfId="21040"/>
    <cellStyle name="T_Book1_ung truoc 2011 NSTW Thanh Hoa + Nge An gui Thu 12-5_Bieu4HTMT_KH TPCP vung TNB (03-1-2012) 3" xfId="21039"/>
    <cellStyle name="T_Book1_ung truoc 2011 NSTW Thanh Hoa + Nge An gui Thu 12-5_KH TPCP vung TNB (03-1-2012)" xfId="3710"/>
    <cellStyle name="T_Book1_ung truoc 2011 NSTW Thanh Hoa + Nge An gui Thu 12-5_KH TPCP vung TNB (03-1-2012) 2" xfId="3711"/>
    <cellStyle name="T_Book1_ung truoc 2011 NSTW Thanh Hoa + Nge An gui Thu 12-5_KH TPCP vung TNB (03-1-2012) 2 2" xfId="21042"/>
    <cellStyle name="T_Book1_ung truoc 2011 NSTW Thanh Hoa + Nge An gui Thu 12-5_KH TPCP vung TNB (03-1-2012) 3" xfId="21041"/>
    <cellStyle name="T_Book1_ÿÿÿÿÿ" xfId="3712"/>
    <cellStyle name="T_Book1_ÿÿÿÿÿ 2" xfId="3713"/>
    <cellStyle name="T_Book1_ÿÿÿÿÿ 2 2" xfId="21044"/>
    <cellStyle name="T_Book1_ÿÿÿÿÿ 3" xfId="21043"/>
    <cellStyle name="T_Chuan bi dau tu nam 2008" xfId="3714"/>
    <cellStyle name="T_Chuan bi dau tu nam 2008 2" xfId="3715"/>
    <cellStyle name="T_Chuan bi dau tu nam 2008 2 2" xfId="21046"/>
    <cellStyle name="T_Chuan bi dau tu nam 2008 3" xfId="21045"/>
    <cellStyle name="T_Chuan bi dau tu nam 2008_!1 1 bao cao giao KH ve HTCMT vung TNB   12-12-2011" xfId="3716"/>
    <cellStyle name="T_Chuan bi dau tu nam 2008_!1 1 bao cao giao KH ve HTCMT vung TNB   12-12-2011 2" xfId="3717"/>
    <cellStyle name="T_Chuan bi dau tu nam 2008_!1 1 bao cao giao KH ve HTCMT vung TNB   12-12-2011 2 2" xfId="21048"/>
    <cellStyle name="T_Chuan bi dau tu nam 2008_!1 1 bao cao giao KH ve HTCMT vung TNB   12-12-2011 3" xfId="21047"/>
    <cellStyle name="T_Chuan bi dau tu nam 2008_KH TPCP vung TNB (03-1-2012)" xfId="3718"/>
    <cellStyle name="T_Chuan bi dau tu nam 2008_KH TPCP vung TNB (03-1-2012) 2" xfId="3719"/>
    <cellStyle name="T_Chuan bi dau tu nam 2008_KH TPCP vung TNB (03-1-2012) 2 2" xfId="21050"/>
    <cellStyle name="T_Chuan bi dau tu nam 2008_KH TPCP vung TNB (03-1-2012) 3" xfId="21049"/>
    <cellStyle name="T_Copy of Bao cao  XDCB 7 thang nam 2008_So KH&amp;DT SUA" xfId="3720"/>
    <cellStyle name="T_Copy of Bao cao  XDCB 7 thang nam 2008_So KH&amp;DT SUA 2" xfId="3721"/>
    <cellStyle name="T_Copy of Bao cao  XDCB 7 thang nam 2008_So KH&amp;DT SUA 2 2" xfId="21052"/>
    <cellStyle name="T_Copy of Bao cao  XDCB 7 thang nam 2008_So KH&amp;DT SUA 3" xfId="2105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1 1 bao cao giao KH ve HTCMT vung TNB   12-12-2011 2 2" xfId="21054"/>
    <cellStyle name="T_Copy of Bao cao  XDCB 7 thang nam 2008_So KH&amp;DT SUA_!1 1 bao cao giao KH ve HTCMT vung TNB   12-12-2011 3" xfId="21053"/>
    <cellStyle name="T_Copy of Bao cao  XDCB 7 thang nam 2008_So KH&amp;DT SUA_KH TPCP vung TNB (03-1-2012)" xfId="3724"/>
    <cellStyle name="T_Copy of Bao cao  XDCB 7 thang nam 2008_So KH&amp;DT SUA_KH TPCP vung TNB (03-1-2012) 2" xfId="3725"/>
    <cellStyle name="T_Copy of Bao cao  XDCB 7 thang nam 2008_So KH&amp;DT SUA_KH TPCP vung TNB (03-1-2012) 2 2" xfId="21056"/>
    <cellStyle name="T_Copy of Bao cao  XDCB 7 thang nam 2008_So KH&amp;DT SUA_KH TPCP vung TNB (03-1-2012) 3" xfId="21055"/>
    <cellStyle name="T_CPK" xfId="3726"/>
    <cellStyle name="T_CPK 2" xfId="3727"/>
    <cellStyle name="T_CPK 2 2" xfId="21058"/>
    <cellStyle name="T_CPK 3" xfId="21057"/>
    <cellStyle name="T_CPK_!1 1 bao cao giao KH ve HTCMT vung TNB   12-12-2011" xfId="3728"/>
    <cellStyle name="T_CPK_!1 1 bao cao giao KH ve HTCMT vung TNB   12-12-2011 2" xfId="3729"/>
    <cellStyle name="T_CPK_!1 1 bao cao giao KH ve HTCMT vung TNB   12-12-2011 2 2" xfId="21060"/>
    <cellStyle name="T_CPK_!1 1 bao cao giao KH ve HTCMT vung TNB   12-12-2011 3" xfId="21059"/>
    <cellStyle name="T_CPK_Bieu4HTMT" xfId="3730"/>
    <cellStyle name="T_CPK_Bieu4HTMT 2" xfId="3731"/>
    <cellStyle name="T_CPK_Bieu4HTMT 2 2" xfId="21062"/>
    <cellStyle name="T_CPK_Bieu4HTMT 3" xfId="21061"/>
    <cellStyle name="T_CPK_Bieu4HTMT_!1 1 bao cao giao KH ve HTCMT vung TNB   12-12-2011" xfId="3732"/>
    <cellStyle name="T_CPK_Bieu4HTMT_!1 1 bao cao giao KH ve HTCMT vung TNB   12-12-2011 2" xfId="3733"/>
    <cellStyle name="T_CPK_Bieu4HTMT_!1 1 bao cao giao KH ve HTCMT vung TNB   12-12-2011 2 2" xfId="21064"/>
    <cellStyle name="T_CPK_Bieu4HTMT_!1 1 bao cao giao KH ve HTCMT vung TNB   12-12-2011 3" xfId="21063"/>
    <cellStyle name="T_CPK_Bieu4HTMT_KH TPCP vung TNB (03-1-2012)" xfId="3734"/>
    <cellStyle name="T_CPK_Bieu4HTMT_KH TPCP vung TNB (03-1-2012) 2" xfId="3735"/>
    <cellStyle name="T_CPK_Bieu4HTMT_KH TPCP vung TNB (03-1-2012) 2 2" xfId="21066"/>
    <cellStyle name="T_CPK_Bieu4HTMT_KH TPCP vung TNB (03-1-2012) 3" xfId="21065"/>
    <cellStyle name="T_CPK_KH TPCP vung TNB (03-1-2012)" xfId="3736"/>
    <cellStyle name="T_CPK_KH TPCP vung TNB (03-1-2012) 2" xfId="3737"/>
    <cellStyle name="T_CPK_KH TPCP vung TNB (03-1-2012) 2 2" xfId="21068"/>
    <cellStyle name="T_CPK_KH TPCP vung TNB (03-1-2012) 3" xfId="21067"/>
    <cellStyle name="T_CTMTQG 2008" xfId="3738"/>
    <cellStyle name="T_CTMTQG 2008 2" xfId="3739"/>
    <cellStyle name="T_CTMTQG 2008 2 2" xfId="21070"/>
    <cellStyle name="T_CTMTQG 2008 3" xfId="21069"/>
    <cellStyle name="T_CTMTQG 2008_!1 1 bao cao giao KH ve HTCMT vung TNB   12-12-2011" xfId="3740"/>
    <cellStyle name="T_CTMTQG 2008_!1 1 bao cao giao KH ve HTCMT vung TNB   12-12-2011 2" xfId="3741"/>
    <cellStyle name="T_CTMTQG 2008_!1 1 bao cao giao KH ve HTCMT vung TNB   12-12-2011 2 2" xfId="21072"/>
    <cellStyle name="T_CTMTQG 2008_!1 1 bao cao giao KH ve HTCMT vung TNB   12-12-2011 3" xfId="21071"/>
    <cellStyle name="T_CTMTQG 2008_Bieu mau danh muc du an thuoc CTMTQG nam 2008" xfId="3742"/>
    <cellStyle name="T_CTMTQG 2008_Bieu mau danh muc du an thuoc CTMTQG nam 2008 2" xfId="3743"/>
    <cellStyle name="T_CTMTQG 2008_Bieu mau danh muc du an thuoc CTMTQG nam 2008 2 2" xfId="21074"/>
    <cellStyle name="T_CTMTQG 2008_Bieu mau danh muc du an thuoc CTMTQG nam 2008 3" xfId="2107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1 1 bao cao giao KH ve HTCMT vung TNB   12-12-2011 2 2" xfId="21076"/>
    <cellStyle name="T_CTMTQG 2008_Bieu mau danh muc du an thuoc CTMTQG nam 2008_!1 1 bao cao giao KH ve HTCMT vung TNB   12-12-2011 3" xfId="21075"/>
    <cellStyle name="T_CTMTQG 2008_Bieu mau danh muc du an thuoc CTMTQG nam 2008_KH TPCP vung TNB (03-1-2012)" xfId="3746"/>
    <cellStyle name="T_CTMTQG 2008_Bieu mau danh muc du an thuoc CTMTQG nam 2008_KH TPCP vung TNB (03-1-2012) 2" xfId="3747"/>
    <cellStyle name="T_CTMTQG 2008_Bieu mau danh muc du an thuoc CTMTQG nam 2008_KH TPCP vung TNB (03-1-2012) 2 2" xfId="21078"/>
    <cellStyle name="T_CTMTQG 2008_Bieu mau danh muc du an thuoc CTMTQG nam 2008_KH TPCP vung TNB (03-1-2012) 3" xfId="21077"/>
    <cellStyle name="T_CTMTQG 2008_Hi-Tong hop KQ phan bo KH nam 08- LD fong giao 15-11-08" xfId="3748"/>
    <cellStyle name="T_CTMTQG 2008_Hi-Tong hop KQ phan bo KH nam 08- LD fong giao 15-11-08 2" xfId="3749"/>
    <cellStyle name="T_CTMTQG 2008_Hi-Tong hop KQ phan bo KH nam 08- LD fong giao 15-11-08 2 2" xfId="21080"/>
    <cellStyle name="T_CTMTQG 2008_Hi-Tong hop KQ phan bo KH nam 08- LD fong giao 15-11-08 3" xfId="2107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1 1 bao cao giao KH ve HTCMT vung TNB   12-12-2011 2 2" xfId="21082"/>
    <cellStyle name="T_CTMTQG 2008_Hi-Tong hop KQ phan bo KH nam 08- LD fong giao 15-11-08_!1 1 bao cao giao KH ve HTCMT vung TNB   12-12-2011 3" xfId="21081"/>
    <cellStyle name="T_CTMTQG 2008_Hi-Tong hop KQ phan bo KH nam 08- LD fong giao 15-11-08_KH TPCP vung TNB (03-1-2012)" xfId="3752"/>
    <cellStyle name="T_CTMTQG 2008_Hi-Tong hop KQ phan bo KH nam 08- LD fong giao 15-11-08_KH TPCP vung TNB (03-1-2012) 2" xfId="3753"/>
    <cellStyle name="T_CTMTQG 2008_Hi-Tong hop KQ phan bo KH nam 08- LD fong giao 15-11-08_KH TPCP vung TNB (03-1-2012) 2 2" xfId="21084"/>
    <cellStyle name="T_CTMTQG 2008_Hi-Tong hop KQ phan bo KH nam 08- LD fong giao 15-11-08_KH TPCP vung TNB (03-1-2012) 3" xfId="21083"/>
    <cellStyle name="T_CTMTQG 2008_Ket qua thuc hien nam 2008" xfId="3754"/>
    <cellStyle name="T_CTMTQG 2008_Ket qua thuc hien nam 2008 2" xfId="3755"/>
    <cellStyle name="T_CTMTQG 2008_Ket qua thuc hien nam 2008 2 2" xfId="21086"/>
    <cellStyle name="T_CTMTQG 2008_Ket qua thuc hien nam 2008 3" xfId="2108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1 1 bao cao giao KH ve HTCMT vung TNB   12-12-2011 2 2" xfId="21088"/>
    <cellStyle name="T_CTMTQG 2008_Ket qua thuc hien nam 2008_!1 1 bao cao giao KH ve HTCMT vung TNB   12-12-2011 3" xfId="21087"/>
    <cellStyle name="T_CTMTQG 2008_Ket qua thuc hien nam 2008_KH TPCP vung TNB (03-1-2012)" xfId="3758"/>
    <cellStyle name="T_CTMTQG 2008_Ket qua thuc hien nam 2008_KH TPCP vung TNB (03-1-2012) 2" xfId="3759"/>
    <cellStyle name="T_CTMTQG 2008_Ket qua thuc hien nam 2008_KH TPCP vung TNB (03-1-2012) 2 2" xfId="21090"/>
    <cellStyle name="T_CTMTQG 2008_Ket qua thuc hien nam 2008_KH TPCP vung TNB (03-1-2012) 3" xfId="21089"/>
    <cellStyle name="T_CTMTQG 2008_KH TPCP vung TNB (03-1-2012)" xfId="3760"/>
    <cellStyle name="T_CTMTQG 2008_KH TPCP vung TNB (03-1-2012) 2" xfId="3761"/>
    <cellStyle name="T_CTMTQG 2008_KH TPCP vung TNB (03-1-2012) 2 2" xfId="21092"/>
    <cellStyle name="T_CTMTQG 2008_KH TPCP vung TNB (03-1-2012) 3" xfId="21091"/>
    <cellStyle name="T_CTMTQG 2008_KH XDCB_2008 lan 1" xfId="3762"/>
    <cellStyle name="T_CTMTQG 2008_KH XDCB_2008 lan 1 2" xfId="3763"/>
    <cellStyle name="T_CTMTQG 2008_KH XDCB_2008 lan 1 2 2" xfId="21094"/>
    <cellStyle name="T_CTMTQG 2008_KH XDCB_2008 lan 1 3" xfId="21093"/>
    <cellStyle name="T_CTMTQG 2008_KH XDCB_2008 lan 1 sua ngay 27-10" xfId="3764"/>
    <cellStyle name="T_CTMTQG 2008_KH XDCB_2008 lan 1 sua ngay 27-10 2" xfId="3765"/>
    <cellStyle name="T_CTMTQG 2008_KH XDCB_2008 lan 1 sua ngay 27-10 2 2" xfId="21096"/>
    <cellStyle name="T_CTMTQG 2008_KH XDCB_2008 lan 1 sua ngay 27-10 3" xfId="2109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1 1 bao cao giao KH ve HTCMT vung TNB   12-12-2011 2 2" xfId="21098"/>
    <cellStyle name="T_CTMTQG 2008_KH XDCB_2008 lan 1 sua ngay 27-10_!1 1 bao cao giao KH ve HTCMT vung TNB   12-12-2011 3" xfId="21097"/>
    <cellStyle name="T_CTMTQG 2008_KH XDCB_2008 lan 1 sua ngay 27-10_KH TPCP vung TNB (03-1-2012)" xfId="3768"/>
    <cellStyle name="T_CTMTQG 2008_KH XDCB_2008 lan 1 sua ngay 27-10_KH TPCP vung TNB (03-1-2012) 2" xfId="3769"/>
    <cellStyle name="T_CTMTQG 2008_KH XDCB_2008 lan 1 sua ngay 27-10_KH TPCP vung TNB (03-1-2012) 2 2" xfId="21100"/>
    <cellStyle name="T_CTMTQG 2008_KH XDCB_2008 lan 1 sua ngay 27-10_KH TPCP vung TNB (03-1-2012) 3" xfId="21099"/>
    <cellStyle name="T_CTMTQG 2008_KH XDCB_2008 lan 1_!1 1 bao cao giao KH ve HTCMT vung TNB   12-12-2011" xfId="3770"/>
    <cellStyle name="T_CTMTQG 2008_KH XDCB_2008 lan 1_!1 1 bao cao giao KH ve HTCMT vung TNB   12-12-2011 2" xfId="3771"/>
    <cellStyle name="T_CTMTQG 2008_KH XDCB_2008 lan 1_!1 1 bao cao giao KH ve HTCMT vung TNB   12-12-2011 2 2" xfId="21102"/>
    <cellStyle name="T_CTMTQG 2008_KH XDCB_2008 lan 1_!1 1 bao cao giao KH ve HTCMT vung TNB   12-12-2011 3" xfId="21101"/>
    <cellStyle name="T_CTMTQG 2008_KH XDCB_2008 lan 1_KH TPCP vung TNB (03-1-2012)" xfId="3772"/>
    <cellStyle name="T_CTMTQG 2008_KH XDCB_2008 lan 1_KH TPCP vung TNB (03-1-2012) 2" xfId="3773"/>
    <cellStyle name="T_CTMTQG 2008_KH XDCB_2008 lan 1_KH TPCP vung TNB (03-1-2012) 2 2" xfId="21104"/>
    <cellStyle name="T_CTMTQG 2008_KH XDCB_2008 lan 1_KH TPCP vung TNB (03-1-2012) 3" xfId="21103"/>
    <cellStyle name="T_CTMTQG 2008_KH XDCB_2008 lan 2 sua ngay 10-11" xfId="3774"/>
    <cellStyle name="T_CTMTQG 2008_KH XDCB_2008 lan 2 sua ngay 10-11 2" xfId="3775"/>
    <cellStyle name="T_CTMTQG 2008_KH XDCB_2008 lan 2 sua ngay 10-11 2 2" xfId="21106"/>
    <cellStyle name="T_CTMTQG 2008_KH XDCB_2008 lan 2 sua ngay 10-11 3" xfId="2110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1 1 bao cao giao KH ve HTCMT vung TNB   12-12-2011 2 2" xfId="21108"/>
    <cellStyle name="T_CTMTQG 2008_KH XDCB_2008 lan 2 sua ngay 10-11_!1 1 bao cao giao KH ve HTCMT vung TNB   12-12-2011 3" xfId="21107"/>
    <cellStyle name="T_CTMTQG 2008_KH XDCB_2008 lan 2 sua ngay 10-11_KH TPCP vung TNB (03-1-2012)" xfId="3778"/>
    <cellStyle name="T_CTMTQG 2008_KH XDCB_2008 lan 2 sua ngay 10-11_KH TPCP vung TNB (03-1-2012) 2" xfId="3779"/>
    <cellStyle name="T_CTMTQG 2008_KH XDCB_2008 lan 2 sua ngay 10-11_KH TPCP vung TNB (03-1-2012) 2 2" xfId="21110"/>
    <cellStyle name="T_CTMTQG 2008_KH XDCB_2008 lan 2 sua ngay 10-11_KH TPCP vung TNB (03-1-2012) 3" xfId="21109"/>
    <cellStyle name="T_danh muc chuan bi dau tu 2011 ngay 07-6-2011" xfId="3780"/>
    <cellStyle name="T_danh muc chuan bi dau tu 2011 ngay 07-6-2011 2" xfId="3781"/>
    <cellStyle name="T_danh muc chuan bi dau tu 2011 ngay 07-6-2011 2 2" xfId="21112"/>
    <cellStyle name="T_danh muc chuan bi dau tu 2011 ngay 07-6-2011 3" xfId="2111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1 1 bao cao giao KH ve HTCMT vung TNB   12-12-2011 2 2" xfId="21114"/>
    <cellStyle name="T_danh muc chuan bi dau tu 2011 ngay 07-6-2011_!1 1 bao cao giao KH ve HTCMT vung TNB   12-12-2011 3" xfId="21113"/>
    <cellStyle name="T_danh muc chuan bi dau tu 2011 ngay 07-6-2011_KH TPCP vung TNB (03-1-2012)" xfId="3784"/>
    <cellStyle name="T_danh muc chuan bi dau tu 2011 ngay 07-6-2011_KH TPCP vung TNB (03-1-2012) 2" xfId="3785"/>
    <cellStyle name="T_danh muc chuan bi dau tu 2011 ngay 07-6-2011_KH TPCP vung TNB (03-1-2012) 2 2" xfId="21116"/>
    <cellStyle name="T_danh muc chuan bi dau tu 2011 ngay 07-6-2011_KH TPCP vung TNB (03-1-2012) 3" xfId="21115"/>
    <cellStyle name="T_Danh muc pbo nguon von XSKT, XDCB nam 2009 chuyen qua nam 2010" xfId="3786"/>
    <cellStyle name="T_Danh muc pbo nguon von XSKT, XDCB nam 2009 chuyen qua nam 2010 2" xfId="3787"/>
    <cellStyle name="T_Danh muc pbo nguon von XSKT, XDCB nam 2009 chuyen qua nam 2010 2 2" xfId="21118"/>
    <cellStyle name="T_Danh muc pbo nguon von XSKT, XDCB nam 2009 chuyen qua nam 2010 3" xfId="2111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1 1 bao cao giao KH ve HTCMT vung TNB   12-12-2011 2 2" xfId="21120"/>
    <cellStyle name="T_Danh muc pbo nguon von XSKT, XDCB nam 2009 chuyen qua nam 2010_!1 1 bao cao giao KH ve HTCMT vung TNB   12-12-2011 3" xfId="21119"/>
    <cellStyle name="T_Danh muc pbo nguon von XSKT, XDCB nam 2009 chuyen qua nam 2010_KH TPCP vung TNB (03-1-2012)" xfId="3790"/>
    <cellStyle name="T_Danh muc pbo nguon von XSKT, XDCB nam 2009 chuyen qua nam 2010_KH TPCP vung TNB (03-1-2012) 2" xfId="3791"/>
    <cellStyle name="T_Danh muc pbo nguon von XSKT, XDCB nam 2009 chuyen qua nam 2010_KH TPCP vung TNB (03-1-2012) 2 2" xfId="21122"/>
    <cellStyle name="T_Danh muc pbo nguon von XSKT, XDCB nam 2009 chuyen qua nam 2010_KH TPCP vung TNB (03-1-2012) 3" xfId="21121"/>
    <cellStyle name="T_dieu chinh KH 2011 ngay 26-5-2011111" xfId="3792"/>
    <cellStyle name="T_dieu chinh KH 2011 ngay 26-5-2011111 2" xfId="3793"/>
    <cellStyle name="T_dieu chinh KH 2011 ngay 26-5-2011111 2 2" xfId="21124"/>
    <cellStyle name="T_dieu chinh KH 2011 ngay 26-5-2011111 3" xfId="21123"/>
    <cellStyle name="T_dieu chinh KH 2011 ngay 26-5-2011111_!1 1 bao cao giao KH ve HTCMT vung TNB   12-12-2011" xfId="3794"/>
    <cellStyle name="T_dieu chinh KH 2011 ngay 26-5-2011111_!1 1 bao cao giao KH ve HTCMT vung TNB   12-12-2011 2" xfId="3795"/>
    <cellStyle name="T_dieu chinh KH 2011 ngay 26-5-2011111_!1 1 bao cao giao KH ve HTCMT vung TNB   12-12-2011 2 2" xfId="21126"/>
    <cellStyle name="T_dieu chinh KH 2011 ngay 26-5-2011111_!1 1 bao cao giao KH ve HTCMT vung TNB   12-12-2011 3" xfId="21125"/>
    <cellStyle name="T_dieu chinh KH 2011 ngay 26-5-2011111_KH TPCP vung TNB (03-1-2012)" xfId="3796"/>
    <cellStyle name="T_dieu chinh KH 2011 ngay 26-5-2011111_KH TPCP vung TNB (03-1-2012) 2" xfId="3797"/>
    <cellStyle name="T_dieu chinh KH 2011 ngay 26-5-2011111_KH TPCP vung TNB (03-1-2012) 2 2" xfId="21128"/>
    <cellStyle name="T_dieu chinh KH 2011 ngay 26-5-2011111_KH TPCP vung TNB (03-1-2012) 3" xfId="21127"/>
    <cellStyle name="T_DK 2014-2015 final" xfId="3798"/>
    <cellStyle name="T_DK 2014-2015 final 2" xfId="21129"/>
    <cellStyle name="T_DK 2014-2015 final_05-12  KH trung han 2016-2020 - Liem Thinh edited" xfId="3799"/>
    <cellStyle name="T_DK 2014-2015 final_05-12  KH trung han 2016-2020 - Liem Thinh edited 2" xfId="21130"/>
    <cellStyle name="T_DK 2014-2015 final_Copy of 05-12  KH trung han 2016-2020 - Liem Thinh edited (1)" xfId="3800"/>
    <cellStyle name="T_DK 2014-2015 final_Copy of 05-12  KH trung han 2016-2020 - Liem Thinh edited (1) 2" xfId="21131"/>
    <cellStyle name="T_DK 2014-2015 new" xfId="3801"/>
    <cellStyle name="T_DK 2014-2015 new 2" xfId="21132"/>
    <cellStyle name="T_DK 2014-2015 new_05-12  KH trung han 2016-2020 - Liem Thinh edited" xfId="3802"/>
    <cellStyle name="T_DK 2014-2015 new_05-12  KH trung han 2016-2020 - Liem Thinh edited 2" xfId="21133"/>
    <cellStyle name="T_DK 2014-2015 new_Copy of 05-12  KH trung han 2016-2020 - Liem Thinh edited (1)" xfId="3803"/>
    <cellStyle name="T_DK 2014-2015 new_Copy of 05-12  KH trung han 2016-2020 - Liem Thinh edited (1) 2" xfId="21134"/>
    <cellStyle name="T_DK KH CBDT 2014 11-11-2013" xfId="3804"/>
    <cellStyle name="T_DK KH CBDT 2014 11-11-2013 2" xfId="21135"/>
    <cellStyle name="T_DK KH CBDT 2014 11-11-2013(1)" xfId="3805"/>
    <cellStyle name="T_DK KH CBDT 2014 11-11-2013(1) 2" xfId="21136"/>
    <cellStyle name="T_DK KH CBDT 2014 11-11-2013(1)_05-12  KH trung han 2016-2020 - Liem Thinh edited" xfId="3806"/>
    <cellStyle name="T_DK KH CBDT 2014 11-11-2013(1)_05-12  KH trung han 2016-2020 - Liem Thinh edited 2" xfId="21137"/>
    <cellStyle name="T_DK KH CBDT 2014 11-11-2013(1)_Copy of 05-12  KH trung han 2016-2020 - Liem Thinh edited (1)" xfId="3807"/>
    <cellStyle name="T_DK KH CBDT 2014 11-11-2013(1)_Copy of 05-12  KH trung han 2016-2020 - Liem Thinh edited (1) 2" xfId="21138"/>
    <cellStyle name="T_DK KH CBDT 2014 11-11-2013_05-12  KH trung han 2016-2020 - Liem Thinh edited" xfId="3808"/>
    <cellStyle name="T_DK KH CBDT 2014 11-11-2013_05-12  KH trung han 2016-2020 - Liem Thinh edited 2" xfId="21139"/>
    <cellStyle name="T_DK KH CBDT 2014 11-11-2013_Copy of 05-12  KH trung han 2016-2020 - Liem Thinh edited (1)" xfId="3809"/>
    <cellStyle name="T_DK KH CBDT 2014 11-11-2013_Copy of 05-12  KH trung han 2016-2020 - Liem Thinh edited (1) 2" xfId="21140"/>
    <cellStyle name="T_DS KCH PHAN BO VON NSDP NAM 2010" xfId="3810"/>
    <cellStyle name="T_DS KCH PHAN BO VON NSDP NAM 2010 2" xfId="3811"/>
    <cellStyle name="T_DS KCH PHAN BO VON NSDP NAM 2010 2 2" xfId="21142"/>
    <cellStyle name="T_DS KCH PHAN BO VON NSDP NAM 2010 3" xfId="21141"/>
    <cellStyle name="T_DS KCH PHAN BO VON NSDP NAM 2010_!1 1 bao cao giao KH ve HTCMT vung TNB   12-12-2011" xfId="3812"/>
    <cellStyle name="T_DS KCH PHAN BO VON NSDP NAM 2010_!1 1 bao cao giao KH ve HTCMT vung TNB   12-12-2011 2" xfId="3813"/>
    <cellStyle name="T_DS KCH PHAN BO VON NSDP NAM 2010_!1 1 bao cao giao KH ve HTCMT vung TNB   12-12-2011 2 2" xfId="21144"/>
    <cellStyle name="T_DS KCH PHAN BO VON NSDP NAM 2010_!1 1 bao cao giao KH ve HTCMT vung TNB   12-12-2011 3" xfId="21143"/>
    <cellStyle name="T_DS KCH PHAN BO VON NSDP NAM 2010_KH TPCP vung TNB (03-1-2012)" xfId="3814"/>
    <cellStyle name="T_DS KCH PHAN BO VON NSDP NAM 2010_KH TPCP vung TNB (03-1-2012) 2" xfId="3815"/>
    <cellStyle name="T_DS KCH PHAN BO VON NSDP NAM 2010_KH TPCP vung TNB (03-1-2012) 2 2" xfId="21146"/>
    <cellStyle name="T_DS KCH PHAN BO VON NSDP NAM 2010_KH TPCP vung TNB (03-1-2012) 3" xfId="21145"/>
    <cellStyle name="T_Du an khoi cong moi nam 2010" xfId="3816"/>
    <cellStyle name="T_Du an khoi cong moi nam 2010 2" xfId="3817"/>
    <cellStyle name="T_Du an khoi cong moi nam 2010 2 2" xfId="21148"/>
    <cellStyle name="T_Du an khoi cong moi nam 2010 3" xfId="21147"/>
    <cellStyle name="T_Du an khoi cong moi nam 2010_!1 1 bao cao giao KH ve HTCMT vung TNB   12-12-2011" xfId="3818"/>
    <cellStyle name="T_Du an khoi cong moi nam 2010_!1 1 bao cao giao KH ve HTCMT vung TNB   12-12-2011 2" xfId="3819"/>
    <cellStyle name="T_Du an khoi cong moi nam 2010_!1 1 bao cao giao KH ve HTCMT vung TNB   12-12-2011 2 2" xfId="21150"/>
    <cellStyle name="T_Du an khoi cong moi nam 2010_!1 1 bao cao giao KH ve HTCMT vung TNB   12-12-2011 3" xfId="21149"/>
    <cellStyle name="T_Du an khoi cong moi nam 2010_KH TPCP vung TNB (03-1-2012)" xfId="3820"/>
    <cellStyle name="T_Du an khoi cong moi nam 2010_KH TPCP vung TNB (03-1-2012) 2" xfId="3821"/>
    <cellStyle name="T_Du an khoi cong moi nam 2010_KH TPCP vung TNB (03-1-2012) 2 2" xfId="21152"/>
    <cellStyle name="T_Du an khoi cong moi nam 2010_KH TPCP vung TNB (03-1-2012) 3" xfId="21151"/>
    <cellStyle name="T_DU AN TKQH VA CHUAN BI DAU TU NAM 2007 sua ngay 9-11" xfId="3822"/>
    <cellStyle name="T_DU AN TKQH VA CHUAN BI DAU TU NAM 2007 sua ngay 9-11 2" xfId="3823"/>
    <cellStyle name="T_DU AN TKQH VA CHUAN BI DAU TU NAM 2007 sua ngay 9-11 2 2" xfId="21154"/>
    <cellStyle name="T_DU AN TKQH VA CHUAN BI DAU TU NAM 2007 sua ngay 9-11 3" xfId="2115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1 1 bao cao giao KH ve HTCMT vung TNB   12-12-2011 2 2" xfId="21156"/>
    <cellStyle name="T_DU AN TKQH VA CHUAN BI DAU TU NAM 2007 sua ngay 9-11_!1 1 bao cao giao KH ve HTCMT vung TNB   12-12-2011 3" xfId="2115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 2 2" xfId="21158"/>
    <cellStyle name="T_DU AN TKQH VA CHUAN BI DAU TU NAM 2007 sua ngay 9-11_Bieu mau danh muc du an thuoc CTMTQG nam 2008 3" xfId="2115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1 1 bao cao giao KH ve HTCMT vung TNB   12-12-2011 2 2" xfId="21160"/>
    <cellStyle name="T_DU AN TKQH VA CHUAN BI DAU TU NAM 2007 sua ngay 9-11_Bieu mau danh muc du an thuoc CTMTQG nam 2008_!1 1 bao cao giao KH ve HTCMT vung TNB   12-12-2011 3" xfId="2115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Bieu mau danh muc du an thuoc CTMTQG nam 2008_KH TPCP vung TNB (03-1-2012) 2 2" xfId="21162"/>
    <cellStyle name="T_DU AN TKQH VA CHUAN BI DAU TU NAM 2007 sua ngay 9-11_Bieu mau danh muc du an thuoc CTMTQG nam 2008_KH TPCP vung TNB (03-1-2012) 3" xfId="2116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 2 2" xfId="21164"/>
    <cellStyle name="T_DU AN TKQH VA CHUAN BI DAU TU NAM 2007 sua ngay 9-11_Du an khoi cong moi nam 2010 3" xfId="2116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1 1 bao cao giao KH ve HTCMT vung TNB   12-12-2011 2 2" xfId="21166"/>
    <cellStyle name="T_DU AN TKQH VA CHUAN BI DAU TU NAM 2007 sua ngay 9-11_Du an khoi cong moi nam 2010_!1 1 bao cao giao KH ve HTCMT vung TNB   12-12-2011 3" xfId="2116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Du an khoi cong moi nam 2010_KH TPCP vung TNB (03-1-2012) 2 2" xfId="21168"/>
    <cellStyle name="T_DU AN TKQH VA CHUAN BI DAU TU NAM 2007 sua ngay 9-11_Du an khoi cong moi nam 2010_KH TPCP vung TNB (03-1-2012) 3" xfId="2116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 2 2" xfId="21170"/>
    <cellStyle name="T_DU AN TKQH VA CHUAN BI DAU TU NAM 2007 sua ngay 9-11_Ket qua phan bo von nam 2008 3" xfId="2116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1 1 bao cao giao KH ve HTCMT vung TNB   12-12-2011 2 2" xfId="4806"/>
    <cellStyle name="T_DU AN TKQH VA CHUAN BI DAU TU NAM 2007 sua ngay 9-11_Ket qua phan bo von nam 2008_!1 1 bao cao giao KH ve HTCMT vung TNB   12-12-2011 2 2 2" xfId="21768"/>
    <cellStyle name="T_DU AN TKQH VA CHUAN BI DAU TU NAM 2007 sua ngay 9-11_Ket qua phan bo von nam 2008_!1 1 bao cao giao KH ve HTCMT vung TNB   12-12-2011 2 3" xfId="5220"/>
    <cellStyle name="T_DU AN TKQH VA CHUAN BI DAU TU NAM 2007 sua ngay 9-11_Ket qua phan bo von nam 2008_!1 1 bao cao giao KH ve HTCMT vung TNB   12-12-2011 2 3 2" xfId="22037"/>
    <cellStyle name="T_DU AN TKQH VA CHUAN BI DAU TU NAM 2007 sua ngay 9-11_Ket qua phan bo von nam 2008_!1 1 bao cao giao KH ve HTCMT vung TNB   12-12-2011 2 4" xfId="21172"/>
    <cellStyle name="T_DU AN TKQH VA CHUAN BI DAU TU NAM 2007 sua ngay 9-11_Ket qua phan bo von nam 2008_!1 1 bao cao giao KH ve HTCMT vung TNB   12-12-2011 3" xfId="4807"/>
    <cellStyle name="T_DU AN TKQH VA CHUAN BI DAU TU NAM 2007 sua ngay 9-11_Ket qua phan bo von nam 2008_!1 1 bao cao giao KH ve HTCMT vung TNB   12-12-2011 3 2" xfId="21769"/>
    <cellStyle name="T_DU AN TKQH VA CHUAN BI DAU TU NAM 2007 sua ngay 9-11_Ket qua phan bo von nam 2008_!1 1 bao cao giao KH ve HTCMT vung TNB   12-12-2011 4" xfId="5219"/>
    <cellStyle name="T_DU AN TKQH VA CHUAN BI DAU TU NAM 2007 sua ngay 9-11_Ket qua phan bo von nam 2008_!1 1 bao cao giao KH ve HTCMT vung TNB   12-12-2011 4 2" xfId="22036"/>
    <cellStyle name="T_DU AN TKQH VA CHUAN BI DAU TU NAM 2007 sua ngay 9-11_Ket qua phan bo von nam 2008_!1 1 bao cao giao KH ve HTCMT vung TNB   12-12-2011 5" xfId="21171"/>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et qua phan bo von nam 2008_KH TPCP vung TNB (03-1-2012) 2 2" xfId="4808"/>
    <cellStyle name="T_DU AN TKQH VA CHUAN BI DAU TU NAM 2007 sua ngay 9-11_Ket qua phan bo von nam 2008_KH TPCP vung TNB (03-1-2012) 2 2 2" xfId="21770"/>
    <cellStyle name="T_DU AN TKQH VA CHUAN BI DAU TU NAM 2007 sua ngay 9-11_Ket qua phan bo von nam 2008_KH TPCP vung TNB (03-1-2012) 2 3" xfId="5222"/>
    <cellStyle name="T_DU AN TKQH VA CHUAN BI DAU TU NAM 2007 sua ngay 9-11_Ket qua phan bo von nam 2008_KH TPCP vung TNB (03-1-2012) 2 3 2" xfId="22039"/>
    <cellStyle name="T_DU AN TKQH VA CHUAN BI DAU TU NAM 2007 sua ngay 9-11_Ket qua phan bo von nam 2008_KH TPCP vung TNB (03-1-2012) 2 4" xfId="21174"/>
    <cellStyle name="T_DU AN TKQH VA CHUAN BI DAU TU NAM 2007 sua ngay 9-11_Ket qua phan bo von nam 2008_KH TPCP vung TNB (03-1-2012) 3" xfId="4809"/>
    <cellStyle name="T_DU AN TKQH VA CHUAN BI DAU TU NAM 2007 sua ngay 9-11_Ket qua phan bo von nam 2008_KH TPCP vung TNB (03-1-2012) 3 2" xfId="21771"/>
    <cellStyle name="T_DU AN TKQH VA CHUAN BI DAU TU NAM 2007 sua ngay 9-11_Ket qua phan bo von nam 2008_KH TPCP vung TNB (03-1-2012) 4" xfId="5221"/>
    <cellStyle name="T_DU AN TKQH VA CHUAN BI DAU TU NAM 2007 sua ngay 9-11_Ket qua phan bo von nam 2008_KH TPCP vung TNB (03-1-2012) 4 2" xfId="22038"/>
    <cellStyle name="T_DU AN TKQH VA CHUAN BI DAU TU NAM 2007 sua ngay 9-11_Ket qua phan bo von nam 2008_KH TPCP vung TNB (03-1-2012) 5" xfId="21173"/>
    <cellStyle name="T_DU AN TKQH VA CHUAN BI DAU TU NAM 2007 sua ngay 9-11_KH TPCP vung TNB (03-1-2012)" xfId="3844"/>
    <cellStyle name="T_DU AN TKQH VA CHUAN BI DAU TU NAM 2007 sua ngay 9-11_KH TPCP vung TNB (03-1-2012) 2" xfId="3845"/>
    <cellStyle name="T_DU AN TKQH VA CHUAN BI DAU TU NAM 2007 sua ngay 9-11_KH TPCP vung TNB (03-1-2012) 2 2" xfId="4810"/>
    <cellStyle name="T_DU AN TKQH VA CHUAN BI DAU TU NAM 2007 sua ngay 9-11_KH TPCP vung TNB (03-1-2012) 2 2 2" xfId="21772"/>
    <cellStyle name="T_DU AN TKQH VA CHUAN BI DAU TU NAM 2007 sua ngay 9-11_KH TPCP vung TNB (03-1-2012) 2 3" xfId="5224"/>
    <cellStyle name="T_DU AN TKQH VA CHUAN BI DAU TU NAM 2007 sua ngay 9-11_KH TPCP vung TNB (03-1-2012) 2 3 2" xfId="22041"/>
    <cellStyle name="T_DU AN TKQH VA CHUAN BI DAU TU NAM 2007 sua ngay 9-11_KH TPCP vung TNB (03-1-2012) 2 4" xfId="21176"/>
    <cellStyle name="T_DU AN TKQH VA CHUAN BI DAU TU NAM 2007 sua ngay 9-11_KH TPCP vung TNB (03-1-2012) 3" xfId="4811"/>
    <cellStyle name="T_DU AN TKQH VA CHUAN BI DAU TU NAM 2007 sua ngay 9-11_KH TPCP vung TNB (03-1-2012) 3 2" xfId="21773"/>
    <cellStyle name="T_DU AN TKQH VA CHUAN BI DAU TU NAM 2007 sua ngay 9-11_KH TPCP vung TNB (03-1-2012) 4" xfId="5223"/>
    <cellStyle name="T_DU AN TKQH VA CHUAN BI DAU TU NAM 2007 sua ngay 9-11_KH TPCP vung TNB (03-1-2012) 4 2" xfId="22040"/>
    <cellStyle name="T_DU AN TKQH VA CHUAN BI DAU TU NAM 2007 sua ngay 9-11_KH TPCP vung TNB (03-1-2012) 5" xfId="21175"/>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 2 2" xfId="4812"/>
    <cellStyle name="T_DU AN TKQH VA CHUAN BI DAU TU NAM 2007 sua ngay 9-11_KH XDCB_2008 lan 2 sua ngay 10-11 2 2 2" xfId="21774"/>
    <cellStyle name="T_DU AN TKQH VA CHUAN BI DAU TU NAM 2007 sua ngay 9-11_KH XDCB_2008 lan 2 sua ngay 10-11 2 3" xfId="5226"/>
    <cellStyle name="T_DU AN TKQH VA CHUAN BI DAU TU NAM 2007 sua ngay 9-11_KH XDCB_2008 lan 2 sua ngay 10-11 2 3 2" xfId="22043"/>
    <cellStyle name="T_DU AN TKQH VA CHUAN BI DAU TU NAM 2007 sua ngay 9-11_KH XDCB_2008 lan 2 sua ngay 10-11 2 4" xfId="21178"/>
    <cellStyle name="T_DU AN TKQH VA CHUAN BI DAU TU NAM 2007 sua ngay 9-11_KH XDCB_2008 lan 2 sua ngay 10-11 3" xfId="4813"/>
    <cellStyle name="T_DU AN TKQH VA CHUAN BI DAU TU NAM 2007 sua ngay 9-11_KH XDCB_2008 lan 2 sua ngay 10-11 3 2" xfId="21775"/>
    <cellStyle name="T_DU AN TKQH VA CHUAN BI DAU TU NAM 2007 sua ngay 9-11_KH XDCB_2008 lan 2 sua ngay 10-11 4" xfId="5225"/>
    <cellStyle name="T_DU AN TKQH VA CHUAN BI DAU TU NAM 2007 sua ngay 9-11_KH XDCB_2008 lan 2 sua ngay 10-11 4 2" xfId="22042"/>
    <cellStyle name="T_DU AN TKQH VA CHUAN BI DAU TU NAM 2007 sua ngay 9-11_KH XDCB_2008 lan 2 sua ngay 10-11 5" xfId="21177"/>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1 1 bao cao giao KH ve HTCMT vung TNB   12-12-2011 2 2" xfId="4814"/>
    <cellStyle name="T_DU AN TKQH VA CHUAN BI DAU TU NAM 2007 sua ngay 9-11_KH XDCB_2008 lan 2 sua ngay 10-11_!1 1 bao cao giao KH ve HTCMT vung TNB   12-12-2011 2 2 2" xfId="21776"/>
    <cellStyle name="T_DU AN TKQH VA CHUAN BI DAU TU NAM 2007 sua ngay 9-11_KH XDCB_2008 lan 2 sua ngay 10-11_!1 1 bao cao giao KH ve HTCMT vung TNB   12-12-2011 2 3" xfId="5228"/>
    <cellStyle name="T_DU AN TKQH VA CHUAN BI DAU TU NAM 2007 sua ngay 9-11_KH XDCB_2008 lan 2 sua ngay 10-11_!1 1 bao cao giao KH ve HTCMT vung TNB   12-12-2011 2 3 2" xfId="22045"/>
    <cellStyle name="T_DU AN TKQH VA CHUAN BI DAU TU NAM 2007 sua ngay 9-11_KH XDCB_2008 lan 2 sua ngay 10-11_!1 1 bao cao giao KH ve HTCMT vung TNB   12-12-2011 2 4" xfId="21180"/>
    <cellStyle name="T_DU AN TKQH VA CHUAN BI DAU TU NAM 2007 sua ngay 9-11_KH XDCB_2008 lan 2 sua ngay 10-11_!1 1 bao cao giao KH ve HTCMT vung TNB   12-12-2011 3" xfId="4815"/>
    <cellStyle name="T_DU AN TKQH VA CHUAN BI DAU TU NAM 2007 sua ngay 9-11_KH XDCB_2008 lan 2 sua ngay 10-11_!1 1 bao cao giao KH ve HTCMT vung TNB   12-12-2011 3 2" xfId="21777"/>
    <cellStyle name="T_DU AN TKQH VA CHUAN BI DAU TU NAM 2007 sua ngay 9-11_KH XDCB_2008 lan 2 sua ngay 10-11_!1 1 bao cao giao KH ve HTCMT vung TNB   12-12-2011 4" xfId="5227"/>
    <cellStyle name="T_DU AN TKQH VA CHUAN BI DAU TU NAM 2007 sua ngay 9-11_KH XDCB_2008 lan 2 sua ngay 10-11_!1 1 bao cao giao KH ve HTCMT vung TNB   12-12-2011 4 2" xfId="22044"/>
    <cellStyle name="T_DU AN TKQH VA CHUAN BI DAU TU NAM 2007 sua ngay 9-11_KH XDCB_2008 lan 2 sua ngay 10-11_!1 1 bao cao giao KH ve HTCMT vung TNB   12-12-2011 5" xfId="21179"/>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AN TKQH VA CHUAN BI DAU TU NAM 2007 sua ngay 9-11_KH XDCB_2008 lan 2 sua ngay 10-11_KH TPCP vung TNB (03-1-2012) 2 2" xfId="4816"/>
    <cellStyle name="T_DU AN TKQH VA CHUAN BI DAU TU NAM 2007 sua ngay 9-11_KH XDCB_2008 lan 2 sua ngay 10-11_KH TPCP vung TNB (03-1-2012) 2 2 2" xfId="21778"/>
    <cellStyle name="T_DU AN TKQH VA CHUAN BI DAU TU NAM 2007 sua ngay 9-11_KH XDCB_2008 lan 2 sua ngay 10-11_KH TPCP vung TNB (03-1-2012) 2 3" xfId="5230"/>
    <cellStyle name="T_DU AN TKQH VA CHUAN BI DAU TU NAM 2007 sua ngay 9-11_KH XDCB_2008 lan 2 sua ngay 10-11_KH TPCP vung TNB (03-1-2012) 2 3 2" xfId="22047"/>
    <cellStyle name="T_DU AN TKQH VA CHUAN BI DAU TU NAM 2007 sua ngay 9-11_KH XDCB_2008 lan 2 sua ngay 10-11_KH TPCP vung TNB (03-1-2012) 2 4" xfId="21182"/>
    <cellStyle name="T_DU AN TKQH VA CHUAN BI DAU TU NAM 2007 sua ngay 9-11_KH XDCB_2008 lan 2 sua ngay 10-11_KH TPCP vung TNB (03-1-2012) 3" xfId="4817"/>
    <cellStyle name="T_DU AN TKQH VA CHUAN BI DAU TU NAM 2007 sua ngay 9-11_KH XDCB_2008 lan 2 sua ngay 10-11_KH TPCP vung TNB (03-1-2012) 3 2" xfId="21779"/>
    <cellStyle name="T_DU AN TKQH VA CHUAN BI DAU TU NAM 2007 sua ngay 9-11_KH XDCB_2008 lan 2 sua ngay 10-11_KH TPCP vung TNB (03-1-2012) 4" xfId="5229"/>
    <cellStyle name="T_DU AN TKQH VA CHUAN BI DAU TU NAM 2007 sua ngay 9-11_KH XDCB_2008 lan 2 sua ngay 10-11_KH TPCP vung TNB (03-1-2012) 4 2" xfId="22046"/>
    <cellStyle name="T_DU AN TKQH VA CHUAN BI DAU TU NAM 2007 sua ngay 9-11_KH XDCB_2008 lan 2 sua ngay 10-11_KH TPCP vung TNB (03-1-2012) 5" xfId="21181"/>
    <cellStyle name="T_du toan dieu chinh  20-8-2006" xfId="3852"/>
    <cellStyle name="T_du toan dieu chinh  20-8-2006 2" xfId="3853"/>
    <cellStyle name="T_du toan dieu chinh  20-8-2006 2 2" xfId="4818"/>
    <cellStyle name="T_du toan dieu chinh  20-8-2006 2 2 2" xfId="21780"/>
    <cellStyle name="T_du toan dieu chinh  20-8-2006 2 3" xfId="5232"/>
    <cellStyle name="T_du toan dieu chinh  20-8-2006 2 3 2" xfId="22049"/>
    <cellStyle name="T_du toan dieu chinh  20-8-2006 2 4" xfId="21184"/>
    <cellStyle name="T_du toan dieu chinh  20-8-2006 3" xfId="4819"/>
    <cellStyle name="T_du toan dieu chinh  20-8-2006 3 2" xfId="21781"/>
    <cellStyle name="T_du toan dieu chinh  20-8-2006 4" xfId="5231"/>
    <cellStyle name="T_du toan dieu chinh  20-8-2006 4 2" xfId="22048"/>
    <cellStyle name="T_du toan dieu chinh  20-8-2006 5" xfId="21183"/>
    <cellStyle name="T_du toan dieu chinh  20-8-2006_!1 1 bao cao giao KH ve HTCMT vung TNB   12-12-2011" xfId="3854"/>
    <cellStyle name="T_du toan dieu chinh  20-8-2006_!1 1 bao cao giao KH ve HTCMT vung TNB   12-12-2011 2" xfId="3855"/>
    <cellStyle name="T_du toan dieu chinh  20-8-2006_!1 1 bao cao giao KH ve HTCMT vung TNB   12-12-2011 2 2" xfId="4820"/>
    <cellStyle name="T_du toan dieu chinh  20-8-2006_!1 1 bao cao giao KH ve HTCMT vung TNB   12-12-2011 2 2 2" xfId="21782"/>
    <cellStyle name="T_du toan dieu chinh  20-8-2006_!1 1 bao cao giao KH ve HTCMT vung TNB   12-12-2011 2 3" xfId="5234"/>
    <cellStyle name="T_du toan dieu chinh  20-8-2006_!1 1 bao cao giao KH ve HTCMT vung TNB   12-12-2011 2 3 2" xfId="22051"/>
    <cellStyle name="T_du toan dieu chinh  20-8-2006_!1 1 bao cao giao KH ve HTCMT vung TNB   12-12-2011 2 4" xfId="21186"/>
    <cellStyle name="T_du toan dieu chinh  20-8-2006_!1 1 bao cao giao KH ve HTCMT vung TNB   12-12-2011 3" xfId="4821"/>
    <cellStyle name="T_du toan dieu chinh  20-8-2006_!1 1 bao cao giao KH ve HTCMT vung TNB   12-12-2011 3 2" xfId="21783"/>
    <cellStyle name="T_du toan dieu chinh  20-8-2006_!1 1 bao cao giao KH ve HTCMT vung TNB   12-12-2011 4" xfId="5233"/>
    <cellStyle name="T_du toan dieu chinh  20-8-2006_!1 1 bao cao giao KH ve HTCMT vung TNB   12-12-2011 4 2" xfId="22050"/>
    <cellStyle name="T_du toan dieu chinh  20-8-2006_!1 1 bao cao giao KH ve HTCMT vung TNB   12-12-2011 5" xfId="21185"/>
    <cellStyle name="T_du toan dieu chinh  20-8-2006_Bieu4HTMT" xfId="3856"/>
    <cellStyle name="T_du toan dieu chinh  20-8-2006_Bieu4HTMT 2" xfId="3857"/>
    <cellStyle name="T_du toan dieu chinh  20-8-2006_Bieu4HTMT 2 2" xfId="4822"/>
    <cellStyle name="T_du toan dieu chinh  20-8-2006_Bieu4HTMT 2 2 2" xfId="21784"/>
    <cellStyle name="T_du toan dieu chinh  20-8-2006_Bieu4HTMT 2 3" xfId="5236"/>
    <cellStyle name="T_du toan dieu chinh  20-8-2006_Bieu4HTMT 2 3 2" xfId="22053"/>
    <cellStyle name="T_du toan dieu chinh  20-8-2006_Bieu4HTMT 2 4" xfId="21188"/>
    <cellStyle name="T_du toan dieu chinh  20-8-2006_Bieu4HTMT 3" xfId="4823"/>
    <cellStyle name="T_du toan dieu chinh  20-8-2006_Bieu4HTMT 3 2" xfId="21785"/>
    <cellStyle name="T_du toan dieu chinh  20-8-2006_Bieu4HTMT 4" xfId="5235"/>
    <cellStyle name="T_du toan dieu chinh  20-8-2006_Bieu4HTMT 4 2" xfId="22052"/>
    <cellStyle name="T_du toan dieu chinh  20-8-2006_Bieu4HTMT 5" xfId="21187"/>
    <cellStyle name="T_du toan dieu chinh  20-8-2006_Bieu4HTMT_!1 1 bao cao giao KH ve HTCMT vung TNB   12-12-2011" xfId="3858"/>
    <cellStyle name="T_du toan dieu chinh  20-8-2006_Bieu4HTMT_!1 1 bao cao giao KH ve HTCMT vung TNB   12-12-2011 2" xfId="3859"/>
    <cellStyle name="T_du toan dieu chinh  20-8-2006_Bieu4HTMT_!1 1 bao cao giao KH ve HTCMT vung TNB   12-12-2011 2 2" xfId="4824"/>
    <cellStyle name="T_du toan dieu chinh  20-8-2006_Bieu4HTMT_!1 1 bao cao giao KH ve HTCMT vung TNB   12-12-2011 2 2 2" xfId="21786"/>
    <cellStyle name="T_du toan dieu chinh  20-8-2006_Bieu4HTMT_!1 1 bao cao giao KH ve HTCMT vung TNB   12-12-2011 2 3" xfId="5238"/>
    <cellStyle name="T_du toan dieu chinh  20-8-2006_Bieu4HTMT_!1 1 bao cao giao KH ve HTCMT vung TNB   12-12-2011 2 3 2" xfId="22055"/>
    <cellStyle name="T_du toan dieu chinh  20-8-2006_Bieu4HTMT_!1 1 bao cao giao KH ve HTCMT vung TNB   12-12-2011 2 4" xfId="21190"/>
    <cellStyle name="T_du toan dieu chinh  20-8-2006_Bieu4HTMT_!1 1 bao cao giao KH ve HTCMT vung TNB   12-12-2011 3" xfId="4825"/>
    <cellStyle name="T_du toan dieu chinh  20-8-2006_Bieu4HTMT_!1 1 bao cao giao KH ve HTCMT vung TNB   12-12-2011 3 2" xfId="21787"/>
    <cellStyle name="T_du toan dieu chinh  20-8-2006_Bieu4HTMT_!1 1 bao cao giao KH ve HTCMT vung TNB   12-12-2011 4" xfId="5237"/>
    <cellStyle name="T_du toan dieu chinh  20-8-2006_Bieu4HTMT_!1 1 bao cao giao KH ve HTCMT vung TNB   12-12-2011 4 2" xfId="22054"/>
    <cellStyle name="T_du toan dieu chinh  20-8-2006_Bieu4HTMT_!1 1 bao cao giao KH ve HTCMT vung TNB   12-12-2011 5" xfId="21189"/>
    <cellStyle name="T_du toan dieu chinh  20-8-2006_Bieu4HTMT_KH TPCP vung TNB (03-1-2012)" xfId="3860"/>
    <cellStyle name="T_du toan dieu chinh  20-8-2006_Bieu4HTMT_KH TPCP vung TNB (03-1-2012) 2" xfId="3861"/>
    <cellStyle name="T_du toan dieu chinh  20-8-2006_Bieu4HTMT_KH TPCP vung TNB (03-1-2012) 2 2" xfId="4826"/>
    <cellStyle name="T_du toan dieu chinh  20-8-2006_Bieu4HTMT_KH TPCP vung TNB (03-1-2012) 2 2 2" xfId="21788"/>
    <cellStyle name="T_du toan dieu chinh  20-8-2006_Bieu4HTMT_KH TPCP vung TNB (03-1-2012) 2 3" xfId="5240"/>
    <cellStyle name="T_du toan dieu chinh  20-8-2006_Bieu4HTMT_KH TPCP vung TNB (03-1-2012) 2 3 2" xfId="22057"/>
    <cellStyle name="T_du toan dieu chinh  20-8-2006_Bieu4HTMT_KH TPCP vung TNB (03-1-2012) 2 4" xfId="21192"/>
    <cellStyle name="T_du toan dieu chinh  20-8-2006_Bieu4HTMT_KH TPCP vung TNB (03-1-2012) 3" xfId="4827"/>
    <cellStyle name="T_du toan dieu chinh  20-8-2006_Bieu4HTMT_KH TPCP vung TNB (03-1-2012) 3 2" xfId="21789"/>
    <cellStyle name="T_du toan dieu chinh  20-8-2006_Bieu4HTMT_KH TPCP vung TNB (03-1-2012) 4" xfId="5239"/>
    <cellStyle name="T_du toan dieu chinh  20-8-2006_Bieu4HTMT_KH TPCP vung TNB (03-1-2012) 4 2" xfId="22056"/>
    <cellStyle name="T_du toan dieu chinh  20-8-2006_Bieu4HTMT_KH TPCP vung TNB (03-1-2012) 5" xfId="21191"/>
    <cellStyle name="T_du toan dieu chinh  20-8-2006_KH TPCP vung TNB (03-1-2012)" xfId="3862"/>
    <cellStyle name="T_du toan dieu chinh  20-8-2006_KH TPCP vung TNB (03-1-2012) 2" xfId="3863"/>
    <cellStyle name="T_du toan dieu chinh  20-8-2006_KH TPCP vung TNB (03-1-2012) 2 2" xfId="4828"/>
    <cellStyle name="T_du toan dieu chinh  20-8-2006_KH TPCP vung TNB (03-1-2012) 2 2 2" xfId="21790"/>
    <cellStyle name="T_du toan dieu chinh  20-8-2006_KH TPCP vung TNB (03-1-2012) 2 3" xfId="5242"/>
    <cellStyle name="T_du toan dieu chinh  20-8-2006_KH TPCP vung TNB (03-1-2012) 2 3 2" xfId="22059"/>
    <cellStyle name="T_du toan dieu chinh  20-8-2006_KH TPCP vung TNB (03-1-2012) 2 4" xfId="21194"/>
    <cellStyle name="T_du toan dieu chinh  20-8-2006_KH TPCP vung TNB (03-1-2012) 3" xfId="4829"/>
    <cellStyle name="T_du toan dieu chinh  20-8-2006_KH TPCP vung TNB (03-1-2012) 3 2" xfId="21791"/>
    <cellStyle name="T_du toan dieu chinh  20-8-2006_KH TPCP vung TNB (03-1-2012) 4" xfId="5241"/>
    <cellStyle name="T_du toan dieu chinh  20-8-2006_KH TPCP vung TNB (03-1-2012) 4 2" xfId="22058"/>
    <cellStyle name="T_du toan dieu chinh  20-8-2006_KH TPCP vung TNB (03-1-2012) 5" xfId="21193"/>
    <cellStyle name="T_giao KH 2011 ngay 10-12-2010" xfId="3864"/>
    <cellStyle name="T_giao KH 2011 ngay 10-12-2010 2" xfId="3865"/>
    <cellStyle name="T_giao KH 2011 ngay 10-12-2010 2 2" xfId="4830"/>
    <cellStyle name="T_giao KH 2011 ngay 10-12-2010 2 2 2" xfId="21792"/>
    <cellStyle name="T_giao KH 2011 ngay 10-12-2010 2 3" xfId="5244"/>
    <cellStyle name="T_giao KH 2011 ngay 10-12-2010 2 3 2" xfId="22061"/>
    <cellStyle name="T_giao KH 2011 ngay 10-12-2010 2 4" xfId="21196"/>
    <cellStyle name="T_giao KH 2011 ngay 10-12-2010 3" xfId="4831"/>
    <cellStyle name="T_giao KH 2011 ngay 10-12-2010 3 2" xfId="21793"/>
    <cellStyle name="T_giao KH 2011 ngay 10-12-2010 4" xfId="5243"/>
    <cellStyle name="T_giao KH 2011 ngay 10-12-2010 4 2" xfId="22060"/>
    <cellStyle name="T_giao KH 2011 ngay 10-12-2010 5" xfId="21195"/>
    <cellStyle name="T_giao KH 2011 ngay 10-12-2010_!1 1 bao cao giao KH ve HTCMT vung TNB   12-12-2011" xfId="3866"/>
    <cellStyle name="T_giao KH 2011 ngay 10-12-2010_!1 1 bao cao giao KH ve HTCMT vung TNB   12-12-2011 2" xfId="3867"/>
    <cellStyle name="T_giao KH 2011 ngay 10-12-2010_!1 1 bao cao giao KH ve HTCMT vung TNB   12-12-2011 2 2" xfId="4832"/>
    <cellStyle name="T_giao KH 2011 ngay 10-12-2010_!1 1 bao cao giao KH ve HTCMT vung TNB   12-12-2011 2 2 2" xfId="21794"/>
    <cellStyle name="T_giao KH 2011 ngay 10-12-2010_!1 1 bao cao giao KH ve HTCMT vung TNB   12-12-2011 2 3" xfId="5246"/>
    <cellStyle name="T_giao KH 2011 ngay 10-12-2010_!1 1 bao cao giao KH ve HTCMT vung TNB   12-12-2011 2 3 2" xfId="22063"/>
    <cellStyle name="T_giao KH 2011 ngay 10-12-2010_!1 1 bao cao giao KH ve HTCMT vung TNB   12-12-2011 2 4" xfId="21198"/>
    <cellStyle name="T_giao KH 2011 ngay 10-12-2010_!1 1 bao cao giao KH ve HTCMT vung TNB   12-12-2011 3" xfId="4833"/>
    <cellStyle name="T_giao KH 2011 ngay 10-12-2010_!1 1 bao cao giao KH ve HTCMT vung TNB   12-12-2011 3 2" xfId="21795"/>
    <cellStyle name="T_giao KH 2011 ngay 10-12-2010_!1 1 bao cao giao KH ve HTCMT vung TNB   12-12-2011 4" xfId="5245"/>
    <cellStyle name="T_giao KH 2011 ngay 10-12-2010_!1 1 bao cao giao KH ve HTCMT vung TNB   12-12-2011 4 2" xfId="22062"/>
    <cellStyle name="T_giao KH 2011 ngay 10-12-2010_!1 1 bao cao giao KH ve HTCMT vung TNB   12-12-2011 5" xfId="21197"/>
    <cellStyle name="T_giao KH 2011 ngay 10-12-2010_KH TPCP vung TNB (03-1-2012)" xfId="3868"/>
    <cellStyle name="T_giao KH 2011 ngay 10-12-2010_KH TPCP vung TNB (03-1-2012) 2" xfId="3869"/>
    <cellStyle name="T_giao KH 2011 ngay 10-12-2010_KH TPCP vung TNB (03-1-2012) 2 2" xfId="4834"/>
    <cellStyle name="T_giao KH 2011 ngay 10-12-2010_KH TPCP vung TNB (03-1-2012) 2 2 2" xfId="21796"/>
    <cellStyle name="T_giao KH 2011 ngay 10-12-2010_KH TPCP vung TNB (03-1-2012) 2 3" xfId="5248"/>
    <cellStyle name="T_giao KH 2011 ngay 10-12-2010_KH TPCP vung TNB (03-1-2012) 2 3 2" xfId="22065"/>
    <cellStyle name="T_giao KH 2011 ngay 10-12-2010_KH TPCP vung TNB (03-1-2012) 2 4" xfId="21200"/>
    <cellStyle name="T_giao KH 2011 ngay 10-12-2010_KH TPCP vung TNB (03-1-2012) 3" xfId="4835"/>
    <cellStyle name="T_giao KH 2011 ngay 10-12-2010_KH TPCP vung TNB (03-1-2012) 3 2" xfId="21797"/>
    <cellStyle name="T_giao KH 2011 ngay 10-12-2010_KH TPCP vung TNB (03-1-2012) 4" xfId="5247"/>
    <cellStyle name="T_giao KH 2011 ngay 10-12-2010_KH TPCP vung TNB (03-1-2012) 4 2" xfId="22064"/>
    <cellStyle name="T_giao KH 2011 ngay 10-12-2010_KH TPCP vung TNB (03-1-2012) 5" xfId="21199"/>
    <cellStyle name="T_Ht-PTq1-03" xfId="3870"/>
    <cellStyle name="T_Ht-PTq1-03 2" xfId="3871"/>
    <cellStyle name="T_Ht-PTq1-03 2 2" xfId="4836"/>
    <cellStyle name="T_Ht-PTq1-03 2 2 2" xfId="21798"/>
    <cellStyle name="T_Ht-PTq1-03 2 3" xfId="5250"/>
    <cellStyle name="T_Ht-PTq1-03 2 3 2" xfId="22067"/>
    <cellStyle name="T_Ht-PTq1-03 2 4" xfId="21202"/>
    <cellStyle name="T_Ht-PTq1-03 3" xfId="4837"/>
    <cellStyle name="T_Ht-PTq1-03 3 2" xfId="21799"/>
    <cellStyle name="T_Ht-PTq1-03 4" xfId="5249"/>
    <cellStyle name="T_Ht-PTq1-03 4 2" xfId="22066"/>
    <cellStyle name="T_Ht-PTq1-03 5" xfId="21201"/>
    <cellStyle name="T_Ht-PTq1-03_!1 1 bao cao giao KH ve HTCMT vung TNB   12-12-2011" xfId="3872"/>
    <cellStyle name="T_Ht-PTq1-03_!1 1 bao cao giao KH ve HTCMT vung TNB   12-12-2011 2" xfId="3873"/>
    <cellStyle name="T_Ht-PTq1-03_!1 1 bao cao giao KH ve HTCMT vung TNB   12-12-2011 2 2" xfId="4838"/>
    <cellStyle name="T_Ht-PTq1-03_!1 1 bao cao giao KH ve HTCMT vung TNB   12-12-2011 2 2 2" xfId="21800"/>
    <cellStyle name="T_Ht-PTq1-03_!1 1 bao cao giao KH ve HTCMT vung TNB   12-12-2011 2 3" xfId="5252"/>
    <cellStyle name="T_Ht-PTq1-03_!1 1 bao cao giao KH ve HTCMT vung TNB   12-12-2011 2 3 2" xfId="22069"/>
    <cellStyle name="T_Ht-PTq1-03_!1 1 bao cao giao KH ve HTCMT vung TNB   12-12-2011 2 4" xfId="21204"/>
    <cellStyle name="T_Ht-PTq1-03_!1 1 bao cao giao KH ve HTCMT vung TNB   12-12-2011 3" xfId="4839"/>
    <cellStyle name="T_Ht-PTq1-03_!1 1 bao cao giao KH ve HTCMT vung TNB   12-12-2011 3 2" xfId="21801"/>
    <cellStyle name="T_Ht-PTq1-03_!1 1 bao cao giao KH ve HTCMT vung TNB   12-12-2011 4" xfId="5251"/>
    <cellStyle name="T_Ht-PTq1-03_!1 1 bao cao giao KH ve HTCMT vung TNB   12-12-2011 4 2" xfId="22068"/>
    <cellStyle name="T_Ht-PTq1-03_!1 1 bao cao giao KH ve HTCMT vung TNB   12-12-2011 5" xfId="21203"/>
    <cellStyle name="T_Ht-PTq1-03_kien giang 2" xfId="3874"/>
    <cellStyle name="T_Ht-PTq1-03_kien giang 2 2" xfId="3875"/>
    <cellStyle name="T_Ht-PTq1-03_kien giang 2 2 2" xfId="4840"/>
    <cellStyle name="T_Ht-PTq1-03_kien giang 2 2 2 2" xfId="21802"/>
    <cellStyle name="T_Ht-PTq1-03_kien giang 2 2 3" xfId="5254"/>
    <cellStyle name="T_Ht-PTq1-03_kien giang 2 2 3 2" xfId="22071"/>
    <cellStyle name="T_Ht-PTq1-03_kien giang 2 2 4" xfId="21206"/>
    <cellStyle name="T_Ht-PTq1-03_kien giang 2 3" xfId="4841"/>
    <cellStyle name="T_Ht-PTq1-03_kien giang 2 3 2" xfId="21803"/>
    <cellStyle name="T_Ht-PTq1-03_kien giang 2 4" xfId="5253"/>
    <cellStyle name="T_Ht-PTq1-03_kien giang 2 4 2" xfId="22070"/>
    <cellStyle name="T_Ht-PTq1-03_kien giang 2 5" xfId="21205"/>
    <cellStyle name="T_Ke hoach KTXH  nam 2009_PKT thang 11 nam 2008" xfId="3876"/>
    <cellStyle name="T_Ke hoach KTXH  nam 2009_PKT thang 11 nam 2008 2" xfId="3877"/>
    <cellStyle name="T_Ke hoach KTXH  nam 2009_PKT thang 11 nam 2008 2 2" xfId="4842"/>
    <cellStyle name="T_Ke hoach KTXH  nam 2009_PKT thang 11 nam 2008 2 2 2" xfId="21804"/>
    <cellStyle name="T_Ke hoach KTXH  nam 2009_PKT thang 11 nam 2008 2 3" xfId="5256"/>
    <cellStyle name="T_Ke hoach KTXH  nam 2009_PKT thang 11 nam 2008 2 3 2" xfId="22073"/>
    <cellStyle name="T_Ke hoach KTXH  nam 2009_PKT thang 11 nam 2008 2 4" xfId="21208"/>
    <cellStyle name="T_Ke hoach KTXH  nam 2009_PKT thang 11 nam 2008 3" xfId="4843"/>
    <cellStyle name="T_Ke hoach KTXH  nam 2009_PKT thang 11 nam 2008 3 2" xfId="21805"/>
    <cellStyle name="T_Ke hoach KTXH  nam 2009_PKT thang 11 nam 2008 4" xfId="5255"/>
    <cellStyle name="T_Ke hoach KTXH  nam 2009_PKT thang 11 nam 2008 4 2" xfId="22072"/>
    <cellStyle name="T_Ke hoach KTXH  nam 2009_PKT thang 11 nam 2008 5" xfId="21207"/>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1 1 bao cao giao KH ve HTCMT vung TNB   12-12-2011 2 2" xfId="4844"/>
    <cellStyle name="T_Ke hoach KTXH  nam 2009_PKT thang 11 nam 2008_!1 1 bao cao giao KH ve HTCMT vung TNB   12-12-2011 2 2 2" xfId="21806"/>
    <cellStyle name="T_Ke hoach KTXH  nam 2009_PKT thang 11 nam 2008_!1 1 bao cao giao KH ve HTCMT vung TNB   12-12-2011 2 3" xfId="5258"/>
    <cellStyle name="T_Ke hoach KTXH  nam 2009_PKT thang 11 nam 2008_!1 1 bao cao giao KH ve HTCMT vung TNB   12-12-2011 2 3 2" xfId="22075"/>
    <cellStyle name="T_Ke hoach KTXH  nam 2009_PKT thang 11 nam 2008_!1 1 bao cao giao KH ve HTCMT vung TNB   12-12-2011 2 4" xfId="21210"/>
    <cellStyle name="T_Ke hoach KTXH  nam 2009_PKT thang 11 nam 2008_!1 1 bao cao giao KH ve HTCMT vung TNB   12-12-2011 3" xfId="4845"/>
    <cellStyle name="T_Ke hoach KTXH  nam 2009_PKT thang 11 nam 2008_!1 1 bao cao giao KH ve HTCMT vung TNB   12-12-2011 3 2" xfId="21807"/>
    <cellStyle name="T_Ke hoach KTXH  nam 2009_PKT thang 11 nam 2008_!1 1 bao cao giao KH ve HTCMT vung TNB   12-12-2011 4" xfId="5257"/>
    <cellStyle name="T_Ke hoach KTXH  nam 2009_PKT thang 11 nam 2008_!1 1 bao cao giao KH ve HTCMT vung TNB   12-12-2011 4 2" xfId="22074"/>
    <cellStyle name="T_Ke hoach KTXH  nam 2009_PKT thang 11 nam 2008_!1 1 bao cao giao KH ve HTCMT vung TNB   12-12-2011 5" xfId="21209"/>
    <cellStyle name="T_Ke hoach KTXH  nam 2009_PKT thang 11 nam 2008_KH TPCP vung TNB (03-1-2012)" xfId="3880"/>
    <cellStyle name="T_Ke hoach KTXH  nam 2009_PKT thang 11 nam 2008_KH TPCP vung TNB (03-1-2012) 2" xfId="3881"/>
    <cellStyle name="T_Ke hoach KTXH  nam 2009_PKT thang 11 nam 2008_KH TPCP vung TNB (03-1-2012) 2 2" xfId="4846"/>
    <cellStyle name="T_Ke hoach KTXH  nam 2009_PKT thang 11 nam 2008_KH TPCP vung TNB (03-1-2012) 2 2 2" xfId="21808"/>
    <cellStyle name="T_Ke hoach KTXH  nam 2009_PKT thang 11 nam 2008_KH TPCP vung TNB (03-1-2012) 2 3" xfId="5260"/>
    <cellStyle name="T_Ke hoach KTXH  nam 2009_PKT thang 11 nam 2008_KH TPCP vung TNB (03-1-2012) 2 3 2" xfId="22077"/>
    <cellStyle name="T_Ke hoach KTXH  nam 2009_PKT thang 11 nam 2008_KH TPCP vung TNB (03-1-2012) 2 4" xfId="21212"/>
    <cellStyle name="T_Ke hoach KTXH  nam 2009_PKT thang 11 nam 2008_KH TPCP vung TNB (03-1-2012) 3" xfId="4847"/>
    <cellStyle name="T_Ke hoach KTXH  nam 2009_PKT thang 11 nam 2008_KH TPCP vung TNB (03-1-2012) 3 2" xfId="21809"/>
    <cellStyle name="T_Ke hoach KTXH  nam 2009_PKT thang 11 nam 2008_KH TPCP vung TNB (03-1-2012) 4" xfId="5259"/>
    <cellStyle name="T_Ke hoach KTXH  nam 2009_PKT thang 11 nam 2008_KH TPCP vung TNB (03-1-2012) 4 2" xfId="22076"/>
    <cellStyle name="T_Ke hoach KTXH  nam 2009_PKT thang 11 nam 2008_KH TPCP vung TNB (03-1-2012) 5" xfId="21211"/>
    <cellStyle name="T_Ket qua dau thau" xfId="3882"/>
    <cellStyle name="T_Ket qua dau thau 2" xfId="3883"/>
    <cellStyle name="T_Ket qua dau thau 2 2" xfId="4848"/>
    <cellStyle name="T_Ket qua dau thau 2 2 2" xfId="21810"/>
    <cellStyle name="T_Ket qua dau thau 2 3" xfId="5262"/>
    <cellStyle name="T_Ket qua dau thau 2 3 2" xfId="22079"/>
    <cellStyle name="T_Ket qua dau thau 2 4" xfId="21214"/>
    <cellStyle name="T_Ket qua dau thau 3" xfId="4849"/>
    <cellStyle name="T_Ket qua dau thau 3 2" xfId="21811"/>
    <cellStyle name="T_Ket qua dau thau 4" xfId="5261"/>
    <cellStyle name="T_Ket qua dau thau 4 2" xfId="22078"/>
    <cellStyle name="T_Ket qua dau thau 5" xfId="21213"/>
    <cellStyle name="T_Ket qua dau thau_!1 1 bao cao giao KH ve HTCMT vung TNB   12-12-2011" xfId="3884"/>
    <cellStyle name="T_Ket qua dau thau_!1 1 bao cao giao KH ve HTCMT vung TNB   12-12-2011 2" xfId="3885"/>
    <cellStyle name="T_Ket qua dau thau_!1 1 bao cao giao KH ve HTCMT vung TNB   12-12-2011 2 2" xfId="4850"/>
    <cellStyle name="T_Ket qua dau thau_!1 1 bao cao giao KH ve HTCMT vung TNB   12-12-2011 2 2 2" xfId="21812"/>
    <cellStyle name="T_Ket qua dau thau_!1 1 bao cao giao KH ve HTCMT vung TNB   12-12-2011 2 3" xfId="5264"/>
    <cellStyle name="T_Ket qua dau thau_!1 1 bao cao giao KH ve HTCMT vung TNB   12-12-2011 2 3 2" xfId="22081"/>
    <cellStyle name="T_Ket qua dau thau_!1 1 bao cao giao KH ve HTCMT vung TNB   12-12-2011 2 4" xfId="21216"/>
    <cellStyle name="T_Ket qua dau thau_!1 1 bao cao giao KH ve HTCMT vung TNB   12-12-2011 3" xfId="4851"/>
    <cellStyle name="T_Ket qua dau thau_!1 1 bao cao giao KH ve HTCMT vung TNB   12-12-2011 3 2" xfId="21813"/>
    <cellStyle name="T_Ket qua dau thau_!1 1 bao cao giao KH ve HTCMT vung TNB   12-12-2011 4" xfId="5263"/>
    <cellStyle name="T_Ket qua dau thau_!1 1 bao cao giao KH ve HTCMT vung TNB   12-12-2011 4 2" xfId="22080"/>
    <cellStyle name="T_Ket qua dau thau_!1 1 bao cao giao KH ve HTCMT vung TNB   12-12-2011 5" xfId="21215"/>
    <cellStyle name="T_Ket qua dau thau_KH TPCP vung TNB (03-1-2012)" xfId="3886"/>
    <cellStyle name="T_Ket qua dau thau_KH TPCP vung TNB (03-1-2012) 2" xfId="3887"/>
    <cellStyle name="T_Ket qua dau thau_KH TPCP vung TNB (03-1-2012) 2 2" xfId="4852"/>
    <cellStyle name="T_Ket qua dau thau_KH TPCP vung TNB (03-1-2012) 2 2 2" xfId="21814"/>
    <cellStyle name="T_Ket qua dau thau_KH TPCP vung TNB (03-1-2012) 2 3" xfId="5266"/>
    <cellStyle name="T_Ket qua dau thau_KH TPCP vung TNB (03-1-2012) 2 3 2" xfId="22083"/>
    <cellStyle name="T_Ket qua dau thau_KH TPCP vung TNB (03-1-2012) 2 4" xfId="21218"/>
    <cellStyle name="T_Ket qua dau thau_KH TPCP vung TNB (03-1-2012) 3" xfId="4853"/>
    <cellStyle name="T_Ket qua dau thau_KH TPCP vung TNB (03-1-2012) 3 2" xfId="21815"/>
    <cellStyle name="T_Ket qua dau thau_KH TPCP vung TNB (03-1-2012) 4" xfId="5265"/>
    <cellStyle name="T_Ket qua dau thau_KH TPCP vung TNB (03-1-2012) 4 2" xfId="22082"/>
    <cellStyle name="T_Ket qua dau thau_KH TPCP vung TNB (03-1-2012) 5" xfId="21217"/>
    <cellStyle name="T_Ket qua phan bo von nam 2008" xfId="3888"/>
    <cellStyle name="T_Ket qua phan bo von nam 2008 2" xfId="3889"/>
    <cellStyle name="T_Ket qua phan bo von nam 2008 2 2" xfId="4854"/>
    <cellStyle name="T_Ket qua phan bo von nam 2008 2 2 2" xfId="21816"/>
    <cellStyle name="T_Ket qua phan bo von nam 2008 2 3" xfId="5268"/>
    <cellStyle name="T_Ket qua phan bo von nam 2008 2 3 2" xfId="22085"/>
    <cellStyle name="T_Ket qua phan bo von nam 2008 2 4" xfId="21220"/>
    <cellStyle name="T_Ket qua phan bo von nam 2008 3" xfId="4855"/>
    <cellStyle name="T_Ket qua phan bo von nam 2008 3 2" xfId="21817"/>
    <cellStyle name="T_Ket qua phan bo von nam 2008 4" xfId="5267"/>
    <cellStyle name="T_Ket qua phan bo von nam 2008 4 2" xfId="22084"/>
    <cellStyle name="T_Ket qua phan bo von nam 2008 5" xfId="21219"/>
    <cellStyle name="T_Ket qua phan bo von nam 2008_!1 1 bao cao giao KH ve HTCMT vung TNB   12-12-2011" xfId="3890"/>
    <cellStyle name="T_Ket qua phan bo von nam 2008_!1 1 bao cao giao KH ve HTCMT vung TNB   12-12-2011 2" xfId="3891"/>
    <cellStyle name="T_Ket qua phan bo von nam 2008_!1 1 bao cao giao KH ve HTCMT vung TNB   12-12-2011 2 2" xfId="4856"/>
    <cellStyle name="T_Ket qua phan bo von nam 2008_!1 1 bao cao giao KH ve HTCMT vung TNB   12-12-2011 2 2 2" xfId="21818"/>
    <cellStyle name="T_Ket qua phan bo von nam 2008_!1 1 bao cao giao KH ve HTCMT vung TNB   12-12-2011 2 3" xfId="5270"/>
    <cellStyle name="T_Ket qua phan bo von nam 2008_!1 1 bao cao giao KH ve HTCMT vung TNB   12-12-2011 2 3 2" xfId="22087"/>
    <cellStyle name="T_Ket qua phan bo von nam 2008_!1 1 bao cao giao KH ve HTCMT vung TNB   12-12-2011 2 4" xfId="21222"/>
    <cellStyle name="T_Ket qua phan bo von nam 2008_!1 1 bao cao giao KH ve HTCMT vung TNB   12-12-2011 3" xfId="4857"/>
    <cellStyle name="T_Ket qua phan bo von nam 2008_!1 1 bao cao giao KH ve HTCMT vung TNB   12-12-2011 3 2" xfId="21819"/>
    <cellStyle name="T_Ket qua phan bo von nam 2008_!1 1 bao cao giao KH ve HTCMT vung TNB   12-12-2011 4" xfId="5269"/>
    <cellStyle name="T_Ket qua phan bo von nam 2008_!1 1 bao cao giao KH ve HTCMT vung TNB   12-12-2011 4 2" xfId="22086"/>
    <cellStyle name="T_Ket qua phan bo von nam 2008_!1 1 bao cao giao KH ve HTCMT vung TNB   12-12-2011 5" xfId="21221"/>
    <cellStyle name="T_Ket qua phan bo von nam 2008_KH TPCP vung TNB (03-1-2012)" xfId="3892"/>
    <cellStyle name="T_Ket qua phan bo von nam 2008_KH TPCP vung TNB (03-1-2012) 2" xfId="3893"/>
    <cellStyle name="T_Ket qua phan bo von nam 2008_KH TPCP vung TNB (03-1-2012) 2 2" xfId="4858"/>
    <cellStyle name="T_Ket qua phan bo von nam 2008_KH TPCP vung TNB (03-1-2012) 2 2 2" xfId="21820"/>
    <cellStyle name="T_Ket qua phan bo von nam 2008_KH TPCP vung TNB (03-1-2012) 2 3" xfId="5272"/>
    <cellStyle name="T_Ket qua phan bo von nam 2008_KH TPCP vung TNB (03-1-2012) 2 3 2" xfId="22089"/>
    <cellStyle name="T_Ket qua phan bo von nam 2008_KH TPCP vung TNB (03-1-2012) 2 4" xfId="21224"/>
    <cellStyle name="T_Ket qua phan bo von nam 2008_KH TPCP vung TNB (03-1-2012) 3" xfId="4859"/>
    <cellStyle name="T_Ket qua phan bo von nam 2008_KH TPCP vung TNB (03-1-2012) 3 2" xfId="21821"/>
    <cellStyle name="T_Ket qua phan bo von nam 2008_KH TPCP vung TNB (03-1-2012) 4" xfId="5271"/>
    <cellStyle name="T_Ket qua phan bo von nam 2008_KH TPCP vung TNB (03-1-2012) 4 2" xfId="22088"/>
    <cellStyle name="T_Ket qua phan bo von nam 2008_KH TPCP vung TNB (03-1-2012) 5" xfId="21223"/>
    <cellStyle name="T_KH 2011-2015" xfId="3894"/>
    <cellStyle name="T_KH 2011-2015 2" xfId="4860"/>
    <cellStyle name="T_KH 2011-2015 2 2" xfId="21822"/>
    <cellStyle name="T_KH 2011-2015 3" xfId="5273"/>
    <cellStyle name="T_KH 2011-2015 3 2" xfId="22090"/>
    <cellStyle name="T_KH 2011-2015 4" xfId="21225"/>
    <cellStyle name="T_KH TPCP vung TNB (03-1-2012)" xfId="3895"/>
    <cellStyle name="T_KH TPCP vung TNB (03-1-2012) 2" xfId="3896"/>
    <cellStyle name="T_KH TPCP vung TNB (03-1-2012) 2 2" xfId="4861"/>
    <cellStyle name="T_KH TPCP vung TNB (03-1-2012) 2 2 2" xfId="21823"/>
    <cellStyle name="T_KH TPCP vung TNB (03-1-2012) 2 3" xfId="5275"/>
    <cellStyle name="T_KH TPCP vung TNB (03-1-2012) 2 3 2" xfId="22092"/>
    <cellStyle name="T_KH TPCP vung TNB (03-1-2012) 2 4" xfId="21227"/>
    <cellStyle name="T_KH TPCP vung TNB (03-1-2012) 3" xfId="4862"/>
    <cellStyle name="T_KH TPCP vung TNB (03-1-2012) 3 2" xfId="21824"/>
    <cellStyle name="T_KH TPCP vung TNB (03-1-2012) 4" xfId="5274"/>
    <cellStyle name="T_KH TPCP vung TNB (03-1-2012) 4 2" xfId="22091"/>
    <cellStyle name="T_KH TPCP vung TNB (03-1-2012) 5" xfId="21226"/>
    <cellStyle name="T_KH XDCB_2008 lan 2 sua ngay 10-11" xfId="3897"/>
    <cellStyle name="T_KH XDCB_2008 lan 2 sua ngay 10-11 2" xfId="3898"/>
    <cellStyle name="T_KH XDCB_2008 lan 2 sua ngay 10-11 2 2" xfId="4863"/>
    <cellStyle name="T_KH XDCB_2008 lan 2 sua ngay 10-11 2 2 2" xfId="21825"/>
    <cellStyle name="T_KH XDCB_2008 lan 2 sua ngay 10-11 2 3" xfId="5277"/>
    <cellStyle name="T_KH XDCB_2008 lan 2 sua ngay 10-11 2 3 2" xfId="22094"/>
    <cellStyle name="T_KH XDCB_2008 lan 2 sua ngay 10-11 2 4" xfId="21229"/>
    <cellStyle name="T_KH XDCB_2008 lan 2 sua ngay 10-11 3" xfId="4864"/>
    <cellStyle name="T_KH XDCB_2008 lan 2 sua ngay 10-11 3 2" xfId="21826"/>
    <cellStyle name="T_KH XDCB_2008 lan 2 sua ngay 10-11 4" xfId="5276"/>
    <cellStyle name="T_KH XDCB_2008 lan 2 sua ngay 10-11 4 2" xfId="22093"/>
    <cellStyle name="T_KH XDCB_2008 lan 2 sua ngay 10-11 5" xfId="21228"/>
    <cellStyle name="T_KH XDCB_2008 lan 2 sua ngay 10-11_!1 1 bao cao giao KH ve HTCMT vung TNB   12-12-2011" xfId="3899"/>
    <cellStyle name="T_KH XDCB_2008 lan 2 sua ngay 10-11_!1 1 bao cao giao KH ve HTCMT vung TNB   12-12-2011 2" xfId="3900"/>
    <cellStyle name="T_KH XDCB_2008 lan 2 sua ngay 10-11_!1 1 bao cao giao KH ve HTCMT vung TNB   12-12-2011 2 2" xfId="4865"/>
    <cellStyle name="T_KH XDCB_2008 lan 2 sua ngay 10-11_!1 1 bao cao giao KH ve HTCMT vung TNB   12-12-2011 2 2 2" xfId="21827"/>
    <cellStyle name="T_KH XDCB_2008 lan 2 sua ngay 10-11_!1 1 bao cao giao KH ve HTCMT vung TNB   12-12-2011 2 3" xfId="5279"/>
    <cellStyle name="T_KH XDCB_2008 lan 2 sua ngay 10-11_!1 1 bao cao giao KH ve HTCMT vung TNB   12-12-2011 2 3 2" xfId="22096"/>
    <cellStyle name="T_KH XDCB_2008 lan 2 sua ngay 10-11_!1 1 bao cao giao KH ve HTCMT vung TNB   12-12-2011 2 4" xfId="21231"/>
    <cellStyle name="T_KH XDCB_2008 lan 2 sua ngay 10-11_!1 1 bao cao giao KH ve HTCMT vung TNB   12-12-2011 3" xfId="4866"/>
    <cellStyle name="T_KH XDCB_2008 lan 2 sua ngay 10-11_!1 1 bao cao giao KH ve HTCMT vung TNB   12-12-2011 3 2" xfId="21828"/>
    <cellStyle name="T_KH XDCB_2008 lan 2 sua ngay 10-11_!1 1 bao cao giao KH ve HTCMT vung TNB   12-12-2011 4" xfId="5278"/>
    <cellStyle name="T_KH XDCB_2008 lan 2 sua ngay 10-11_!1 1 bao cao giao KH ve HTCMT vung TNB   12-12-2011 4 2" xfId="22095"/>
    <cellStyle name="T_KH XDCB_2008 lan 2 sua ngay 10-11_!1 1 bao cao giao KH ve HTCMT vung TNB   12-12-2011 5" xfId="21230"/>
    <cellStyle name="T_KH XDCB_2008 lan 2 sua ngay 10-11_KH TPCP vung TNB (03-1-2012)" xfId="3901"/>
    <cellStyle name="T_KH XDCB_2008 lan 2 sua ngay 10-11_KH TPCP vung TNB (03-1-2012) 2" xfId="3902"/>
    <cellStyle name="T_KH XDCB_2008 lan 2 sua ngay 10-11_KH TPCP vung TNB (03-1-2012) 2 2" xfId="4867"/>
    <cellStyle name="T_KH XDCB_2008 lan 2 sua ngay 10-11_KH TPCP vung TNB (03-1-2012) 2 2 2" xfId="21829"/>
    <cellStyle name="T_KH XDCB_2008 lan 2 sua ngay 10-11_KH TPCP vung TNB (03-1-2012) 2 3" xfId="5281"/>
    <cellStyle name="T_KH XDCB_2008 lan 2 sua ngay 10-11_KH TPCP vung TNB (03-1-2012) 2 3 2" xfId="22098"/>
    <cellStyle name="T_KH XDCB_2008 lan 2 sua ngay 10-11_KH TPCP vung TNB (03-1-2012) 2 4" xfId="21233"/>
    <cellStyle name="T_KH XDCB_2008 lan 2 sua ngay 10-11_KH TPCP vung TNB (03-1-2012) 3" xfId="4868"/>
    <cellStyle name="T_KH XDCB_2008 lan 2 sua ngay 10-11_KH TPCP vung TNB (03-1-2012) 3 2" xfId="21830"/>
    <cellStyle name="T_KH XDCB_2008 lan 2 sua ngay 10-11_KH TPCP vung TNB (03-1-2012) 4" xfId="5280"/>
    <cellStyle name="T_KH XDCB_2008 lan 2 sua ngay 10-11_KH TPCP vung TNB (03-1-2012) 4 2" xfId="22097"/>
    <cellStyle name="T_KH XDCB_2008 lan 2 sua ngay 10-11_KH TPCP vung TNB (03-1-2012) 5" xfId="21232"/>
    <cellStyle name="T_kien giang 2" xfId="3903"/>
    <cellStyle name="T_kien giang 2 2" xfId="3904"/>
    <cellStyle name="T_kien giang 2 2 2" xfId="4869"/>
    <cellStyle name="T_kien giang 2 2 2 2" xfId="21831"/>
    <cellStyle name="T_kien giang 2 2 3" xfId="5283"/>
    <cellStyle name="T_kien giang 2 2 3 2" xfId="22100"/>
    <cellStyle name="T_kien giang 2 2 4" xfId="21235"/>
    <cellStyle name="T_kien giang 2 3" xfId="4870"/>
    <cellStyle name="T_kien giang 2 3 2" xfId="21832"/>
    <cellStyle name="T_kien giang 2 4" xfId="5282"/>
    <cellStyle name="T_kien giang 2 4 2" xfId="22099"/>
    <cellStyle name="T_kien giang 2 5" xfId="21234"/>
    <cellStyle name="T_Me_Tri_6_07" xfId="3905"/>
    <cellStyle name="T_Me_Tri_6_07 2" xfId="3906"/>
    <cellStyle name="T_Me_Tri_6_07 2 2" xfId="4871"/>
    <cellStyle name="T_Me_Tri_6_07 2 2 2" xfId="21833"/>
    <cellStyle name="T_Me_Tri_6_07 2 3" xfId="5285"/>
    <cellStyle name="T_Me_Tri_6_07 2 3 2" xfId="22102"/>
    <cellStyle name="T_Me_Tri_6_07 2 4" xfId="21237"/>
    <cellStyle name="T_Me_Tri_6_07 3" xfId="4872"/>
    <cellStyle name="T_Me_Tri_6_07 3 2" xfId="21834"/>
    <cellStyle name="T_Me_Tri_6_07 4" xfId="5284"/>
    <cellStyle name="T_Me_Tri_6_07 4 2" xfId="22101"/>
    <cellStyle name="T_Me_Tri_6_07 5" xfId="21236"/>
    <cellStyle name="T_Me_Tri_6_07_!1 1 bao cao giao KH ve HTCMT vung TNB   12-12-2011" xfId="3907"/>
    <cellStyle name="T_Me_Tri_6_07_!1 1 bao cao giao KH ve HTCMT vung TNB   12-12-2011 2" xfId="3908"/>
    <cellStyle name="T_Me_Tri_6_07_!1 1 bao cao giao KH ve HTCMT vung TNB   12-12-2011 2 2" xfId="4873"/>
    <cellStyle name="T_Me_Tri_6_07_!1 1 bao cao giao KH ve HTCMT vung TNB   12-12-2011 2 2 2" xfId="21835"/>
    <cellStyle name="T_Me_Tri_6_07_!1 1 bao cao giao KH ve HTCMT vung TNB   12-12-2011 2 3" xfId="5287"/>
    <cellStyle name="T_Me_Tri_6_07_!1 1 bao cao giao KH ve HTCMT vung TNB   12-12-2011 2 3 2" xfId="22104"/>
    <cellStyle name="T_Me_Tri_6_07_!1 1 bao cao giao KH ve HTCMT vung TNB   12-12-2011 2 4" xfId="21239"/>
    <cellStyle name="T_Me_Tri_6_07_!1 1 bao cao giao KH ve HTCMT vung TNB   12-12-2011 3" xfId="4874"/>
    <cellStyle name="T_Me_Tri_6_07_!1 1 bao cao giao KH ve HTCMT vung TNB   12-12-2011 3 2" xfId="21836"/>
    <cellStyle name="T_Me_Tri_6_07_!1 1 bao cao giao KH ve HTCMT vung TNB   12-12-2011 4" xfId="5286"/>
    <cellStyle name="T_Me_Tri_6_07_!1 1 bao cao giao KH ve HTCMT vung TNB   12-12-2011 4 2" xfId="22103"/>
    <cellStyle name="T_Me_Tri_6_07_!1 1 bao cao giao KH ve HTCMT vung TNB   12-12-2011 5" xfId="21238"/>
    <cellStyle name="T_Me_Tri_6_07_Bieu4HTMT" xfId="3909"/>
    <cellStyle name="T_Me_Tri_6_07_Bieu4HTMT 2" xfId="3910"/>
    <cellStyle name="T_Me_Tri_6_07_Bieu4HTMT 2 2" xfId="4875"/>
    <cellStyle name="T_Me_Tri_6_07_Bieu4HTMT 2 2 2" xfId="21837"/>
    <cellStyle name="T_Me_Tri_6_07_Bieu4HTMT 2 3" xfId="5289"/>
    <cellStyle name="T_Me_Tri_6_07_Bieu4HTMT 2 3 2" xfId="22106"/>
    <cellStyle name="T_Me_Tri_6_07_Bieu4HTMT 2 4" xfId="21241"/>
    <cellStyle name="T_Me_Tri_6_07_Bieu4HTMT 3" xfId="4876"/>
    <cellStyle name="T_Me_Tri_6_07_Bieu4HTMT 3 2" xfId="21838"/>
    <cellStyle name="T_Me_Tri_6_07_Bieu4HTMT 4" xfId="5288"/>
    <cellStyle name="T_Me_Tri_6_07_Bieu4HTMT 4 2" xfId="22105"/>
    <cellStyle name="T_Me_Tri_6_07_Bieu4HTMT 5" xfId="21240"/>
    <cellStyle name="T_Me_Tri_6_07_Bieu4HTMT_!1 1 bao cao giao KH ve HTCMT vung TNB   12-12-2011" xfId="3911"/>
    <cellStyle name="T_Me_Tri_6_07_Bieu4HTMT_!1 1 bao cao giao KH ve HTCMT vung TNB   12-12-2011 2" xfId="3912"/>
    <cellStyle name="T_Me_Tri_6_07_Bieu4HTMT_!1 1 bao cao giao KH ve HTCMT vung TNB   12-12-2011 2 2" xfId="4877"/>
    <cellStyle name="T_Me_Tri_6_07_Bieu4HTMT_!1 1 bao cao giao KH ve HTCMT vung TNB   12-12-2011 2 2 2" xfId="21839"/>
    <cellStyle name="T_Me_Tri_6_07_Bieu4HTMT_!1 1 bao cao giao KH ve HTCMT vung TNB   12-12-2011 2 3" xfId="5291"/>
    <cellStyle name="T_Me_Tri_6_07_Bieu4HTMT_!1 1 bao cao giao KH ve HTCMT vung TNB   12-12-2011 2 3 2" xfId="22108"/>
    <cellStyle name="T_Me_Tri_6_07_Bieu4HTMT_!1 1 bao cao giao KH ve HTCMT vung TNB   12-12-2011 2 4" xfId="21243"/>
    <cellStyle name="T_Me_Tri_6_07_Bieu4HTMT_!1 1 bao cao giao KH ve HTCMT vung TNB   12-12-2011 3" xfId="4878"/>
    <cellStyle name="T_Me_Tri_6_07_Bieu4HTMT_!1 1 bao cao giao KH ve HTCMT vung TNB   12-12-2011 3 2" xfId="21840"/>
    <cellStyle name="T_Me_Tri_6_07_Bieu4HTMT_!1 1 bao cao giao KH ve HTCMT vung TNB   12-12-2011 4" xfId="5290"/>
    <cellStyle name="T_Me_Tri_6_07_Bieu4HTMT_!1 1 bao cao giao KH ve HTCMT vung TNB   12-12-2011 4 2" xfId="22107"/>
    <cellStyle name="T_Me_Tri_6_07_Bieu4HTMT_!1 1 bao cao giao KH ve HTCMT vung TNB   12-12-2011 5" xfId="21242"/>
    <cellStyle name="T_Me_Tri_6_07_Bieu4HTMT_KH TPCP vung TNB (03-1-2012)" xfId="3913"/>
    <cellStyle name="T_Me_Tri_6_07_Bieu4HTMT_KH TPCP vung TNB (03-1-2012) 2" xfId="3914"/>
    <cellStyle name="T_Me_Tri_6_07_Bieu4HTMT_KH TPCP vung TNB (03-1-2012) 2 2" xfId="4879"/>
    <cellStyle name="T_Me_Tri_6_07_Bieu4HTMT_KH TPCP vung TNB (03-1-2012) 2 2 2" xfId="21841"/>
    <cellStyle name="T_Me_Tri_6_07_Bieu4HTMT_KH TPCP vung TNB (03-1-2012) 2 3" xfId="5293"/>
    <cellStyle name="T_Me_Tri_6_07_Bieu4HTMT_KH TPCP vung TNB (03-1-2012) 2 3 2" xfId="22110"/>
    <cellStyle name="T_Me_Tri_6_07_Bieu4HTMT_KH TPCP vung TNB (03-1-2012) 2 4" xfId="21245"/>
    <cellStyle name="T_Me_Tri_6_07_Bieu4HTMT_KH TPCP vung TNB (03-1-2012) 3" xfId="4880"/>
    <cellStyle name="T_Me_Tri_6_07_Bieu4HTMT_KH TPCP vung TNB (03-1-2012) 3 2" xfId="21842"/>
    <cellStyle name="T_Me_Tri_6_07_Bieu4HTMT_KH TPCP vung TNB (03-1-2012) 4" xfId="5292"/>
    <cellStyle name="T_Me_Tri_6_07_Bieu4HTMT_KH TPCP vung TNB (03-1-2012) 4 2" xfId="22109"/>
    <cellStyle name="T_Me_Tri_6_07_Bieu4HTMT_KH TPCP vung TNB (03-1-2012) 5" xfId="21244"/>
    <cellStyle name="T_Me_Tri_6_07_KH TPCP vung TNB (03-1-2012)" xfId="3915"/>
    <cellStyle name="T_Me_Tri_6_07_KH TPCP vung TNB (03-1-2012) 2" xfId="3916"/>
    <cellStyle name="T_Me_Tri_6_07_KH TPCP vung TNB (03-1-2012) 2 2" xfId="4881"/>
    <cellStyle name="T_Me_Tri_6_07_KH TPCP vung TNB (03-1-2012) 2 2 2" xfId="21843"/>
    <cellStyle name="T_Me_Tri_6_07_KH TPCP vung TNB (03-1-2012) 2 3" xfId="5295"/>
    <cellStyle name="T_Me_Tri_6_07_KH TPCP vung TNB (03-1-2012) 2 3 2" xfId="22112"/>
    <cellStyle name="T_Me_Tri_6_07_KH TPCP vung TNB (03-1-2012) 2 4" xfId="21247"/>
    <cellStyle name="T_Me_Tri_6_07_KH TPCP vung TNB (03-1-2012) 3" xfId="4882"/>
    <cellStyle name="T_Me_Tri_6_07_KH TPCP vung TNB (03-1-2012) 3 2" xfId="21844"/>
    <cellStyle name="T_Me_Tri_6_07_KH TPCP vung TNB (03-1-2012) 4" xfId="5294"/>
    <cellStyle name="T_Me_Tri_6_07_KH TPCP vung TNB (03-1-2012) 4 2" xfId="22111"/>
    <cellStyle name="T_Me_Tri_6_07_KH TPCP vung TNB (03-1-2012) 5" xfId="21246"/>
    <cellStyle name="T_N2 thay dat (N1-1)" xfId="3917"/>
    <cellStyle name="T_N2 thay dat (N1-1) 2" xfId="3918"/>
    <cellStyle name="T_N2 thay dat (N1-1) 2 2" xfId="4883"/>
    <cellStyle name="T_N2 thay dat (N1-1) 2 2 2" xfId="21845"/>
    <cellStyle name="T_N2 thay dat (N1-1) 2 3" xfId="5297"/>
    <cellStyle name="T_N2 thay dat (N1-1) 2 3 2" xfId="22114"/>
    <cellStyle name="T_N2 thay dat (N1-1) 2 4" xfId="21249"/>
    <cellStyle name="T_N2 thay dat (N1-1) 3" xfId="4884"/>
    <cellStyle name="T_N2 thay dat (N1-1) 3 2" xfId="21846"/>
    <cellStyle name="T_N2 thay dat (N1-1) 4" xfId="5296"/>
    <cellStyle name="T_N2 thay dat (N1-1) 4 2" xfId="22113"/>
    <cellStyle name="T_N2 thay dat (N1-1) 5" xfId="21248"/>
    <cellStyle name="T_N2 thay dat (N1-1)_!1 1 bao cao giao KH ve HTCMT vung TNB   12-12-2011" xfId="3919"/>
    <cellStyle name="T_N2 thay dat (N1-1)_!1 1 bao cao giao KH ve HTCMT vung TNB   12-12-2011 2" xfId="3920"/>
    <cellStyle name="T_N2 thay dat (N1-1)_!1 1 bao cao giao KH ve HTCMT vung TNB   12-12-2011 2 2" xfId="4885"/>
    <cellStyle name="T_N2 thay dat (N1-1)_!1 1 bao cao giao KH ve HTCMT vung TNB   12-12-2011 2 2 2" xfId="21847"/>
    <cellStyle name="T_N2 thay dat (N1-1)_!1 1 bao cao giao KH ve HTCMT vung TNB   12-12-2011 2 3" xfId="5299"/>
    <cellStyle name="T_N2 thay dat (N1-1)_!1 1 bao cao giao KH ve HTCMT vung TNB   12-12-2011 2 3 2" xfId="22116"/>
    <cellStyle name="T_N2 thay dat (N1-1)_!1 1 bao cao giao KH ve HTCMT vung TNB   12-12-2011 2 4" xfId="21251"/>
    <cellStyle name="T_N2 thay dat (N1-1)_!1 1 bao cao giao KH ve HTCMT vung TNB   12-12-2011 3" xfId="4886"/>
    <cellStyle name="T_N2 thay dat (N1-1)_!1 1 bao cao giao KH ve HTCMT vung TNB   12-12-2011 3 2" xfId="21848"/>
    <cellStyle name="T_N2 thay dat (N1-1)_!1 1 bao cao giao KH ve HTCMT vung TNB   12-12-2011 4" xfId="5298"/>
    <cellStyle name="T_N2 thay dat (N1-1)_!1 1 bao cao giao KH ve HTCMT vung TNB   12-12-2011 4 2" xfId="22115"/>
    <cellStyle name="T_N2 thay dat (N1-1)_!1 1 bao cao giao KH ve HTCMT vung TNB   12-12-2011 5" xfId="21250"/>
    <cellStyle name="T_N2 thay dat (N1-1)_Bieu4HTMT" xfId="3921"/>
    <cellStyle name="T_N2 thay dat (N1-1)_Bieu4HTMT 2" xfId="3922"/>
    <cellStyle name="T_N2 thay dat (N1-1)_Bieu4HTMT 2 2" xfId="4887"/>
    <cellStyle name="T_N2 thay dat (N1-1)_Bieu4HTMT 2 2 2" xfId="21849"/>
    <cellStyle name="T_N2 thay dat (N1-1)_Bieu4HTMT 2 3" xfId="5301"/>
    <cellStyle name="T_N2 thay dat (N1-1)_Bieu4HTMT 2 3 2" xfId="22118"/>
    <cellStyle name="T_N2 thay dat (N1-1)_Bieu4HTMT 2 4" xfId="21253"/>
    <cellStyle name="T_N2 thay dat (N1-1)_Bieu4HTMT 3" xfId="4888"/>
    <cellStyle name="T_N2 thay dat (N1-1)_Bieu4HTMT 3 2" xfId="21850"/>
    <cellStyle name="T_N2 thay dat (N1-1)_Bieu4HTMT 4" xfId="5300"/>
    <cellStyle name="T_N2 thay dat (N1-1)_Bieu4HTMT 4 2" xfId="22117"/>
    <cellStyle name="T_N2 thay dat (N1-1)_Bieu4HTMT 5" xfId="21252"/>
    <cellStyle name="T_N2 thay dat (N1-1)_Bieu4HTMT_!1 1 bao cao giao KH ve HTCMT vung TNB   12-12-2011" xfId="3923"/>
    <cellStyle name="T_N2 thay dat (N1-1)_Bieu4HTMT_!1 1 bao cao giao KH ve HTCMT vung TNB   12-12-2011 2" xfId="3924"/>
    <cellStyle name="T_N2 thay dat (N1-1)_Bieu4HTMT_!1 1 bao cao giao KH ve HTCMT vung TNB   12-12-2011 2 2" xfId="4889"/>
    <cellStyle name="T_N2 thay dat (N1-1)_Bieu4HTMT_!1 1 bao cao giao KH ve HTCMT vung TNB   12-12-2011 2 2 2" xfId="21851"/>
    <cellStyle name="T_N2 thay dat (N1-1)_Bieu4HTMT_!1 1 bao cao giao KH ve HTCMT vung TNB   12-12-2011 2 3" xfId="5303"/>
    <cellStyle name="T_N2 thay dat (N1-1)_Bieu4HTMT_!1 1 bao cao giao KH ve HTCMT vung TNB   12-12-2011 2 3 2" xfId="22120"/>
    <cellStyle name="T_N2 thay dat (N1-1)_Bieu4HTMT_!1 1 bao cao giao KH ve HTCMT vung TNB   12-12-2011 2 4" xfId="21255"/>
    <cellStyle name="T_N2 thay dat (N1-1)_Bieu4HTMT_!1 1 bao cao giao KH ve HTCMT vung TNB   12-12-2011 3" xfId="4890"/>
    <cellStyle name="T_N2 thay dat (N1-1)_Bieu4HTMT_!1 1 bao cao giao KH ve HTCMT vung TNB   12-12-2011 3 2" xfId="21852"/>
    <cellStyle name="T_N2 thay dat (N1-1)_Bieu4HTMT_!1 1 bao cao giao KH ve HTCMT vung TNB   12-12-2011 4" xfId="5302"/>
    <cellStyle name="T_N2 thay dat (N1-1)_Bieu4HTMT_!1 1 bao cao giao KH ve HTCMT vung TNB   12-12-2011 4 2" xfId="22119"/>
    <cellStyle name="T_N2 thay dat (N1-1)_Bieu4HTMT_!1 1 bao cao giao KH ve HTCMT vung TNB   12-12-2011 5" xfId="21254"/>
    <cellStyle name="T_N2 thay dat (N1-1)_Bieu4HTMT_KH TPCP vung TNB (03-1-2012)" xfId="3925"/>
    <cellStyle name="T_N2 thay dat (N1-1)_Bieu4HTMT_KH TPCP vung TNB (03-1-2012) 2" xfId="3926"/>
    <cellStyle name="T_N2 thay dat (N1-1)_Bieu4HTMT_KH TPCP vung TNB (03-1-2012) 2 2" xfId="4891"/>
    <cellStyle name="T_N2 thay dat (N1-1)_Bieu4HTMT_KH TPCP vung TNB (03-1-2012) 2 2 2" xfId="21853"/>
    <cellStyle name="T_N2 thay dat (N1-1)_Bieu4HTMT_KH TPCP vung TNB (03-1-2012) 2 3" xfId="5305"/>
    <cellStyle name="T_N2 thay dat (N1-1)_Bieu4HTMT_KH TPCP vung TNB (03-1-2012) 2 3 2" xfId="22122"/>
    <cellStyle name="T_N2 thay dat (N1-1)_Bieu4HTMT_KH TPCP vung TNB (03-1-2012) 2 4" xfId="21257"/>
    <cellStyle name="T_N2 thay dat (N1-1)_Bieu4HTMT_KH TPCP vung TNB (03-1-2012) 3" xfId="4892"/>
    <cellStyle name="T_N2 thay dat (N1-1)_Bieu4HTMT_KH TPCP vung TNB (03-1-2012) 3 2" xfId="21854"/>
    <cellStyle name="T_N2 thay dat (N1-1)_Bieu4HTMT_KH TPCP vung TNB (03-1-2012) 4" xfId="5304"/>
    <cellStyle name="T_N2 thay dat (N1-1)_Bieu4HTMT_KH TPCP vung TNB (03-1-2012) 4 2" xfId="22121"/>
    <cellStyle name="T_N2 thay dat (N1-1)_Bieu4HTMT_KH TPCP vung TNB (03-1-2012) 5" xfId="21256"/>
    <cellStyle name="T_N2 thay dat (N1-1)_KH TPCP vung TNB (03-1-2012)" xfId="3927"/>
    <cellStyle name="T_N2 thay dat (N1-1)_KH TPCP vung TNB (03-1-2012) 2" xfId="3928"/>
    <cellStyle name="T_N2 thay dat (N1-1)_KH TPCP vung TNB (03-1-2012) 2 2" xfId="4893"/>
    <cellStyle name="T_N2 thay dat (N1-1)_KH TPCP vung TNB (03-1-2012) 2 2 2" xfId="21855"/>
    <cellStyle name="T_N2 thay dat (N1-1)_KH TPCP vung TNB (03-1-2012) 2 3" xfId="5307"/>
    <cellStyle name="T_N2 thay dat (N1-1)_KH TPCP vung TNB (03-1-2012) 2 3 2" xfId="22124"/>
    <cellStyle name="T_N2 thay dat (N1-1)_KH TPCP vung TNB (03-1-2012) 2 4" xfId="21259"/>
    <cellStyle name="T_N2 thay dat (N1-1)_KH TPCP vung TNB (03-1-2012) 3" xfId="4894"/>
    <cellStyle name="T_N2 thay dat (N1-1)_KH TPCP vung TNB (03-1-2012) 3 2" xfId="21856"/>
    <cellStyle name="T_N2 thay dat (N1-1)_KH TPCP vung TNB (03-1-2012) 4" xfId="5306"/>
    <cellStyle name="T_N2 thay dat (N1-1)_KH TPCP vung TNB (03-1-2012) 4 2" xfId="22123"/>
    <cellStyle name="T_N2 thay dat (N1-1)_KH TPCP vung TNB (03-1-2012) 5" xfId="21258"/>
    <cellStyle name="T_Phuong an can doi nam 2008" xfId="3929"/>
    <cellStyle name="T_Phuong an can doi nam 2008 2" xfId="3930"/>
    <cellStyle name="T_Phuong an can doi nam 2008 2 2" xfId="4895"/>
    <cellStyle name="T_Phuong an can doi nam 2008 2 2 2" xfId="21857"/>
    <cellStyle name="T_Phuong an can doi nam 2008 2 3" xfId="5309"/>
    <cellStyle name="T_Phuong an can doi nam 2008 2 3 2" xfId="22126"/>
    <cellStyle name="T_Phuong an can doi nam 2008 2 4" xfId="21261"/>
    <cellStyle name="T_Phuong an can doi nam 2008 3" xfId="4896"/>
    <cellStyle name="T_Phuong an can doi nam 2008 3 2" xfId="21858"/>
    <cellStyle name="T_Phuong an can doi nam 2008 4" xfId="5308"/>
    <cellStyle name="T_Phuong an can doi nam 2008 4 2" xfId="22125"/>
    <cellStyle name="T_Phuong an can doi nam 2008 5" xfId="21260"/>
    <cellStyle name="T_Phuong an can doi nam 2008_!1 1 bao cao giao KH ve HTCMT vung TNB   12-12-2011" xfId="3931"/>
    <cellStyle name="T_Phuong an can doi nam 2008_!1 1 bao cao giao KH ve HTCMT vung TNB   12-12-2011 2" xfId="3932"/>
    <cellStyle name="T_Phuong an can doi nam 2008_!1 1 bao cao giao KH ve HTCMT vung TNB   12-12-2011 2 2" xfId="4897"/>
    <cellStyle name="T_Phuong an can doi nam 2008_!1 1 bao cao giao KH ve HTCMT vung TNB   12-12-2011 2 2 2" xfId="21859"/>
    <cellStyle name="T_Phuong an can doi nam 2008_!1 1 bao cao giao KH ve HTCMT vung TNB   12-12-2011 2 3" xfId="5311"/>
    <cellStyle name="T_Phuong an can doi nam 2008_!1 1 bao cao giao KH ve HTCMT vung TNB   12-12-2011 2 3 2" xfId="22128"/>
    <cellStyle name="T_Phuong an can doi nam 2008_!1 1 bao cao giao KH ve HTCMT vung TNB   12-12-2011 2 4" xfId="21263"/>
    <cellStyle name="T_Phuong an can doi nam 2008_!1 1 bao cao giao KH ve HTCMT vung TNB   12-12-2011 3" xfId="4898"/>
    <cellStyle name="T_Phuong an can doi nam 2008_!1 1 bao cao giao KH ve HTCMT vung TNB   12-12-2011 3 2" xfId="21860"/>
    <cellStyle name="T_Phuong an can doi nam 2008_!1 1 bao cao giao KH ve HTCMT vung TNB   12-12-2011 4" xfId="5310"/>
    <cellStyle name="T_Phuong an can doi nam 2008_!1 1 bao cao giao KH ve HTCMT vung TNB   12-12-2011 4 2" xfId="22127"/>
    <cellStyle name="T_Phuong an can doi nam 2008_!1 1 bao cao giao KH ve HTCMT vung TNB   12-12-2011 5" xfId="21262"/>
    <cellStyle name="T_Phuong an can doi nam 2008_KH TPCP vung TNB (03-1-2012)" xfId="3933"/>
    <cellStyle name="T_Phuong an can doi nam 2008_KH TPCP vung TNB (03-1-2012) 2" xfId="3934"/>
    <cellStyle name="T_Phuong an can doi nam 2008_KH TPCP vung TNB (03-1-2012) 2 2" xfId="4899"/>
    <cellStyle name="T_Phuong an can doi nam 2008_KH TPCP vung TNB (03-1-2012) 2 2 2" xfId="21861"/>
    <cellStyle name="T_Phuong an can doi nam 2008_KH TPCP vung TNB (03-1-2012) 2 3" xfId="5313"/>
    <cellStyle name="T_Phuong an can doi nam 2008_KH TPCP vung TNB (03-1-2012) 2 3 2" xfId="22130"/>
    <cellStyle name="T_Phuong an can doi nam 2008_KH TPCP vung TNB (03-1-2012) 2 4" xfId="21265"/>
    <cellStyle name="T_Phuong an can doi nam 2008_KH TPCP vung TNB (03-1-2012) 3" xfId="4900"/>
    <cellStyle name="T_Phuong an can doi nam 2008_KH TPCP vung TNB (03-1-2012) 3 2" xfId="21862"/>
    <cellStyle name="T_Phuong an can doi nam 2008_KH TPCP vung TNB (03-1-2012) 4" xfId="5312"/>
    <cellStyle name="T_Phuong an can doi nam 2008_KH TPCP vung TNB (03-1-2012) 4 2" xfId="22129"/>
    <cellStyle name="T_Phuong an can doi nam 2008_KH TPCP vung TNB (03-1-2012) 5" xfId="21264"/>
    <cellStyle name="T_Seagame(BTL)" xfId="3935"/>
    <cellStyle name="T_Seagame(BTL) 2" xfId="3936"/>
    <cellStyle name="T_Seagame(BTL) 2 2" xfId="4901"/>
    <cellStyle name="T_Seagame(BTL) 2 3" xfId="5315"/>
    <cellStyle name="T_Seagame(BTL) 2 3 2" xfId="22132"/>
    <cellStyle name="T_Seagame(BTL) 3" xfId="4902"/>
    <cellStyle name="T_Seagame(BTL) 4" xfId="5314"/>
    <cellStyle name="T_Seagame(BTL) 4 2" xfId="22131"/>
    <cellStyle name="T_So GTVT" xfId="3937"/>
    <cellStyle name="T_So GTVT 2" xfId="3938"/>
    <cellStyle name="T_So GTVT 2 2" xfId="4903"/>
    <cellStyle name="T_So GTVT 2 2 2" xfId="21863"/>
    <cellStyle name="T_So GTVT 2 3" xfId="5317"/>
    <cellStyle name="T_So GTVT 2 3 2" xfId="22134"/>
    <cellStyle name="T_So GTVT 2 4" xfId="21267"/>
    <cellStyle name="T_So GTVT 3" xfId="4904"/>
    <cellStyle name="T_So GTVT 3 2" xfId="21864"/>
    <cellStyle name="T_So GTVT 4" xfId="5316"/>
    <cellStyle name="T_So GTVT 4 2" xfId="22133"/>
    <cellStyle name="T_So GTVT 5" xfId="21266"/>
    <cellStyle name="T_So GTVT_!1 1 bao cao giao KH ve HTCMT vung TNB   12-12-2011" xfId="3939"/>
    <cellStyle name="T_So GTVT_!1 1 bao cao giao KH ve HTCMT vung TNB   12-12-2011 2" xfId="3940"/>
    <cellStyle name="T_So GTVT_!1 1 bao cao giao KH ve HTCMT vung TNB   12-12-2011 2 2" xfId="4905"/>
    <cellStyle name="T_So GTVT_!1 1 bao cao giao KH ve HTCMT vung TNB   12-12-2011 2 2 2" xfId="21865"/>
    <cellStyle name="T_So GTVT_!1 1 bao cao giao KH ve HTCMT vung TNB   12-12-2011 2 3" xfId="5319"/>
    <cellStyle name="T_So GTVT_!1 1 bao cao giao KH ve HTCMT vung TNB   12-12-2011 2 3 2" xfId="22136"/>
    <cellStyle name="T_So GTVT_!1 1 bao cao giao KH ve HTCMT vung TNB   12-12-2011 2 4" xfId="21269"/>
    <cellStyle name="T_So GTVT_!1 1 bao cao giao KH ve HTCMT vung TNB   12-12-2011 3" xfId="4906"/>
    <cellStyle name="T_So GTVT_!1 1 bao cao giao KH ve HTCMT vung TNB   12-12-2011 3 2" xfId="21866"/>
    <cellStyle name="T_So GTVT_!1 1 bao cao giao KH ve HTCMT vung TNB   12-12-2011 4" xfId="5318"/>
    <cellStyle name="T_So GTVT_!1 1 bao cao giao KH ve HTCMT vung TNB   12-12-2011 4 2" xfId="22135"/>
    <cellStyle name="T_So GTVT_!1 1 bao cao giao KH ve HTCMT vung TNB   12-12-2011 5" xfId="21268"/>
    <cellStyle name="T_So GTVT_KH TPCP vung TNB (03-1-2012)" xfId="3941"/>
    <cellStyle name="T_So GTVT_KH TPCP vung TNB (03-1-2012) 2" xfId="3942"/>
    <cellStyle name="T_So GTVT_KH TPCP vung TNB (03-1-2012) 2 2" xfId="4907"/>
    <cellStyle name="T_So GTVT_KH TPCP vung TNB (03-1-2012) 2 2 2" xfId="21867"/>
    <cellStyle name="T_So GTVT_KH TPCP vung TNB (03-1-2012) 2 3" xfId="5321"/>
    <cellStyle name="T_So GTVT_KH TPCP vung TNB (03-1-2012) 2 3 2" xfId="22138"/>
    <cellStyle name="T_So GTVT_KH TPCP vung TNB (03-1-2012) 2 4" xfId="21271"/>
    <cellStyle name="T_So GTVT_KH TPCP vung TNB (03-1-2012) 3" xfId="4908"/>
    <cellStyle name="T_So GTVT_KH TPCP vung TNB (03-1-2012) 3 2" xfId="21868"/>
    <cellStyle name="T_So GTVT_KH TPCP vung TNB (03-1-2012) 4" xfId="5320"/>
    <cellStyle name="T_So GTVT_KH TPCP vung TNB (03-1-2012) 4 2" xfId="22137"/>
    <cellStyle name="T_So GTVT_KH TPCP vung TNB (03-1-2012) 5" xfId="21270"/>
    <cellStyle name="T_tai co cau dau tu (tong hop)1" xfId="3943"/>
    <cellStyle name="T_tai co cau dau tu (tong hop)1 2" xfId="4909"/>
    <cellStyle name="T_tai co cau dau tu (tong hop)1 2 2" xfId="21869"/>
    <cellStyle name="T_tai co cau dau tu (tong hop)1 3" xfId="5322"/>
    <cellStyle name="T_tai co cau dau tu (tong hop)1 3 2" xfId="22139"/>
    <cellStyle name="T_tai co cau dau tu (tong hop)1 4" xfId="21272"/>
    <cellStyle name="T_TDT + duong(8-5-07)" xfId="3944"/>
    <cellStyle name="T_TDT + duong(8-5-07) 2" xfId="3945"/>
    <cellStyle name="T_TDT + duong(8-5-07) 2 2" xfId="4910"/>
    <cellStyle name="T_TDT + duong(8-5-07) 2 2 2" xfId="21870"/>
    <cellStyle name="T_TDT + duong(8-5-07) 2 3" xfId="5324"/>
    <cellStyle name="T_TDT + duong(8-5-07) 2 3 2" xfId="22141"/>
    <cellStyle name="T_TDT + duong(8-5-07) 2 4" xfId="21274"/>
    <cellStyle name="T_TDT + duong(8-5-07) 3" xfId="4911"/>
    <cellStyle name="T_TDT + duong(8-5-07) 3 2" xfId="21871"/>
    <cellStyle name="T_TDT + duong(8-5-07) 4" xfId="5323"/>
    <cellStyle name="T_TDT + duong(8-5-07) 4 2" xfId="22140"/>
    <cellStyle name="T_TDT + duong(8-5-07) 5" xfId="21273"/>
    <cellStyle name="T_TDT + duong(8-5-07)_!1 1 bao cao giao KH ve HTCMT vung TNB   12-12-2011" xfId="3946"/>
    <cellStyle name="T_TDT + duong(8-5-07)_!1 1 bao cao giao KH ve HTCMT vung TNB   12-12-2011 2" xfId="3947"/>
    <cellStyle name="T_TDT + duong(8-5-07)_!1 1 bao cao giao KH ve HTCMT vung TNB   12-12-2011 2 2" xfId="4912"/>
    <cellStyle name="T_TDT + duong(8-5-07)_!1 1 bao cao giao KH ve HTCMT vung TNB   12-12-2011 2 2 2" xfId="21872"/>
    <cellStyle name="T_TDT + duong(8-5-07)_!1 1 bao cao giao KH ve HTCMT vung TNB   12-12-2011 2 3" xfId="5326"/>
    <cellStyle name="T_TDT + duong(8-5-07)_!1 1 bao cao giao KH ve HTCMT vung TNB   12-12-2011 2 3 2" xfId="22143"/>
    <cellStyle name="T_TDT + duong(8-5-07)_!1 1 bao cao giao KH ve HTCMT vung TNB   12-12-2011 2 4" xfId="21276"/>
    <cellStyle name="T_TDT + duong(8-5-07)_!1 1 bao cao giao KH ve HTCMT vung TNB   12-12-2011 3" xfId="4913"/>
    <cellStyle name="T_TDT + duong(8-5-07)_!1 1 bao cao giao KH ve HTCMT vung TNB   12-12-2011 3 2" xfId="21873"/>
    <cellStyle name="T_TDT + duong(8-5-07)_!1 1 bao cao giao KH ve HTCMT vung TNB   12-12-2011 4" xfId="5325"/>
    <cellStyle name="T_TDT + duong(8-5-07)_!1 1 bao cao giao KH ve HTCMT vung TNB   12-12-2011 4 2" xfId="22142"/>
    <cellStyle name="T_TDT + duong(8-5-07)_!1 1 bao cao giao KH ve HTCMT vung TNB   12-12-2011 5" xfId="21275"/>
    <cellStyle name="T_TDT + duong(8-5-07)_Bieu4HTMT" xfId="3948"/>
    <cellStyle name="T_TDT + duong(8-5-07)_Bieu4HTMT 2" xfId="3949"/>
    <cellStyle name="T_TDT + duong(8-5-07)_Bieu4HTMT 2 2" xfId="4914"/>
    <cellStyle name="T_TDT + duong(8-5-07)_Bieu4HTMT 2 2 2" xfId="21874"/>
    <cellStyle name="T_TDT + duong(8-5-07)_Bieu4HTMT 2 3" xfId="5328"/>
    <cellStyle name="T_TDT + duong(8-5-07)_Bieu4HTMT 2 3 2" xfId="22145"/>
    <cellStyle name="T_TDT + duong(8-5-07)_Bieu4HTMT 2 4" xfId="21278"/>
    <cellStyle name="T_TDT + duong(8-5-07)_Bieu4HTMT 3" xfId="4915"/>
    <cellStyle name="T_TDT + duong(8-5-07)_Bieu4HTMT 3 2" xfId="21875"/>
    <cellStyle name="T_TDT + duong(8-5-07)_Bieu4HTMT 4" xfId="5327"/>
    <cellStyle name="T_TDT + duong(8-5-07)_Bieu4HTMT 4 2" xfId="22144"/>
    <cellStyle name="T_TDT + duong(8-5-07)_Bieu4HTMT 5" xfId="21277"/>
    <cellStyle name="T_TDT + duong(8-5-07)_Bieu4HTMT_!1 1 bao cao giao KH ve HTCMT vung TNB   12-12-2011" xfId="3950"/>
    <cellStyle name="T_TDT + duong(8-5-07)_Bieu4HTMT_!1 1 bao cao giao KH ve HTCMT vung TNB   12-12-2011 2" xfId="3951"/>
    <cellStyle name="T_TDT + duong(8-5-07)_Bieu4HTMT_!1 1 bao cao giao KH ve HTCMT vung TNB   12-12-2011 2 2" xfId="4916"/>
    <cellStyle name="T_TDT + duong(8-5-07)_Bieu4HTMT_!1 1 bao cao giao KH ve HTCMT vung TNB   12-12-2011 2 2 2" xfId="21876"/>
    <cellStyle name="T_TDT + duong(8-5-07)_Bieu4HTMT_!1 1 bao cao giao KH ve HTCMT vung TNB   12-12-2011 2 3" xfId="5330"/>
    <cellStyle name="T_TDT + duong(8-5-07)_Bieu4HTMT_!1 1 bao cao giao KH ve HTCMT vung TNB   12-12-2011 2 3 2" xfId="22147"/>
    <cellStyle name="T_TDT + duong(8-5-07)_Bieu4HTMT_!1 1 bao cao giao KH ve HTCMT vung TNB   12-12-2011 2 4" xfId="21280"/>
    <cellStyle name="T_TDT + duong(8-5-07)_Bieu4HTMT_!1 1 bao cao giao KH ve HTCMT vung TNB   12-12-2011 3" xfId="4917"/>
    <cellStyle name="T_TDT + duong(8-5-07)_Bieu4HTMT_!1 1 bao cao giao KH ve HTCMT vung TNB   12-12-2011 3 2" xfId="21877"/>
    <cellStyle name="T_TDT + duong(8-5-07)_Bieu4HTMT_!1 1 bao cao giao KH ve HTCMT vung TNB   12-12-2011 4" xfId="5329"/>
    <cellStyle name="T_TDT + duong(8-5-07)_Bieu4HTMT_!1 1 bao cao giao KH ve HTCMT vung TNB   12-12-2011 4 2" xfId="22146"/>
    <cellStyle name="T_TDT + duong(8-5-07)_Bieu4HTMT_!1 1 bao cao giao KH ve HTCMT vung TNB   12-12-2011 5" xfId="21279"/>
    <cellStyle name="T_TDT + duong(8-5-07)_Bieu4HTMT_KH TPCP vung TNB (03-1-2012)" xfId="3952"/>
    <cellStyle name="T_TDT + duong(8-5-07)_Bieu4HTMT_KH TPCP vung TNB (03-1-2012) 2" xfId="3953"/>
    <cellStyle name="T_TDT + duong(8-5-07)_Bieu4HTMT_KH TPCP vung TNB (03-1-2012) 2 2" xfId="4918"/>
    <cellStyle name="T_TDT + duong(8-5-07)_Bieu4HTMT_KH TPCP vung TNB (03-1-2012) 2 2 2" xfId="21878"/>
    <cellStyle name="T_TDT + duong(8-5-07)_Bieu4HTMT_KH TPCP vung TNB (03-1-2012) 2 3" xfId="5332"/>
    <cellStyle name="T_TDT + duong(8-5-07)_Bieu4HTMT_KH TPCP vung TNB (03-1-2012) 2 3 2" xfId="22149"/>
    <cellStyle name="T_TDT + duong(8-5-07)_Bieu4HTMT_KH TPCP vung TNB (03-1-2012) 2 4" xfId="21282"/>
    <cellStyle name="T_TDT + duong(8-5-07)_Bieu4HTMT_KH TPCP vung TNB (03-1-2012) 3" xfId="4919"/>
    <cellStyle name="T_TDT + duong(8-5-07)_Bieu4HTMT_KH TPCP vung TNB (03-1-2012) 3 2" xfId="21879"/>
    <cellStyle name="T_TDT + duong(8-5-07)_Bieu4HTMT_KH TPCP vung TNB (03-1-2012) 4" xfId="5331"/>
    <cellStyle name="T_TDT + duong(8-5-07)_Bieu4HTMT_KH TPCP vung TNB (03-1-2012) 4 2" xfId="22148"/>
    <cellStyle name="T_TDT + duong(8-5-07)_Bieu4HTMT_KH TPCP vung TNB (03-1-2012) 5" xfId="21281"/>
    <cellStyle name="T_TDT + duong(8-5-07)_KH TPCP vung TNB (03-1-2012)" xfId="3954"/>
    <cellStyle name="T_TDT + duong(8-5-07)_KH TPCP vung TNB (03-1-2012) 2" xfId="3955"/>
    <cellStyle name="T_TDT + duong(8-5-07)_KH TPCP vung TNB (03-1-2012) 2 2" xfId="4920"/>
    <cellStyle name="T_TDT + duong(8-5-07)_KH TPCP vung TNB (03-1-2012) 2 2 2" xfId="21880"/>
    <cellStyle name="T_TDT + duong(8-5-07)_KH TPCP vung TNB (03-1-2012) 2 3" xfId="5334"/>
    <cellStyle name="T_TDT + duong(8-5-07)_KH TPCP vung TNB (03-1-2012) 2 3 2" xfId="22151"/>
    <cellStyle name="T_TDT + duong(8-5-07)_KH TPCP vung TNB (03-1-2012) 2 4" xfId="21284"/>
    <cellStyle name="T_TDT + duong(8-5-07)_KH TPCP vung TNB (03-1-2012) 3" xfId="4921"/>
    <cellStyle name="T_TDT + duong(8-5-07)_KH TPCP vung TNB (03-1-2012) 3 2" xfId="21881"/>
    <cellStyle name="T_TDT + duong(8-5-07)_KH TPCP vung TNB (03-1-2012) 4" xfId="5333"/>
    <cellStyle name="T_TDT + duong(8-5-07)_KH TPCP vung TNB (03-1-2012) 4 2" xfId="22150"/>
    <cellStyle name="T_TDT + duong(8-5-07)_KH TPCP vung TNB (03-1-2012) 5" xfId="21283"/>
    <cellStyle name="T_tham_tra_du_toan" xfId="3956"/>
    <cellStyle name="T_tham_tra_du_toan 2" xfId="3957"/>
    <cellStyle name="T_tham_tra_du_toan 2 2" xfId="4922"/>
    <cellStyle name="T_tham_tra_du_toan 2 2 2" xfId="21882"/>
    <cellStyle name="T_tham_tra_du_toan 2 3" xfId="5336"/>
    <cellStyle name="T_tham_tra_du_toan 2 3 2" xfId="22153"/>
    <cellStyle name="T_tham_tra_du_toan 2 4" xfId="21286"/>
    <cellStyle name="T_tham_tra_du_toan 3" xfId="4923"/>
    <cellStyle name="T_tham_tra_du_toan 3 2" xfId="21883"/>
    <cellStyle name="T_tham_tra_du_toan 4" xfId="5335"/>
    <cellStyle name="T_tham_tra_du_toan 4 2" xfId="22152"/>
    <cellStyle name="T_tham_tra_du_toan 5" xfId="21285"/>
    <cellStyle name="T_tham_tra_du_toan_!1 1 bao cao giao KH ve HTCMT vung TNB   12-12-2011" xfId="3958"/>
    <cellStyle name="T_tham_tra_du_toan_!1 1 bao cao giao KH ve HTCMT vung TNB   12-12-2011 2" xfId="3959"/>
    <cellStyle name="T_tham_tra_du_toan_!1 1 bao cao giao KH ve HTCMT vung TNB   12-12-2011 2 2" xfId="4924"/>
    <cellStyle name="T_tham_tra_du_toan_!1 1 bao cao giao KH ve HTCMT vung TNB   12-12-2011 2 2 2" xfId="21884"/>
    <cellStyle name="T_tham_tra_du_toan_!1 1 bao cao giao KH ve HTCMT vung TNB   12-12-2011 2 3" xfId="5338"/>
    <cellStyle name="T_tham_tra_du_toan_!1 1 bao cao giao KH ve HTCMT vung TNB   12-12-2011 2 3 2" xfId="22155"/>
    <cellStyle name="T_tham_tra_du_toan_!1 1 bao cao giao KH ve HTCMT vung TNB   12-12-2011 2 4" xfId="21288"/>
    <cellStyle name="T_tham_tra_du_toan_!1 1 bao cao giao KH ve HTCMT vung TNB   12-12-2011 3" xfId="4925"/>
    <cellStyle name="T_tham_tra_du_toan_!1 1 bao cao giao KH ve HTCMT vung TNB   12-12-2011 3 2" xfId="21885"/>
    <cellStyle name="T_tham_tra_du_toan_!1 1 bao cao giao KH ve HTCMT vung TNB   12-12-2011 4" xfId="5337"/>
    <cellStyle name="T_tham_tra_du_toan_!1 1 bao cao giao KH ve HTCMT vung TNB   12-12-2011 4 2" xfId="22154"/>
    <cellStyle name="T_tham_tra_du_toan_!1 1 bao cao giao KH ve HTCMT vung TNB   12-12-2011 5" xfId="21287"/>
    <cellStyle name="T_tham_tra_du_toan_Bieu4HTMT" xfId="3960"/>
    <cellStyle name="T_tham_tra_du_toan_Bieu4HTMT 2" xfId="3961"/>
    <cellStyle name="T_tham_tra_du_toan_Bieu4HTMT 2 2" xfId="4926"/>
    <cellStyle name="T_tham_tra_du_toan_Bieu4HTMT 2 2 2" xfId="21886"/>
    <cellStyle name="T_tham_tra_du_toan_Bieu4HTMT 2 3" xfId="5340"/>
    <cellStyle name="T_tham_tra_du_toan_Bieu4HTMT 2 3 2" xfId="22157"/>
    <cellStyle name="T_tham_tra_du_toan_Bieu4HTMT 2 4" xfId="21290"/>
    <cellStyle name="T_tham_tra_du_toan_Bieu4HTMT 3" xfId="4927"/>
    <cellStyle name="T_tham_tra_du_toan_Bieu4HTMT 3 2" xfId="21887"/>
    <cellStyle name="T_tham_tra_du_toan_Bieu4HTMT 4" xfId="5339"/>
    <cellStyle name="T_tham_tra_du_toan_Bieu4HTMT 4 2" xfId="22156"/>
    <cellStyle name="T_tham_tra_du_toan_Bieu4HTMT 5" xfId="21289"/>
    <cellStyle name="T_tham_tra_du_toan_Bieu4HTMT_!1 1 bao cao giao KH ve HTCMT vung TNB   12-12-2011" xfId="3962"/>
    <cellStyle name="T_tham_tra_du_toan_Bieu4HTMT_!1 1 bao cao giao KH ve HTCMT vung TNB   12-12-2011 2" xfId="3963"/>
    <cellStyle name="T_tham_tra_du_toan_Bieu4HTMT_!1 1 bao cao giao KH ve HTCMT vung TNB   12-12-2011 2 2" xfId="4928"/>
    <cellStyle name="T_tham_tra_du_toan_Bieu4HTMT_!1 1 bao cao giao KH ve HTCMT vung TNB   12-12-2011 2 2 2" xfId="21888"/>
    <cellStyle name="T_tham_tra_du_toan_Bieu4HTMT_!1 1 bao cao giao KH ve HTCMT vung TNB   12-12-2011 2 3" xfId="5342"/>
    <cellStyle name="T_tham_tra_du_toan_Bieu4HTMT_!1 1 bao cao giao KH ve HTCMT vung TNB   12-12-2011 2 3 2" xfId="22159"/>
    <cellStyle name="T_tham_tra_du_toan_Bieu4HTMT_!1 1 bao cao giao KH ve HTCMT vung TNB   12-12-2011 2 4" xfId="21292"/>
    <cellStyle name="T_tham_tra_du_toan_Bieu4HTMT_!1 1 bao cao giao KH ve HTCMT vung TNB   12-12-2011 3" xfId="4929"/>
    <cellStyle name="T_tham_tra_du_toan_Bieu4HTMT_!1 1 bao cao giao KH ve HTCMT vung TNB   12-12-2011 3 2" xfId="21889"/>
    <cellStyle name="T_tham_tra_du_toan_Bieu4HTMT_!1 1 bao cao giao KH ve HTCMT vung TNB   12-12-2011 4" xfId="5341"/>
    <cellStyle name="T_tham_tra_du_toan_Bieu4HTMT_!1 1 bao cao giao KH ve HTCMT vung TNB   12-12-2011 4 2" xfId="22158"/>
    <cellStyle name="T_tham_tra_du_toan_Bieu4HTMT_!1 1 bao cao giao KH ve HTCMT vung TNB   12-12-2011 5" xfId="21291"/>
    <cellStyle name="T_tham_tra_du_toan_Bieu4HTMT_KH TPCP vung TNB (03-1-2012)" xfId="3964"/>
    <cellStyle name="T_tham_tra_du_toan_Bieu4HTMT_KH TPCP vung TNB (03-1-2012) 2" xfId="3965"/>
    <cellStyle name="T_tham_tra_du_toan_Bieu4HTMT_KH TPCP vung TNB (03-1-2012) 2 2" xfId="4930"/>
    <cellStyle name="T_tham_tra_du_toan_Bieu4HTMT_KH TPCP vung TNB (03-1-2012) 2 2 2" xfId="21890"/>
    <cellStyle name="T_tham_tra_du_toan_Bieu4HTMT_KH TPCP vung TNB (03-1-2012) 2 3" xfId="5344"/>
    <cellStyle name="T_tham_tra_du_toan_Bieu4HTMT_KH TPCP vung TNB (03-1-2012) 2 3 2" xfId="22161"/>
    <cellStyle name="T_tham_tra_du_toan_Bieu4HTMT_KH TPCP vung TNB (03-1-2012) 2 4" xfId="21294"/>
    <cellStyle name="T_tham_tra_du_toan_Bieu4HTMT_KH TPCP vung TNB (03-1-2012) 3" xfId="4931"/>
    <cellStyle name="T_tham_tra_du_toan_Bieu4HTMT_KH TPCP vung TNB (03-1-2012) 3 2" xfId="21891"/>
    <cellStyle name="T_tham_tra_du_toan_Bieu4HTMT_KH TPCP vung TNB (03-1-2012) 4" xfId="5343"/>
    <cellStyle name="T_tham_tra_du_toan_Bieu4HTMT_KH TPCP vung TNB (03-1-2012) 4 2" xfId="22160"/>
    <cellStyle name="T_tham_tra_du_toan_Bieu4HTMT_KH TPCP vung TNB (03-1-2012) 5" xfId="21293"/>
    <cellStyle name="T_tham_tra_du_toan_KH TPCP vung TNB (03-1-2012)" xfId="3966"/>
    <cellStyle name="T_tham_tra_du_toan_KH TPCP vung TNB (03-1-2012) 2" xfId="3967"/>
    <cellStyle name="T_tham_tra_du_toan_KH TPCP vung TNB (03-1-2012) 2 2" xfId="4932"/>
    <cellStyle name="T_tham_tra_du_toan_KH TPCP vung TNB (03-1-2012) 2 2 2" xfId="21892"/>
    <cellStyle name="T_tham_tra_du_toan_KH TPCP vung TNB (03-1-2012) 2 3" xfId="5346"/>
    <cellStyle name="T_tham_tra_du_toan_KH TPCP vung TNB (03-1-2012) 2 3 2" xfId="22163"/>
    <cellStyle name="T_tham_tra_du_toan_KH TPCP vung TNB (03-1-2012) 2 4" xfId="21296"/>
    <cellStyle name="T_tham_tra_du_toan_KH TPCP vung TNB (03-1-2012) 3" xfId="4933"/>
    <cellStyle name="T_tham_tra_du_toan_KH TPCP vung TNB (03-1-2012) 3 2" xfId="21893"/>
    <cellStyle name="T_tham_tra_du_toan_KH TPCP vung TNB (03-1-2012) 4" xfId="5345"/>
    <cellStyle name="T_tham_tra_du_toan_KH TPCP vung TNB (03-1-2012) 4 2" xfId="22162"/>
    <cellStyle name="T_tham_tra_du_toan_KH TPCP vung TNB (03-1-2012) 5" xfId="21295"/>
    <cellStyle name="T_Thiet bi" xfId="3968"/>
    <cellStyle name="T_Thiet bi 2" xfId="3969"/>
    <cellStyle name="T_Thiet bi 2 2" xfId="4934"/>
    <cellStyle name="T_Thiet bi 2 2 2" xfId="21894"/>
    <cellStyle name="T_Thiet bi 2 3" xfId="5348"/>
    <cellStyle name="T_Thiet bi 2 3 2" xfId="22165"/>
    <cellStyle name="T_Thiet bi 2 4" xfId="21298"/>
    <cellStyle name="T_Thiet bi 3" xfId="4935"/>
    <cellStyle name="T_Thiet bi 3 2" xfId="21895"/>
    <cellStyle name="T_Thiet bi 4" xfId="5347"/>
    <cellStyle name="T_Thiet bi 4 2" xfId="22164"/>
    <cellStyle name="T_Thiet bi 5" xfId="21297"/>
    <cellStyle name="T_Thiet bi_!1 1 bao cao giao KH ve HTCMT vung TNB   12-12-2011" xfId="3970"/>
    <cellStyle name="T_Thiet bi_!1 1 bao cao giao KH ve HTCMT vung TNB   12-12-2011 2" xfId="3971"/>
    <cellStyle name="T_Thiet bi_!1 1 bao cao giao KH ve HTCMT vung TNB   12-12-2011 2 2" xfId="4936"/>
    <cellStyle name="T_Thiet bi_!1 1 bao cao giao KH ve HTCMT vung TNB   12-12-2011 2 2 2" xfId="21896"/>
    <cellStyle name="T_Thiet bi_!1 1 bao cao giao KH ve HTCMT vung TNB   12-12-2011 2 3" xfId="5350"/>
    <cellStyle name="T_Thiet bi_!1 1 bao cao giao KH ve HTCMT vung TNB   12-12-2011 2 3 2" xfId="22167"/>
    <cellStyle name="T_Thiet bi_!1 1 bao cao giao KH ve HTCMT vung TNB   12-12-2011 2 4" xfId="21300"/>
    <cellStyle name="T_Thiet bi_!1 1 bao cao giao KH ve HTCMT vung TNB   12-12-2011 3" xfId="4937"/>
    <cellStyle name="T_Thiet bi_!1 1 bao cao giao KH ve HTCMT vung TNB   12-12-2011 3 2" xfId="21897"/>
    <cellStyle name="T_Thiet bi_!1 1 bao cao giao KH ve HTCMT vung TNB   12-12-2011 4" xfId="5349"/>
    <cellStyle name="T_Thiet bi_!1 1 bao cao giao KH ve HTCMT vung TNB   12-12-2011 4 2" xfId="22166"/>
    <cellStyle name="T_Thiet bi_!1 1 bao cao giao KH ve HTCMT vung TNB   12-12-2011 5" xfId="21299"/>
    <cellStyle name="T_Thiet bi_Bieu4HTMT" xfId="3972"/>
    <cellStyle name="T_Thiet bi_Bieu4HTMT 2" xfId="3973"/>
    <cellStyle name="T_Thiet bi_Bieu4HTMT 2 2" xfId="4938"/>
    <cellStyle name="T_Thiet bi_Bieu4HTMT 2 2 2" xfId="21898"/>
    <cellStyle name="T_Thiet bi_Bieu4HTMT 2 3" xfId="5352"/>
    <cellStyle name="T_Thiet bi_Bieu4HTMT 2 3 2" xfId="22169"/>
    <cellStyle name="T_Thiet bi_Bieu4HTMT 2 4" xfId="21302"/>
    <cellStyle name="T_Thiet bi_Bieu4HTMT 3" xfId="4939"/>
    <cellStyle name="T_Thiet bi_Bieu4HTMT 3 2" xfId="21899"/>
    <cellStyle name="T_Thiet bi_Bieu4HTMT 4" xfId="5351"/>
    <cellStyle name="T_Thiet bi_Bieu4HTMT 4 2" xfId="22168"/>
    <cellStyle name="T_Thiet bi_Bieu4HTMT 5" xfId="21301"/>
    <cellStyle name="T_Thiet bi_Bieu4HTMT_!1 1 bao cao giao KH ve HTCMT vung TNB   12-12-2011" xfId="3974"/>
    <cellStyle name="T_Thiet bi_Bieu4HTMT_!1 1 bao cao giao KH ve HTCMT vung TNB   12-12-2011 2" xfId="3975"/>
    <cellStyle name="T_Thiet bi_Bieu4HTMT_!1 1 bao cao giao KH ve HTCMT vung TNB   12-12-2011 2 2" xfId="4940"/>
    <cellStyle name="T_Thiet bi_Bieu4HTMT_!1 1 bao cao giao KH ve HTCMT vung TNB   12-12-2011 2 2 2" xfId="21900"/>
    <cellStyle name="T_Thiet bi_Bieu4HTMT_!1 1 bao cao giao KH ve HTCMT vung TNB   12-12-2011 2 3" xfId="5354"/>
    <cellStyle name="T_Thiet bi_Bieu4HTMT_!1 1 bao cao giao KH ve HTCMT vung TNB   12-12-2011 2 3 2" xfId="22171"/>
    <cellStyle name="T_Thiet bi_Bieu4HTMT_!1 1 bao cao giao KH ve HTCMT vung TNB   12-12-2011 2 4" xfId="21304"/>
    <cellStyle name="T_Thiet bi_Bieu4HTMT_!1 1 bao cao giao KH ve HTCMT vung TNB   12-12-2011 3" xfId="4941"/>
    <cellStyle name="T_Thiet bi_Bieu4HTMT_!1 1 bao cao giao KH ve HTCMT vung TNB   12-12-2011 3 2" xfId="21901"/>
    <cellStyle name="T_Thiet bi_Bieu4HTMT_!1 1 bao cao giao KH ve HTCMT vung TNB   12-12-2011 4" xfId="5353"/>
    <cellStyle name="T_Thiet bi_Bieu4HTMT_!1 1 bao cao giao KH ve HTCMT vung TNB   12-12-2011 4 2" xfId="22170"/>
    <cellStyle name="T_Thiet bi_Bieu4HTMT_!1 1 bao cao giao KH ve HTCMT vung TNB   12-12-2011 5" xfId="21303"/>
    <cellStyle name="T_Thiet bi_Bieu4HTMT_KH TPCP vung TNB (03-1-2012)" xfId="3976"/>
    <cellStyle name="T_Thiet bi_Bieu4HTMT_KH TPCP vung TNB (03-1-2012) 2" xfId="3977"/>
    <cellStyle name="T_Thiet bi_Bieu4HTMT_KH TPCP vung TNB (03-1-2012) 2 2" xfId="4942"/>
    <cellStyle name="T_Thiet bi_Bieu4HTMT_KH TPCP vung TNB (03-1-2012) 2 2 2" xfId="21902"/>
    <cellStyle name="T_Thiet bi_Bieu4HTMT_KH TPCP vung TNB (03-1-2012) 2 3" xfId="5356"/>
    <cellStyle name="T_Thiet bi_Bieu4HTMT_KH TPCP vung TNB (03-1-2012) 2 3 2" xfId="22173"/>
    <cellStyle name="T_Thiet bi_Bieu4HTMT_KH TPCP vung TNB (03-1-2012) 2 4" xfId="21306"/>
    <cellStyle name="T_Thiet bi_Bieu4HTMT_KH TPCP vung TNB (03-1-2012) 3" xfId="4943"/>
    <cellStyle name="T_Thiet bi_Bieu4HTMT_KH TPCP vung TNB (03-1-2012) 3 2" xfId="21903"/>
    <cellStyle name="T_Thiet bi_Bieu4HTMT_KH TPCP vung TNB (03-1-2012) 4" xfId="5355"/>
    <cellStyle name="T_Thiet bi_Bieu4HTMT_KH TPCP vung TNB (03-1-2012) 4 2" xfId="22172"/>
    <cellStyle name="T_Thiet bi_Bieu4HTMT_KH TPCP vung TNB (03-1-2012) 5" xfId="21305"/>
    <cellStyle name="T_Thiet bi_KH TPCP vung TNB (03-1-2012)" xfId="3978"/>
    <cellStyle name="T_Thiet bi_KH TPCP vung TNB (03-1-2012) 2" xfId="3979"/>
    <cellStyle name="T_Thiet bi_KH TPCP vung TNB (03-1-2012) 2 2" xfId="4944"/>
    <cellStyle name="T_Thiet bi_KH TPCP vung TNB (03-1-2012) 2 2 2" xfId="21904"/>
    <cellStyle name="T_Thiet bi_KH TPCP vung TNB (03-1-2012) 2 3" xfId="5358"/>
    <cellStyle name="T_Thiet bi_KH TPCP vung TNB (03-1-2012) 2 3 2" xfId="22175"/>
    <cellStyle name="T_Thiet bi_KH TPCP vung TNB (03-1-2012) 2 4" xfId="21308"/>
    <cellStyle name="T_Thiet bi_KH TPCP vung TNB (03-1-2012) 3" xfId="4945"/>
    <cellStyle name="T_Thiet bi_KH TPCP vung TNB (03-1-2012) 3 2" xfId="21905"/>
    <cellStyle name="T_Thiet bi_KH TPCP vung TNB (03-1-2012) 4" xfId="5357"/>
    <cellStyle name="T_Thiet bi_KH TPCP vung TNB (03-1-2012) 4 2" xfId="22174"/>
    <cellStyle name="T_Thiet bi_KH TPCP vung TNB (03-1-2012) 5" xfId="21307"/>
    <cellStyle name="T_TK_HT" xfId="3980"/>
    <cellStyle name="T_TK_HT 2" xfId="3981"/>
    <cellStyle name="T_TK_HT 2 2" xfId="4946"/>
    <cellStyle name="T_TK_HT 2 3" xfId="5360"/>
    <cellStyle name="T_TK_HT 2 3 2" xfId="22177"/>
    <cellStyle name="T_TK_HT 3" xfId="4947"/>
    <cellStyle name="T_TK_HT 4" xfId="5359"/>
    <cellStyle name="T_TK_HT 4 2" xfId="22176"/>
    <cellStyle name="T_Van Ban 2007" xfId="3982"/>
    <cellStyle name="T_Van Ban 2007 2" xfId="4948"/>
    <cellStyle name="T_Van Ban 2007 2 2" xfId="21906"/>
    <cellStyle name="T_Van Ban 2007 3" xfId="5361"/>
    <cellStyle name="T_Van Ban 2007 3 2" xfId="22178"/>
    <cellStyle name="T_Van Ban 2007 4" xfId="21309"/>
    <cellStyle name="T_Van Ban 2007_15_10_2013 BC nhu cau von doi ung ODA (2014-2016) ngay 15102013 Sua" xfId="3983"/>
    <cellStyle name="T_Van Ban 2007_15_10_2013 BC nhu cau von doi ung ODA (2014-2016) ngay 15102013 Sua 2" xfId="4949"/>
    <cellStyle name="T_Van Ban 2007_15_10_2013 BC nhu cau von doi ung ODA (2014-2016) ngay 15102013 Sua 2 2" xfId="21907"/>
    <cellStyle name="T_Van Ban 2007_15_10_2013 BC nhu cau von doi ung ODA (2014-2016) ngay 15102013 Sua 3" xfId="5362"/>
    <cellStyle name="T_Van Ban 2007_15_10_2013 BC nhu cau von doi ung ODA (2014-2016) ngay 15102013 Sua 3 2" xfId="22179"/>
    <cellStyle name="T_Van Ban 2007_15_10_2013 BC nhu cau von doi ung ODA (2014-2016) ngay 15102013 Sua 4" xfId="21310"/>
    <cellStyle name="T_Van Ban 2007_bao cao phan bo KHDT 2011(final)" xfId="3984"/>
    <cellStyle name="T_Van Ban 2007_bao cao phan bo KHDT 2011(final) 2" xfId="4950"/>
    <cellStyle name="T_Van Ban 2007_bao cao phan bo KHDT 2011(final) 2 2" xfId="21908"/>
    <cellStyle name="T_Van Ban 2007_bao cao phan bo KHDT 2011(final) 3" xfId="5363"/>
    <cellStyle name="T_Van Ban 2007_bao cao phan bo KHDT 2011(final) 3 2" xfId="22180"/>
    <cellStyle name="T_Van Ban 2007_bao cao phan bo KHDT 2011(final) 4" xfId="21311"/>
    <cellStyle name="T_Van Ban 2007_bao cao phan bo KHDT 2011(final)_BC nhu cau von doi ung ODA nganh NN (BKH)" xfId="3985"/>
    <cellStyle name="T_Van Ban 2007_bao cao phan bo KHDT 2011(final)_BC nhu cau von doi ung ODA nganh NN (BKH) 2" xfId="4951"/>
    <cellStyle name="T_Van Ban 2007_bao cao phan bo KHDT 2011(final)_BC nhu cau von doi ung ODA nganh NN (BKH) 2 2" xfId="21909"/>
    <cellStyle name="T_Van Ban 2007_bao cao phan bo KHDT 2011(final)_BC nhu cau von doi ung ODA nganh NN (BKH) 3" xfId="5364"/>
    <cellStyle name="T_Van Ban 2007_bao cao phan bo KHDT 2011(final)_BC nhu cau von doi ung ODA nganh NN (BKH) 3 2" xfId="22181"/>
    <cellStyle name="T_Van Ban 2007_bao cao phan bo KHDT 2011(final)_BC nhu cau von doi ung ODA nganh NN (BKH) 4" xfId="21312"/>
    <cellStyle name="T_Van Ban 2007_bao cao phan bo KHDT 2011(final)_BC Tai co cau (bieu TH)" xfId="3986"/>
    <cellStyle name="T_Van Ban 2007_bao cao phan bo KHDT 2011(final)_BC Tai co cau (bieu TH) 2" xfId="4952"/>
    <cellStyle name="T_Van Ban 2007_bao cao phan bo KHDT 2011(final)_BC Tai co cau (bieu TH) 2 2" xfId="21910"/>
    <cellStyle name="T_Van Ban 2007_bao cao phan bo KHDT 2011(final)_BC Tai co cau (bieu TH) 3" xfId="5365"/>
    <cellStyle name="T_Van Ban 2007_bao cao phan bo KHDT 2011(final)_BC Tai co cau (bieu TH) 3 2" xfId="22182"/>
    <cellStyle name="T_Van Ban 2007_bao cao phan bo KHDT 2011(final)_BC Tai co cau (bieu TH) 4" xfId="21313"/>
    <cellStyle name="T_Van Ban 2007_bao cao phan bo KHDT 2011(final)_DK 2014-2015 final" xfId="3987"/>
    <cellStyle name="T_Van Ban 2007_bao cao phan bo KHDT 2011(final)_DK 2014-2015 final 2" xfId="4953"/>
    <cellStyle name="T_Van Ban 2007_bao cao phan bo KHDT 2011(final)_DK 2014-2015 final 2 2" xfId="21911"/>
    <cellStyle name="T_Van Ban 2007_bao cao phan bo KHDT 2011(final)_DK 2014-2015 final 3" xfId="5366"/>
    <cellStyle name="T_Van Ban 2007_bao cao phan bo KHDT 2011(final)_DK 2014-2015 final 3 2" xfId="22183"/>
    <cellStyle name="T_Van Ban 2007_bao cao phan bo KHDT 2011(final)_DK 2014-2015 final 4" xfId="21314"/>
    <cellStyle name="T_Van Ban 2007_bao cao phan bo KHDT 2011(final)_DK 2014-2015 new" xfId="3988"/>
    <cellStyle name="T_Van Ban 2007_bao cao phan bo KHDT 2011(final)_DK 2014-2015 new 2" xfId="4954"/>
    <cellStyle name="T_Van Ban 2007_bao cao phan bo KHDT 2011(final)_DK 2014-2015 new 2 2" xfId="21912"/>
    <cellStyle name="T_Van Ban 2007_bao cao phan bo KHDT 2011(final)_DK 2014-2015 new 3" xfId="5367"/>
    <cellStyle name="T_Van Ban 2007_bao cao phan bo KHDT 2011(final)_DK 2014-2015 new 3 2" xfId="22184"/>
    <cellStyle name="T_Van Ban 2007_bao cao phan bo KHDT 2011(final)_DK 2014-2015 new 4" xfId="21315"/>
    <cellStyle name="T_Van Ban 2007_bao cao phan bo KHDT 2011(final)_DK KH CBDT 2014 11-11-2013" xfId="3989"/>
    <cellStyle name="T_Van Ban 2007_bao cao phan bo KHDT 2011(final)_DK KH CBDT 2014 11-11-2013 2" xfId="4955"/>
    <cellStyle name="T_Van Ban 2007_bao cao phan bo KHDT 2011(final)_DK KH CBDT 2014 11-11-2013 2 2" xfId="21913"/>
    <cellStyle name="T_Van Ban 2007_bao cao phan bo KHDT 2011(final)_DK KH CBDT 2014 11-11-2013 3" xfId="5368"/>
    <cellStyle name="T_Van Ban 2007_bao cao phan bo KHDT 2011(final)_DK KH CBDT 2014 11-11-2013 3 2" xfId="22185"/>
    <cellStyle name="T_Van Ban 2007_bao cao phan bo KHDT 2011(final)_DK KH CBDT 2014 11-11-2013 4" xfId="21316"/>
    <cellStyle name="T_Van Ban 2007_bao cao phan bo KHDT 2011(final)_DK KH CBDT 2014 11-11-2013(1)" xfId="3990"/>
    <cellStyle name="T_Van Ban 2007_bao cao phan bo KHDT 2011(final)_DK KH CBDT 2014 11-11-2013(1) 2" xfId="4956"/>
    <cellStyle name="T_Van Ban 2007_bao cao phan bo KHDT 2011(final)_DK KH CBDT 2014 11-11-2013(1) 2 2" xfId="21914"/>
    <cellStyle name="T_Van Ban 2007_bao cao phan bo KHDT 2011(final)_DK KH CBDT 2014 11-11-2013(1) 3" xfId="5369"/>
    <cellStyle name="T_Van Ban 2007_bao cao phan bo KHDT 2011(final)_DK KH CBDT 2014 11-11-2013(1) 3 2" xfId="22186"/>
    <cellStyle name="T_Van Ban 2007_bao cao phan bo KHDT 2011(final)_DK KH CBDT 2014 11-11-2013(1) 4" xfId="21317"/>
    <cellStyle name="T_Van Ban 2007_bao cao phan bo KHDT 2011(final)_KH 2011-2015" xfId="3991"/>
    <cellStyle name="T_Van Ban 2007_bao cao phan bo KHDT 2011(final)_KH 2011-2015 2" xfId="4957"/>
    <cellStyle name="T_Van Ban 2007_bao cao phan bo KHDT 2011(final)_KH 2011-2015 2 2" xfId="21915"/>
    <cellStyle name="T_Van Ban 2007_bao cao phan bo KHDT 2011(final)_KH 2011-2015 3" xfId="5370"/>
    <cellStyle name="T_Van Ban 2007_bao cao phan bo KHDT 2011(final)_KH 2011-2015 3 2" xfId="22187"/>
    <cellStyle name="T_Van Ban 2007_bao cao phan bo KHDT 2011(final)_KH 2011-2015 4" xfId="21318"/>
    <cellStyle name="T_Van Ban 2007_bao cao phan bo KHDT 2011(final)_tai co cau dau tu (tong hop)1" xfId="3992"/>
    <cellStyle name="T_Van Ban 2007_bao cao phan bo KHDT 2011(final)_tai co cau dau tu (tong hop)1 2" xfId="4958"/>
    <cellStyle name="T_Van Ban 2007_bao cao phan bo KHDT 2011(final)_tai co cau dau tu (tong hop)1 2 2" xfId="21916"/>
    <cellStyle name="T_Van Ban 2007_bao cao phan bo KHDT 2011(final)_tai co cau dau tu (tong hop)1 3" xfId="5371"/>
    <cellStyle name="T_Van Ban 2007_bao cao phan bo KHDT 2011(final)_tai co cau dau tu (tong hop)1 3 2" xfId="22188"/>
    <cellStyle name="T_Van Ban 2007_bao cao phan bo KHDT 2011(final)_tai co cau dau tu (tong hop)1 4" xfId="21319"/>
    <cellStyle name="T_Van Ban 2007_BC nhu cau von doi ung ODA nganh NN (BKH)" xfId="3993"/>
    <cellStyle name="T_Van Ban 2007_BC nhu cau von doi ung ODA nganh NN (BKH) 2" xfId="4959"/>
    <cellStyle name="T_Van Ban 2007_BC nhu cau von doi ung ODA nganh NN (BKH) 2 2" xfId="21917"/>
    <cellStyle name="T_Van Ban 2007_BC nhu cau von doi ung ODA nganh NN (BKH) 3" xfId="5372"/>
    <cellStyle name="T_Van Ban 2007_BC nhu cau von doi ung ODA nganh NN (BKH) 3 2" xfId="22189"/>
    <cellStyle name="T_Van Ban 2007_BC nhu cau von doi ung ODA nganh NN (BKH) 4" xfId="21320"/>
    <cellStyle name="T_Van Ban 2007_BC nhu cau von doi ung ODA nganh NN (BKH)_05-12  KH trung han 2016-2020 - Liem Thinh edited" xfId="3994"/>
    <cellStyle name="T_Van Ban 2007_BC nhu cau von doi ung ODA nganh NN (BKH)_05-12  KH trung han 2016-2020 - Liem Thinh edited 2" xfId="4960"/>
    <cellStyle name="T_Van Ban 2007_BC nhu cau von doi ung ODA nganh NN (BKH)_05-12  KH trung han 2016-2020 - Liem Thinh edited 2 2" xfId="21918"/>
    <cellStyle name="T_Van Ban 2007_BC nhu cau von doi ung ODA nganh NN (BKH)_05-12  KH trung han 2016-2020 - Liem Thinh edited 3" xfId="5373"/>
    <cellStyle name="T_Van Ban 2007_BC nhu cau von doi ung ODA nganh NN (BKH)_05-12  KH trung han 2016-2020 - Liem Thinh edited 3 2" xfId="22190"/>
    <cellStyle name="T_Van Ban 2007_BC nhu cau von doi ung ODA nganh NN (BKH)_05-12  KH trung han 2016-2020 - Liem Thinh edited 4" xfId="21321"/>
    <cellStyle name="T_Van Ban 2007_BC nhu cau von doi ung ODA nganh NN (BKH)_Copy of 05-12  KH trung han 2016-2020 - Liem Thinh edited (1)" xfId="3995"/>
    <cellStyle name="T_Van Ban 2007_BC nhu cau von doi ung ODA nganh NN (BKH)_Copy of 05-12  KH trung han 2016-2020 - Liem Thinh edited (1) 2" xfId="4961"/>
    <cellStyle name="T_Van Ban 2007_BC nhu cau von doi ung ODA nganh NN (BKH)_Copy of 05-12  KH trung han 2016-2020 - Liem Thinh edited (1) 2 2" xfId="21919"/>
    <cellStyle name="T_Van Ban 2007_BC nhu cau von doi ung ODA nganh NN (BKH)_Copy of 05-12  KH trung han 2016-2020 - Liem Thinh edited (1) 3" xfId="5374"/>
    <cellStyle name="T_Van Ban 2007_BC nhu cau von doi ung ODA nganh NN (BKH)_Copy of 05-12  KH trung han 2016-2020 - Liem Thinh edited (1) 3 2" xfId="22191"/>
    <cellStyle name="T_Van Ban 2007_BC nhu cau von doi ung ODA nganh NN (BKH)_Copy of 05-12  KH trung han 2016-2020 - Liem Thinh edited (1) 4" xfId="21322"/>
    <cellStyle name="T_Van Ban 2007_BC Tai co cau (bieu TH)" xfId="3996"/>
    <cellStyle name="T_Van Ban 2007_BC Tai co cau (bieu TH) 2" xfId="4962"/>
    <cellStyle name="T_Van Ban 2007_BC Tai co cau (bieu TH) 2 2" xfId="21920"/>
    <cellStyle name="T_Van Ban 2007_BC Tai co cau (bieu TH) 3" xfId="5375"/>
    <cellStyle name="T_Van Ban 2007_BC Tai co cau (bieu TH) 3 2" xfId="22192"/>
    <cellStyle name="T_Van Ban 2007_BC Tai co cau (bieu TH) 4" xfId="21323"/>
    <cellStyle name="T_Van Ban 2007_BC Tai co cau (bieu TH)_05-12  KH trung han 2016-2020 - Liem Thinh edited" xfId="3997"/>
    <cellStyle name="T_Van Ban 2007_BC Tai co cau (bieu TH)_05-12  KH trung han 2016-2020 - Liem Thinh edited 2" xfId="4963"/>
    <cellStyle name="T_Van Ban 2007_BC Tai co cau (bieu TH)_05-12  KH trung han 2016-2020 - Liem Thinh edited 2 2" xfId="21921"/>
    <cellStyle name="T_Van Ban 2007_BC Tai co cau (bieu TH)_05-12  KH trung han 2016-2020 - Liem Thinh edited 3" xfId="5376"/>
    <cellStyle name="T_Van Ban 2007_BC Tai co cau (bieu TH)_05-12  KH trung han 2016-2020 - Liem Thinh edited 3 2" xfId="22193"/>
    <cellStyle name="T_Van Ban 2007_BC Tai co cau (bieu TH)_05-12  KH trung han 2016-2020 - Liem Thinh edited 4" xfId="21324"/>
    <cellStyle name="T_Van Ban 2007_BC Tai co cau (bieu TH)_Copy of 05-12  KH trung han 2016-2020 - Liem Thinh edited (1)" xfId="3998"/>
    <cellStyle name="T_Van Ban 2007_BC Tai co cau (bieu TH)_Copy of 05-12  KH trung han 2016-2020 - Liem Thinh edited (1) 2" xfId="4964"/>
    <cellStyle name="T_Van Ban 2007_BC Tai co cau (bieu TH)_Copy of 05-12  KH trung han 2016-2020 - Liem Thinh edited (1) 2 2" xfId="21922"/>
    <cellStyle name="T_Van Ban 2007_BC Tai co cau (bieu TH)_Copy of 05-12  KH trung han 2016-2020 - Liem Thinh edited (1) 3" xfId="5377"/>
    <cellStyle name="T_Van Ban 2007_BC Tai co cau (bieu TH)_Copy of 05-12  KH trung han 2016-2020 - Liem Thinh edited (1) 3 2" xfId="22194"/>
    <cellStyle name="T_Van Ban 2007_BC Tai co cau (bieu TH)_Copy of 05-12  KH trung han 2016-2020 - Liem Thinh edited (1) 4" xfId="21325"/>
    <cellStyle name="T_Van Ban 2007_DK 2014-2015 final" xfId="3999"/>
    <cellStyle name="T_Van Ban 2007_DK 2014-2015 final 2" xfId="4965"/>
    <cellStyle name="T_Van Ban 2007_DK 2014-2015 final 2 2" xfId="21923"/>
    <cellStyle name="T_Van Ban 2007_DK 2014-2015 final 3" xfId="5378"/>
    <cellStyle name="T_Van Ban 2007_DK 2014-2015 final 3 2" xfId="22195"/>
    <cellStyle name="T_Van Ban 2007_DK 2014-2015 final 4" xfId="21326"/>
    <cellStyle name="T_Van Ban 2007_DK 2014-2015 final_05-12  KH trung han 2016-2020 - Liem Thinh edited" xfId="4000"/>
    <cellStyle name="T_Van Ban 2007_DK 2014-2015 final_05-12  KH trung han 2016-2020 - Liem Thinh edited 2" xfId="4966"/>
    <cellStyle name="T_Van Ban 2007_DK 2014-2015 final_05-12  KH trung han 2016-2020 - Liem Thinh edited 2 2" xfId="21924"/>
    <cellStyle name="T_Van Ban 2007_DK 2014-2015 final_05-12  KH trung han 2016-2020 - Liem Thinh edited 3" xfId="5379"/>
    <cellStyle name="T_Van Ban 2007_DK 2014-2015 final_05-12  KH trung han 2016-2020 - Liem Thinh edited 3 2" xfId="22196"/>
    <cellStyle name="T_Van Ban 2007_DK 2014-2015 final_05-12  KH trung han 2016-2020 - Liem Thinh edited 4" xfId="21327"/>
    <cellStyle name="T_Van Ban 2007_DK 2014-2015 final_Copy of 05-12  KH trung han 2016-2020 - Liem Thinh edited (1)" xfId="4001"/>
    <cellStyle name="T_Van Ban 2007_DK 2014-2015 final_Copy of 05-12  KH trung han 2016-2020 - Liem Thinh edited (1) 2" xfId="4967"/>
    <cellStyle name="T_Van Ban 2007_DK 2014-2015 final_Copy of 05-12  KH trung han 2016-2020 - Liem Thinh edited (1) 2 2" xfId="21925"/>
    <cellStyle name="T_Van Ban 2007_DK 2014-2015 final_Copy of 05-12  KH trung han 2016-2020 - Liem Thinh edited (1) 3" xfId="5380"/>
    <cellStyle name="T_Van Ban 2007_DK 2014-2015 final_Copy of 05-12  KH trung han 2016-2020 - Liem Thinh edited (1) 3 2" xfId="22197"/>
    <cellStyle name="T_Van Ban 2007_DK 2014-2015 final_Copy of 05-12  KH trung han 2016-2020 - Liem Thinh edited (1) 4" xfId="21328"/>
    <cellStyle name="T_Van Ban 2007_DK 2014-2015 new" xfId="4002"/>
    <cellStyle name="T_Van Ban 2007_DK 2014-2015 new 2" xfId="4968"/>
    <cellStyle name="T_Van Ban 2007_DK 2014-2015 new 2 2" xfId="21926"/>
    <cellStyle name="T_Van Ban 2007_DK 2014-2015 new 3" xfId="5381"/>
    <cellStyle name="T_Van Ban 2007_DK 2014-2015 new 3 2" xfId="22198"/>
    <cellStyle name="T_Van Ban 2007_DK 2014-2015 new 4" xfId="21329"/>
    <cellStyle name="T_Van Ban 2007_DK 2014-2015 new_05-12  KH trung han 2016-2020 - Liem Thinh edited" xfId="4003"/>
    <cellStyle name="T_Van Ban 2007_DK 2014-2015 new_05-12  KH trung han 2016-2020 - Liem Thinh edited 2" xfId="4969"/>
    <cellStyle name="T_Van Ban 2007_DK 2014-2015 new_05-12  KH trung han 2016-2020 - Liem Thinh edited 2 2" xfId="21927"/>
    <cellStyle name="T_Van Ban 2007_DK 2014-2015 new_05-12  KH trung han 2016-2020 - Liem Thinh edited 3" xfId="5382"/>
    <cellStyle name="T_Van Ban 2007_DK 2014-2015 new_05-12  KH trung han 2016-2020 - Liem Thinh edited 3 2" xfId="22199"/>
    <cellStyle name="T_Van Ban 2007_DK 2014-2015 new_05-12  KH trung han 2016-2020 - Liem Thinh edited 4" xfId="21330"/>
    <cellStyle name="T_Van Ban 2007_DK 2014-2015 new_Copy of 05-12  KH trung han 2016-2020 - Liem Thinh edited (1)" xfId="4004"/>
    <cellStyle name="T_Van Ban 2007_DK 2014-2015 new_Copy of 05-12  KH trung han 2016-2020 - Liem Thinh edited (1) 2" xfId="4970"/>
    <cellStyle name="T_Van Ban 2007_DK 2014-2015 new_Copy of 05-12  KH trung han 2016-2020 - Liem Thinh edited (1) 2 2" xfId="21928"/>
    <cellStyle name="T_Van Ban 2007_DK 2014-2015 new_Copy of 05-12  KH trung han 2016-2020 - Liem Thinh edited (1) 3" xfId="5383"/>
    <cellStyle name="T_Van Ban 2007_DK 2014-2015 new_Copy of 05-12  KH trung han 2016-2020 - Liem Thinh edited (1) 3 2" xfId="22200"/>
    <cellStyle name="T_Van Ban 2007_DK 2014-2015 new_Copy of 05-12  KH trung han 2016-2020 - Liem Thinh edited (1) 4" xfId="21331"/>
    <cellStyle name="T_Van Ban 2007_DK KH CBDT 2014 11-11-2013" xfId="4005"/>
    <cellStyle name="T_Van Ban 2007_DK KH CBDT 2014 11-11-2013 2" xfId="4971"/>
    <cellStyle name="T_Van Ban 2007_DK KH CBDT 2014 11-11-2013 2 2" xfId="21929"/>
    <cellStyle name="T_Van Ban 2007_DK KH CBDT 2014 11-11-2013 3" xfId="5384"/>
    <cellStyle name="T_Van Ban 2007_DK KH CBDT 2014 11-11-2013 3 2" xfId="22201"/>
    <cellStyle name="T_Van Ban 2007_DK KH CBDT 2014 11-11-2013 4" xfId="21332"/>
    <cellStyle name="T_Van Ban 2007_DK KH CBDT 2014 11-11-2013(1)" xfId="4006"/>
    <cellStyle name="T_Van Ban 2007_DK KH CBDT 2014 11-11-2013(1) 2" xfId="4972"/>
    <cellStyle name="T_Van Ban 2007_DK KH CBDT 2014 11-11-2013(1) 2 2" xfId="21930"/>
    <cellStyle name="T_Van Ban 2007_DK KH CBDT 2014 11-11-2013(1) 3" xfId="5385"/>
    <cellStyle name="T_Van Ban 2007_DK KH CBDT 2014 11-11-2013(1) 3 2" xfId="22202"/>
    <cellStyle name="T_Van Ban 2007_DK KH CBDT 2014 11-11-2013(1) 4" xfId="21333"/>
    <cellStyle name="T_Van Ban 2007_DK KH CBDT 2014 11-11-2013(1)_05-12  KH trung han 2016-2020 - Liem Thinh edited" xfId="4007"/>
    <cellStyle name="T_Van Ban 2007_DK KH CBDT 2014 11-11-2013(1)_05-12  KH trung han 2016-2020 - Liem Thinh edited 2" xfId="4973"/>
    <cellStyle name="T_Van Ban 2007_DK KH CBDT 2014 11-11-2013(1)_05-12  KH trung han 2016-2020 - Liem Thinh edited 2 2" xfId="21931"/>
    <cellStyle name="T_Van Ban 2007_DK KH CBDT 2014 11-11-2013(1)_05-12  KH trung han 2016-2020 - Liem Thinh edited 3" xfId="5386"/>
    <cellStyle name="T_Van Ban 2007_DK KH CBDT 2014 11-11-2013(1)_05-12  KH trung han 2016-2020 - Liem Thinh edited 3 2" xfId="22203"/>
    <cellStyle name="T_Van Ban 2007_DK KH CBDT 2014 11-11-2013(1)_05-12  KH trung han 2016-2020 - Liem Thinh edited 4" xfId="21334"/>
    <cellStyle name="T_Van Ban 2007_DK KH CBDT 2014 11-11-2013(1)_Copy of 05-12  KH trung han 2016-2020 - Liem Thinh edited (1)" xfId="4008"/>
    <cellStyle name="T_Van Ban 2007_DK KH CBDT 2014 11-11-2013(1)_Copy of 05-12  KH trung han 2016-2020 - Liem Thinh edited (1) 2" xfId="4974"/>
    <cellStyle name="T_Van Ban 2007_DK KH CBDT 2014 11-11-2013(1)_Copy of 05-12  KH trung han 2016-2020 - Liem Thinh edited (1) 2 2" xfId="21932"/>
    <cellStyle name="T_Van Ban 2007_DK KH CBDT 2014 11-11-2013(1)_Copy of 05-12  KH trung han 2016-2020 - Liem Thinh edited (1) 3" xfId="5387"/>
    <cellStyle name="T_Van Ban 2007_DK KH CBDT 2014 11-11-2013(1)_Copy of 05-12  KH trung han 2016-2020 - Liem Thinh edited (1) 3 2" xfId="22204"/>
    <cellStyle name="T_Van Ban 2007_DK KH CBDT 2014 11-11-2013(1)_Copy of 05-12  KH trung han 2016-2020 - Liem Thinh edited (1) 4" xfId="21335"/>
    <cellStyle name="T_Van Ban 2007_DK KH CBDT 2014 11-11-2013_05-12  KH trung han 2016-2020 - Liem Thinh edited" xfId="4009"/>
    <cellStyle name="T_Van Ban 2007_DK KH CBDT 2014 11-11-2013_05-12  KH trung han 2016-2020 - Liem Thinh edited 2" xfId="4975"/>
    <cellStyle name="T_Van Ban 2007_DK KH CBDT 2014 11-11-2013_05-12  KH trung han 2016-2020 - Liem Thinh edited 2 2" xfId="21933"/>
    <cellStyle name="T_Van Ban 2007_DK KH CBDT 2014 11-11-2013_05-12  KH trung han 2016-2020 - Liem Thinh edited 3" xfId="5388"/>
    <cellStyle name="T_Van Ban 2007_DK KH CBDT 2014 11-11-2013_05-12  KH trung han 2016-2020 - Liem Thinh edited 3 2" xfId="22205"/>
    <cellStyle name="T_Van Ban 2007_DK KH CBDT 2014 11-11-2013_05-12  KH trung han 2016-2020 - Liem Thinh edited 4" xfId="21336"/>
    <cellStyle name="T_Van Ban 2007_DK KH CBDT 2014 11-11-2013_Copy of 05-12  KH trung han 2016-2020 - Liem Thinh edited (1)" xfId="4010"/>
    <cellStyle name="T_Van Ban 2007_DK KH CBDT 2014 11-11-2013_Copy of 05-12  KH trung han 2016-2020 - Liem Thinh edited (1) 2" xfId="4976"/>
    <cellStyle name="T_Van Ban 2007_DK KH CBDT 2014 11-11-2013_Copy of 05-12  KH trung han 2016-2020 - Liem Thinh edited (1) 2 2" xfId="21934"/>
    <cellStyle name="T_Van Ban 2007_DK KH CBDT 2014 11-11-2013_Copy of 05-12  KH trung han 2016-2020 - Liem Thinh edited (1) 3" xfId="5389"/>
    <cellStyle name="T_Van Ban 2007_DK KH CBDT 2014 11-11-2013_Copy of 05-12  KH trung han 2016-2020 - Liem Thinh edited (1) 3 2" xfId="22206"/>
    <cellStyle name="T_Van Ban 2007_DK KH CBDT 2014 11-11-2013_Copy of 05-12  KH trung han 2016-2020 - Liem Thinh edited (1) 4" xfId="21337"/>
    <cellStyle name="T_Van Ban 2008" xfId="4011"/>
    <cellStyle name="T_Van Ban 2008 2" xfId="4977"/>
    <cellStyle name="T_Van Ban 2008 2 2" xfId="21935"/>
    <cellStyle name="T_Van Ban 2008 3" xfId="5390"/>
    <cellStyle name="T_Van Ban 2008 3 2" xfId="22207"/>
    <cellStyle name="T_Van Ban 2008 4" xfId="21338"/>
    <cellStyle name="T_Van Ban 2008_15_10_2013 BC nhu cau von doi ung ODA (2014-2016) ngay 15102013 Sua" xfId="4012"/>
    <cellStyle name="T_Van Ban 2008_15_10_2013 BC nhu cau von doi ung ODA (2014-2016) ngay 15102013 Sua 2" xfId="4978"/>
    <cellStyle name="T_Van Ban 2008_15_10_2013 BC nhu cau von doi ung ODA (2014-2016) ngay 15102013 Sua 2 2" xfId="21936"/>
    <cellStyle name="T_Van Ban 2008_15_10_2013 BC nhu cau von doi ung ODA (2014-2016) ngay 15102013 Sua 3" xfId="5391"/>
    <cellStyle name="T_Van Ban 2008_15_10_2013 BC nhu cau von doi ung ODA (2014-2016) ngay 15102013 Sua 3 2" xfId="22208"/>
    <cellStyle name="T_Van Ban 2008_15_10_2013 BC nhu cau von doi ung ODA (2014-2016) ngay 15102013 Sua 4" xfId="21339"/>
    <cellStyle name="T_Van Ban 2008_bao cao phan bo KHDT 2011(final)" xfId="4013"/>
    <cellStyle name="T_Van Ban 2008_bao cao phan bo KHDT 2011(final) 2" xfId="4979"/>
    <cellStyle name="T_Van Ban 2008_bao cao phan bo KHDT 2011(final) 2 2" xfId="21937"/>
    <cellStyle name="T_Van Ban 2008_bao cao phan bo KHDT 2011(final) 3" xfId="5392"/>
    <cellStyle name="T_Van Ban 2008_bao cao phan bo KHDT 2011(final) 3 2" xfId="22209"/>
    <cellStyle name="T_Van Ban 2008_bao cao phan bo KHDT 2011(final) 4" xfId="21340"/>
    <cellStyle name="T_Van Ban 2008_bao cao phan bo KHDT 2011(final)_BC nhu cau von doi ung ODA nganh NN (BKH)" xfId="4014"/>
    <cellStyle name="T_Van Ban 2008_bao cao phan bo KHDT 2011(final)_BC nhu cau von doi ung ODA nganh NN (BKH) 2" xfId="4980"/>
    <cellStyle name="T_Van Ban 2008_bao cao phan bo KHDT 2011(final)_BC nhu cau von doi ung ODA nganh NN (BKH) 2 2" xfId="21938"/>
    <cellStyle name="T_Van Ban 2008_bao cao phan bo KHDT 2011(final)_BC nhu cau von doi ung ODA nganh NN (BKH) 3" xfId="5393"/>
    <cellStyle name="T_Van Ban 2008_bao cao phan bo KHDT 2011(final)_BC nhu cau von doi ung ODA nganh NN (BKH) 3 2" xfId="22210"/>
    <cellStyle name="T_Van Ban 2008_bao cao phan bo KHDT 2011(final)_BC nhu cau von doi ung ODA nganh NN (BKH) 4" xfId="21341"/>
    <cellStyle name="T_Van Ban 2008_bao cao phan bo KHDT 2011(final)_BC Tai co cau (bieu TH)" xfId="4015"/>
    <cellStyle name="T_Van Ban 2008_bao cao phan bo KHDT 2011(final)_BC Tai co cau (bieu TH) 2" xfId="4981"/>
    <cellStyle name="T_Van Ban 2008_bao cao phan bo KHDT 2011(final)_BC Tai co cau (bieu TH) 2 2" xfId="21939"/>
    <cellStyle name="T_Van Ban 2008_bao cao phan bo KHDT 2011(final)_BC Tai co cau (bieu TH) 3" xfId="5394"/>
    <cellStyle name="T_Van Ban 2008_bao cao phan bo KHDT 2011(final)_BC Tai co cau (bieu TH) 3 2" xfId="22211"/>
    <cellStyle name="T_Van Ban 2008_bao cao phan bo KHDT 2011(final)_BC Tai co cau (bieu TH) 4" xfId="21342"/>
    <cellStyle name="T_Van Ban 2008_bao cao phan bo KHDT 2011(final)_DK 2014-2015 final" xfId="4016"/>
    <cellStyle name="T_Van Ban 2008_bao cao phan bo KHDT 2011(final)_DK 2014-2015 final 2" xfId="4982"/>
    <cellStyle name="T_Van Ban 2008_bao cao phan bo KHDT 2011(final)_DK 2014-2015 final 2 2" xfId="21940"/>
    <cellStyle name="T_Van Ban 2008_bao cao phan bo KHDT 2011(final)_DK 2014-2015 final 3" xfId="5395"/>
    <cellStyle name="T_Van Ban 2008_bao cao phan bo KHDT 2011(final)_DK 2014-2015 final 3 2" xfId="22212"/>
    <cellStyle name="T_Van Ban 2008_bao cao phan bo KHDT 2011(final)_DK 2014-2015 final 4" xfId="21343"/>
    <cellStyle name="T_Van Ban 2008_bao cao phan bo KHDT 2011(final)_DK 2014-2015 new" xfId="4017"/>
    <cellStyle name="T_Van Ban 2008_bao cao phan bo KHDT 2011(final)_DK 2014-2015 new 2" xfId="4983"/>
    <cellStyle name="T_Van Ban 2008_bao cao phan bo KHDT 2011(final)_DK 2014-2015 new 2 2" xfId="21941"/>
    <cellStyle name="T_Van Ban 2008_bao cao phan bo KHDT 2011(final)_DK 2014-2015 new 3" xfId="5396"/>
    <cellStyle name="T_Van Ban 2008_bao cao phan bo KHDT 2011(final)_DK 2014-2015 new 3 2" xfId="22213"/>
    <cellStyle name="T_Van Ban 2008_bao cao phan bo KHDT 2011(final)_DK 2014-2015 new 4" xfId="21344"/>
    <cellStyle name="T_Van Ban 2008_bao cao phan bo KHDT 2011(final)_DK KH CBDT 2014 11-11-2013" xfId="4018"/>
    <cellStyle name="T_Van Ban 2008_bao cao phan bo KHDT 2011(final)_DK KH CBDT 2014 11-11-2013 2" xfId="4984"/>
    <cellStyle name="T_Van Ban 2008_bao cao phan bo KHDT 2011(final)_DK KH CBDT 2014 11-11-2013 2 2" xfId="21942"/>
    <cellStyle name="T_Van Ban 2008_bao cao phan bo KHDT 2011(final)_DK KH CBDT 2014 11-11-2013 3" xfId="5397"/>
    <cellStyle name="T_Van Ban 2008_bao cao phan bo KHDT 2011(final)_DK KH CBDT 2014 11-11-2013 3 2" xfId="22214"/>
    <cellStyle name="T_Van Ban 2008_bao cao phan bo KHDT 2011(final)_DK KH CBDT 2014 11-11-2013 4" xfId="21345"/>
    <cellStyle name="T_Van Ban 2008_bao cao phan bo KHDT 2011(final)_DK KH CBDT 2014 11-11-2013(1)" xfId="4019"/>
    <cellStyle name="T_Van Ban 2008_bao cao phan bo KHDT 2011(final)_DK KH CBDT 2014 11-11-2013(1) 2" xfId="4985"/>
    <cellStyle name="T_Van Ban 2008_bao cao phan bo KHDT 2011(final)_DK KH CBDT 2014 11-11-2013(1) 2 2" xfId="21943"/>
    <cellStyle name="T_Van Ban 2008_bao cao phan bo KHDT 2011(final)_DK KH CBDT 2014 11-11-2013(1) 3" xfId="5398"/>
    <cellStyle name="T_Van Ban 2008_bao cao phan bo KHDT 2011(final)_DK KH CBDT 2014 11-11-2013(1) 3 2" xfId="22215"/>
    <cellStyle name="T_Van Ban 2008_bao cao phan bo KHDT 2011(final)_DK KH CBDT 2014 11-11-2013(1) 4" xfId="21346"/>
    <cellStyle name="T_Van Ban 2008_bao cao phan bo KHDT 2011(final)_KH 2011-2015" xfId="4020"/>
    <cellStyle name="T_Van Ban 2008_bao cao phan bo KHDT 2011(final)_KH 2011-2015 2" xfId="4986"/>
    <cellStyle name="T_Van Ban 2008_bao cao phan bo KHDT 2011(final)_KH 2011-2015 2 2" xfId="21944"/>
    <cellStyle name="T_Van Ban 2008_bao cao phan bo KHDT 2011(final)_KH 2011-2015 3" xfId="5399"/>
    <cellStyle name="T_Van Ban 2008_bao cao phan bo KHDT 2011(final)_KH 2011-2015 3 2" xfId="22216"/>
    <cellStyle name="T_Van Ban 2008_bao cao phan bo KHDT 2011(final)_KH 2011-2015 4" xfId="21347"/>
    <cellStyle name="T_Van Ban 2008_bao cao phan bo KHDT 2011(final)_tai co cau dau tu (tong hop)1" xfId="4021"/>
    <cellStyle name="T_Van Ban 2008_bao cao phan bo KHDT 2011(final)_tai co cau dau tu (tong hop)1 2" xfId="4987"/>
    <cellStyle name="T_Van Ban 2008_bao cao phan bo KHDT 2011(final)_tai co cau dau tu (tong hop)1 2 2" xfId="21945"/>
    <cellStyle name="T_Van Ban 2008_bao cao phan bo KHDT 2011(final)_tai co cau dau tu (tong hop)1 3" xfId="5400"/>
    <cellStyle name="T_Van Ban 2008_bao cao phan bo KHDT 2011(final)_tai co cau dau tu (tong hop)1 3 2" xfId="22217"/>
    <cellStyle name="T_Van Ban 2008_bao cao phan bo KHDT 2011(final)_tai co cau dau tu (tong hop)1 4" xfId="21348"/>
    <cellStyle name="T_Van Ban 2008_BC nhu cau von doi ung ODA nganh NN (BKH)" xfId="4022"/>
    <cellStyle name="T_Van Ban 2008_BC nhu cau von doi ung ODA nganh NN (BKH) 2" xfId="4988"/>
    <cellStyle name="T_Van Ban 2008_BC nhu cau von doi ung ODA nganh NN (BKH) 2 2" xfId="21946"/>
    <cellStyle name="T_Van Ban 2008_BC nhu cau von doi ung ODA nganh NN (BKH) 3" xfId="5401"/>
    <cellStyle name="T_Van Ban 2008_BC nhu cau von doi ung ODA nganh NN (BKH) 3 2" xfId="22218"/>
    <cellStyle name="T_Van Ban 2008_BC nhu cau von doi ung ODA nganh NN (BKH) 4" xfId="21349"/>
    <cellStyle name="T_Van Ban 2008_BC nhu cau von doi ung ODA nganh NN (BKH)_05-12  KH trung han 2016-2020 - Liem Thinh edited" xfId="4023"/>
    <cellStyle name="T_Van Ban 2008_BC nhu cau von doi ung ODA nganh NN (BKH)_05-12  KH trung han 2016-2020 - Liem Thinh edited 2" xfId="4989"/>
    <cellStyle name="T_Van Ban 2008_BC nhu cau von doi ung ODA nganh NN (BKH)_05-12  KH trung han 2016-2020 - Liem Thinh edited 2 2" xfId="21947"/>
    <cellStyle name="T_Van Ban 2008_BC nhu cau von doi ung ODA nganh NN (BKH)_05-12  KH trung han 2016-2020 - Liem Thinh edited 3" xfId="5402"/>
    <cellStyle name="T_Van Ban 2008_BC nhu cau von doi ung ODA nganh NN (BKH)_05-12  KH trung han 2016-2020 - Liem Thinh edited 3 2" xfId="22219"/>
    <cellStyle name="T_Van Ban 2008_BC nhu cau von doi ung ODA nganh NN (BKH)_05-12  KH trung han 2016-2020 - Liem Thinh edited 4" xfId="21350"/>
    <cellStyle name="T_Van Ban 2008_BC nhu cau von doi ung ODA nganh NN (BKH)_Copy of 05-12  KH trung han 2016-2020 - Liem Thinh edited (1)" xfId="4024"/>
    <cellStyle name="T_Van Ban 2008_BC nhu cau von doi ung ODA nganh NN (BKH)_Copy of 05-12  KH trung han 2016-2020 - Liem Thinh edited (1) 2" xfId="4990"/>
    <cellStyle name="T_Van Ban 2008_BC nhu cau von doi ung ODA nganh NN (BKH)_Copy of 05-12  KH trung han 2016-2020 - Liem Thinh edited (1) 2 2" xfId="21948"/>
    <cellStyle name="T_Van Ban 2008_BC nhu cau von doi ung ODA nganh NN (BKH)_Copy of 05-12  KH trung han 2016-2020 - Liem Thinh edited (1) 3" xfId="5403"/>
    <cellStyle name="T_Van Ban 2008_BC nhu cau von doi ung ODA nganh NN (BKH)_Copy of 05-12  KH trung han 2016-2020 - Liem Thinh edited (1) 3 2" xfId="22220"/>
    <cellStyle name="T_Van Ban 2008_BC nhu cau von doi ung ODA nganh NN (BKH)_Copy of 05-12  KH trung han 2016-2020 - Liem Thinh edited (1) 4" xfId="21351"/>
    <cellStyle name="T_Van Ban 2008_BC Tai co cau (bieu TH)" xfId="4025"/>
    <cellStyle name="T_Van Ban 2008_BC Tai co cau (bieu TH) 2" xfId="4991"/>
    <cellStyle name="T_Van Ban 2008_BC Tai co cau (bieu TH) 2 2" xfId="21949"/>
    <cellStyle name="T_Van Ban 2008_BC Tai co cau (bieu TH) 3" xfId="5404"/>
    <cellStyle name="T_Van Ban 2008_BC Tai co cau (bieu TH) 3 2" xfId="22221"/>
    <cellStyle name="T_Van Ban 2008_BC Tai co cau (bieu TH) 4" xfId="21352"/>
    <cellStyle name="T_Van Ban 2008_BC Tai co cau (bieu TH)_05-12  KH trung han 2016-2020 - Liem Thinh edited" xfId="4026"/>
    <cellStyle name="T_Van Ban 2008_BC Tai co cau (bieu TH)_05-12  KH trung han 2016-2020 - Liem Thinh edited 2" xfId="4992"/>
    <cellStyle name="T_Van Ban 2008_BC Tai co cau (bieu TH)_05-12  KH trung han 2016-2020 - Liem Thinh edited 2 2" xfId="21950"/>
    <cellStyle name="T_Van Ban 2008_BC Tai co cau (bieu TH)_05-12  KH trung han 2016-2020 - Liem Thinh edited 3" xfId="5405"/>
    <cellStyle name="T_Van Ban 2008_BC Tai co cau (bieu TH)_05-12  KH trung han 2016-2020 - Liem Thinh edited 3 2" xfId="22222"/>
    <cellStyle name="T_Van Ban 2008_BC Tai co cau (bieu TH)_05-12  KH trung han 2016-2020 - Liem Thinh edited 4" xfId="21353"/>
    <cellStyle name="T_Van Ban 2008_BC Tai co cau (bieu TH)_Copy of 05-12  KH trung han 2016-2020 - Liem Thinh edited (1)" xfId="4027"/>
    <cellStyle name="T_Van Ban 2008_BC Tai co cau (bieu TH)_Copy of 05-12  KH trung han 2016-2020 - Liem Thinh edited (1) 2" xfId="4993"/>
    <cellStyle name="T_Van Ban 2008_BC Tai co cau (bieu TH)_Copy of 05-12  KH trung han 2016-2020 - Liem Thinh edited (1) 2 2" xfId="21951"/>
    <cellStyle name="T_Van Ban 2008_BC Tai co cau (bieu TH)_Copy of 05-12  KH trung han 2016-2020 - Liem Thinh edited (1) 3" xfId="5406"/>
    <cellStyle name="T_Van Ban 2008_BC Tai co cau (bieu TH)_Copy of 05-12  KH trung han 2016-2020 - Liem Thinh edited (1) 3 2" xfId="22223"/>
    <cellStyle name="T_Van Ban 2008_BC Tai co cau (bieu TH)_Copy of 05-12  KH trung han 2016-2020 - Liem Thinh edited (1) 4" xfId="21354"/>
    <cellStyle name="T_Van Ban 2008_DK 2014-2015 final" xfId="4028"/>
    <cellStyle name="T_Van Ban 2008_DK 2014-2015 final 2" xfId="4994"/>
    <cellStyle name="T_Van Ban 2008_DK 2014-2015 final 2 2" xfId="21952"/>
    <cellStyle name="T_Van Ban 2008_DK 2014-2015 final 3" xfId="5407"/>
    <cellStyle name="T_Van Ban 2008_DK 2014-2015 final 3 2" xfId="22224"/>
    <cellStyle name="T_Van Ban 2008_DK 2014-2015 final 4" xfId="21355"/>
    <cellStyle name="T_Van Ban 2008_DK 2014-2015 final_05-12  KH trung han 2016-2020 - Liem Thinh edited" xfId="4029"/>
    <cellStyle name="T_Van Ban 2008_DK 2014-2015 final_05-12  KH trung han 2016-2020 - Liem Thinh edited 2" xfId="4995"/>
    <cellStyle name="T_Van Ban 2008_DK 2014-2015 final_05-12  KH trung han 2016-2020 - Liem Thinh edited 2 2" xfId="21953"/>
    <cellStyle name="T_Van Ban 2008_DK 2014-2015 final_05-12  KH trung han 2016-2020 - Liem Thinh edited 3" xfId="5408"/>
    <cellStyle name="T_Van Ban 2008_DK 2014-2015 final_05-12  KH trung han 2016-2020 - Liem Thinh edited 3 2" xfId="22225"/>
    <cellStyle name="T_Van Ban 2008_DK 2014-2015 final_05-12  KH trung han 2016-2020 - Liem Thinh edited 4" xfId="21356"/>
    <cellStyle name="T_Van Ban 2008_DK 2014-2015 final_Copy of 05-12  KH trung han 2016-2020 - Liem Thinh edited (1)" xfId="4030"/>
    <cellStyle name="T_Van Ban 2008_DK 2014-2015 final_Copy of 05-12  KH trung han 2016-2020 - Liem Thinh edited (1) 2" xfId="4996"/>
    <cellStyle name="T_Van Ban 2008_DK 2014-2015 final_Copy of 05-12  KH trung han 2016-2020 - Liem Thinh edited (1) 2 2" xfId="21954"/>
    <cellStyle name="T_Van Ban 2008_DK 2014-2015 final_Copy of 05-12  KH trung han 2016-2020 - Liem Thinh edited (1) 3" xfId="5409"/>
    <cellStyle name="T_Van Ban 2008_DK 2014-2015 final_Copy of 05-12  KH trung han 2016-2020 - Liem Thinh edited (1) 3 2" xfId="22226"/>
    <cellStyle name="T_Van Ban 2008_DK 2014-2015 final_Copy of 05-12  KH trung han 2016-2020 - Liem Thinh edited (1) 4" xfId="21357"/>
    <cellStyle name="T_Van Ban 2008_DK 2014-2015 new" xfId="4031"/>
    <cellStyle name="T_Van Ban 2008_DK 2014-2015 new 2" xfId="4997"/>
    <cellStyle name="T_Van Ban 2008_DK 2014-2015 new 2 2" xfId="21955"/>
    <cellStyle name="T_Van Ban 2008_DK 2014-2015 new 3" xfId="5410"/>
    <cellStyle name="T_Van Ban 2008_DK 2014-2015 new 3 2" xfId="22227"/>
    <cellStyle name="T_Van Ban 2008_DK 2014-2015 new 4" xfId="21358"/>
    <cellStyle name="T_Van Ban 2008_DK 2014-2015 new_05-12  KH trung han 2016-2020 - Liem Thinh edited" xfId="4032"/>
    <cellStyle name="T_Van Ban 2008_DK 2014-2015 new_05-12  KH trung han 2016-2020 - Liem Thinh edited 2" xfId="4998"/>
    <cellStyle name="T_Van Ban 2008_DK 2014-2015 new_05-12  KH trung han 2016-2020 - Liem Thinh edited 2 2" xfId="21956"/>
    <cellStyle name="T_Van Ban 2008_DK 2014-2015 new_05-12  KH trung han 2016-2020 - Liem Thinh edited 3" xfId="5411"/>
    <cellStyle name="T_Van Ban 2008_DK 2014-2015 new_05-12  KH trung han 2016-2020 - Liem Thinh edited 3 2" xfId="22228"/>
    <cellStyle name="T_Van Ban 2008_DK 2014-2015 new_05-12  KH trung han 2016-2020 - Liem Thinh edited 4" xfId="21359"/>
    <cellStyle name="T_Van Ban 2008_DK 2014-2015 new_Copy of 05-12  KH trung han 2016-2020 - Liem Thinh edited (1)" xfId="4033"/>
    <cellStyle name="T_Van Ban 2008_DK 2014-2015 new_Copy of 05-12  KH trung han 2016-2020 - Liem Thinh edited (1) 2" xfId="4999"/>
    <cellStyle name="T_Van Ban 2008_DK 2014-2015 new_Copy of 05-12  KH trung han 2016-2020 - Liem Thinh edited (1) 2 2" xfId="21957"/>
    <cellStyle name="T_Van Ban 2008_DK 2014-2015 new_Copy of 05-12  KH trung han 2016-2020 - Liem Thinh edited (1) 3" xfId="5412"/>
    <cellStyle name="T_Van Ban 2008_DK 2014-2015 new_Copy of 05-12  KH trung han 2016-2020 - Liem Thinh edited (1) 3 2" xfId="22229"/>
    <cellStyle name="T_Van Ban 2008_DK 2014-2015 new_Copy of 05-12  KH trung han 2016-2020 - Liem Thinh edited (1) 4" xfId="21360"/>
    <cellStyle name="T_Van Ban 2008_DK KH CBDT 2014 11-11-2013" xfId="4034"/>
    <cellStyle name="T_Van Ban 2008_DK KH CBDT 2014 11-11-2013 2" xfId="5000"/>
    <cellStyle name="T_Van Ban 2008_DK KH CBDT 2014 11-11-2013 2 2" xfId="21958"/>
    <cellStyle name="T_Van Ban 2008_DK KH CBDT 2014 11-11-2013 3" xfId="5413"/>
    <cellStyle name="T_Van Ban 2008_DK KH CBDT 2014 11-11-2013 3 2" xfId="22230"/>
    <cellStyle name="T_Van Ban 2008_DK KH CBDT 2014 11-11-2013 4" xfId="21361"/>
    <cellStyle name="T_Van Ban 2008_DK KH CBDT 2014 11-11-2013(1)" xfId="4035"/>
    <cellStyle name="T_Van Ban 2008_DK KH CBDT 2014 11-11-2013(1) 2" xfId="5001"/>
    <cellStyle name="T_Van Ban 2008_DK KH CBDT 2014 11-11-2013(1) 2 2" xfId="21959"/>
    <cellStyle name="T_Van Ban 2008_DK KH CBDT 2014 11-11-2013(1) 3" xfId="5414"/>
    <cellStyle name="T_Van Ban 2008_DK KH CBDT 2014 11-11-2013(1) 3 2" xfId="22231"/>
    <cellStyle name="T_Van Ban 2008_DK KH CBDT 2014 11-11-2013(1) 4" xfId="21362"/>
    <cellStyle name="T_Van Ban 2008_DK KH CBDT 2014 11-11-2013(1)_05-12  KH trung han 2016-2020 - Liem Thinh edited" xfId="4036"/>
    <cellStyle name="T_Van Ban 2008_DK KH CBDT 2014 11-11-2013(1)_05-12  KH trung han 2016-2020 - Liem Thinh edited 2" xfId="5002"/>
    <cellStyle name="T_Van Ban 2008_DK KH CBDT 2014 11-11-2013(1)_05-12  KH trung han 2016-2020 - Liem Thinh edited 2 2" xfId="21960"/>
    <cellStyle name="T_Van Ban 2008_DK KH CBDT 2014 11-11-2013(1)_05-12  KH trung han 2016-2020 - Liem Thinh edited 3" xfId="5415"/>
    <cellStyle name="T_Van Ban 2008_DK KH CBDT 2014 11-11-2013(1)_05-12  KH trung han 2016-2020 - Liem Thinh edited 3 2" xfId="22232"/>
    <cellStyle name="T_Van Ban 2008_DK KH CBDT 2014 11-11-2013(1)_05-12  KH trung han 2016-2020 - Liem Thinh edited 4" xfId="21363"/>
    <cellStyle name="T_Van Ban 2008_DK KH CBDT 2014 11-11-2013(1)_Copy of 05-12  KH trung han 2016-2020 - Liem Thinh edited (1)" xfId="4037"/>
    <cellStyle name="T_Van Ban 2008_DK KH CBDT 2014 11-11-2013(1)_Copy of 05-12  KH trung han 2016-2020 - Liem Thinh edited (1) 2" xfId="5003"/>
    <cellStyle name="T_Van Ban 2008_DK KH CBDT 2014 11-11-2013(1)_Copy of 05-12  KH trung han 2016-2020 - Liem Thinh edited (1) 2 2" xfId="21961"/>
    <cellStyle name="T_Van Ban 2008_DK KH CBDT 2014 11-11-2013(1)_Copy of 05-12  KH trung han 2016-2020 - Liem Thinh edited (1) 3" xfId="5416"/>
    <cellStyle name="T_Van Ban 2008_DK KH CBDT 2014 11-11-2013(1)_Copy of 05-12  KH trung han 2016-2020 - Liem Thinh edited (1) 3 2" xfId="22233"/>
    <cellStyle name="T_Van Ban 2008_DK KH CBDT 2014 11-11-2013(1)_Copy of 05-12  KH trung han 2016-2020 - Liem Thinh edited (1) 4" xfId="21364"/>
    <cellStyle name="T_Van Ban 2008_DK KH CBDT 2014 11-11-2013_05-12  KH trung han 2016-2020 - Liem Thinh edited" xfId="4038"/>
    <cellStyle name="T_Van Ban 2008_DK KH CBDT 2014 11-11-2013_05-12  KH trung han 2016-2020 - Liem Thinh edited 2" xfId="5004"/>
    <cellStyle name="T_Van Ban 2008_DK KH CBDT 2014 11-11-2013_05-12  KH trung han 2016-2020 - Liem Thinh edited 2 2" xfId="21962"/>
    <cellStyle name="T_Van Ban 2008_DK KH CBDT 2014 11-11-2013_05-12  KH trung han 2016-2020 - Liem Thinh edited 3" xfId="5417"/>
    <cellStyle name="T_Van Ban 2008_DK KH CBDT 2014 11-11-2013_05-12  KH trung han 2016-2020 - Liem Thinh edited 3 2" xfId="22234"/>
    <cellStyle name="T_Van Ban 2008_DK KH CBDT 2014 11-11-2013_05-12  KH trung han 2016-2020 - Liem Thinh edited 4" xfId="21365"/>
    <cellStyle name="T_Van Ban 2008_DK KH CBDT 2014 11-11-2013_Copy of 05-12  KH trung han 2016-2020 - Liem Thinh edited (1)" xfId="4039"/>
    <cellStyle name="T_Van Ban 2008_DK KH CBDT 2014 11-11-2013_Copy of 05-12  KH trung han 2016-2020 - Liem Thinh edited (1) 2" xfId="5005"/>
    <cellStyle name="T_Van Ban 2008_DK KH CBDT 2014 11-11-2013_Copy of 05-12  KH trung han 2016-2020 - Liem Thinh edited (1) 2 2" xfId="21963"/>
    <cellStyle name="T_Van Ban 2008_DK KH CBDT 2014 11-11-2013_Copy of 05-12  KH trung han 2016-2020 - Liem Thinh edited (1) 3" xfId="5418"/>
    <cellStyle name="T_Van Ban 2008_DK KH CBDT 2014 11-11-2013_Copy of 05-12  KH trung han 2016-2020 - Liem Thinh edited (1) 3 2" xfId="22235"/>
    <cellStyle name="T_Van Ban 2008_DK KH CBDT 2014 11-11-2013_Copy of 05-12  KH trung han 2016-2020 - Liem Thinh edited (1) 4" xfId="21366"/>
    <cellStyle name="T_XDCB thang 12.2010" xfId="4040"/>
    <cellStyle name="T_XDCB thang 12.2010 2" xfId="4041"/>
    <cellStyle name="T_XDCB thang 12.2010 2 2" xfId="5006"/>
    <cellStyle name="T_XDCB thang 12.2010 2 2 2" xfId="21964"/>
    <cellStyle name="T_XDCB thang 12.2010 2 3" xfId="5420"/>
    <cellStyle name="T_XDCB thang 12.2010 2 3 2" xfId="22237"/>
    <cellStyle name="T_XDCB thang 12.2010 2 4" xfId="21368"/>
    <cellStyle name="T_XDCB thang 12.2010 3" xfId="5007"/>
    <cellStyle name="T_XDCB thang 12.2010 3 2" xfId="21965"/>
    <cellStyle name="T_XDCB thang 12.2010 4" xfId="5419"/>
    <cellStyle name="T_XDCB thang 12.2010 4 2" xfId="22236"/>
    <cellStyle name="T_XDCB thang 12.2010 5" xfId="21367"/>
    <cellStyle name="T_XDCB thang 12.2010_!1 1 bao cao giao KH ve HTCMT vung TNB   12-12-2011" xfId="4042"/>
    <cellStyle name="T_XDCB thang 12.2010_!1 1 bao cao giao KH ve HTCMT vung TNB   12-12-2011 2" xfId="4043"/>
    <cellStyle name="T_XDCB thang 12.2010_!1 1 bao cao giao KH ve HTCMT vung TNB   12-12-2011 2 2" xfId="5008"/>
    <cellStyle name="T_XDCB thang 12.2010_!1 1 bao cao giao KH ve HTCMT vung TNB   12-12-2011 2 2 2" xfId="21966"/>
    <cellStyle name="T_XDCB thang 12.2010_!1 1 bao cao giao KH ve HTCMT vung TNB   12-12-2011 2 3" xfId="5422"/>
    <cellStyle name="T_XDCB thang 12.2010_!1 1 bao cao giao KH ve HTCMT vung TNB   12-12-2011 2 3 2" xfId="22239"/>
    <cellStyle name="T_XDCB thang 12.2010_!1 1 bao cao giao KH ve HTCMT vung TNB   12-12-2011 2 4" xfId="21370"/>
    <cellStyle name="T_XDCB thang 12.2010_!1 1 bao cao giao KH ve HTCMT vung TNB   12-12-2011 3" xfId="5009"/>
    <cellStyle name="T_XDCB thang 12.2010_!1 1 bao cao giao KH ve HTCMT vung TNB   12-12-2011 3 2" xfId="21967"/>
    <cellStyle name="T_XDCB thang 12.2010_!1 1 bao cao giao KH ve HTCMT vung TNB   12-12-2011 4" xfId="5421"/>
    <cellStyle name="T_XDCB thang 12.2010_!1 1 bao cao giao KH ve HTCMT vung TNB   12-12-2011 4 2" xfId="22238"/>
    <cellStyle name="T_XDCB thang 12.2010_!1 1 bao cao giao KH ve HTCMT vung TNB   12-12-2011 5" xfId="21369"/>
    <cellStyle name="T_XDCB thang 12.2010_KH TPCP vung TNB (03-1-2012)" xfId="4044"/>
    <cellStyle name="T_XDCB thang 12.2010_KH TPCP vung TNB (03-1-2012) 2" xfId="4045"/>
    <cellStyle name="T_XDCB thang 12.2010_KH TPCP vung TNB (03-1-2012) 2 2" xfId="5010"/>
    <cellStyle name="T_XDCB thang 12.2010_KH TPCP vung TNB (03-1-2012) 2 2 2" xfId="21968"/>
    <cellStyle name="T_XDCB thang 12.2010_KH TPCP vung TNB (03-1-2012) 2 3" xfId="5424"/>
    <cellStyle name="T_XDCB thang 12.2010_KH TPCP vung TNB (03-1-2012) 2 3 2" xfId="22241"/>
    <cellStyle name="T_XDCB thang 12.2010_KH TPCP vung TNB (03-1-2012) 2 4" xfId="21372"/>
    <cellStyle name="T_XDCB thang 12.2010_KH TPCP vung TNB (03-1-2012) 3" xfId="5011"/>
    <cellStyle name="T_XDCB thang 12.2010_KH TPCP vung TNB (03-1-2012) 3 2" xfId="21969"/>
    <cellStyle name="T_XDCB thang 12.2010_KH TPCP vung TNB (03-1-2012) 4" xfId="5423"/>
    <cellStyle name="T_XDCB thang 12.2010_KH TPCP vung TNB (03-1-2012) 4 2" xfId="22240"/>
    <cellStyle name="T_XDCB thang 12.2010_KH TPCP vung TNB (03-1-2012) 5" xfId="21371"/>
    <cellStyle name="T_ÿÿÿÿÿ" xfId="4046"/>
    <cellStyle name="T_ÿÿÿÿÿ 2" xfId="4047"/>
    <cellStyle name="T_ÿÿÿÿÿ 2 2" xfId="5012"/>
    <cellStyle name="T_ÿÿÿÿÿ 2 2 2" xfId="21970"/>
    <cellStyle name="T_ÿÿÿÿÿ 2 3" xfId="5426"/>
    <cellStyle name="T_ÿÿÿÿÿ 2 3 2" xfId="22243"/>
    <cellStyle name="T_ÿÿÿÿÿ 2 4" xfId="21374"/>
    <cellStyle name="T_ÿÿÿÿÿ 3" xfId="5013"/>
    <cellStyle name="T_ÿÿÿÿÿ 3 2" xfId="21971"/>
    <cellStyle name="T_ÿÿÿÿÿ 4" xfId="5425"/>
    <cellStyle name="T_ÿÿÿÿÿ 4 2" xfId="22242"/>
    <cellStyle name="T_ÿÿÿÿÿ 5" xfId="21373"/>
    <cellStyle name="T_ÿÿÿÿÿ_!1 1 bao cao giao KH ve HTCMT vung TNB   12-12-2011" xfId="4048"/>
    <cellStyle name="T_ÿÿÿÿÿ_!1 1 bao cao giao KH ve HTCMT vung TNB   12-12-2011 2" xfId="4049"/>
    <cellStyle name="T_ÿÿÿÿÿ_!1 1 bao cao giao KH ve HTCMT vung TNB   12-12-2011 2 2" xfId="5014"/>
    <cellStyle name="T_ÿÿÿÿÿ_!1 1 bao cao giao KH ve HTCMT vung TNB   12-12-2011 2 2 2" xfId="21972"/>
    <cellStyle name="T_ÿÿÿÿÿ_!1 1 bao cao giao KH ve HTCMT vung TNB   12-12-2011 2 3" xfId="5428"/>
    <cellStyle name="T_ÿÿÿÿÿ_!1 1 bao cao giao KH ve HTCMT vung TNB   12-12-2011 2 3 2" xfId="22245"/>
    <cellStyle name="T_ÿÿÿÿÿ_!1 1 bao cao giao KH ve HTCMT vung TNB   12-12-2011 2 4" xfId="21376"/>
    <cellStyle name="T_ÿÿÿÿÿ_!1 1 bao cao giao KH ve HTCMT vung TNB   12-12-2011 3" xfId="5015"/>
    <cellStyle name="T_ÿÿÿÿÿ_!1 1 bao cao giao KH ve HTCMT vung TNB   12-12-2011 3 2" xfId="21973"/>
    <cellStyle name="T_ÿÿÿÿÿ_!1 1 bao cao giao KH ve HTCMT vung TNB   12-12-2011 4" xfId="5427"/>
    <cellStyle name="T_ÿÿÿÿÿ_!1 1 bao cao giao KH ve HTCMT vung TNB   12-12-2011 4 2" xfId="22244"/>
    <cellStyle name="T_ÿÿÿÿÿ_!1 1 bao cao giao KH ve HTCMT vung TNB   12-12-2011 5" xfId="21375"/>
    <cellStyle name="T_ÿÿÿÿÿ_Bieu mau cong trinh khoi cong moi 3-4" xfId="4050"/>
    <cellStyle name="T_ÿÿÿÿÿ_Bieu mau cong trinh khoi cong moi 3-4 2" xfId="4051"/>
    <cellStyle name="T_ÿÿÿÿÿ_Bieu mau cong trinh khoi cong moi 3-4 2 2" xfId="5016"/>
    <cellStyle name="T_ÿÿÿÿÿ_Bieu mau cong trinh khoi cong moi 3-4 2 2 2" xfId="21974"/>
    <cellStyle name="T_ÿÿÿÿÿ_Bieu mau cong trinh khoi cong moi 3-4 2 3" xfId="5430"/>
    <cellStyle name="T_ÿÿÿÿÿ_Bieu mau cong trinh khoi cong moi 3-4 2 3 2" xfId="22247"/>
    <cellStyle name="T_ÿÿÿÿÿ_Bieu mau cong trinh khoi cong moi 3-4 2 4" xfId="21378"/>
    <cellStyle name="T_ÿÿÿÿÿ_Bieu mau cong trinh khoi cong moi 3-4 3" xfId="5017"/>
    <cellStyle name="T_ÿÿÿÿÿ_Bieu mau cong trinh khoi cong moi 3-4 3 2" xfId="21975"/>
    <cellStyle name="T_ÿÿÿÿÿ_Bieu mau cong trinh khoi cong moi 3-4 4" xfId="5429"/>
    <cellStyle name="T_ÿÿÿÿÿ_Bieu mau cong trinh khoi cong moi 3-4 4 2" xfId="22246"/>
    <cellStyle name="T_ÿÿÿÿÿ_Bieu mau cong trinh khoi cong moi 3-4 5" xfId="21377"/>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1 1 bao cao giao KH ve HTCMT vung TNB   12-12-2011 2 2" xfId="5018"/>
    <cellStyle name="T_ÿÿÿÿÿ_Bieu mau cong trinh khoi cong moi 3-4_!1 1 bao cao giao KH ve HTCMT vung TNB   12-12-2011 2 2 2" xfId="21976"/>
    <cellStyle name="T_ÿÿÿÿÿ_Bieu mau cong trinh khoi cong moi 3-4_!1 1 bao cao giao KH ve HTCMT vung TNB   12-12-2011 2 3" xfId="5432"/>
    <cellStyle name="T_ÿÿÿÿÿ_Bieu mau cong trinh khoi cong moi 3-4_!1 1 bao cao giao KH ve HTCMT vung TNB   12-12-2011 2 3 2" xfId="22249"/>
    <cellStyle name="T_ÿÿÿÿÿ_Bieu mau cong trinh khoi cong moi 3-4_!1 1 bao cao giao KH ve HTCMT vung TNB   12-12-2011 2 4" xfId="21380"/>
    <cellStyle name="T_ÿÿÿÿÿ_Bieu mau cong trinh khoi cong moi 3-4_!1 1 bao cao giao KH ve HTCMT vung TNB   12-12-2011 3" xfId="5019"/>
    <cellStyle name="T_ÿÿÿÿÿ_Bieu mau cong trinh khoi cong moi 3-4_!1 1 bao cao giao KH ve HTCMT vung TNB   12-12-2011 3 2" xfId="21977"/>
    <cellStyle name="T_ÿÿÿÿÿ_Bieu mau cong trinh khoi cong moi 3-4_!1 1 bao cao giao KH ve HTCMT vung TNB   12-12-2011 4" xfId="5431"/>
    <cellStyle name="T_ÿÿÿÿÿ_Bieu mau cong trinh khoi cong moi 3-4_!1 1 bao cao giao KH ve HTCMT vung TNB   12-12-2011 4 2" xfId="22248"/>
    <cellStyle name="T_ÿÿÿÿÿ_Bieu mau cong trinh khoi cong moi 3-4_!1 1 bao cao giao KH ve HTCMT vung TNB   12-12-2011 5" xfId="21379"/>
    <cellStyle name="T_ÿÿÿÿÿ_Bieu mau cong trinh khoi cong moi 3-4_KH TPCP vung TNB (03-1-2012)" xfId="4054"/>
    <cellStyle name="T_ÿÿÿÿÿ_Bieu mau cong trinh khoi cong moi 3-4_KH TPCP vung TNB (03-1-2012) 2" xfId="4055"/>
    <cellStyle name="T_ÿÿÿÿÿ_Bieu mau cong trinh khoi cong moi 3-4_KH TPCP vung TNB (03-1-2012) 2 2" xfId="5020"/>
    <cellStyle name="T_ÿÿÿÿÿ_Bieu mau cong trinh khoi cong moi 3-4_KH TPCP vung TNB (03-1-2012) 2 2 2" xfId="21978"/>
    <cellStyle name="T_ÿÿÿÿÿ_Bieu mau cong trinh khoi cong moi 3-4_KH TPCP vung TNB (03-1-2012) 2 3" xfId="5434"/>
    <cellStyle name="T_ÿÿÿÿÿ_Bieu mau cong trinh khoi cong moi 3-4_KH TPCP vung TNB (03-1-2012) 2 3 2" xfId="22251"/>
    <cellStyle name="T_ÿÿÿÿÿ_Bieu mau cong trinh khoi cong moi 3-4_KH TPCP vung TNB (03-1-2012) 2 4" xfId="21382"/>
    <cellStyle name="T_ÿÿÿÿÿ_Bieu mau cong trinh khoi cong moi 3-4_KH TPCP vung TNB (03-1-2012) 3" xfId="5021"/>
    <cellStyle name="T_ÿÿÿÿÿ_Bieu mau cong trinh khoi cong moi 3-4_KH TPCP vung TNB (03-1-2012) 3 2" xfId="21979"/>
    <cellStyle name="T_ÿÿÿÿÿ_Bieu mau cong trinh khoi cong moi 3-4_KH TPCP vung TNB (03-1-2012) 4" xfId="5433"/>
    <cellStyle name="T_ÿÿÿÿÿ_Bieu mau cong trinh khoi cong moi 3-4_KH TPCP vung TNB (03-1-2012) 4 2" xfId="22250"/>
    <cellStyle name="T_ÿÿÿÿÿ_Bieu mau cong trinh khoi cong moi 3-4_KH TPCP vung TNB (03-1-2012) 5" xfId="21381"/>
    <cellStyle name="T_ÿÿÿÿÿ_Bieu3ODA" xfId="4056"/>
    <cellStyle name="T_ÿÿÿÿÿ_Bieu3ODA 2" xfId="4057"/>
    <cellStyle name="T_ÿÿÿÿÿ_Bieu3ODA 2 2" xfId="5022"/>
    <cellStyle name="T_ÿÿÿÿÿ_Bieu3ODA 2 2 2" xfId="21980"/>
    <cellStyle name="T_ÿÿÿÿÿ_Bieu3ODA 2 3" xfId="5436"/>
    <cellStyle name="T_ÿÿÿÿÿ_Bieu3ODA 2 3 2" xfId="22253"/>
    <cellStyle name="T_ÿÿÿÿÿ_Bieu3ODA 2 4" xfId="21384"/>
    <cellStyle name="T_ÿÿÿÿÿ_Bieu3ODA 3" xfId="5023"/>
    <cellStyle name="T_ÿÿÿÿÿ_Bieu3ODA 3 2" xfId="21981"/>
    <cellStyle name="T_ÿÿÿÿÿ_Bieu3ODA 4" xfId="5435"/>
    <cellStyle name="T_ÿÿÿÿÿ_Bieu3ODA 4 2" xfId="22252"/>
    <cellStyle name="T_ÿÿÿÿÿ_Bieu3ODA 5" xfId="21383"/>
    <cellStyle name="T_ÿÿÿÿÿ_Bieu3ODA_!1 1 bao cao giao KH ve HTCMT vung TNB   12-12-2011" xfId="4058"/>
    <cellStyle name="T_ÿÿÿÿÿ_Bieu3ODA_!1 1 bao cao giao KH ve HTCMT vung TNB   12-12-2011 2" xfId="4059"/>
    <cellStyle name="T_ÿÿÿÿÿ_Bieu3ODA_!1 1 bao cao giao KH ve HTCMT vung TNB   12-12-2011 2 2" xfId="5024"/>
    <cellStyle name="T_ÿÿÿÿÿ_Bieu3ODA_!1 1 bao cao giao KH ve HTCMT vung TNB   12-12-2011 2 2 2" xfId="21982"/>
    <cellStyle name="T_ÿÿÿÿÿ_Bieu3ODA_!1 1 bao cao giao KH ve HTCMT vung TNB   12-12-2011 2 3" xfId="5438"/>
    <cellStyle name="T_ÿÿÿÿÿ_Bieu3ODA_!1 1 bao cao giao KH ve HTCMT vung TNB   12-12-2011 2 3 2" xfId="22255"/>
    <cellStyle name="T_ÿÿÿÿÿ_Bieu3ODA_!1 1 bao cao giao KH ve HTCMT vung TNB   12-12-2011 2 4" xfId="21386"/>
    <cellStyle name="T_ÿÿÿÿÿ_Bieu3ODA_!1 1 bao cao giao KH ve HTCMT vung TNB   12-12-2011 3" xfId="5025"/>
    <cellStyle name="T_ÿÿÿÿÿ_Bieu3ODA_!1 1 bao cao giao KH ve HTCMT vung TNB   12-12-2011 3 2" xfId="21983"/>
    <cellStyle name="T_ÿÿÿÿÿ_Bieu3ODA_!1 1 bao cao giao KH ve HTCMT vung TNB   12-12-2011 4" xfId="5437"/>
    <cellStyle name="T_ÿÿÿÿÿ_Bieu3ODA_!1 1 bao cao giao KH ve HTCMT vung TNB   12-12-2011 4 2" xfId="22254"/>
    <cellStyle name="T_ÿÿÿÿÿ_Bieu3ODA_!1 1 bao cao giao KH ve HTCMT vung TNB   12-12-2011 5" xfId="21385"/>
    <cellStyle name="T_ÿÿÿÿÿ_Bieu3ODA_KH TPCP vung TNB (03-1-2012)" xfId="4060"/>
    <cellStyle name="T_ÿÿÿÿÿ_Bieu3ODA_KH TPCP vung TNB (03-1-2012) 2" xfId="4061"/>
    <cellStyle name="T_ÿÿÿÿÿ_Bieu3ODA_KH TPCP vung TNB (03-1-2012) 2 2" xfId="5026"/>
    <cellStyle name="T_ÿÿÿÿÿ_Bieu3ODA_KH TPCP vung TNB (03-1-2012) 2 2 2" xfId="21984"/>
    <cellStyle name="T_ÿÿÿÿÿ_Bieu3ODA_KH TPCP vung TNB (03-1-2012) 2 3" xfId="5440"/>
    <cellStyle name="T_ÿÿÿÿÿ_Bieu3ODA_KH TPCP vung TNB (03-1-2012) 2 3 2" xfId="22257"/>
    <cellStyle name="T_ÿÿÿÿÿ_Bieu3ODA_KH TPCP vung TNB (03-1-2012) 2 4" xfId="21388"/>
    <cellStyle name="T_ÿÿÿÿÿ_Bieu3ODA_KH TPCP vung TNB (03-1-2012) 3" xfId="5027"/>
    <cellStyle name="T_ÿÿÿÿÿ_Bieu3ODA_KH TPCP vung TNB (03-1-2012) 3 2" xfId="21985"/>
    <cellStyle name="T_ÿÿÿÿÿ_Bieu3ODA_KH TPCP vung TNB (03-1-2012) 4" xfId="5439"/>
    <cellStyle name="T_ÿÿÿÿÿ_Bieu3ODA_KH TPCP vung TNB (03-1-2012) 4 2" xfId="22256"/>
    <cellStyle name="T_ÿÿÿÿÿ_Bieu3ODA_KH TPCP vung TNB (03-1-2012) 5" xfId="21387"/>
    <cellStyle name="T_ÿÿÿÿÿ_Bieu4HTMT" xfId="4062"/>
    <cellStyle name="T_ÿÿÿÿÿ_Bieu4HTMT 2" xfId="4063"/>
    <cellStyle name="T_ÿÿÿÿÿ_Bieu4HTMT 2 2" xfId="5028"/>
    <cellStyle name="T_ÿÿÿÿÿ_Bieu4HTMT 2 2 2" xfId="21986"/>
    <cellStyle name="T_ÿÿÿÿÿ_Bieu4HTMT 2 3" xfId="5442"/>
    <cellStyle name="T_ÿÿÿÿÿ_Bieu4HTMT 2 3 2" xfId="22259"/>
    <cellStyle name="T_ÿÿÿÿÿ_Bieu4HTMT 2 4" xfId="21390"/>
    <cellStyle name="T_ÿÿÿÿÿ_Bieu4HTMT 3" xfId="5029"/>
    <cellStyle name="T_ÿÿÿÿÿ_Bieu4HTMT 3 2" xfId="21987"/>
    <cellStyle name="T_ÿÿÿÿÿ_Bieu4HTMT 4" xfId="5441"/>
    <cellStyle name="T_ÿÿÿÿÿ_Bieu4HTMT 4 2" xfId="22258"/>
    <cellStyle name="T_ÿÿÿÿÿ_Bieu4HTMT 5" xfId="21389"/>
    <cellStyle name="T_ÿÿÿÿÿ_Bieu4HTMT_!1 1 bao cao giao KH ve HTCMT vung TNB   12-12-2011" xfId="4064"/>
    <cellStyle name="T_ÿÿÿÿÿ_Bieu4HTMT_!1 1 bao cao giao KH ve HTCMT vung TNB   12-12-2011 2" xfId="4065"/>
    <cellStyle name="T_ÿÿÿÿÿ_Bieu4HTMT_!1 1 bao cao giao KH ve HTCMT vung TNB   12-12-2011 2 2" xfId="5030"/>
    <cellStyle name="T_ÿÿÿÿÿ_Bieu4HTMT_!1 1 bao cao giao KH ve HTCMT vung TNB   12-12-2011 2 2 2" xfId="21988"/>
    <cellStyle name="T_ÿÿÿÿÿ_Bieu4HTMT_!1 1 bao cao giao KH ve HTCMT vung TNB   12-12-2011 2 3" xfId="5444"/>
    <cellStyle name="T_ÿÿÿÿÿ_Bieu4HTMT_!1 1 bao cao giao KH ve HTCMT vung TNB   12-12-2011 2 3 2" xfId="22261"/>
    <cellStyle name="T_ÿÿÿÿÿ_Bieu4HTMT_!1 1 bao cao giao KH ve HTCMT vung TNB   12-12-2011 2 4" xfId="21392"/>
    <cellStyle name="T_ÿÿÿÿÿ_Bieu4HTMT_!1 1 bao cao giao KH ve HTCMT vung TNB   12-12-2011 3" xfId="5031"/>
    <cellStyle name="T_ÿÿÿÿÿ_Bieu4HTMT_!1 1 bao cao giao KH ve HTCMT vung TNB   12-12-2011 3 2" xfId="21989"/>
    <cellStyle name="T_ÿÿÿÿÿ_Bieu4HTMT_!1 1 bao cao giao KH ve HTCMT vung TNB   12-12-2011 4" xfId="5443"/>
    <cellStyle name="T_ÿÿÿÿÿ_Bieu4HTMT_!1 1 bao cao giao KH ve HTCMT vung TNB   12-12-2011 4 2" xfId="22260"/>
    <cellStyle name="T_ÿÿÿÿÿ_Bieu4HTMT_!1 1 bao cao giao KH ve HTCMT vung TNB   12-12-2011 5" xfId="21391"/>
    <cellStyle name="T_ÿÿÿÿÿ_Bieu4HTMT_KH TPCP vung TNB (03-1-2012)" xfId="4066"/>
    <cellStyle name="T_ÿÿÿÿÿ_Bieu4HTMT_KH TPCP vung TNB (03-1-2012) 2" xfId="4067"/>
    <cellStyle name="T_ÿÿÿÿÿ_Bieu4HTMT_KH TPCP vung TNB (03-1-2012) 2 2" xfId="5032"/>
    <cellStyle name="T_ÿÿÿÿÿ_Bieu4HTMT_KH TPCP vung TNB (03-1-2012) 2 2 2" xfId="21990"/>
    <cellStyle name="T_ÿÿÿÿÿ_Bieu4HTMT_KH TPCP vung TNB (03-1-2012) 2 3" xfId="5446"/>
    <cellStyle name="T_ÿÿÿÿÿ_Bieu4HTMT_KH TPCP vung TNB (03-1-2012) 2 3 2" xfId="22263"/>
    <cellStyle name="T_ÿÿÿÿÿ_Bieu4HTMT_KH TPCP vung TNB (03-1-2012) 2 4" xfId="21394"/>
    <cellStyle name="T_ÿÿÿÿÿ_Bieu4HTMT_KH TPCP vung TNB (03-1-2012) 3" xfId="5033"/>
    <cellStyle name="T_ÿÿÿÿÿ_Bieu4HTMT_KH TPCP vung TNB (03-1-2012) 3 2" xfId="21991"/>
    <cellStyle name="T_ÿÿÿÿÿ_Bieu4HTMT_KH TPCP vung TNB (03-1-2012) 4" xfId="5445"/>
    <cellStyle name="T_ÿÿÿÿÿ_Bieu4HTMT_KH TPCP vung TNB (03-1-2012) 4 2" xfId="22262"/>
    <cellStyle name="T_ÿÿÿÿÿ_Bieu4HTMT_KH TPCP vung TNB (03-1-2012) 5" xfId="21393"/>
    <cellStyle name="T_ÿÿÿÿÿ_KH TPCP vung TNB (03-1-2012)" xfId="4068"/>
    <cellStyle name="T_ÿÿÿÿÿ_KH TPCP vung TNB (03-1-2012) 2" xfId="4069"/>
    <cellStyle name="T_ÿÿÿÿÿ_KH TPCP vung TNB (03-1-2012) 2 2" xfId="5034"/>
    <cellStyle name="T_ÿÿÿÿÿ_KH TPCP vung TNB (03-1-2012) 2 2 2" xfId="21992"/>
    <cellStyle name="T_ÿÿÿÿÿ_KH TPCP vung TNB (03-1-2012) 2 3" xfId="5448"/>
    <cellStyle name="T_ÿÿÿÿÿ_KH TPCP vung TNB (03-1-2012) 2 3 2" xfId="22265"/>
    <cellStyle name="T_ÿÿÿÿÿ_KH TPCP vung TNB (03-1-2012) 2 4" xfId="21396"/>
    <cellStyle name="T_ÿÿÿÿÿ_KH TPCP vung TNB (03-1-2012) 3" xfId="5035"/>
    <cellStyle name="T_ÿÿÿÿÿ_KH TPCP vung TNB (03-1-2012) 3 2" xfId="21993"/>
    <cellStyle name="T_ÿÿÿÿÿ_KH TPCP vung TNB (03-1-2012) 4" xfId="5447"/>
    <cellStyle name="T_ÿÿÿÿÿ_KH TPCP vung TNB (03-1-2012) 4 2" xfId="22264"/>
    <cellStyle name="T_ÿÿÿÿÿ_KH TPCP vung TNB (03-1-2012) 5" xfId="21395"/>
    <cellStyle name="T_ÿÿÿÿÿ_kien giang 2" xfId="4070"/>
    <cellStyle name="T_ÿÿÿÿÿ_kien giang 2 2" xfId="4071"/>
    <cellStyle name="T_ÿÿÿÿÿ_kien giang 2 2 2" xfId="5036"/>
    <cellStyle name="T_ÿÿÿÿÿ_kien giang 2 2 2 2" xfId="21994"/>
    <cellStyle name="T_ÿÿÿÿÿ_kien giang 2 2 3" xfId="5450"/>
    <cellStyle name="T_ÿÿÿÿÿ_kien giang 2 2 3 2" xfId="22267"/>
    <cellStyle name="T_ÿÿÿÿÿ_kien giang 2 2 4" xfId="21398"/>
    <cellStyle name="T_ÿÿÿÿÿ_kien giang 2 3" xfId="5037"/>
    <cellStyle name="T_ÿÿÿÿÿ_kien giang 2 3 2" xfId="21995"/>
    <cellStyle name="T_ÿÿÿÿÿ_kien giang 2 4" xfId="5449"/>
    <cellStyle name="T_ÿÿÿÿÿ_kien giang 2 4 2" xfId="22266"/>
    <cellStyle name="T_ÿÿÿÿÿ_kien giang 2 5" xfId="21397"/>
    <cellStyle name="Text Indent A" xfId="4072"/>
    <cellStyle name="Text Indent A 2" xfId="5038"/>
    <cellStyle name="Text Indent A 3" xfId="5451"/>
    <cellStyle name="Text Indent A 3 2" xfId="22268"/>
    <cellStyle name="Text Indent B" xfId="4073"/>
    <cellStyle name="Text Indent B 10" xfId="4074"/>
    <cellStyle name="Text Indent B 10 2" xfId="5039"/>
    <cellStyle name="Text Indent B 10 3" xfId="5453"/>
    <cellStyle name="Text Indent B 10 3 2" xfId="22270"/>
    <cellStyle name="Text Indent B 11" xfId="4075"/>
    <cellStyle name="Text Indent B 11 2" xfId="5040"/>
    <cellStyle name="Text Indent B 11 3" xfId="5454"/>
    <cellStyle name="Text Indent B 11 3 2" xfId="22271"/>
    <cellStyle name="Text Indent B 12" xfId="4076"/>
    <cellStyle name="Text Indent B 12 2" xfId="5041"/>
    <cellStyle name="Text Indent B 12 3" xfId="5455"/>
    <cellStyle name="Text Indent B 12 3 2" xfId="22272"/>
    <cellStyle name="Text Indent B 13" xfId="4077"/>
    <cellStyle name="Text Indent B 13 2" xfId="5042"/>
    <cellStyle name="Text Indent B 13 3" xfId="5456"/>
    <cellStyle name="Text Indent B 13 3 2" xfId="22273"/>
    <cellStyle name="Text Indent B 14" xfId="4078"/>
    <cellStyle name="Text Indent B 14 2" xfId="5043"/>
    <cellStyle name="Text Indent B 14 3" xfId="5457"/>
    <cellStyle name="Text Indent B 14 3 2" xfId="22274"/>
    <cellStyle name="Text Indent B 15" xfId="4079"/>
    <cellStyle name="Text Indent B 15 2" xfId="5044"/>
    <cellStyle name="Text Indent B 15 3" xfId="5458"/>
    <cellStyle name="Text Indent B 15 3 2" xfId="22275"/>
    <cellStyle name="Text Indent B 16" xfId="4080"/>
    <cellStyle name="Text Indent B 16 2" xfId="5045"/>
    <cellStyle name="Text Indent B 16 3" xfId="5459"/>
    <cellStyle name="Text Indent B 16 3 2" xfId="22276"/>
    <cellStyle name="Text Indent B 17" xfId="5046"/>
    <cellStyle name="Text Indent B 18" xfId="5452"/>
    <cellStyle name="Text Indent B 18 2" xfId="22269"/>
    <cellStyle name="Text Indent B 2" xfId="4081"/>
    <cellStyle name="Text Indent B 2 2" xfId="5047"/>
    <cellStyle name="Text Indent B 2 3" xfId="5460"/>
    <cellStyle name="Text Indent B 2 3 2" xfId="22277"/>
    <cellStyle name="Text Indent B 3" xfId="4082"/>
    <cellStyle name="Text Indent B 3 2" xfId="5048"/>
    <cellStyle name="Text Indent B 3 3" xfId="5461"/>
    <cellStyle name="Text Indent B 3 3 2" xfId="22278"/>
    <cellStyle name="Text Indent B 4" xfId="4083"/>
    <cellStyle name="Text Indent B 4 2" xfId="5049"/>
    <cellStyle name="Text Indent B 4 3" xfId="5462"/>
    <cellStyle name="Text Indent B 4 3 2" xfId="22279"/>
    <cellStyle name="Text Indent B 5" xfId="4084"/>
    <cellStyle name="Text Indent B 5 2" xfId="5050"/>
    <cellStyle name="Text Indent B 5 3" xfId="5463"/>
    <cellStyle name="Text Indent B 5 3 2" xfId="22280"/>
    <cellStyle name="Text Indent B 6" xfId="4085"/>
    <cellStyle name="Text Indent B 6 2" xfId="5051"/>
    <cellStyle name="Text Indent B 6 3" xfId="5464"/>
    <cellStyle name="Text Indent B 6 3 2" xfId="22281"/>
    <cellStyle name="Text Indent B 7" xfId="4086"/>
    <cellStyle name="Text Indent B 7 2" xfId="5052"/>
    <cellStyle name="Text Indent B 7 3" xfId="5465"/>
    <cellStyle name="Text Indent B 7 3 2" xfId="22282"/>
    <cellStyle name="Text Indent B 8" xfId="4087"/>
    <cellStyle name="Text Indent B 8 2" xfId="5053"/>
    <cellStyle name="Text Indent B 8 3" xfId="5466"/>
    <cellStyle name="Text Indent B 8 3 2" xfId="22283"/>
    <cellStyle name="Text Indent B 9" xfId="4088"/>
    <cellStyle name="Text Indent B 9 2" xfId="5054"/>
    <cellStyle name="Text Indent B 9 3" xfId="5467"/>
    <cellStyle name="Text Indent B 9 3 2" xfId="22284"/>
    <cellStyle name="Text Indent C" xfId="4089"/>
    <cellStyle name="Text Indent C 10" xfId="4090"/>
    <cellStyle name="Text Indent C 10 2" xfId="5055"/>
    <cellStyle name="Text Indent C 10 3" xfId="5469"/>
    <cellStyle name="Text Indent C 10 3 2" xfId="22286"/>
    <cellStyle name="Text Indent C 11" xfId="4091"/>
    <cellStyle name="Text Indent C 11 2" xfId="5056"/>
    <cellStyle name="Text Indent C 11 3" xfId="5470"/>
    <cellStyle name="Text Indent C 11 3 2" xfId="22287"/>
    <cellStyle name="Text Indent C 12" xfId="4092"/>
    <cellStyle name="Text Indent C 12 2" xfId="5057"/>
    <cellStyle name="Text Indent C 12 3" xfId="5471"/>
    <cellStyle name="Text Indent C 12 3 2" xfId="22288"/>
    <cellStyle name="Text Indent C 13" xfId="4093"/>
    <cellStyle name="Text Indent C 13 2" xfId="5058"/>
    <cellStyle name="Text Indent C 13 3" xfId="5472"/>
    <cellStyle name="Text Indent C 13 3 2" xfId="22289"/>
    <cellStyle name="Text Indent C 14" xfId="4094"/>
    <cellStyle name="Text Indent C 14 2" xfId="5059"/>
    <cellStyle name="Text Indent C 14 3" xfId="5473"/>
    <cellStyle name="Text Indent C 14 3 2" xfId="22290"/>
    <cellStyle name="Text Indent C 15" xfId="4095"/>
    <cellStyle name="Text Indent C 15 2" xfId="5060"/>
    <cellStyle name="Text Indent C 15 3" xfId="5474"/>
    <cellStyle name="Text Indent C 15 3 2" xfId="22291"/>
    <cellStyle name="Text Indent C 16" xfId="4096"/>
    <cellStyle name="Text Indent C 16 2" xfId="5061"/>
    <cellStyle name="Text Indent C 16 3" xfId="5475"/>
    <cellStyle name="Text Indent C 16 3 2" xfId="22292"/>
    <cellStyle name="Text Indent C 17" xfId="5062"/>
    <cellStyle name="Text Indent C 18" xfId="5468"/>
    <cellStyle name="Text Indent C 18 2" xfId="22285"/>
    <cellStyle name="Text Indent C 2" xfId="4097"/>
    <cellStyle name="Text Indent C 2 2" xfId="5063"/>
    <cellStyle name="Text Indent C 2 3" xfId="5476"/>
    <cellStyle name="Text Indent C 2 3 2" xfId="22293"/>
    <cellStyle name="Text Indent C 3" xfId="4098"/>
    <cellStyle name="Text Indent C 3 2" xfId="5064"/>
    <cellStyle name="Text Indent C 3 3" xfId="5477"/>
    <cellStyle name="Text Indent C 3 3 2" xfId="22294"/>
    <cellStyle name="Text Indent C 4" xfId="4099"/>
    <cellStyle name="Text Indent C 4 2" xfId="5065"/>
    <cellStyle name="Text Indent C 4 3" xfId="5478"/>
    <cellStyle name="Text Indent C 4 3 2" xfId="22295"/>
    <cellStyle name="Text Indent C 5" xfId="4100"/>
    <cellStyle name="Text Indent C 5 2" xfId="5066"/>
    <cellStyle name="Text Indent C 5 3" xfId="5479"/>
    <cellStyle name="Text Indent C 5 3 2" xfId="22296"/>
    <cellStyle name="Text Indent C 6" xfId="4101"/>
    <cellStyle name="Text Indent C 6 2" xfId="5067"/>
    <cellStyle name="Text Indent C 6 3" xfId="5480"/>
    <cellStyle name="Text Indent C 6 3 2" xfId="22297"/>
    <cellStyle name="Text Indent C 7" xfId="4102"/>
    <cellStyle name="Text Indent C 7 2" xfId="5068"/>
    <cellStyle name="Text Indent C 7 3" xfId="5481"/>
    <cellStyle name="Text Indent C 7 3 2" xfId="22298"/>
    <cellStyle name="Text Indent C 8" xfId="4103"/>
    <cellStyle name="Text Indent C 8 2" xfId="5069"/>
    <cellStyle name="Text Indent C 8 3" xfId="5482"/>
    <cellStyle name="Text Indent C 8 3 2" xfId="22299"/>
    <cellStyle name="Text Indent C 9" xfId="4104"/>
    <cellStyle name="Text Indent C 9 2" xfId="5070"/>
    <cellStyle name="Text Indent C 9 3" xfId="5483"/>
    <cellStyle name="Text Indent C 9 3 2" xfId="22300"/>
    <cellStyle name="th" xfId="4105"/>
    <cellStyle name="th 2" xfId="4106"/>
    <cellStyle name="th 2 2" xfId="5071"/>
    <cellStyle name="th 2 2 2" xfId="21996"/>
    <cellStyle name="th 2 3" xfId="5485"/>
    <cellStyle name="th 2 3 2" xfId="22302"/>
    <cellStyle name="th 2 4" xfId="21400"/>
    <cellStyle name="th 3" xfId="5072"/>
    <cellStyle name="th 3 2" xfId="21997"/>
    <cellStyle name="th 4" xfId="5484"/>
    <cellStyle name="th 4 2" xfId="22301"/>
    <cellStyle name="th 5" xfId="21399"/>
    <cellStyle name="þ_x005f_x001d_ð¤_x005f_x000c_¯þ_x005f_x0014__x005f_x000d_¨þU_x005f_x0001_À_x005f_x0004_ _x005f_x0015__x005f_x000f__x005f_x0001__x005f_x0001_" xfId="4107"/>
    <cellStyle name="þ_x005f_x001d_ð¤_x005f_x000c_¯þ_x005f_x0014__x005f_x000d_¨þU_x005f_x0001_À_x005f_x0004_ _x005f_x0015__x005f_x000f__x005f_x0001__x005f_x0001_ 2" xfId="5073"/>
    <cellStyle name="þ_x005f_x001d_ð¤_x005f_x000c_¯þ_x005f_x0014__x005f_x000d_¨þU_x005f_x0001_À_x005f_x0004_ _x005f_x0015__x005f_x000f__x005f_x0001__x005f_x0001_ 3" xfId="5486"/>
    <cellStyle name="þ_x005f_x001d_ð¤_x005f_x000c_¯þ_x005f_x0014__x005f_x000d_¨þU_x005f_x0001_À_x005f_x0004_ _x005f_x0015__x005f_x000f__x005f_x0001__x005f_x0001_ 3 2" xfId="22303"/>
    <cellStyle name="þ_x005f_x001d_ð·_x005f_x000c_æþ'_x005f_x000d_ßþU_x005f_x0001_Ø_x005f_x0005_ü_x005f_x0014__x005f_x0007__x005f_x0001__x005f_x0001_" xfId="4108"/>
    <cellStyle name="þ_x005f_x001d_ð·_x005f_x000c_æþ'_x005f_x000d_ßþU_x005f_x0001_Ø_x005f_x0005_ü_x005f_x0014__x005f_x0007__x005f_x0001__x005f_x0001_ 2" xfId="5074"/>
    <cellStyle name="þ_x005f_x001d_ð·_x005f_x000c_æþ'_x005f_x000d_ßþU_x005f_x0001_Ø_x005f_x0005_ü_x005f_x0014__x005f_x0007__x005f_x0001__x005f_x0001_ 3" xfId="5487"/>
    <cellStyle name="þ_x005f_x001d_ð·_x005f_x000c_æþ'_x005f_x000d_ßþU_x005f_x0001_Ø_x005f_x0005_ü_x005f_x0014__x005f_x0007__x005f_x0001__x005f_x0001_ 3 2" xfId="22304"/>
    <cellStyle name="þ_x005f_x001d_ðÇ%Uý—&amp;Hý9_x005f_x0008_Ÿ s_x005f_x000a__x005f_x0007__x005f_x0001__x005f_x0001_" xfId="4109"/>
    <cellStyle name="þ_x005f_x001d_ðÇ%Uý—&amp;Hý9_x005f_x0008_Ÿ s_x005f_x000a__x005f_x0007__x005f_x0001__x005f_x0001_ 2" xfId="5075"/>
    <cellStyle name="þ_x005f_x001d_ðÇ%Uý—&amp;Hý9_x005f_x0008_Ÿ s_x005f_x000a__x005f_x0007__x005f_x0001__x005f_x0001_ 3" xfId="5488"/>
    <cellStyle name="þ_x005f_x001d_ðÇ%Uý—&amp;Hý9_x005f_x0008_Ÿ s_x005f_x000a__x005f_x0007__x005f_x0001__x005f_x0001_ 3 2" xfId="22305"/>
    <cellStyle name="þ_x005f_x001d_ðK_x005f_x000c_Fý_x005f_x001b__x005f_x000d_9ýU_x005f_x0001_Ð_x005f_x0008_¦)_x005f_x0007__x005f_x0001__x005f_x0001_" xfId="4110"/>
    <cellStyle name="þ_x005f_x001d_ðK_x005f_x000c_Fý_x005f_x001b__x005f_x000d_9ýU_x005f_x0001_Ð_x005f_x0008_¦)_x005f_x0007__x005f_x0001__x005f_x0001_ 2" xfId="5076"/>
    <cellStyle name="þ_x005f_x001d_ðK_x005f_x000c_Fý_x005f_x001b__x005f_x000d_9ýU_x005f_x0001_Ð_x005f_x0008_¦)_x005f_x0007__x005f_x0001__x005f_x0001_ 3" xfId="5489"/>
    <cellStyle name="þ_x005f_x001d_ðK_x005f_x000c_Fý_x005f_x001b__x005f_x000d_9ýU_x005f_x0001_Ð_x005f_x0008_¦)_x005f_x0007__x005f_x0001__x005f_x0001_ 3 2" xfId="2230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2" xfId="22307"/>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_x005f_x005f_x005f_x000c_æþ'_x005f_x005f_x005f_x000d_ßþU_x005f_x005f_x005f_x0001_Ø_x005f_x005f_x005f_x0005_ü_x005f_x005f_x005f_x0014__x005f_x005f_x005f_x0007__x005f_x005f_x005f_x0001__x005f_x005f_x005f_x0001_ 2" xfId="5078"/>
    <cellStyle name="þ_x005f_x005f_x005f_x001d_ð·_x005f_x005f_x005f_x000c_æþ'_x005f_x005f_x005f_x000d_ßþU_x005f_x005f_x005f_x0001_Ø_x005f_x005f_x005f_x0005_ü_x005f_x005f_x005f_x0014__x005f_x005f_x005f_x0007__x005f_x005f_x005f_x0001__x005f_x005f_x005f_x0001_ 3" xfId="5491"/>
    <cellStyle name="þ_x005f_x005f_x005f_x001d_ð·_x005f_x005f_x005f_x000c_æþ'_x005f_x005f_x005f_x000d_ßþU_x005f_x005f_x005f_x0001_Ø_x005f_x005f_x005f_x0005_ü_x005f_x005f_x005f_x0014__x005f_x005f_x005f_x0007__x005f_x005f_x005f_x0001__x005f_x005f_x005f_x0001_ 3 2" xfId="22308"/>
    <cellStyle name="þ_x005f_x005f_x005f_x001d_ðÇ%Uý—&amp;Hý9_x005f_x005f_x005f_x0008_Ÿ s_x005f_x005f_x005f_x000a__x005f_x005f_x005f_x0007__x005f_x005f_x005f_x0001__x005f_x005f_x005f_x0001_" xfId="4113"/>
    <cellStyle name="þ_x005f_x005f_x005f_x001d_ðÇ%Uý—&amp;Hý9_x005f_x005f_x005f_x0008_Ÿ s_x005f_x005f_x005f_x000a__x005f_x005f_x005f_x0007__x005f_x005f_x005f_x0001__x005f_x005f_x005f_x0001_ 2" xfId="5079"/>
    <cellStyle name="þ_x005f_x005f_x005f_x001d_ðÇ%Uý—&amp;Hý9_x005f_x005f_x005f_x0008_Ÿ s_x005f_x005f_x005f_x000a__x005f_x005f_x005f_x0007__x005f_x005f_x005f_x0001__x005f_x005f_x005f_x0001_ 3" xfId="5492"/>
    <cellStyle name="þ_x005f_x005f_x005f_x001d_ðÇ%Uý—&amp;Hý9_x005f_x005f_x005f_x0008_Ÿ s_x005f_x005f_x005f_x000a__x005f_x005f_x005f_x0007__x005f_x005f_x005f_x0001__x005f_x005f_x005f_x0001_ 3 2" xfId="22309"/>
    <cellStyle name="þ_x005f_x005f_x005f_x001d_ðK_x005f_x005f_x005f_x000c_Fý_x005f_x005f_x005f_x001b__x005f_x005f_x005f_x000d_9ýU_x005f_x005f_x005f_x0001_Ð_x005f_x005f_x005f_x0008_¦)_x005f_x005f_x005f_x0007__x005f_x005f_x005f_x0001__x005f_x005f_x005f_x0001_" xfId="4114"/>
    <cellStyle name="þ_x005f_x005f_x005f_x001d_ðK_x005f_x005f_x005f_x000c_Fý_x005f_x005f_x005f_x001b__x005f_x005f_x005f_x000d_9ýU_x005f_x005f_x005f_x0001_Ð_x005f_x005f_x005f_x0008_¦)_x005f_x005f_x005f_x0007__x005f_x005f_x005f_x0001__x005f_x005f_x005f_x0001_ 2" xfId="5080"/>
    <cellStyle name="þ_x005f_x005f_x005f_x001d_ðK_x005f_x005f_x005f_x000c_Fý_x005f_x005f_x005f_x001b__x005f_x005f_x005f_x000d_9ýU_x005f_x005f_x005f_x0001_Ð_x005f_x005f_x005f_x0008_¦)_x005f_x005f_x005f_x0007__x005f_x005f_x005f_x0001__x005f_x005f_x005f_x0001_ 3" xfId="5493"/>
    <cellStyle name="þ_x005f_x005f_x005f_x001d_ðK_x005f_x005f_x005f_x000c_Fý_x005f_x005f_x005f_x001b__x005f_x005f_x005f_x000d_9ýU_x005f_x005f_x005f_x0001_Ð_x005f_x005f_x005f_x0008_¦)_x005f_x005f_x005f_x0007__x005f_x005f_x005f_x0001__x005f_x005f_x005f_x0001_ 3 2" xfId="22310"/>
    <cellStyle name="than" xfId="4115"/>
    <cellStyle name="than 2" xfId="5081"/>
    <cellStyle name="than 3" xfId="5494"/>
    <cellStyle name="than 3 2" xfId="22311"/>
    <cellStyle name="Thanh" xfId="4116"/>
    <cellStyle name="Thanh 2" xfId="5082"/>
    <cellStyle name="Thanh 3" xfId="5495"/>
    <cellStyle name="Thanh 3 2" xfId="22312"/>
    <cellStyle name="þ_x001d_ð¤_x000c_¯þ_x0014__x000a_¨þU_x0001_À_x0004_ _x0015__x000f__x0001__x0001_" xfId="4117"/>
    <cellStyle name="þ_x001d_ð¤_x000c_¯þ_x0014__x000a_¨þU_x0001_À_x0004_ _x0015__x000f__x0001__x0001_ 2" xfId="5083"/>
    <cellStyle name="þ_x001d_ð¤_x000c_¯þ_x0014__x000a_¨þU_x0001_À_x0004_ _x0015__x000f__x0001__x0001_ 3" xfId="5496"/>
    <cellStyle name="þ_x001d_ð¤_x000c_¯þ_x0014__x000a_¨þU_x0001_À_x0004_ _x0015__x000f__x0001__x0001_ 3 2" xfId="22313"/>
    <cellStyle name="þ_x001d_ð¤_x000c_¯þ_x0014__x000d_¨þU_x0001_À_x0004_ _x0015__x000f__x0001__x0001_" xfId="4118"/>
    <cellStyle name="þ_x001d_ð¤_x000c_¯þ_x0014__x000d_¨þU_x0001_À_x0004_ _x0015__x000f__x0001__x0001_ 2" xfId="5084"/>
    <cellStyle name="þ_x001d_ð¤_x000c_¯þ_x0014__x000d_¨þU_x0001_À_x0004_ _x0015__x000f__x0001__x0001_ 3" xfId="5497"/>
    <cellStyle name="þ_x001d_ð¤_x000c_¯þ_x0014__x000d_¨þU_x0001_À_x0004_ _x0015__x000f__x0001__x0001_ 3 2" xfId="22314"/>
    <cellStyle name="þ_x001d_ð·_x000c_æþ'_x000a_ßþU_x0001_Ø_x0005_ü_x0014__x0007__x0001__x0001_" xfId="4119"/>
    <cellStyle name="þ_x001d_ð·_x000c_æþ'_x000a_ßþU_x0001_Ø_x0005_ü_x0014__x0007__x0001__x0001_ 2" xfId="5085"/>
    <cellStyle name="þ_x001d_ð·_x000c_æþ'_x000a_ßþU_x0001_Ø_x0005_ü_x0014__x0007__x0001__x0001_ 3" xfId="5498"/>
    <cellStyle name="þ_x001d_ð·_x000c_æþ'_x000a_ßþU_x0001_Ø_x0005_ü_x0014__x0007__x0001__x0001_ 3 2" xfId="22315"/>
    <cellStyle name="þ_x001d_ð·_x000c_æþ'_x000d_ßþU_x0001_Ø_x0005_ü_x0014__x0007__x0001__x0001_" xfId="4120"/>
    <cellStyle name="þ_x001d_ð·_x000c_æþ'_x000d_ßþU_x0001_Ø_x0005_ü_x0014__x0007__x0001__x0001_ 2" xfId="5086"/>
    <cellStyle name="þ_x001d_ð·_x000c_æþ'_x000d_ßþU_x0001_Ø_x0005_ü_x0014__x0007__x0001__x0001_ 3" xfId="5499"/>
    <cellStyle name="þ_x001d_ð·_x000c_æþ'_x000d_ßþU_x0001_Ø_x0005_ü_x0014__x0007__x0001__x0001_ 3 2" xfId="22316"/>
    <cellStyle name="þ_x001d_ðÇ%Uý—&amp;Hý9_x0008_Ÿ s_x000a__x0007__x0001__x0001_" xfId="4121"/>
    <cellStyle name="þ_x001d_ðÇ%Uý—&amp;Hý9_x0008_Ÿ s_x000a__x0007__x0001__x0001_ 2" xfId="5087"/>
    <cellStyle name="þ_x001d_ðÇ%Uý—&amp;Hý9_x0008_Ÿ s_x000a__x0007__x0001__x0001_ 3" xfId="5500"/>
    <cellStyle name="þ_x001d_ðÇ%Uý—&amp;Hý9_x0008_Ÿ s_x000a__x0007__x0001__x0001_ 3 2" xfId="22317"/>
    <cellStyle name="þ_x001d_ðK_x000c_Fý_x001b__x000a_9ýU_x0001_Ð_x0008_¦)_x0007__x0001__x0001_" xfId="4122"/>
    <cellStyle name="þ_x001d_ðK_x000c_Fý_x001b__x000a_9ýU_x0001_Ð_x0008_¦)_x0007__x0001__x0001_ 2" xfId="5088"/>
    <cellStyle name="þ_x001d_ðK_x000c_Fý_x001b__x000a_9ýU_x0001_Ð_x0008_¦)_x0007__x0001__x0001_ 3" xfId="5501"/>
    <cellStyle name="þ_x001d_ðK_x000c_Fý_x001b__x000a_9ýU_x0001_Ð_x0008_¦)_x0007__x0001__x0001_ 3 2" xfId="22318"/>
    <cellStyle name="þ_x001d_ðK_x000c_Fý_x001b__x000d_9ýU_x0001_Ð_x0008_¦)_x0007__x0001__x0001_" xfId="4123"/>
    <cellStyle name="þ_x001d_ðK_x000c_Fý_x001b__x000d_9ýU_x0001_Ð_x0008_¦)_x0007__x0001__x0001_ 2" xfId="5089"/>
    <cellStyle name="þ_x001d_ðK_x000c_Fý_x001b__x000d_9ýU_x0001_Ð_x0008_¦)_x0007__x0001__x0001_ 3" xfId="5502"/>
    <cellStyle name="þ_x001d_ðK_x000c_Fý_x001b__x000d_9ýU_x0001_Ð_x0008_¦)_x0007__x0001__x0001_ 3 2" xfId="22319"/>
    <cellStyle name="thuong-10" xfId="4124"/>
    <cellStyle name="thuong-10 2" xfId="5090"/>
    <cellStyle name="thuong-10 2 2" xfId="21998"/>
    <cellStyle name="thuong-10 3" xfId="5503"/>
    <cellStyle name="thuong-10 3 2" xfId="22320"/>
    <cellStyle name="thuong-10 4" xfId="21401"/>
    <cellStyle name="thuong-11" xfId="4125"/>
    <cellStyle name="thuong-11 2" xfId="4126"/>
    <cellStyle name="thuong-11 2 2" xfId="5091"/>
    <cellStyle name="thuong-11 2 3" xfId="5505"/>
    <cellStyle name="thuong-11 2 3 2" xfId="22322"/>
    <cellStyle name="thuong-11 3" xfId="5092"/>
    <cellStyle name="thuong-11 4" xfId="5504"/>
    <cellStyle name="thuong-11 4 2" xfId="22321"/>
    <cellStyle name="Thuyet minh" xfId="4127"/>
    <cellStyle name="Thuyet minh 2" xfId="5093"/>
    <cellStyle name="Thuyet minh 3" xfId="5506"/>
    <cellStyle name="Thuyet minh 3 2" xfId="22323"/>
    <cellStyle name="Tickmark" xfId="4128"/>
    <cellStyle name="Tickmark 2" xfId="5094"/>
    <cellStyle name="Tickmark 3" xfId="5507"/>
    <cellStyle name="Tickmark 3 2" xfId="22324"/>
    <cellStyle name="Tien1" xfId="4129"/>
    <cellStyle name="Tien1 2" xfId="5095"/>
    <cellStyle name="Tien1 2 2" xfId="21999"/>
    <cellStyle name="Tien1 3" xfId="5508"/>
    <cellStyle name="Tien1 3 2" xfId="22325"/>
    <cellStyle name="Tien1 4" xfId="21402"/>
    <cellStyle name="Tieu_de_2" xfId="4130"/>
    <cellStyle name="Times New Roman" xfId="4131"/>
    <cellStyle name="Times New Roman 2" xfId="5096"/>
    <cellStyle name="Times New Roman 3" xfId="5509"/>
    <cellStyle name="Times New Roman 3 2" xfId="22326"/>
    <cellStyle name="tit1" xfId="4132"/>
    <cellStyle name="tit1 2" xfId="5097"/>
    <cellStyle name="tit1 3" xfId="5510"/>
    <cellStyle name="tit1 3 2" xfId="22327"/>
    <cellStyle name="tit2" xfId="4133"/>
    <cellStyle name="tit2 2" xfId="4134"/>
    <cellStyle name="tit2 2 2" xfId="5098"/>
    <cellStyle name="tit2 2 2 2" xfId="22000"/>
    <cellStyle name="tit2 2 3" xfId="5512"/>
    <cellStyle name="tit2 2 3 2" xfId="22329"/>
    <cellStyle name="tit2 2 4" xfId="21404"/>
    <cellStyle name="tit2 3" xfId="5099"/>
    <cellStyle name="tit2 3 2" xfId="22001"/>
    <cellStyle name="tit2 4" xfId="5511"/>
    <cellStyle name="tit2 4 2" xfId="22328"/>
    <cellStyle name="tit2 5" xfId="21403"/>
    <cellStyle name="tit3" xfId="4135"/>
    <cellStyle name="tit3 2" xfId="5100"/>
    <cellStyle name="tit3 3" xfId="5513"/>
    <cellStyle name="tit3 3 2" xfId="22330"/>
    <cellStyle name="tit4" xfId="4136"/>
    <cellStyle name="tit4 2" xfId="5101"/>
    <cellStyle name="tit4 3" xfId="5514"/>
    <cellStyle name="tit4 3 2" xfId="22331"/>
    <cellStyle name="Title 2" xfId="4137"/>
    <cellStyle name="Title 2 2" xfId="5102"/>
    <cellStyle name="Title 2 3" xfId="5515"/>
    <cellStyle name="Title 2 3 2" xfId="22332"/>
    <cellStyle name="Tong so" xfId="4138"/>
    <cellStyle name="tong so 1" xfId="4139"/>
    <cellStyle name="tong so 1 2" xfId="5103"/>
    <cellStyle name="tong so 1 2 2" xfId="22002"/>
    <cellStyle name="tong so 1 3" xfId="5517"/>
    <cellStyle name="tong so 1 3 2" xfId="22334"/>
    <cellStyle name="tong so 1 4" xfId="21405"/>
    <cellStyle name="Tong so 2" xfId="5104"/>
    <cellStyle name="Tong so 3" xfId="5516"/>
    <cellStyle name="Tong so 3 2" xfId="22333"/>
    <cellStyle name="Tong so 4" xfId="5583"/>
    <cellStyle name="Tong so 4 2" xfId="22399"/>
    <cellStyle name="Tong so 5" xfId="5621"/>
    <cellStyle name="Tong so 5 2" xfId="22431"/>
    <cellStyle name="Tong so 6" xfId="5585"/>
    <cellStyle name="Tong so 6 2" xfId="22400"/>
    <cellStyle name="Tong so 7" xfId="5620"/>
    <cellStyle name="Tong so 7 2" xfId="22430"/>
    <cellStyle name="Tong so_Bieu KHPTLN 2016-2020" xfId="4140"/>
    <cellStyle name="Tongcong" xfId="4141"/>
    <cellStyle name="Tongcong 2" xfId="5105"/>
    <cellStyle name="Tongcong 3" xfId="5518"/>
    <cellStyle name="Tongcong 3 2" xfId="22335"/>
    <cellStyle name="Total 2" xfId="4142"/>
    <cellStyle name="Total 2 2" xfId="5106"/>
    <cellStyle name="Total 2 2 2" xfId="22003"/>
    <cellStyle name="Total 2 3" xfId="5519"/>
    <cellStyle name="Total 2 3 2" xfId="22336"/>
    <cellStyle name="Total 2 4" xfId="21406"/>
    <cellStyle name="trang" xfId="4143"/>
    <cellStyle name="trang 2" xfId="5107"/>
    <cellStyle name="trang 3" xfId="5520"/>
    <cellStyle name="trang 3 2" xfId="22337"/>
    <cellStyle name="tt1" xfId="4144"/>
    <cellStyle name="tt1 2" xfId="5108"/>
    <cellStyle name="tt1 3" xfId="5521"/>
    <cellStyle name="tt1 3 2" xfId="22338"/>
    <cellStyle name="Tusental (0)_pldt" xfId="4145"/>
    <cellStyle name="Tusental_pldt" xfId="4146"/>
    <cellStyle name="ux_3_¼­¿ï-¾È»ê" xfId="4147"/>
    <cellStyle name="Valuta (0)_CALPREZZ" xfId="5109"/>
    <cellStyle name="Valuta_ PESO ELETTR." xfId="5110"/>
    <cellStyle name="VANG1" xfId="4148"/>
    <cellStyle name="VANG1 2" xfId="4149"/>
    <cellStyle name="VANG1 2 2" xfId="5111"/>
    <cellStyle name="VANG1 2 3" xfId="5523"/>
    <cellStyle name="VANG1 2 3 2" xfId="22340"/>
    <cellStyle name="VANG1 3" xfId="5112"/>
    <cellStyle name="VANG1 4" xfId="5522"/>
    <cellStyle name="VANG1 4 2" xfId="22339"/>
    <cellStyle name="viet" xfId="4150"/>
    <cellStyle name="viet 2" xfId="5113"/>
    <cellStyle name="viet 3" xfId="5524"/>
    <cellStyle name="viet 3 2" xfId="22341"/>
    <cellStyle name="viet2" xfId="4151"/>
    <cellStyle name="viet2 2" xfId="4152"/>
    <cellStyle name="viet2 2 2" xfId="5114"/>
    <cellStyle name="viet2 2 2 2" xfId="5622"/>
    <cellStyle name="viet2 2 2 2 2" xfId="22432"/>
    <cellStyle name="viet2 2 2 3" xfId="22004"/>
    <cellStyle name="viet2 2 3" xfId="5526"/>
    <cellStyle name="viet2 2 3 2" xfId="22343"/>
    <cellStyle name="viet2 2 4" xfId="21408"/>
    <cellStyle name="viet2 3" xfId="5115"/>
    <cellStyle name="viet2 3 2" xfId="5623"/>
    <cellStyle name="viet2 3 2 2" xfId="22433"/>
    <cellStyle name="viet2 3 3" xfId="22005"/>
    <cellStyle name="viet2 4" xfId="5525"/>
    <cellStyle name="viet2 4 2" xfId="22342"/>
    <cellStyle name="viet2 5" xfId="21407"/>
    <cellStyle name="VLB-GTKÕ" xfId="5116"/>
    <cellStyle name="VLB-GTKÕ 2" xfId="5117"/>
    <cellStyle name="VLB-GTKÕ 3" xfId="22006"/>
    <cellStyle name="VN new romanNormal" xfId="4153"/>
    <cellStyle name="VN new romanNormal 2" xfId="4154"/>
    <cellStyle name="VN new romanNormal 2 2" xfId="4155"/>
    <cellStyle name="VN new romanNormal 2 2 2" xfId="5118"/>
    <cellStyle name="VN new romanNormal 2 2 3" xfId="5528"/>
    <cellStyle name="VN new romanNormal 2 2 3 2" xfId="22345"/>
    <cellStyle name="VN new romanNormal 2 3" xfId="5119"/>
    <cellStyle name="VN new romanNormal 2 4" xfId="5527"/>
    <cellStyle name="VN new romanNormal 2 4 2" xfId="22344"/>
    <cellStyle name="VN new romanNormal 3" xfId="4156"/>
    <cellStyle name="VN new romanNormal 3 2" xfId="5120"/>
    <cellStyle name="VN new romanNormal 3 2 2" xfId="5121"/>
    <cellStyle name="VN new romanNormal 3 2 3" xfId="22007"/>
    <cellStyle name="VN new romanNormal 3 3" xfId="5122"/>
    <cellStyle name="VN new romanNormal 4" xfId="5123"/>
    <cellStyle name="VN new romanNormal_05-12  KH trung han 2016-2020 - Liem Thinh edited" xfId="4157"/>
    <cellStyle name="Vn Time 13" xfId="4158"/>
    <cellStyle name="Vn Time 13 2" xfId="5124"/>
    <cellStyle name="Vn Time 13 3" xfId="5529"/>
    <cellStyle name="Vn Time 13 3 2" xfId="22346"/>
    <cellStyle name="Vn Time 14" xfId="4159"/>
    <cellStyle name="Vn Time 14 2" xfId="4160"/>
    <cellStyle name="Vn Time 14 2 2" xfId="5125"/>
    <cellStyle name="Vn Time 14 2 3" xfId="5531"/>
    <cellStyle name="Vn Time 14 2 3 2" xfId="22348"/>
    <cellStyle name="Vn Time 14 3" xfId="4161"/>
    <cellStyle name="Vn Time 14 3 2" xfId="5126"/>
    <cellStyle name="Vn Time 14 3 3" xfId="5532"/>
    <cellStyle name="Vn Time 14 3 3 2" xfId="22349"/>
    <cellStyle name="Vn Time 14 4" xfId="5127"/>
    <cellStyle name="Vn Time 14 5" xfId="5530"/>
    <cellStyle name="Vn Time 14 5 2" xfId="22347"/>
    <cellStyle name="VN time new roman" xfId="4162"/>
    <cellStyle name="VN time new roman 2" xfId="4163"/>
    <cellStyle name="VN time new roman 2 2" xfId="4164"/>
    <cellStyle name="VN time new roman 2 2 2" xfId="5128"/>
    <cellStyle name="VN time new roman 2 2 3" xfId="5534"/>
    <cellStyle name="VN time new roman 2 2 3 2" xfId="22351"/>
    <cellStyle name="VN time new roman 2 3" xfId="5129"/>
    <cellStyle name="VN time new roman 2 4" xfId="5533"/>
    <cellStyle name="VN time new roman 2 4 2" xfId="22350"/>
    <cellStyle name="VN time new roman 3" xfId="4165"/>
    <cellStyle name="VN time new roman 3 2" xfId="5130"/>
    <cellStyle name="VN time new roman 3 2 2" xfId="5131"/>
    <cellStyle name="VN time new roman 3 2 3" xfId="22008"/>
    <cellStyle name="VN time new roman 3 3" xfId="5132"/>
    <cellStyle name="VN time new roman 4" xfId="5133"/>
    <cellStyle name="VN time new roman_05-12  KH trung han 2016-2020 - Liem Thinh edited" xfId="4166"/>
    <cellStyle name="vn_time" xfId="4167"/>
    <cellStyle name="vnbo" xfId="4168"/>
    <cellStyle name="vnbo 2" xfId="4169"/>
    <cellStyle name="vnbo 2 2" xfId="5134"/>
    <cellStyle name="vnbo 2 2 2" xfId="22009"/>
    <cellStyle name="vnbo 2 3" xfId="5536"/>
    <cellStyle name="vnbo 2 3 2" xfId="22353"/>
    <cellStyle name="vnbo 2 4" xfId="21410"/>
    <cellStyle name="vnbo 3" xfId="4170"/>
    <cellStyle name="vnbo 3 2" xfId="5135"/>
    <cellStyle name="vnbo 3 2 2" xfId="22010"/>
    <cellStyle name="vnbo 3 3" xfId="5537"/>
    <cellStyle name="vnbo 3 3 2" xfId="22354"/>
    <cellStyle name="vnbo 3 4" xfId="21411"/>
    <cellStyle name="vnbo 4" xfId="5136"/>
    <cellStyle name="vnbo 4 2" xfId="22011"/>
    <cellStyle name="vnbo 5" xfId="5535"/>
    <cellStyle name="vnbo 5 2" xfId="22352"/>
    <cellStyle name="vnbo 6" xfId="21409"/>
    <cellStyle name="vnhead1" xfId="4171"/>
    <cellStyle name="vnhead1 2" xfId="4172"/>
    <cellStyle name="vnhead1 2 2" xfId="5137"/>
    <cellStyle name="vnhead1 2 2 2" xfId="5624"/>
    <cellStyle name="vnhead1 2 2 2 2" xfId="22434"/>
    <cellStyle name="vnhead1 2 2 3" xfId="22012"/>
    <cellStyle name="vnhead1 2 3" xfId="5539"/>
    <cellStyle name="vnhead1 2 3 2" xfId="22356"/>
    <cellStyle name="vnhead1 2 4" xfId="21413"/>
    <cellStyle name="vnhead1 3" xfId="5138"/>
    <cellStyle name="vnhead1 3 2" xfId="5625"/>
    <cellStyle name="vnhead1 3 2 2" xfId="22435"/>
    <cellStyle name="vnhead1 3 3" xfId="22013"/>
    <cellStyle name="vnhead1 4" xfId="5538"/>
    <cellStyle name="vnhead1 4 2" xfId="22355"/>
    <cellStyle name="vnhead1 5" xfId="21412"/>
    <cellStyle name="vnhead2" xfId="4173"/>
    <cellStyle name="vnhead2 2" xfId="4174"/>
    <cellStyle name="vnhead2 2 2" xfId="5139"/>
    <cellStyle name="vnhead2 2 2 2" xfId="22014"/>
    <cellStyle name="vnhead2 2 3" xfId="5541"/>
    <cellStyle name="vnhead2 2 3 2" xfId="22358"/>
    <cellStyle name="vnhead2 2 4" xfId="21415"/>
    <cellStyle name="vnhead2 3" xfId="4175"/>
    <cellStyle name="vnhead2 3 2" xfId="5140"/>
    <cellStyle name="vnhead2 3 2 2" xfId="22015"/>
    <cellStyle name="vnhead2 3 3" xfId="5542"/>
    <cellStyle name="vnhead2 3 3 2" xfId="22359"/>
    <cellStyle name="vnhead2 3 4" xfId="21416"/>
    <cellStyle name="vnhead2 4" xfId="5141"/>
    <cellStyle name="vnhead2 4 2" xfId="22016"/>
    <cellStyle name="vnhead2 5" xfId="5540"/>
    <cellStyle name="vnhead2 5 2" xfId="22357"/>
    <cellStyle name="vnhead2 6" xfId="21414"/>
    <cellStyle name="vnhead3" xfId="4176"/>
    <cellStyle name="vnhead3 2" xfId="4177"/>
    <cellStyle name="vnhead3 2 2" xfId="5142"/>
    <cellStyle name="vnhead3 2 2 2" xfId="22017"/>
    <cellStyle name="vnhead3 2 3" xfId="5544"/>
    <cellStyle name="vnhead3 2 3 2" xfId="22361"/>
    <cellStyle name="vnhead3 2 4" xfId="21418"/>
    <cellStyle name="vnhead3 3" xfId="4178"/>
    <cellStyle name="vnhead3 3 2" xfId="5143"/>
    <cellStyle name="vnhead3 3 2 2" xfId="22018"/>
    <cellStyle name="vnhead3 3 3" xfId="5545"/>
    <cellStyle name="vnhead3 3 3 2" xfId="22362"/>
    <cellStyle name="vnhead3 3 4" xfId="21419"/>
    <cellStyle name="vnhead3 4" xfId="5144"/>
    <cellStyle name="vnhead3 4 2" xfId="22019"/>
    <cellStyle name="vnhead3 5" xfId="5543"/>
    <cellStyle name="vnhead3 5 2" xfId="22360"/>
    <cellStyle name="vnhead3 6" xfId="21417"/>
    <cellStyle name="vnhead4" xfId="4179"/>
    <cellStyle name="vnhead4 2" xfId="5145"/>
    <cellStyle name="vnhead4 3" xfId="5546"/>
    <cellStyle name="vnhead4 3 2" xfId="22363"/>
    <cellStyle name="vntxt1" xfId="4180"/>
    <cellStyle name="vntxt1 10" xfId="4181"/>
    <cellStyle name="vntxt1 10 2" xfId="5146"/>
    <cellStyle name="vntxt1 10 3" xfId="5548"/>
    <cellStyle name="vntxt1 10 3 2" xfId="22365"/>
    <cellStyle name="vntxt1 11" xfId="4182"/>
    <cellStyle name="vntxt1 11 2" xfId="5147"/>
    <cellStyle name="vntxt1 11 3" xfId="5549"/>
    <cellStyle name="vntxt1 11 3 2" xfId="22366"/>
    <cellStyle name="vntxt1 12" xfId="4183"/>
    <cellStyle name="vntxt1 12 2" xfId="5148"/>
    <cellStyle name="vntxt1 12 3" xfId="5550"/>
    <cellStyle name="vntxt1 12 3 2" xfId="22367"/>
    <cellStyle name="vntxt1 13" xfId="4184"/>
    <cellStyle name="vntxt1 13 2" xfId="5149"/>
    <cellStyle name="vntxt1 13 3" xfId="5551"/>
    <cellStyle name="vntxt1 13 3 2" xfId="22368"/>
    <cellStyle name="vntxt1 14" xfId="4185"/>
    <cellStyle name="vntxt1 14 2" xfId="5150"/>
    <cellStyle name="vntxt1 14 3" xfId="5552"/>
    <cellStyle name="vntxt1 14 3 2" xfId="22369"/>
    <cellStyle name="vntxt1 15" xfId="4186"/>
    <cellStyle name="vntxt1 15 2" xfId="5151"/>
    <cellStyle name="vntxt1 15 3" xfId="5553"/>
    <cellStyle name="vntxt1 15 3 2" xfId="22370"/>
    <cellStyle name="vntxt1 16" xfId="4187"/>
    <cellStyle name="vntxt1 16 2" xfId="5152"/>
    <cellStyle name="vntxt1 16 3" xfId="5554"/>
    <cellStyle name="vntxt1 16 3 2" xfId="22371"/>
    <cellStyle name="vntxt1 17" xfId="5153"/>
    <cellStyle name="vntxt1 18" xfId="5547"/>
    <cellStyle name="vntxt1 18 2" xfId="22364"/>
    <cellStyle name="vntxt1 2" xfId="4188"/>
    <cellStyle name="vntxt1 2 2" xfId="5154"/>
    <cellStyle name="vntxt1 2 3" xfId="5555"/>
    <cellStyle name="vntxt1 2 3 2" xfId="22372"/>
    <cellStyle name="vntxt1 3" xfId="4189"/>
    <cellStyle name="vntxt1 3 2" xfId="5155"/>
    <cellStyle name="vntxt1 3 3" xfId="5556"/>
    <cellStyle name="vntxt1 3 3 2" xfId="22373"/>
    <cellStyle name="vntxt1 4" xfId="4190"/>
    <cellStyle name="vntxt1 4 2" xfId="5156"/>
    <cellStyle name="vntxt1 4 3" xfId="5557"/>
    <cellStyle name="vntxt1 4 3 2" xfId="22374"/>
    <cellStyle name="vntxt1 5" xfId="4191"/>
    <cellStyle name="vntxt1 5 2" xfId="5157"/>
    <cellStyle name="vntxt1 5 3" xfId="5558"/>
    <cellStyle name="vntxt1 5 3 2" xfId="22375"/>
    <cellStyle name="vntxt1 6" xfId="4192"/>
    <cellStyle name="vntxt1 6 2" xfId="5158"/>
    <cellStyle name="vntxt1 6 3" xfId="5559"/>
    <cellStyle name="vntxt1 6 3 2" xfId="22376"/>
    <cellStyle name="vntxt1 7" xfId="4193"/>
    <cellStyle name="vntxt1 7 2" xfId="5159"/>
    <cellStyle name="vntxt1 7 3" xfId="5561"/>
    <cellStyle name="vntxt1 7 3 2" xfId="22377"/>
    <cellStyle name="vntxt1 8" xfId="4194"/>
    <cellStyle name="vntxt1 8 2" xfId="5160"/>
    <cellStyle name="vntxt1 8 3" xfId="5562"/>
    <cellStyle name="vntxt1 8 3 2" xfId="22378"/>
    <cellStyle name="vntxt1 9" xfId="4195"/>
    <cellStyle name="vntxt1 9 2" xfId="5161"/>
    <cellStyle name="vntxt1 9 3" xfId="5563"/>
    <cellStyle name="vntxt1 9 3 2" xfId="22379"/>
    <cellStyle name="vntxt1_05-12  KH trung han 2016-2020 - Liem Thinh edited" xfId="4196"/>
    <cellStyle name="vntxt2" xfId="4197"/>
    <cellStyle name="vntxt2 2" xfId="5162"/>
    <cellStyle name="vntxt2 3" xfId="5564"/>
    <cellStyle name="vntxt2 3 2" xfId="22380"/>
    <cellStyle name="W?hrung [0]_35ERI8T2gbIEMixb4v26icuOo" xfId="4198"/>
    <cellStyle name="W?hrung_35ERI8T2gbIEMixb4v26icuOo" xfId="4199"/>
    <cellStyle name="Währung [0]_68574_Materialbedarfsliste" xfId="4200"/>
    <cellStyle name="Währung_68574_Materialbedarfsliste" xfId="4201"/>
    <cellStyle name="Walutowy [0]_Invoices2001Slovakia" xfId="4202"/>
    <cellStyle name="Walutowy_Invoices2001Slovakia" xfId="4203"/>
    <cellStyle name="Warning Text 2" xfId="4204"/>
    <cellStyle name="Warning Text 2 2" xfId="5163"/>
    <cellStyle name="Warning Text 2 3" xfId="5565"/>
    <cellStyle name="Warning Text 2 3 2" xfId="22381"/>
    <cellStyle name="wrap" xfId="4205"/>
    <cellStyle name="wrap 2" xfId="5164"/>
    <cellStyle name="wrap 3" xfId="5566"/>
    <cellStyle name="wrap 3 2" xfId="22382"/>
    <cellStyle name="Wไhrung [0]_35ERI8T2gbIEMixb4v26icuOo" xfId="4206"/>
    <cellStyle name="Wไhrung_35ERI8T2gbIEMixb4v26icuOo" xfId="4207"/>
    <cellStyle name="xan1" xfId="4208"/>
    <cellStyle name="xan1 2" xfId="5165"/>
    <cellStyle name="xan1 3" xfId="5567"/>
    <cellStyle name="xan1 3 2" xfId="22383"/>
    <cellStyle name="xuan" xfId="4209"/>
    <cellStyle name="xuan 2" xfId="5166"/>
    <cellStyle name="xuan 3" xfId="5568"/>
    <cellStyle name="xuan 3 2" xfId="22384"/>
    <cellStyle name="y" xfId="4210"/>
    <cellStyle name="y 2" xfId="4211"/>
    <cellStyle name="y 2 2" xfId="5167"/>
    <cellStyle name="y 2 3" xfId="5570"/>
    <cellStyle name="y 2 3 2" xfId="22386"/>
    <cellStyle name="y 3" xfId="5168"/>
    <cellStyle name="y 4" xfId="5569"/>
    <cellStyle name="y 4 2" xfId="22385"/>
    <cellStyle name="Ý kh¸c_B¶ng 1 (2)" xfId="4212"/>
    <cellStyle name="เครื่องหมายสกุลเงิน [0]_FTC_OFFER" xfId="4213"/>
    <cellStyle name="เครื่องหมายสกุลเงิน_FTC_OFFER" xfId="4214"/>
    <cellStyle name="ปกติ_FTC_OFFER" xfId="4215"/>
    <cellStyle name=" [0.00]_ Att. 1- Cover" xfId="4216"/>
    <cellStyle name="_ Att. 1- Cover" xfId="4217"/>
    <cellStyle name="?_ Att. 1- Cover" xfId="4218"/>
    <cellStyle name="똿뗦먛귟 [0.00]_PRODUCT DETAIL Q1" xfId="4219"/>
    <cellStyle name="똿뗦먛귟_PRODUCT DETAIL Q1" xfId="4220"/>
    <cellStyle name="믅됞 [0.00]_PRODUCT DETAIL Q1" xfId="4221"/>
    <cellStyle name="믅됞_PRODUCT DETAIL Q1" xfId="4222"/>
    <cellStyle name="백분율_††††† " xfId="4223"/>
    <cellStyle name="뷭?_BOOKSHIP" xfId="4224"/>
    <cellStyle name="안건회계법인" xfId="4225"/>
    <cellStyle name="안건회계법인 2" xfId="5169"/>
    <cellStyle name="안건회계법인 3" xfId="5571"/>
    <cellStyle name="안건회계법인 3 2" xfId="22387"/>
    <cellStyle name="콤맀_Sheet1_총괄표 (수출입) (2)" xfId="4226"/>
    <cellStyle name="콤마 [ - 유형1" xfId="4227"/>
    <cellStyle name="콤마 [ - 유형1 2" xfId="5170"/>
    <cellStyle name="콤마 [ - 유형1 3" xfId="5572"/>
    <cellStyle name="콤마 [ - 유형1 3 2" xfId="22388"/>
    <cellStyle name="콤마 [ - 유형2" xfId="4228"/>
    <cellStyle name="콤마 [ - 유형2 2" xfId="5171"/>
    <cellStyle name="콤마 [ - 유형2 3" xfId="5573"/>
    <cellStyle name="콤마 [ - 유형2 3 2" xfId="22389"/>
    <cellStyle name="콤마 [ - 유형3" xfId="4229"/>
    <cellStyle name="콤마 [ - 유형3 2" xfId="5172"/>
    <cellStyle name="콤마 [ - 유형3 3" xfId="5575"/>
    <cellStyle name="콤마 [ - 유형3 3 2" xfId="22391"/>
    <cellStyle name="콤마 [ - 유형4" xfId="4230"/>
    <cellStyle name="콤마 [ - 유형4 2" xfId="5173"/>
    <cellStyle name="콤마 [ - 유형4 3" xfId="5576"/>
    <cellStyle name="콤마 [ - 유형4 3 2" xfId="22392"/>
    <cellStyle name="콤마 [ - 유형5" xfId="4231"/>
    <cellStyle name="콤마 [ - 유형5 2" xfId="5174"/>
    <cellStyle name="콤마 [ - 유형5 3" xfId="5577"/>
    <cellStyle name="콤마 [ - 유형5 3 2" xfId="22393"/>
    <cellStyle name="콤마 [ - 유형6" xfId="4232"/>
    <cellStyle name="콤마 [ - 유형6 2" xfId="5175"/>
    <cellStyle name="콤마 [ - 유형6 3" xfId="5578"/>
    <cellStyle name="콤마 [ - 유형6 3 2" xfId="22394"/>
    <cellStyle name="콤마 [ - 유형7" xfId="4233"/>
    <cellStyle name="콤마 [ - 유형7 2" xfId="5176"/>
    <cellStyle name="콤마 [ - 유형7 3" xfId="5579"/>
    <cellStyle name="콤마 [ - 유형7 3 2" xfId="22395"/>
    <cellStyle name="콤마 [ - 유형8" xfId="4234"/>
    <cellStyle name="콤마 [ - 유형8 2" xfId="5177"/>
    <cellStyle name="콤마 [ - 유형8 3" xfId="5581"/>
    <cellStyle name="콤마 [ - 유형8 3 2" xfId="22397"/>
    <cellStyle name="콤마 [0]_ 비목별 월별기술 " xfId="4235"/>
    <cellStyle name="콤마_ 비목별 월별기술 " xfId="4236"/>
    <cellStyle name="통화 [0]_††††† " xfId="4237"/>
    <cellStyle name="통화_††††† " xfId="4238"/>
    <cellStyle name="표섀_변경(최종)" xfId="4239"/>
    <cellStyle name="표준_ 97년 경영분석(안)" xfId="4240"/>
    <cellStyle name="표줠_Sheet1_1_총괄표 (수출입) (2)" xfId="4241"/>
    <cellStyle name="一般_00Q3902REV.1" xfId="4242"/>
    <cellStyle name="千分位[0]_00Q3902REV.1" xfId="4243"/>
    <cellStyle name="千分位_00Q3902REV.1" xfId="4244"/>
    <cellStyle name="桁区切り [0.00]_BE-BQ" xfId="4245"/>
    <cellStyle name="桁区切り_BE-BQ" xfId="4246"/>
    <cellStyle name="標準_(A1)BOQ " xfId="4247"/>
    <cellStyle name="貨幣 [0]_00Q3902REV.1" xfId="4248"/>
    <cellStyle name="貨幣[0]_BRE" xfId="4249"/>
    <cellStyle name="貨幣_00Q3902REV.1" xfId="4250"/>
    <cellStyle name="通貨 [0.00]_BE-BQ" xfId="4251"/>
    <cellStyle name="通貨_BE-BQ" xfId="4252"/>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H&#210;NG%20T&#192;I%20CH&#205;NH%20N&#258;M%202023\TH&#7854;NG%202023\TH&#7854;NG%202023\B&#193;O%20C&#193;O\B&#193;O%20C&#193;O%20C&#7910;A%20UBND%20HUY&#7878;N\B&#193;O%20C&#193;O%20K&#7870;T%20QU&#7842;%20TH&#7920;C%20HI&#7878;N%20CTMTQG%20N&#258;M%202023\Ph&#7909;%20l&#7909;c%20k&#232;m%20b&#225;o%20c&#225;o%20CT%20MTQG%20chung%20th&#7855;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am\Downloads\Bi&#7875;u%20b1_b2_b3%20giai%20ngan%20v&#7889;n%20&#272;T%20t9%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VB"/>
      <sheetName val="PL 2"/>
      <sheetName val="PL04-2023"/>
      <sheetName val="PL4-2023"/>
      <sheetName val="PL,4-2023"/>
      <sheetName val="PL5"/>
    </sheetNames>
    <sheetDataSet>
      <sheetData sheetId="0"/>
      <sheetData sheetId="1"/>
      <sheetData sheetId="2"/>
      <sheetData sheetId="3"/>
      <sheetData sheetId="4">
        <row r="13">
          <cell r="S13">
            <v>2471.195596</v>
          </cell>
        </row>
        <row r="32">
          <cell r="R32">
            <v>22398.874</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Kèm BC"/>
      <sheetName val="B2"/>
      <sheetName val="B3"/>
      <sheetName val="DK"/>
    </sheetNames>
    <sheetDataSet>
      <sheetData sheetId="0"/>
      <sheetData sheetId="1">
        <row r="65">
          <cell r="AK65">
            <v>80</v>
          </cell>
        </row>
        <row r="79">
          <cell r="AH79">
            <v>24</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M24"/>
  <sheetViews>
    <sheetView showZeros="0" topLeftCell="A7" zoomScale="135" zoomScaleNormal="85" workbookViewId="0">
      <selection activeCell="G10" sqref="G10"/>
    </sheetView>
  </sheetViews>
  <sheetFormatPr defaultColWidth="9.33203125" defaultRowHeight="12.75"/>
  <cols>
    <col min="1" max="1" width="5.83203125" style="2" customWidth="1"/>
    <col min="2" max="2" width="48.6640625" style="2" customWidth="1"/>
    <col min="3" max="4" width="9.33203125" style="2" customWidth="1"/>
    <col min="5" max="5" width="11.6640625" style="2" customWidth="1"/>
    <col min="6" max="7" width="9.33203125" style="2" customWidth="1"/>
    <col min="8" max="9" width="9.33203125" style="2"/>
    <col min="10" max="10" width="12.5" style="2" customWidth="1"/>
    <col min="11" max="16384" width="9.33203125" style="2"/>
  </cols>
  <sheetData>
    <row r="1" spans="1:13" ht="18.75">
      <c r="A1" s="552" t="s">
        <v>25</v>
      </c>
      <c r="B1" s="552"/>
      <c r="C1" s="552"/>
      <c r="D1" s="552"/>
      <c r="E1" s="552"/>
      <c r="F1" s="552"/>
      <c r="G1" s="552"/>
      <c r="H1" s="552"/>
      <c r="I1" s="552"/>
      <c r="J1" s="552"/>
      <c r="K1" s="552"/>
      <c r="L1" s="552"/>
      <c r="M1" s="552"/>
    </row>
    <row r="2" spans="1:13" ht="44.25" customHeight="1">
      <c r="A2" s="553" t="s">
        <v>32</v>
      </c>
      <c r="B2" s="552"/>
      <c r="C2" s="552"/>
      <c r="D2" s="552"/>
      <c r="E2" s="552"/>
      <c r="F2" s="552"/>
      <c r="G2" s="552"/>
      <c r="H2" s="552"/>
      <c r="I2" s="552"/>
      <c r="J2" s="552"/>
      <c r="K2" s="552"/>
      <c r="L2" s="552"/>
      <c r="M2" s="552"/>
    </row>
    <row r="3" spans="1:13" ht="15">
      <c r="A3" s="554" t="e">
        <f>#REF!</f>
        <v>#REF!</v>
      </c>
      <c r="B3" s="555"/>
      <c r="C3" s="555"/>
      <c r="D3" s="555"/>
      <c r="E3" s="555"/>
      <c r="F3" s="555"/>
      <c r="G3" s="555"/>
      <c r="H3" s="555"/>
      <c r="I3" s="555"/>
      <c r="J3" s="555"/>
      <c r="K3" s="555"/>
      <c r="L3" s="555"/>
      <c r="M3" s="555"/>
    </row>
    <row r="4" spans="1:13" ht="19.5" customHeight="1">
      <c r="A4" s="1"/>
      <c r="B4" s="1"/>
      <c r="C4" s="1"/>
      <c r="D4" s="1"/>
      <c r="E4" s="1"/>
      <c r="F4" s="1"/>
      <c r="G4" s="1"/>
      <c r="H4" s="556" t="s">
        <v>2</v>
      </c>
      <c r="I4" s="556"/>
      <c r="J4" s="556"/>
      <c r="K4" s="556"/>
      <c r="L4" s="556"/>
      <c r="M4" s="556"/>
    </row>
    <row r="5" spans="1:13" ht="24.95" customHeight="1">
      <c r="A5" s="557" t="s">
        <v>0</v>
      </c>
      <c r="B5" s="557" t="s">
        <v>34</v>
      </c>
      <c r="C5" s="560" t="s">
        <v>26</v>
      </c>
      <c r="D5" s="561"/>
      <c r="E5" s="561"/>
      <c r="F5" s="561"/>
      <c r="G5" s="562"/>
      <c r="H5" s="560" t="s">
        <v>27</v>
      </c>
      <c r="I5" s="561"/>
      <c r="J5" s="561"/>
      <c r="K5" s="561"/>
      <c r="L5" s="562"/>
      <c r="M5" s="557" t="s">
        <v>1</v>
      </c>
    </row>
    <row r="6" spans="1:13" ht="24.95" customHeight="1">
      <c r="A6" s="558"/>
      <c r="B6" s="558"/>
      <c r="C6" s="557" t="s">
        <v>35</v>
      </c>
      <c r="D6" s="560" t="s">
        <v>4</v>
      </c>
      <c r="E6" s="561"/>
      <c r="F6" s="561"/>
      <c r="G6" s="562"/>
      <c r="H6" s="557" t="s">
        <v>35</v>
      </c>
      <c r="I6" s="560" t="s">
        <v>4</v>
      </c>
      <c r="J6" s="561"/>
      <c r="K6" s="561"/>
      <c r="L6" s="562"/>
      <c r="M6" s="558"/>
    </row>
    <row r="7" spans="1:13" ht="24.95" customHeight="1">
      <c r="A7" s="558"/>
      <c r="B7" s="558"/>
      <c r="C7" s="558"/>
      <c r="D7" s="550" t="s">
        <v>6</v>
      </c>
      <c r="E7" s="551" t="s">
        <v>4</v>
      </c>
      <c r="F7" s="551"/>
      <c r="G7" s="550" t="s">
        <v>8</v>
      </c>
      <c r="H7" s="558"/>
      <c r="I7" s="550" t="s">
        <v>6</v>
      </c>
      <c r="J7" s="551" t="s">
        <v>4</v>
      </c>
      <c r="K7" s="551"/>
      <c r="L7" s="550" t="s">
        <v>8</v>
      </c>
      <c r="M7" s="558"/>
    </row>
    <row r="8" spans="1:13" ht="95.25" customHeight="1">
      <c r="A8" s="559"/>
      <c r="B8" s="559"/>
      <c r="C8" s="559"/>
      <c r="D8" s="550"/>
      <c r="E8" s="3" t="s">
        <v>10</v>
      </c>
      <c r="F8" s="3" t="s">
        <v>11</v>
      </c>
      <c r="G8" s="550"/>
      <c r="H8" s="559"/>
      <c r="I8" s="550"/>
      <c r="J8" s="3" t="s">
        <v>10</v>
      </c>
      <c r="K8" s="3" t="s">
        <v>11</v>
      </c>
      <c r="L8" s="550"/>
      <c r="M8" s="559"/>
    </row>
    <row r="9" spans="1:13" ht="27.95" customHeight="1">
      <c r="A9" s="4"/>
      <c r="B9" s="5" t="s">
        <v>35</v>
      </c>
      <c r="C9" s="6">
        <f>SUM(C10:C12)</f>
        <v>163346</v>
      </c>
      <c r="D9" s="6">
        <f>SUM(D10:D12)</f>
        <v>138921</v>
      </c>
      <c r="E9" s="6">
        <f t="shared" ref="E9:L9" si="0">SUM(E10:E12)</f>
        <v>18770</v>
      </c>
      <c r="F9" s="6">
        <f t="shared" si="0"/>
        <v>120151</v>
      </c>
      <c r="G9" s="6">
        <f>SUM(G10:G12)</f>
        <v>24425</v>
      </c>
      <c r="H9" s="6">
        <f t="shared" si="0"/>
        <v>163346</v>
      </c>
      <c r="I9" s="6">
        <f t="shared" si="0"/>
        <v>138921</v>
      </c>
      <c r="J9" s="6">
        <f t="shared" si="0"/>
        <v>18770</v>
      </c>
      <c r="K9" s="6">
        <f t="shared" si="0"/>
        <v>120151</v>
      </c>
      <c r="L9" s="6">
        <f t="shared" si="0"/>
        <v>24425</v>
      </c>
      <c r="M9" s="6"/>
    </row>
    <row r="10" spans="1:13" ht="42" customHeight="1">
      <c r="A10" s="7">
        <v>1</v>
      </c>
      <c r="B10" s="8" t="s">
        <v>28</v>
      </c>
      <c r="C10" s="9">
        <f>D10+G10</f>
        <v>68242</v>
      </c>
      <c r="D10" s="9">
        <f>SUM(E10:F10)</f>
        <v>53742</v>
      </c>
      <c r="E10" s="9"/>
      <c r="F10" s="9">
        <v>53742</v>
      </c>
      <c r="G10" s="9">
        <v>14500</v>
      </c>
      <c r="H10" s="9">
        <f>I10+L10</f>
        <v>68242</v>
      </c>
      <c r="I10" s="9">
        <f>SUM(J10:K10)</f>
        <v>53742</v>
      </c>
      <c r="J10" s="9"/>
      <c r="K10" s="9">
        <v>53742</v>
      </c>
      <c r="L10" s="9">
        <v>14500</v>
      </c>
      <c r="M10" s="10"/>
    </row>
    <row r="11" spans="1:13" ht="42" customHeight="1">
      <c r="A11" s="7">
        <v>2</v>
      </c>
      <c r="B11" s="8" t="s">
        <v>30</v>
      </c>
      <c r="C11" s="9">
        <f>D11+G11</f>
        <v>74334</v>
      </c>
      <c r="D11" s="9">
        <f>SUM(E11:F11)</f>
        <v>66409</v>
      </c>
      <c r="E11" s="9"/>
      <c r="F11" s="9">
        <v>66409</v>
      </c>
      <c r="G11" s="9">
        <v>7925</v>
      </c>
      <c r="H11" s="9">
        <f>I11+L11</f>
        <v>74334</v>
      </c>
      <c r="I11" s="9">
        <f>SUM(J11:K11)</f>
        <v>66409</v>
      </c>
      <c r="J11" s="9"/>
      <c r="K11" s="9">
        <v>66409</v>
      </c>
      <c r="L11" s="9">
        <v>7925</v>
      </c>
      <c r="M11" s="10"/>
    </row>
    <row r="12" spans="1:13" ht="42" customHeight="1">
      <c r="A12" s="11">
        <v>3</v>
      </c>
      <c r="B12" s="12" t="s">
        <v>31</v>
      </c>
      <c r="C12" s="13">
        <f>D12+G12</f>
        <v>20770</v>
      </c>
      <c r="D12" s="13">
        <f>SUM(E12:F12)</f>
        <v>18770</v>
      </c>
      <c r="E12" s="13">
        <v>18770</v>
      </c>
      <c r="F12" s="13"/>
      <c r="G12" s="13">
        <v>2000</v>
      </c>
      <c r="H12" s="13">
        <f>I12+L12</f>
        <v>20770</v>
      </c>
      <c r="I12" s="13">
        <f>SUM(J12:K12)</f>
        <v>18770</v>
      </c>
      <c r="J12" s="13">
        <v>18770</v>
      </c>
      <c r="K12" s="13"/>
      <c r="L12" s="13">
        <v>2000</v>
      </c>
      <c r="M12" s="14"/>
    </row>
    <row r="15" spans="1:13">
      <c r="C15" s="15"/>
      <c r="D15" s="15"/>
      <c r="E15" s="15"/>
    </row>
    <row r="17" spans="2:2">
      <c r="B17" s="2" t="s">
        <v>9</v>
      </c>
    </row>
    <row r="19" spans="2:2">
      <c r="B19" s="2" t="s">
        <v>9</v>
      </c>
    </row>
    <row r="22" spans="2:2">
      <c r="B22" s="2" t="s">
        <v>9</v>
      </c>
    </row>
    <row r="23" spans="2:2">
      <c r="B23" s="2" t="s">
        <v>9</v>
      </c>
    </row>
    <row r="24" spans="2:2">
      <c r="B24" s="2" t="s">
        <v>9</v>
      </c>
    </row>
  </sheetData>
  <mergeCells count="19">
    <mergeCell ref="D7:D8"/>
    <mergeCell ref="E7:F7"/>
    <mergeCell ref="G7:G8"/>
    <mergeCell ref="I7:I8"/>
    <mergeCell ref="J7:K7"/>
    <mergeCell ref="L7:L8"/>
    <mergeCell ref="A1:M1"/>
    <mergeCell ref="A2:M2"/>
    <mergeCell ref="A3:M3"/>
    <mergeCell ref="H4:M4"/>
    <mergeCell ref="A5:A8"/>
    <mergeCell ref="B5:B8"/>
    <mergeCell ref="C5:G5"/>
    <mergeCell ref="H5:L5"/>
    <mergeCell ref="M5:M8"/>
    <mergeCell ref="C6:C8"/>
    <mergeCell ref="D6:G6"/>
    <mergeCell ref="H6:H8"/>
    <mergeCell ref="I6:L6"/>
  </mergeCells>
  <pageMargins left="0.67" right="0.39370078740157483" top="0.78740157480314965" bottom="0.55118110236220474" header="0.31496062992125984" footer="0.31496062992125984"/>
  <pageSetup paperSize="9"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zoomScale="55" zoomScaleNormal="55" workbookViewId="0">
      <selection activeCell="V13" sqref="V13"/>
    </sheetView>
  </sheetViews>
  <sheetFormatPr defaultColWidth="9.33203125" defaultRowHeight="12.75"/>
  <cols>
    <col min="1" max="1" width="3.6640625" style="252" customWidth="1"/>
    <col min="2" max="2" width="24.83203125" style="252" customWidth="1"/>
    <col min="3" max="3" width="14" style="253" customWidth="1"/>
    <col min="4" max="5" width="12.5" style="254" customWidth="1"/>
    <col min="6" max="6" width="12.6640625" style="254" customWidth="1"/>
    <col min="7" max="7" width="11.5" style="254" customWidth="1"/>
    <col min="8" max="8" width="11.83203125" style="254" customWidth="1"/>
    <col min="9" max="9" width="10" style="254" customWidth="1"/>
    <col min="10" max="10" width="12.1640625" style="254" customWidth="1"/>
    <col min="11" max="12" width="11.83203125" style="254" customWidth="1"/>
    <col min="13" max="13" width="12.5" style="254" customWidth="1"/>
    <col min="14" max="14" width="12" style="254" customWidth="1"/>
    <col min="15" max="15" width="11" style="254" customWidth="1"/>
    <col min="16" max="17" width="12.5" style="254" customWidth="1"/>
    <col min="18" max="18" width="11.1640625" style="254" customWidth="1"/>
    <col min="19" max="19" width="9.6640625" style="254" customWidth="1"/>
    <col min="20" max="20" width="10.83203125" style="254" customWidth="1"/>
    <col min="21" max="21" width="11" style="254" customWidth="1"/>
    <col min="22" max="22" width="10.1640625" style="254" customWidth="1"/>
    <col min="23" max="24" width="11.1640625" style="254" customWidth="1"/>
    <col min="25" max="25" width="11.1640625" style="254" bestFit="1" customWidth="1"/>
    <col min="26" max="27" width="11.1640625" style="254" customWidth="1"/>
    <col min="28" max="28" width="11.33203125" style="254" customWidth="1"/>
    <col min="29" max="30" width="12.5" style="254" customWidth="1"/>
    <col min="31" max="31" width="11.5" style="254" customWidth="1"/>
    <col min="32" max="32" width="11.1640625" style="254" customWidth="1"/>
    <col min="33" max="33" width="9.83203125" style="254" customWidth="1"/>
    <col min="34" max="34" width="11.33203125" style="254" customWidth="1"/>
    <col min="35" max="35" width="38.1640625" style="252" hidden="1" customWidth="1"/>
    <col min="36" max="36" width="10.5" style="252" hidden="1" customWidth="1"/>
    <col min="37" max="37" width="0" style="252" hidden="1" customWidth="1"/>
    <col min="38" max="38" width="15.33203125" style="252" hidden="1" customWidth="1"/>
    <col min="39" max="39" width="22.6640625" style="252" customWidth="1"/>
    <col min="40" max="16384" width="9.33203125" style="252"/>
  </cols>
  <sheetData>
    <row r="1" spans="1:39" s="257" customFormat="1" ht="17.25">
      <c r="B1" s="258"/>
      <c r="C1" s="259"/>
      <c r="D1" s="260"/>
      <c r="E1" s="260"/>
      <c r="F1" s="260"/>
      <c r="G1" s="260"/>
      <c r="H1" s="260"/>
      <c r="I1" s="260"/>
      <c r="J1" s="260"/>
      <c r="K1" s="260"/>
      <c r="L1" s="260"/>
      <c r="M1" s="260"/>
      <c r="N1" s="260"/>
      <c r="O1" s="260"/>
      <c r="P1" s="260"/>
      <c r="Q1" s="260"/>
      <c r="R1" s="260"/>
      <c r="S1" s="260"/>
      <c r="T1" s="260"/>
      <c r="U1" s="260"/>
      <c r="V1" s="260"/>
      <c r="W1" s="260"/>
      <c r="X1" s="260"/>
      <c r="Y1" s="260"/>
      <c r="Z1" s="260"/>
      <c r="AA1" s="260"/>
      <c r="AC1" s="390"/>
      <c r="AD1" s="390"/>
      <c r="AE1" s="390"/>
      <c r="AF1" s="390"/>
      <c r="AG1" s="390" t="s">
        <v>778</v>
      </c>
      <c r="AH1" s="390"/>
    </row>
    <row r="2" spans="1:39" s="257" customFormat="1" ht="17.25">
      <c r="B2" s="258"/>
      <c r="C2" s="259"/>
      <c r="D2" s="259"/>
      <c r="E2" s="259"/>
      <c r="F2" s="259"/>
      <c r="G2" s="259"/>
      <c r="H2" s="259"/>
      <c r="I2" s="259"/>
      <c r="J2" s="259"/>
      <c r="K2" s="259"/>
      <c r="L2" s="259"/>
      <c r="M2" s="259"/>
      <c r="N2" s="259"/>
      <c r="O2" s="259"/>
      <c r="P2" s="260"/>
      <c r="Q2" s="260"/>
      <c r="R2" s="260"/>
      <c r="S2" s="260"/>
      <c r="T2" s="260"/>
      <c r="U2" s="260"/>
      <c r="V2" s="260"/>
      <c r="W2" s="260"/>
      <c r="X2" s="260"/>
      <c r="Y2" s="260"/>
      <c r="Z2" s="260"/>
      <c r="AA2" s="260"/>
      <c r="AB2" s="264"/>
      <c r="AC2" s="260"/>
      <c r="AD2" s="260"/>
      <c r="AE2" s="260"/>
      <c r="AF2" s="264"/>
      <c r="AG2" s="264"/>
      <c r="AH2" s="264"/>
    </row>
    <row r="3" spans="1:39" s="257" customFormat="1" ht="17.25" customHeight="1">
      <c r="A3" s="577" t="s">
        <v>826</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row>
    <row r="4" spans="1:39" s="257" customFormat="1" ht="17.25">
      <c r="A4" s="578" t="s">
        <v>839</v>
      </c>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L4" s="261">
        <f>Q11-99998.89</f>
        <v>39646.045440000002</v>
      </c>
    </row>
    <row r="5" spans="1:39">
      <c r="A5" s="579" t="s">
        <v>2</v>
      </c>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L5" s="262">
        <f>H11+K11+N11</f>
        <v>207922.62995777777</v>
      </c>
    </row>
    <row r="6" spans="1:39" ht="19.5" customHeight="1">
      <c r="A6" s="567" t="s">
        <v>0</v>
      </c>
      <c r="B6" s="567" t="s">
        <v>390</v>
      </c>
      <c r="C6" s="574" t="s">
        <v>400</v>
      </c>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6"/>
      <c r="AL6" s="263"/>
    </row>
    <row r="7" spans="1:39" ht="33" customHeight="1">
      <c r="A7" s="567"/>
      <c r="B7" s="567"/>
      <c r="C7" s="566" t="s">
        <v>777</v>
      </c>
      <c r="D7" s="566"/>
      <c r="E7" s="566"/>
      <c r="F7" s="566"/>
      <c r="G7" s="566"/>
      <c r="H7" s="566"/>
      <c r="I7" s="566"/>
      <c r="J7" s="566"/>
      <c r="K7" s="566"/>
      <c r="L7" s="566"/>
      <c r="M7" s="566"/>
      <c r="N7" s="566"/>
      <c r="O7" s="566"/>
      <c r="P7" s="568" t="s">
        <v>776</v>
      </c>
      <c r="Q7" s="569"/>
      <c r="R7" s="569"/>
      <c r="S7" s="570"/>
      <c r="T7" s="566" t="s">
        <v>721</v>
      </c>
      <c r="U7" s="566"/>
      <c r="V7" s="566"/>
      <c r="W7" s="566" t="s">
        <v>727</v>
      </c>
      <c r="X7" s="566"/>
      <c r="Y7" s="566"/>
      <c r="Z7" s="566" t="s">
        <v>775</v>
      </c>
      <c r="AA7" s="566"/>
      <c r="AB7" s="566"/>
      <c r="AC7" s="568" t="s">
        <v>812</v>
      </c>
      <c r="AD7" s="569"/>
      <c r="AE7" s="570"/>
      <c r="AF7" s="568" t="s">
        <v>781</v>
      </c>
      <c r="AG7" s="569"/>
      <c r="AH7" s="570"/>
      <c r="AM7" s="263"/>
    </row>
    <row r="8" spans="1:39" ht="38.25" customHeight="1">
      <c r="A8" s="567"/>
      <c r="B8" s="567"/>
      <c r="C8" s="563" t="s">
        <v>724</v>
      </c>
      <c r="D8" s="563" t="s">
        <v>754</v>
      </c>
      <c r="E8" s="563" t="s">
        <v>666</v>
      </c>
      <c r="F8" s="563" t="s">
        <v>773</v>
      </c>
      <c r="G8" s="566" t="s">
        <v>721</v>
      </c>
      <c r="H8" s="566"/>
      <c r="I8" s="566"/>
      <c r="J8" s="568" t="s">
        <v>727</v>
      </c>
      <c r="K8" s="569"/>
      <c r="L8" s="570"/>
      <c r="M8" s="568" t="s">
        <v>383</v>
      </c>
      <c r="N8" s="569"/>
      <c r="O8" s="570"/>
      <c r="P8" s="566" t="s">
        <v>840</v>
      </c>
      <c r="Q8" s="566"/>
      <c r="R8" s="566"/>
      <c r="S8" s="563" t="s">
        <v>399</v>
      </c>
      <c r="T8" s="566" t="s">
        <v>391</v>
      </c>
      <c r="U8" s="566" t="s">
        <v>6</v>
      </c>
      <c r="V8" s="566" t="s">
        <v>392</v>
      </c>
      <c r="W8" s="566" t="s">
        <v>391</v>
      </c>
      <c r="X8" s="566" t="s">
        <v>6</v>
      </c>
      <c r="Y8" s="566" t="s">
        <v>392</v>
      </c>
      <c r="Z8" s="566" t="s">
        <v>391</v>
      </c>
      <c r="AA8" s="566" t="s">
        <v>6</v>
      </c>
      <c r="AB8" s="566" t="s">
        <v>392</v>
      </c>
      <c r="AC8" s="571" t="s">
        <v>35</v>
      </c>
      <c r="AD8" s="566" t="s">
        <v>4</v>
      </c>
      <c r="AE8" s="566"/>
      <c r="AF8" s="563" t="s">
        <v>774</v>
      </c>
      <c r="AG8" s="563" t="s">
        <v>782</v>
      </c>
      <c r="AH8" s="563" t="s">
        <v>783</v>
      </c>
      <c r="AM8" s="263"/>
    </row>
    <row r="9" spans="1:39" ht="13.9" customHeight="1">
      <c r="A9" s="567"/>
      <c r="B9" s="567"/>
      <c r="C9" s="564"/>
      <c r="D9" s="564"/>
      <c r="E9" s="564"/>
      <c r="F9" s="564"/>
      <c r="G9" s="566" t="s">
        <v>774</v>
      </c>
      <c r="H9" s="566" t="s">
        <v>6</v>
      </c>
      <c r="I9" s="566" t="s">
        <v>392</v>
      </c>
      <c r="J9" s="566" t="s">
        <v>774</v>
      </c>
      <c r="K9" s="566" t="s">
        <v>6</v>
      </c>
      <c r="L9" s="566" t="s">
        <v>392</v>
      </c>
      <c r="M9" s="566" t="s">
        <v>774</v>
      </c>
      <c r="N9" s="566" t="s">
        <v>6</v>
      </c>
      <c r="O9" s="566" t="s">
        <v>392</v>
      </c>
      <c r="P9" s="566" t="s">
        <v>35</v>
      </c>
      <c r="Q9" s="563" t="s">
        <v>6</v>
      </c>
      <c r="R9" s="563" t="s">
        <v>392</v>
      </c>
      <c r="S9" s="564"/>
      <c r="T9" s="566"/>
      <c r="U9" s="566"/>
      <c r="V9" s="566"/>
      <c r="W9" s="566"/>
      <c r="X9" s="566"/>
      <c r="Y9" s="566"/>
      <c r="Z9" s="566"/>
      <c r="AA9" s="566"/>
      <c r="AB9" s="566"/>
      <c r="AC9" s="572"/>
      <c r="AD9" s="563" t="s">
        <v>6</v>
      </c>
      <c r="AE9" s="563" t="s">
        <v>392</v>
      </c>
      <c r="AF9" s="564"/>
      <c r="AG9" s="564"/>
      <c r="AH9" s="564"/>
      <c r="AM9" s="254">
        <f>W11/J11*100</f>
        <v>67.395759560086546</v>
      </c>
    </row>
    <row r="10" spans="1:39" ht="18">
      <c r="A10" s="567"/>
      <c r="B10" s="567"/>
      <c r="C10" s="565"/>
      <c r="D10" s="565"/>
      <c r="E10" s="565"/>
      <c r="F10" s="565"/>
      <c r="G10" s="566"/>
      <c r="H10" s="566"/>
      <c r="I10" s="566"/>
      <c r="J10" s="566"/>
      <c r="K10" s="566"/>
      <c r="L10" s="566"/>
      <c r="M10" s="566"/>
      <c r="N10" s="566"/>
      <c r="O10" s="566"/>
      <c r="P10" s="566"/>
      <c r="Q10" s="565"/>
      <c r="R10" s="565"/>
      <c r="S10" s="565"/>
      <c r="T10" s="566"/>
      <c r="U10" s="566"/>
      <c r="V10" s="566"/>
      <c r="W10" s="566"/>
      <c r="X10" s="566"/>
      <c r="Y10" s="566"/>
      <c r="Z10" s="566"/>
      <c r="AA10" s="566"/>
      <c r="AB10" s="566"/>
      <c r="AC10" s="573"/>
      <c r="AD10" s="565"/>
      <c r="AE10" s="565"/>
      <c r="AF10" s="565"/>
      <c r="AG10" s="565"/>
      <c r="AH10" s="565"/>
      <c r="AM10" s="465">
        <f>AB11/O11*100</f>
        <v>39.863532556101163</v>
      </c>
    </row>
    <row r="11" spans="1:39" s="241" customFormat="1" ht="15.75" customHeight="1">
      <c r="A11" s="235"/>
      <c r="B11" s="235" t="s">
        <v>7</v>
      </c>
      <c r="C11" s="236">
        <f>C12+C26</f>
        <v>297288.94206300005</v>
      </c>
      <c r="D11" s="236">
        <f t="shared" ref="D11:E11" si="0">D12+D26</f>
        <v>212180.34806300001</v>
      </c>
      <c r="E11" s="236">
        <f t="shared" si="0"/>
        <v>85108.593999999997</v>
      </c>
      <c r="F11" s="236">
        <v>297288.93960477773</v>
      </c>
      <c r="G11" s="236">
        <v>22347.212499999998</v>
      </c>
      <c r="H11" s="236">
        <v>18720.568499999998</v>
      </c>
      <c r="I11" s="236">
        <v>3626.6440000000002</v>
      </c>
      <c r="J11" s="236">
        <v>101405.74770000001</v>
      </c>
      <c r="K11" s="236">
        <v>65139.5527</v>
      </c>
      <c r="L11" s="236">
        <v>36266.195</v>
      </c>
      <c r="M11" s="236">
        <v>173535.97940477775</v>
      </c>
      <c r="N11" s="236">
        <v>124062.50875777777</v>
      </c>
      <c r="O11" s="236">
        <v>49473.470647000002</v>
      </c>
      <c r="P11" s="236">
        <f>Q11+R11</f>
        <v>185755.966954</v>
      </c>
      <c r="Q11" s="236">
        <f>U11+X11+AA11</f>
        <v>139644.93544</v>
      </c>
      <c r="R11" s="236">
        <f>V11+Y11+AB11</f>
        <v>46111.031514000002</v>
      </c>
      <c r="S11" s="237">
        <f t="shared" ref="S11" si="1">P11/C11*100</f>
        <v>62.483308549914206</v>
      </c>
      <c r="T11" s="236">
        <f>U11+V11</f>
        <v>18199.685536000001</v>
      </c>
      <c r="U11" s="236">
        <f>U12+U26</f>
        <v>15493.273999999999</v>
      </c>
      <c r="V11" s="236">
        <f>V12+V26</f>
        <v>2706.4115360000001</v>
      </c>
      <c r="W11" s="236">
        <f>X11+Y11</f>
        <v>68343.173899999994</v>
      </c>
      <c r="X11" s="236">
        <f>'B2 đầu tư'!U51</f>
        <v>44660.426999999996</v>
      </c>
      <c r="Y11" s="236">
        <f>Y12+Y26</f>
        <v>23682.746900000002</v>
      </c>
      <c r="Z11" s="236">
        <f>AA11+AB11</f>
        <v>99213.107518000004</v>
      </c>
      <c r="AA11" s="236">
        <f>AA12+AA26</f>
        <v>79491.23444</v>
      </c>
      <c r="AB11" s="236">
        <f>AB12+AB26</f>
        <v>19721.873077999997</v>
      </c>
      <c r="AC11" s="236">
        <f>AD11+AE11</f>
        <v>111532.97265077777</v>
      </c>
      <c r="AD11" s="236">
        <f>H11+K11+N11-Q11</f>
        <v>68277.694517777767</v>
      </c>
      <c r="AE11" s="236">
        <f>I11+L11+O11-R11</f>
        <v>43255.278133</v>
      </c>
      <c r="AF11" s="236">
        <f>SUM(AG11:AH11)</f>
        <v>23525.78</v>
      </c>
      <c r="AG11" s="236">
        <f>SUM(AG12:AG37)</f>
        <v>4812.1499999999996</v>
      </c>
      <c r="AH11" s="238">
        <f>SUM(AH12:AH37)</f>
        <v>18713.63</v>
      </c>
      <c r="AI11" s="239">
        <f>Q11-'B2 đầu tư'!U10</f>
        <v>1.500000013038516E-3</v>
      </c>
      <c r="AJ11" s="240"/>
      <c r="AL11" s="256"/>
      <c r="AM11" s="256"/>
    </row>
    <row r="12" spans="1:39" s="244" customFormat="1" ht="14.25" customHeight="1">
      <c r="A12" s="534" t="s">
        <v>3</v>
      </c>
      <c r="B12" s="242" t="s">
        <v>376</v>
      </c>
      <c r="C12" s="236">
        <f>SUM(C13:C25)</f>
        <v>171253.74630000003</v>
      </c>
      <c r="D12" s="236">
        <f t="shared" ref="D12:E12" si="2">SUM(D13:D25)</f>
        <v>121624.77330000002</v>
      </c>
      <c r="E12" s="236">
        <f t="shared" si="2"/>
        <v>49628.972999999991</v>
      </c>
      <c r="F12" s="236">
        <v>171253.74384177776</v>
      </c>
      <c r="G12" s="236">
        <v>1571.5</v>
      </c>
      <c r="H12" s="236">
        <v>0</v>
      </c>
      <c r="I12" s="236">
        <v>1571.5</v>
      </c>
      <c r="J12" s="236">
        <v>62902.322200000002</v>
      </c>
      <c r="K12" s="236">
        <v>54081.176200000002</v>
      </c>
      <c r="L12" s="236">
        <v>8821.1460000000006</v>
      </c>
      <c r="M12" s="236">
        <v>106779.92164177776</v>
      </c>
      <c r="N12" s="236">
        <v>83181.381641777785</v>
      </c>
      <c r="O12" s="236">
        <v>23598.54</v>
      </c>
      <c r="P12" s="236">
        <f>SUM(P13:P25)</f>
        <v>85080.813196000003</v>
      </c>
      <c r="Q12" s="236">
        <f>SUM(Q13:Q25)</f>
        <v>77368.267000000007</v>
      </c>
      <c r="R12" s="236">
        <f>SUM(R13:R25)</f>
        <v>7712.5461960000011</v>
      </c>
      <c r="S12" s="237">
        <f>P12/C12*100</f>
        <v>49.681139849026465</v>
      </c>
      <c r="T12" s="236">
        <f>U12+V12</f>
        <v>1209.2715360000002</v>
      </c>
      <c r="U12" s="236">
        <f>SUM(U13:U23)</f>
        <v>0</v>
      </c>
      <c r="V12" s="236">
        <f>SUM(V13:V24)</f>
        <v>1209.2715360000002</v>
      </c>
      <c r="W12" s="236">
        <f>SUM(X12:Y12)</f>
        <v>35149.478000000003</v>
      </c>
      <c r="X12" s="236">
        <f>SUM(X13:X24)</f>
        <v>34945.592000000004</v>
      </c>
      <c r="Y12" s="236">
        <f>SUM(Y13:Y25)</f>
        <v>203.886</v>
      </c>
      <c r="Z12" s="236">
        <f>SUM(Z13:Z24)</f>
        <v>47772.06366</v>
      </c>
      <c r="AA12" s="236">
        <f>SUM(AA13:AA24)</f>
        <v>42422.674999999996</v>
      </c>
      <c r="AB12" s="236">
        <f>SUM(AB13:AB24)</f>
        <v>5349.3886600000005</v>
      </c>
      <c r="AC12" s="236">
        <f t="shared" ref="AC12:AC37" si="3">AD12+AE12</f>
        <v>86172.930645777786</v>
      </c>
      <c r="AD12" s="236">
        <f>H12+K12+N12-Q12</f>
        <v>59894.290841777794</v>
      </c>
      <c r="AE12" s="236">
        <f>I12+L12+O12-R12</f>
        <v>26278.639803999999</v>
      </c>
      <c r="AF12" s="236">
        <f>AG12+AH12</f>
        <v>0</v>
      </c>
      <c r="AG12" s="236"/>
      <c r="AH12" s="243"/>
    </row>
    <row r="13" spans="1:39" s="244" customFormat="1" ht="27.75" customHeight="1">
      <c r="A13" s="245">
        <v>1</v>
      </c>
      <c r="B13" s="246" t="s">
        <v>381</v>
      </c>
      <c r="C13" s="247">
        <v>25222.297999999999</v>
      </c>
      <c r="D13" s="247">
        <v>17583</v>
      </c>
      <c r="E13" s="247">
        <v>7639.2979999999998</v>
      </c>
      <c r="F13" s="247">
        <v>25222.297999999999</v>
      </c>
      <c r="G13" s="247">
        <v>1221.5</v>
      </c>
      <c r="H13" s="247"/>
      <c r="I13" s="247">
        <v>1221.5</v>
      </c>
      <c r="J13" s="247">
        <v>0</v>
      </c>
      <c r="K13" s="247"/>
      <c r="L13" s="247"/>
      <c r="M13" s="247">
        <v>24000.797999999999</v>
      </c>
      <c r="N13" s="247">
        <v>14965.998</v>
      </c>
      <c r="O13" s="247">
        <v>9034.7999999999993</v>
      </c>
      <c r="P13" s="247">
        <f t="shared" ref="P13:P24" si="4">Q13+R13</f>
        <v>1081.5925360000001</v>
      </c>
      <c r="Q13" s="247">
        <f>U13+X13+AA13</f>
        <v>0</v>
      </c>
      <c r="R13" s="247">
        <f>V13+Y13+AB13</f>
        <v>1081.5925360000001</v>
      </c>
      <c r="S13" s="243">
        <f>P13/C13*100</f>
        <v>4.2882394617651425</v>
      </c>
      <c r="T13" s="247">
        <f>U13+V13</f>
        <v>1081.5925360000001</v>
      </c>
      <c r="U13" s="247"/>
      <c r="V13" s="247">
        <f>'B3 S ngiệp'!G131+'B3 S ngiệp'!G129+'B3 S ngiệp'!G125+'B3 S ngiệp'!G120+'B3 S ngiệp'!G117+'B3 S ngiệp'!G127</f>
        <v>1081.5925360000001</v>
      </c>
      <c r="W13" s="247">
        <f>X13+Y13</f>
        <v>0</v>
      </c>
      <c r="X13" s="247"/>
      <c r="Y13" s="247"/>
      <c r="Z13" s="247">
        <f>AA13+AB13</f>
        <v>0</v>
      </c>
      <c r="AA13" s="247"/>
      <c r="AB13" s="247"/>
      <c r="AC13" s="247">
        <f t="shared" si="3"/>
        <v>24140.705463999999</v>
      </c>
      <c r="AD13" s="247">
        <f t="shared" ref="AD13:AD37" si="5">H13+K13+N13-Q13</f>
        <v>14965.998</v>
      </c>
      <c r="AE13" s="247">
        <f t="shared" ref="AE13:AE37" si="6">I13+L13+O13-R13</f>
        <v>9174.7074639999992</v>
      </c>
      <c r="AF13" s="247">
        <f>AG13+AH13</f>
        <v>9034.8250000000007</v>
      </c>
      <c r="AG13" s="247"/>
      <c r="AH13" s="243">
        <f>7402+'B3 S ngiệp'!O210</f>
        <v>9034.8250000000007</v>
      </c>
      <c r="AM13" s="387">
        <f>R11-'B3 S ngiệp'!G7</f>
        <v>0</v>
      </c>
    </row>
    <row r="14" spans="1:39" s="244" customFormat="1" ht="25.5">
      <c r="A14" s="245">
        <v>2</v>
      </c>
      <c r="B14" s="246" t="s">
        <v>393</v>
      </c>
      <c r="C14" s="247">
        <v>6058.5860000000002</v>
      </c>
      <c r="D14" s="247">
        <v>5301</v>
      </c>
      <c r="E14" s="247">
        <v>757.58600000000001</v>
      </c>
      <c r="F14" s="247">
        <v>6058.5860000000002</v>
      </c>
      <c r="G14" s="247">
        <v>0</v>
      </c>
      <c r="H14" s="247"/>
      <c r="I14" s="247"/>
      <c r="J14" s="247">
        <v>3125.3460000000005</v>
      </c>
      <c r="K14" s="247"/>
      <c r="L14" s="247">
        <v>3125.3460000000005</v>
      </c>
      <c r="M14" s="247">
        <v>2933.24</v>
      </c>
      <c r="N14" s="247"/>
      <c r="O14" s="247">
        <v>2933.24</v>
      </c>
      <c r="P14" s="247">
        <f>Q14+R14</f>
        <v>950</v>
      </c>
      <c r="Q14" s="247">
        <f t="shared" ref="Q14:Q24" si="7">U14+X14+AA14</f>
        <v>0</v>
      </c>
      <c r="R14" s="247">
        <v>950</v>
      </c>
      <c r="S14" s="243">
        <f t="shared" ref="S14:S37" si="8">P14/C14*100</f>
        <v>15.680226376253467</v>
      </c>
      <c r="T14" s="247">
        <f t="shared" ref="T14:T37" si="9">U14+V14</f>
        <v>0</v>
      </c>
      <c r="U14" s="247"/>
      <c r="V14" s="247"/>
      <c r="W14" s="247">
        <f>X14+Y14</f>
        <v>0</v>
      </c>
      <c r="X14" s="247"/>
      <c r="Y14" s="247">
        <f>'B3 S ngiệp'!G211</f>
        <v>0</v>
      </c>
      <c r="Z14" s="247">
        <f t="shared" ref="Z14:Z37" si="10">AA14+AB14</f>
        <v>0</v>
      </c>
      <c r="AA14" s="247"/>
      <c r="AB14" s="247"/>
      <c r="AC14" s="247">
        <f t="shared" si="3"/>
        <v>5108.5860000000002</v>
      </c>
      <c r="AD14" s="247">
        <f t="shared" si="5"/>
        <v>0</v>
      </c>
      <c r="AE14" s="247">
        <f t="shared" si="6"/>
        <v>5108.5860000000002</v>
      </c>
      <c r="AF14" s="247">
        <f t="shared" ref="AF14:AF37" si="11">AG14+AH14</f>
        <v>5178.5859999999993</v>
      </c>
      <c r="AG14" s="247">
        <v>2245.35</v>
      </c>
      <c r="AH14" s="243">
        <f>'B3 S ngiệp'!O211</f>
        <v>2933.2359999999999</v>
      </c>
    </row>
    <row r="15" spans="1:39" s="244" customFormat="1" ht="25.5" customHeight="1">
      <c r="A15" s="245">
        <v>3</v>
      </c>
      <c r="B15" s="246" t="s">
        <v>382</v>
      </c>
      <c r="C15" s="247">
        <v>300</v>
      </c>
      <c r="D15" s="247">
        <v>200</v>
      </c>
      <c r="E15" s="247">
        <v>100</v>
      </c>
      <c r="F15" s="247">
        <v>300</v>
      </c>
      <c r="G15" s="247">
        <v>300</v>
      </c>
      <c r="H15" s="247"/>
      <c r="I15" s="247">
        <v>300</v>
      </c>
      <c r="J15" s="247">
        <v>0</v>
      </c>
      <c r="K15" s="247"/>
      <c r="L15" s="247"/>
      <c r="M15" s="247">
        <v>0</v>
      </c>
      <c r="N15" s="247"/>
      <c r="O15" s="247"/>
      <c r="P15" s="247">
        <f t="shared" si="4"/>
        <v>100</v>
      </c>
      <c r="Q15" s="247">
        <f>U15+X15+AA15</f>
        <v>0</v>
      </c>
      <c r="R15" s="247">
        <f t="shared" ref="R15:R24" si="12">V15+Y15+AB15</f>
        <v>100</v>
      </c>
      <c r="S15" s="243">
        <f t="shared" si="8"/>
        <v>33.333333333333329</v>
      </c>
      <c r="T15" s="247">
        <f t="shared" si="9"/>
        <v>100</v>
      </c>
      <c r="U15" s="247"/>
      <c r="V15" s="247">
        <f>'B3 S ngiệp'!G119+'B3 S ngiệp'!G135</f>
        <v>100</v>
      </c>
      <c r="W15" s="247">
        <f t="shared" ref="W15:W36" si="13">X15+Y15</f>
        <v>0</v>
      </c>
      <c r="X15" s="247"/>
      <c r="Y15" s="247"/>
      <c r="Z15" s="247">
        <f t="shared" si="10"/>
        <v>0</v>
      </c>
      <c r="AA15" s="247"/>
      <c r="AB15" s="247"/>
      <c r="AC15" s="247">
        <f t="shared" si="3"/>
        <v>200</v>
      </c>
      <c r="AD15" s="247">
        <f t="shared" si="5"/>
        <v>0</v>
      </c>
      <c r="AE15" s="247">
        <f t="shared" si="6"/>
        <v>200</v>
      </c>
      <c r="AF15" s="247">
        <f t="shared" si="11"/>
        <v>0</v>
      </c>
      <c r="AG15" s="247"/>
      <c r="AH15" s="243"/>
    </row>
    <row r="16" spans="1:39" s="244" customFormat="1" ht="28.5" customHeight="1">
      <c r="A16" s="245">
        <v>4</v>
      </c>
      <c r="B16" s="246" t="s">
        <v>67</v>
      </c>
      <c r="C16" s="247">
        <v>117719.17730000001</v>
      </c>
      <c r="D16" s="247">
        <v>82950.573300000018</v>
      </c>
      <c r="E16" s="247">
        <v>34768.603999999999</v>
      </c>
      <c r="F16" s="247">
        <v>117719.17730000001</v>
      </c>
      <c r="G16" s="247">
        <v>0</v>
      </c>
      <c r="H16" s="247"/>
      <c r="I16" s="247"/>
      <c r="J16" s="247">
        <v>54081.176200000002</v>
      </c>
      <c r="K16" s="247">
        <v>54081.176200000002</v>
      </c>
      <c r="L16" s="247"/>
      <c r="M16" s="247">
        <v>63638.001100000001</v>
      </c>
      <c r="N16" s="247">
        <v>63638.001100000001</v>
      </c>
      <c r="O16" s="247"/>
      <c r="P16" s="243">
        <f>Q16+R16</f>
        <v>75031.08600000001</v>
      </c>
      <c r="Q16" s="243">
        <f>U16+X16+AA16</f>
        <v>75031.08600000001</v>
      </c>
      <c r="R16" s="247">
        <f t="shared" ref="Q16:R18" si="14">V16+Y16+AB16</f>
        <v>0</v>
      </c>
      <c r="S16" s="243">
        <f t="shared" si="8"/>
        <v>63.737351654087718</v>
      </c>
      <c r="T16" s="247">
        <f t="shared" si="9"/>
        <v>0</v>
      </c>
      <c r="U16" s="247"/>
      <c r="V16" s="247"/>
      <c r="W16" s="247">
        <f>X16+Y16</f>
        <v>34945.592000000004</v>
      </c>
      <c r="X16" s="500">
        <f>'B2 đầu tư'!U53+'B2 đầu tư'!U54+'B2 đầu tư'!U55+'B2 đầu tư'!U56+'B2 đầu tư'!U57+'B2 đầu tư'!U58+'B2 đầu tư'!U59+'B2 đầu tư'!U60+'B2 đầu tư'!U61+'B2 đầu tư'!U62+'B2 đầu tư'!U63+'B2 đầu tư'!U64+'B2 đầu tư'!U65+'B2 đầu tư'!U66+'B2 đầu tư'!U67+'B2 đầu tư'!U68+'B2 đầu tư'!U69+'B2 đầu tư'!U70+'B2 đầu tư'!U71+'B2 đầu tư'!U72+'B2 đầu tư'!U73+'B2 đầu tư'!U74+'B2 đầu tư'!U75+'B2 đầu tư'!U76+'B2 đầu tư'!U77+'B2 đầu tư'!U78+'B2 đầu tư'!U79+'B2 đầu tư'!U80+'B2 đầu tư'!U81</f>
        <v>34945.592000000004</v>
      </c>
      <c r="Y16" s="247"/>
      <c r="Z16" s="247">
        <f>AA16+AB16</f>
        <v>40085.493999999999</v>
      </c>
      <c r="AA16" s="247">
        <f>'B2 đầu tư'!U136+'B2 đầu tư'!U137+'B2 đầu tư'!U138+'B2 đầu tư'!U139+'B2 đầu tư'!U141+'B2 đầu tư'!U142+'B2 đầu tư'!U143+'B2 đầu tư'!U160+'B2 đầu tư'!U162+'B2 đầu tư'!U163+'B2 đầu tư'!U164+'B2 đầu tư'!U165+'B2 đầu tư'!U166+'B2 đầu tư'!U167+'B2 đầu tư'!U168+'B2 đầu tư'!U169+'B2 đầu tư'!U170</f>
        <v>40085.493999999999</v>
      </c>
      <c r="AB16" s="247"/>
      <c r="AC16" s="247">
        <f t="shared" si="3"/>
        <v>42688.0913</v>
      </c>
      <c r="AD16" s="247">
        <f>H16+K16+N16-Q16</f>
        <v>42688.0913</v>
      </c>
      <c r="AE16" s="247">
        <f t="shared" si="6"/>
        <v>0</v>
      </c>
      <c r="AF16" s="247">
        <f t="shared" si="11"/>
        <v>0</v>
      </c>
      <c r="AG16" s="247"/>
      <c r="AH16" s="243"/>
      <c r="AM16" s="535"/>
    </row>
    <row r="17" spans="1:39" s="244" customFormat="1" ht="18.75">
      <c r="A17" s="245">
        <v>5</v>
      </c>
      <c r="B17" s="246" t="s">
        <v>68</v>
      </c>
      <c r="C17" s="247">
        <v>5604.9340000000002</v>
      </c>
      <c r="D17" s="247">
        <v>5005.2</v>
      </c>
      <c r="E17" s="247">
        <v>599.73400000000004</v>
      </c>
      <c r="F17" s="247">
        <v>5604.93</v>
      </c>
      <c r="G17" s="247">
        <v>0</v>
      </c>
      <c r="H17" s="247"/>
      <c r="I17" s="247"/>
      <c r="J17" s="247">
        <v>0</v>
      </c>
      <c r="K17" s="247"/>
      <c r="L17" s="247"/>
      <c r="M17" s="247">
        <v>5604.93</v>
      </c>
      <c r="N17" s="247"/>
      <c r="O17" s="247">
        <v>5604.93</v>
      </c>
      <c r="P17" s="247">
        <f>Q17+R17</f>
        <v>3136.7496600000004</v>
      </c>
      <c r="Q17" s="247">
        <f t="shared" si="14"/>
        <v>0</v>
      </c>
      <c r="R17" s="247">
        <f>V17+Y17+AB17</f>
        <v>3136.7496600000004</v>
      </c>
      <c r="S17" s="243">
        <f t="shared" si="8"/>
        <v>55.96407843517872</v>
      </c>
      <c r="T17" s="247">
        <f t="shared" si="9"/>
        <v>0</v>
      </c>
      <c r="U17" s="247"/>
      <c r="V17" s="247"/>
      <c r="W17" s="247">
        <f t="shared" si="13"/>
        <v>0</v>
      </c>
      <c r="X17" s="247"/>
      <c r="Y17" s="247"/>
      <c r="Z17" s="247">
        <f t="shared" si="10"/>
        <v>3136.7496600000004</v>
      </c>
      <c r="AA17" s="247"/>
      <c r="AB17" s="247">
        <f>'B3 S ngiệp'!G167+'B3 S ngiệp'!G208+'B3 S ngiệp'!G221+'B3 S ngiệp'!G213+'B3 S ngiệp'!G218</f>
        <v>3136.7496600000004</v>
      </c>
      <c r="AC17" s="247">
        <f t="shared" si="3"/>
        <v>2468.1803399999999</v>
      </c>
      <c r="AD17" s="247">
        <f t="shared" si="5"/>
        <v>0</v>
      </c>
      <c r="AE17" s="247">
        <f t="shared" si="6"/>
        <v>2468.1803399999999</v>
      </c>
      <c r="AF17" s="247">
        <f t="shared" si="11"/>
        <v>187</v>
      </c>
      <c r="AG17" s="247"/>
      <c r="AH17" s="243">
        <f>'B3 S ngiệp'!O208</f>
        <v>187</v>
      </c>
      <c r="AI17" s="536">
        <v>99873</v>
      </c>
      <c r="AM17" s="248"/>
    </row>
    <row r="18" spans="1:39" s="244" customFormat="1" ht="29.45" customHeight="1">
      <c r="A18" s="245">
        <v>6</v>
      </c>
      <c r="B18" s="246" t="s">
        <v>384</v>
      </c>
      <c r="C18" s="247">
        <v>566</v>
      </c>
      <c r="D18" s="247">
        <v>413</v>
      </c>
      <c r="E18" s="247">
        <v>153</v>
      </c>
      <c r="F18" s="247">
        <v>566</v>
      </c>
      <c r="G18" s="247">
        <v>0</v>
      </c>
      <c r="H18" s="247"/>
      <c r="I18" s="247"/>
      <c r="J18" s="247">
        <v>0</v>
      </c>
      <c r="K18" s="247"/>
      <c r="L18" s="247"/>
      <c r="M18" s="247">
        <v>566</v>
      </c>
      <c r="N18" s="247"/>
      <c r="O18" s="247">
        <v>566</v>
      </c>
      <c r="P18" s="247">
        <f t="shared" si="4"/>
        <v>0</v>
      </c>
      <c r="Q18" s="247">
        <f t="shared" si="14"/>
        <v>0</v>
      </c>
      <c r="R18" s="247">
        <f t="shared" si="14"/>
        <v>0</v>
      </c>
      <c r="S18" s="243">
        <f t="shared" si="8"/>
        <v>0</v>
      </c>
      <c r="T18" s="247">
        <f t="shared" si="9"/>
        <v>0</v>
      </c>
      <c r="U18" s="247"/>
      <c r="V18" s="247"/>
      <c r="W18" s="247">
        <f t="shared" si="13"/>
        <v>0</v>
      </c>
      <c r="X18" s="247"/>
      <c r="Y18" s="247"/>
      <c r="Z18" s="247">
        <f t="shared" si="10"/>
        <v>0</v>
      </c>
      <c r="AA18" s="247"/>
      <c r="AB18" s="247"/>
      <c r="AC18" s="247">
        <f t="shared" si="3"/>
        <v>566</v>
      </c>
      <c r="AD18" s="247">
        <f t="shared" si="5"/>
        <v>0</v>
      </c>
      <c r="AE18" s="247">
        <f t="shared" si="6"/>
        <v>566</v>
      </c>
      <c r="AF18" s="247">
        <f t="shared" si="11"/>
        <v>566</v>
      </c>
      <c r="AG18" s="247"/>
      <c r="AH18" s="243">
        <f>O18</f>
        <v>566</v>
      </c>
      <c r="AI18" s="248">
        <f>Q11-AI17</f>
        <v>39771.935440000001</v>
      </c>
      <c r="AL18" s="249"/>
    </row>
    <row r="19" spans="1:39" s="244" customFormat="1">
      <c r="A19" s="245">
        <v>7</v>
      </c>
      <c r="B19" s="246" t="s">
        <v>69</v>
      </c>
      <c r="C19" s="247">
        <v>1341.521</v>
      </c>
      <c r="D19" s="247">
        <v>1280</v>
      </c>
      <c r="E19" s="247">
        <v>61.521000000000001</v>
      </c>
      <c r="F19" s="247">
        <v>1341.52</v>
      </c>
      <c r="G19" s="247">
        <v>0</v>
      </c>
      <c r="H19" s="247"/>
      <c r="I19" s="247"/>
      <c r="J19" s="247">
        <v>0</v>
      </c>
      <c r="K19" s="247"/>
      <c r="L19" s="247"/>
      <c r="M19" s="247">
        <v>1341.52</v>
      </c>
      <c r="N19" s="247"/>
      <c r="O19" s="247">
        <v>1341.52</v>
      </c>
      <c r="P19" s="247">
        <f>Q19+R19</f>
        <v>732.02899999999988</v>
      </c>
      <c r="Q19" s="247">
        <f t="shared" si="7"/>
        <v>0</v>
      </c>
      <c r="R19" s="247">
        <f>V19+Y19+AB19</f>
        <v>732.02899999999988</v>
      </c>
      <c r="S19" s="243">
        <f t="shared" si="8"/>
        <v>54.567092129008785</v>
      </c>
      <c r="T19" s="247">
        <f t="shared" si="9"/>
        <v>0</v>
      </c>
      <c r="U19" s="247"/>
      <c r="V19" s="247"/>
      <c r="W19" s="247">
        <f t="shared" si="13"/>
        <v>0</v>
      </c>
      <c r="X19" s="247"/>
      <c r="Y19" s="247"/>
      <c r="Z19" s="247">
        <f t="shared" si="10"/>
        <v>732.02899999999988</v>
      </c>
      <c r="AA19" s="247"/>
      <c r="AB19" s="247">
        <f>+'B3 S ngiệp'!G215</f>
        <v>732.02899999999988</v>
      </c>
      <c r="AC19" s="247">
        <f t="shared" si="3"/>
        <v>609.4910000000001</v>
      </c>
      <c r="AD19" s="247">
        <f t="shared" si="5"/>
        <v>0</v>
      </c>
      <c r="AE19" s="247">
        <f t="shared" si="6"/>
        <v>609.4910000000001</v>
      </c>
      <c r="AF19" s="247">
        <f t="shared" si="11"/>
        <v>0</v>
      </c>
      <c r="AG19" s="247"/>
      <c r="AH19" s="243"/>
      <c r="AM19" s="387"/>
    </row>
    <row r="20" spans="1:39" s="244" customFormat="1">
      <c r="A20" s="245">
        <v>8</v>
      </c>
      <c r="B20" s="246" t="s">
        <v>70</v>
      </c>
      <c r="C20" s="247">
        <v>323</v>
      </c>
      <c r="D20" s="247">
        <v>323</v>
      </c>
      <c r="E20" s="247"/>
      <c r="F20" s="247">
        <v>323</v>
      </c>
      <c r="G20" s="247">
        <v>0</v>
      </c>
      <c r="H20" s="247"/>
      <c r="I20" s="247"/>
      <c r="J20" s="247">
        <v>0</v>
      </c>
      <c r="K20" s="247"/>
      <c r="L20" s="247"/>
      <c r="M20" s="247">
        <v>323</v>
      </c>
      <c r="N20" s="247"/>
      <c r="O20" s="247">
        <v>323</v>
      </c>
      <c r="P20" s="247">
        <f t="shared" si="4"/>
        <v>286.55</v>
      </c>
      <c r="Q20" s="247">
        <f t="shared" si="7"/>
        <v>0</v>
      </c>
      <c r="R20" s="247">
        <f t="shared" si="12"/>
        <v>286.55</v>
      </c>
      <c r="S20" s="243">
        <f t="shared" si="8"/>
        <v>88.715170278637771</v>
      </c>
      <c r="T20" s="247">
        <f t="shared" si="9"/>
        <v>0</v>
      </c>
      <c r="U20" s="247"/>
      <c r="V20" s="247"/>
      <c r="W20" s="247">
        <f t="shared" si="13"/>
        <v>0</v>
      </c>
      <c r="X20" s="247"/>
      <c r="Y20" s="247"/>
      <c r="Z20" s="247">
        <f t="shared" si="10"/>
        <v>286.55</v>
      </c>
      <c r="AA20" s="247"/>
      <c r="AB20" s="247">
        <f>'B3 S ngiệp'!G216</f>
        <v>286.55</v>
      </c>
      <c r="AC20" s="247">
        <f t="shared" si="3"/>
        <v>36.449999999999989</v>
      </c>
      <c r="AD20" s="247">
        <f t="shared" si="5"/>
        <v>0</v>
      </c>
      <c r="AE20" s="247">
        <f t="shared" si="6"/>
        <v>36.449999999999989</v>
      </c>
      <c r="AF20" s="247">
        <f t="shared" si="11"/>
        <v>0</v>
      </c>
      <c r="AG20" s="247"/>
      <c r="AH20" s="243"/>
    </row>
    <row r="21" spans="1:39" s="244" customFormat="1" ht="27.75" customHeight="1">
      <c r="A21" s="245">
        <v>9</v>
      </c>
      <c r="B21" s="537" t="s">
        <v>366</v>
      </c>
      <c r="C21" s="247">
        <v>1789</v>
      </c>
      <c r="D21" s="247">
        <v>400</v>
      </c>
      <c r="E21" s="247">
        <v>1389</v>
      </c>
      <c r="F21" s="247">
        <v>1789</v>
      </c>
      <c r="G21" s="247">
        <v>0</v>
      </c>
      <c r="H21" s="247"/>
      <c r="I21" s="247"/>
      <c r="J21" s="247">
        <v>1789</v>
      </c>
      <c r="K21" s="247"/>
      <c r="L21" s="247">
        <v>1789</v>
      </c>
      <c r="M21" s="247">
        <v>0</v>
      </c>
      <c r="N21" s="247"/>
      <c r="O21" s="247"/>
      <c r="P21" s="247">
        <f t="shared" si="4"/>
        <v>0</v>
      </c>
      <c r="Q21" s="247">
        <f t="shared" si="7"/>
        <v>0</v>
      </c>
      <c r="R21" s="247">
        <f t="shared" si="12"/>
        <v>0</v>
      </c>
      <c r="S21" s="243">
        <f t="shared" si="8"/>
        <v>0</v>
      </c>
      <c r="T21" s="247">
        <f t="shared" si="9"/>
        <v>0</v>
      </c>
      <c r="U21" s="247"/>
      <c r="V21" s="247"/>
      <c r="W21" s="247">
        <f t="shared" si="13"/>
        <v>0</v>
      </c>
      <c r="X21" s="247"/>
      <c r="Y21" s="247"/>
      <c r="Z21" s="247">
        <f t="shared" si="10"/>
        <v>0</v>
      </c>
      <c r="AA21" s="247"/>
      <c r="AB21" s="247"/>
      <c r="AC21" s="247">
        <f t="shared" si="3"/>
        <v>1789</v>
      </c>
      <c r="AD21" s="247">
        <f t="shared" si="5"/>
        <v>0</v>
      </c>
      <c r="AE21" s="247">
        <f t="shared" si="6"/>
        <v>1789</v>
      </c>
      <c r="AF21" s="247">
        <f t="shared" si="11"/>
        <v>0</v>
      </c>
      <c r="AG21" s="247"/>
      <c r="AH21" s="243"/>
    </row>
    <row r="22" spans="1:39" s="244" customFormat="1" ht="25.5">
      <c r="A22" s="245">
        <v>10</v>
      </c>
      <c r="B22" s="538" t="s">
        <v>40</v>
      </c>
      <c r="C22" s="247">
        <v>5729.85</v>
      </c>
      <c r="D22" s="247">
        <v>3061</v>
      </c>
      <c r="E22" s="247">
        <v>2668.85</v>
      </c>
      <c r="F22" s="247">
        <v>5729.85</v>
      </c>
      <c r="G22" s="247">
        <v>0</v>
      </c>
      <c r="H22" s="247"/>
      <c r="I22" s="247"/>
      <c r="J22" s="247">
        <v>2566.8000000000002</v>
      </c>
      <c r="K22" s="247"/>
      <c r="L22" s="247">
        <v>2566.8000000000002</v>
      </c>
      <c r="M22" s="247">
        <v>3163.05</v>
      </c>
      <c r="N22" s="247"/>
      <c r="O22" s="247">
        <v>3163.05</v>
      </c>
      <c r="P22" s="247">
        <f t="shared" si="4"/>
        <v>688.06</v>
      </c>
      <c r="Q22" s="247">
        <f t="shared" si="7"/>
        <v>0</v>
      </c>
      <c r="R22" s="247">
        <f t="shared" si="12"/>
        <v>688.06</v>
      </c>
      <c r="S22" s="243">
        <f t="shared" si="8"/>
        <v>12.008342277721056</v>
      </c>
      <c r="T22" s="247">
        <f t="shared" si="9"/>
        <v>0</v>
      </c>
      <c r="U22" s="247"/>
      <c r="V22" s="247"/>
      <c r="W22" s="247">
        <f t="shared" si="13"/>
        <v>0</v>
      </c>
      <c r="X22" s="247"/>
      <c r="Y22" s="247"/>
      <c r="Z22" s="247">
        <f t="shared" si="10"/>
        <v>688.06</v>
      </c>
      <c r="AA22" s="247"/>
      <c r="AB22" s="247">
        <f>'B3 S ngiệp'!G212</f>
        <v>688.06</v>
      </c>
      <c r="AC22" s="247">
        <f t="shared" si="3"/>
        <v>5041.7900000000009</v>
      </c>
      <c r="AD22" s="247">
        <f t="shared" si="5"/>
        <v>0</v>
      </c>
      <c r="AE22" s="247">
        <f t="shared" si="6"/>
        <v>5041.7900000000009</v>
      </c>
      <c r="AF22" s="247">
        <f t="shared" si="11"/>
        <v>5040.8999999999996</v>
      </c>
      <c r="AG22" s="247">
        <f>L22</f>
        <v>2566.8000000000002</v>
      </c>
      <c r="AH22" s="243">
        <f>'B3 S ngiệp'!O212</f>
        <v>2474.1</v>
      </c>
      <c r="AI22" s="244">
        <v>3009.3339999999998</v>
      </c>
    </row>
    <row r="23" spans="1:39" s="244" customFormat="1" ht="38.25">
      <c r="A23" s="245">
        <v>11</v>
      </c>
      <c r="B23" s="250" t="s">
        <v>372</v>
      </c>
      <c r="C23" s="247">
        <v>5587.38</v>
      </c>
      <c r="D23" s="247">
        <v>4096</v>
      </c>
      <c r="E23" s="247">
        <v>1491.38</v>
      </c>
      <c r="F23" s="247">
        <v>5587.3825417777771</v>
      </c>
      <c r="G23" s="247">
        <v>0</v>
      </c>
      <c r="H23" s="247"/>
      <c r="I23" s="247"/>
      <c r="J23" s="247">
        <v>378</v>
      </c>
      <c r="K23" s="247"/>
      <c r="L23" s="247">
        <v>378</v>
      </c>
      <c r="M23" s="247">
        <v>5209.3825417777771</v>
      </c>
      <c r="N23" s="247">
        <v>4577.3825417777771</v>
      </c>
      <c r="O23" s="247">
        <v>632</v>
      </c>
      <c r="P23" s="247">
        <f>Q23+R23</f>
        <v>2843.1809999999996</v>
      </c>
      <c r="Q23" s="247">
        <f>U23+X23+AA23</f>
        <v>2337.1809999999996</v>
      </c>
      <c r="R23" s="247">
        <f>V23+Y23+AB23</f>
        <v>506</v>
      </c>
      <c r="S23" s="243">
        <f t="shared" si="8"/>
        <v>50.885763989562186</v>
      </c>
      <c r="T23" s="247">
        <f t="shared" si="9"/>
        <v>0</v>
      </c>
      <c r="U23" s="247"/>
      <c r="V23" s="247"/>
      <c r="W23" s="247">
        <f t="shared" si="13"/>
        <v>0</v>
      </c>
      <c r="X23" s="247"/>
      <c r="Y23" s="247"/>
      <c r="Z23" s="247">
        <f t="shared" si="10"/>
        <v>2843.1809999999996</v>
      </c>
      <c r="AA23" s="247">
        <f>'B2 đầu tư'!U173+'B2 đầu tư'!U174+'B2 đầu tư'!U190</f>
        <v>2337.1809999999996</v>
      </c>
      <c r="AB23" s="247">
        <f>'B3 S ngiệp'!G214+'B3 S ngiệp'!G219</f>
        <v>506</v>
      </c>
      <c r="AC23" s="247">
        <f t="shared" si="3"/>
        <v>2744.2015417777775</v>
      </c>
      <c r="AD23" s="247">
        <f t="shared" si="5"/>
        <v>2240.2015417777775</v>
      </c>
      <c r="AE23" s="247">
        <f t="shared" si="6"/>
        <v>504</v>
      </c>
      <c r="AF23" s="247">
        <f t="shared" si="11"/>
        <v>0</v>
      </c>
      <c r="AG23" s="247"/>
      <c r="AH23" s="243"/>
      <c r="AI23" s="465">
        <f>'B2 đầu tư'!W183+'B2 đầu tư'!W182+'B2 đầu tư'!W181+'B2 đầu tư'!W180+'B2 đầu tư'!W179+'B2 đầu tư'!W178+'B2 đầu tư'!W177+'B2 đầu tư'!W176+'B2 đầu tư'!W175+'B2 đầu tư'!V184+'B2 đầu tư'!V185+'B2 đầu tư'!V186+'B2 đầu tư'!V187+'B2 đầu tư'!V188+'B2 đầu tư'!V189</f>
        <v>2197.8539999999998</v>
      </c>
    </row>
    <row r="24" spans="1:39" s="244" customFormat="1">
      <c r="A24" s="245">
        <v>12</v>
      </c>
      <c r="B24" s="250" t="s">
        <v>358</v>
      </c>
      <c r="C24" s="247">
        <v>50</v>
      </c>
      <c r="D24" s="247">
        <v>50</v>
      </c>
      <c r="E24" s="247"/>
      <c r="F24" s="247">
        <v>50</v>
      </c>
      <c r="G24" s="247">
        <v>50</v>
      </c>
      <c r="H24" s="247"/>
      <c r="I24" s="247">
        <v>50</v>
      </c>
      <c r="J24" s="247">
        <v>0</v>
      </c>
      <c r="K24" s="247"/>
      <c r="L24" s="247"/>
      <c r="M24" s="247">
        <v>0</v>
      </c>
      <c r="N24" s="247"/>
      <c r="O24" s="247"/>
      <c r="P24" s="247">
        <f t="shared" si="4"/>
        <v>27.678999999999998</v>
      </c>
      <c r="Q24" s="247">
        <f t="shared" si="7"/>
        <v>0</v>
      </c>
      <c r="R24" s="247">
        <f t="shared" si="12"/>
        <v>27.678999999999998</v>
      </c>
      <c r="S24" s="243">
        <f t="shared" si="8"/>
        <v>55.357999999999997</v>
      </c>
      <c r="T24" s="247">
        <f t="shared" si="9"/>
        <v>27.678999999999998</v>
      </c>
      <c r="U24" s="247"/>
      <c r="V24" s="247">
        <f>'B3 S ngiệp'!G133</f>
        <v>27.678999999999998</v>
      </c>
      <c r="W24" s="247">
        <f t="shared" si="13"/>
        <v>0</v>
      </c>
      <c r="X24" s="247"/>
      <c r="Y24" s="247"/>
      <c r="Z24" s="247">
        <f t="shared" si="10"/>
        <v>0</v>
      </c>
      <c r="AA24" s="247"/>
      <c r="AB24" s="247"/>
      <c r="AC24" s="247">
        <f t="shared" si="3"/>
        <v>22.321000000000002</v>
      </c>
      <c r="AD24" s="247">
        <f t="shared" si="5"/>
        <v>0</v>
      </c>
      <c r="AE24" s="247">
        <f t="shared" si="6"/>
        <v>22.321000000000002</v>
      </c>
      <c r="AF24" s="247">
        <f t="shared" si="11"/>
        <v>0</v>
      </c>
      <c r="AG24" s="247"/>
      <c r="AH24" s="247"/>
    </row>
    <row r="25" spans="1:39" s="244" customFormat="1" ht="15" customHeight="1">
      <c r="A25" s="245">
        <v>13</v>
      </c>
      <c r="B25" s="246" t="s">
        <v>729</v>
      </c>
      <c r="C25" s="247">
        <v>962</v>
      </c>
      <c r="D25" s="247">
        <v>962</v>
      </c>
      <c r="E25" s="236"/>
      <c r="F25" s="247">
        <v>962</v>
      </c>
      <c r="G25" s="247">
        <v>0</v>
      </c>
      <c r="H25" s="236"/>
      <c r="I25" s="236"/>
      <c r="J25" s="247">
        <v>962</v>
      </c>
      <c r="K25" s="236"/>
      <c r="L25" s="247">
        <v>962</v>
      </c>
      <c r="M25" s="247"/>
      <c r="N25" s="236"/>
      <c r="O25" s="247"/>
      <c r="P25" s="247">
        <f t="shared" ref="P25" si="15">Q25+R25</f>
        <v>203.886</v>
      </c>
      <c r="Q25" s="247">
        <f t="shared" ref="Q25:R27" si="16">U25+X25+AA25</f>
        <v>0</v>
      </c>
      <c r="R25" s="247">
        <f t="shared" si="16"/>
        <v>203.886</v>
      </c>
      <c r="S25" s="243">
        <f t="shared" si="8"/>
        <v>21.193970893970892</v>
      </c>
      <c r="T25" s="247"/>
      <c r="U25" s="247"/>
      <c r="V25" s="247"/>
      <c r="W25" s="247"/>
      <c r="X25" s="247"/>
      <c r="Y25" s="247">
        <f>'B3 S ngiệp'!G42</f>
        <v>203.886</v>
      </c>
      <c r="Z25" s="247"/>
      <c r="AA25" s="247"/>
      <c r="AB25" s="247"/>
      <c r="AC25" s="247">
        <f t="shared" si="3"/>
        <v>758.11400000000003</v>
      </c>
      <c r="AD25" s="247">
        <f t="shared" si="5"/>
        <v>0</v>
      </c>
      <c r="AE25" s="247">
        <f t="shared" si="6"/>
        <v>758.11400000000003</v>
      </c>
      <c r="AF25" s="247">
        <f t="shared" si="11"/>
        <v>0</v>
      </c>
      <c r="AG25" s="247">
        <f>O25</f>
        <v>0</v>
      </c>
      <c r="AH25" s="247"/>
    </row>
    <row r="26" spans="1:39" s="241" customFormat="1">
      <c r="A26" s="534" t="s">
        <v>5</v>
      </c>
      <c r="B26" s="242" t="s">
        <v>377</v>
      </c>
      <c r="C26" s="236">
        <f>SUM(C27:C37)</f>
        <v>126035.19576300001</v>
      </c>
      <c r="D26" s="236">
        <f t="shared" ref="D26:E26" si="17">SUM(D27:D37)</f>
        <v>90555.574763000011</v>
      </c>
      <c r="E26" s="236">
        <f t="shared" si="17"/>
        <v>35479.621000000006</v>
      </c>
      <c r="F26" s="236">
        <v>126035.195763</v>
      </c>
      <c r="G26" s="236">
        <v>20775.712499999998</v>
      </c>
      <c r="H26" s="236">
        <v>18720.568499999998</v>
      </c>
      <c r="I26" s="236">
        <v>2055.1440000000002</v>
      </c>
      <c r="J26" s="236">
        <v>38503.425499999998</v>
      </c>
      <c r="K26" s="236">
        <v>11058.3765</v>
      </c>
      <c r="L26" s="236">
        <v>27445.048999999999</v>
      </c>
      <c r="M26" s="236">
        <v>66756.057763000004</v>
      </c>
      <c r="N26" s="236">
        <v>40881.127115999996</v>
      </c>
      <c r="O26" s="236">
        <v>25874.930647000001</v>
      </c>
      <c r="P26" s="251">
        <f>SUM(Q26:R26)</f>
        <v>101625.153758</v>
      </c>
      <c r="Q26" s="236">
        <f t="shared" si="16"/>
        <v>62276.668440000009</v>
      </c>
      <c r="R26" s="236">
        <f t="shared" si="16"/>
        <v>39348.485317999999</v>
      </c>
      <c r="S26" s="243">
        <f>P26/C26*100</f>
        <v>80.632360780474912</v>
      </c>
      <c r="T26" s="236">
        <f>U26+V26</f>
        <v>16990.414000000001</v>
      </c>
      <c r="U26" s="236">
        <f>SUM(U27:U45)</f>
        <v>15493.273999999999</v>
      </c>
      <c r="V26" s="236">
        <f>SUM(V27:V37)</f>
        <v>1497.1399999999999</v>
      </c>
      <c r="W26" s="236">
        <f t="shared" ref="W26" si="18">SUM(W27:W37)</f>
        <v>33193.695899999999</v>
      </c>
      <c r="X26" s="236">
        <f>SUM(X27:X37)</f>
        <v>9714.8350000000009</v>
      </c>
      <c r="Y26" s="236">
        <f>SUM(Y27:Y37)</f>
        <v>23478.860900000003</v>
      </c>
      <c r="Z26" s="236">
        <f>SUM(Z27:Z37)</f>
        <v>51482.372857999995</v>
      </c>
      <c r="AA26" s="236">
        <f>SUM(AA27:AA45)</f>
        <v>37068.559440000012</v>
      </c>
      <c r="AB26" s="236">
        <f>SUM(AB27:AB37)</f>
        <v>14372.484417999996</v>
      </c>
      <c r="AC26" s="236">
        <f t="shared" si="3"/>
        <v>24410.042004999988</v>
      </c>
      <c r="AD26" s="236">
        <f t="shared" si="5"/>
        <v>8383.4036759999872</v>
      </c>
      <c r="AE26" s="236">
        <f t="shared" si="6"/>
        <v>16026.638329000001</v>
      </c>
      <c r="AF26" s="236">
        <f t="shared" si="11"/>
        <v>0</v>
      </c>
      <c r="AG26" s="236"/>
      <c r="AH26" s="237"/>
      <c r="AK26" s="241">
        <v>30.183</v>
      </c>
      <c r="AL26" s="256"/>
      <c r="AM26" s="256"/>
    </row>
    <row r="27" spans="1:39" s="506" customFormat="1">
      <c r="A27" s="501">
        <v>1</v>
      </c>
      <c r="B27" s="502" t="s">
        <v>62</v>
      </c>
      <c r="C27" s="503">
        <v>11060.148239999999</v>
      </c>
      <c r="D27" s="503">
        <v>9001.150239999999</v>
      </c>
      <c r="E27" s="503">
        <v>2058.998</v>
      </c>
      <c r="F27" s="503">
        <v>11060.148239999999</v>
      </c>
      <c r="G27" s="503">
        <v>161.04099999999994</v>
      </c>
      <c r="H27" s="503">
        <v>3.8969999999999345</v>
      </c>
      <c r="I27" s="503">
        <v>157.14400000000001</v>
      </c>
      <c r="J27" s="503">
        <v>4468.9189999999999</v>
      </c>
      <c r="K27" s="503">
        <v>63.123999999999967</v>
      </c>
      <c r="L27" s="503">
        <v>4405.7950000000001</v>
      </c>
      <c r="M27" s="503">
        <v>6430.1882399999995</v>
      </c>
      <c r="N27" s="503">
        <v>4138.4560000000001</v>
      </c>
      <c r="O27" s="503">
        <v>2291.7322399999998</v>
      </c>
      <c r="P27" s="500">
        <f>Q27+R27</f>
        <v>8796.4639999999999</v>
      </c>
      <c r="Q27" s="503">
        <f t="shared" si="16"/>
        <v>3549.047</v>
      </c>
      <c r="R27" s="503">
        <f t="shared" si="16"/>
        <v>5247.4170000000004</v>
      </c>
      <c r="S27" s="243">
        <f t="shared" si="8"/>
        <v>79.532966549099356</v>
      </c>
      <c r="T27" s="503">
        <f t="shared" si="9"/>
        <v>160.89699999999999</v>
      </c>
      <c r="U27" s="504">
        <f>'B2 đầu tư'!U12+'B2 đầu tư'!U13</f>
        <v>3.8969999999999998</v>
      </c>
      <c r="V27" s="503">
        <f>'B3 S ngiệp'!G121+'B3 S ngiệp'!G137+'B3 S ngiệp'!G149+'B3 S ngiệp'!G161</f>
        <v>157</v>
      </c>
      <c r="W27" s="503">
        <f t="shared" si="13"/>
        <v>3649.9320000000002</v>
      </c>
      <c r="X27" s="503">
        <f>'B2 đầu tư'!U82+'B2 đầu tư'!U83+'B2 đầu tư'!U84</f>
        <v>54.96</v>
      </c>
      <c r="Y27" s="503">
        <f>'B3 S ngiệp'!G10+'B3 S ngiệp'!G25+'B3 S ngiệp'!G11+'B3 S ngiệp'!G58+'B3 S ngiệp'!G39</f>
        <v>3594.9720000000002</v>
      </c>
      <c r="Z27" s="503">
        <f t="shared" si="10"/>
        <v>4985.6350000000002</v>
      </c>
      <c r="AA27" s="503">
        <f>'B2 đầu tư'!U157</f>
        <v>3490.19</v>
      </c>
      <c r="AB27" s="503">
        <f>'B3 S ngiệp'!G170+'B3 S ngiệp'!G183+'B3 S ngiệp'!G195+'B3 S ngiệp'!G222</f>
        <v>1495.4449999999999</v>
      </c>
      <c r="AC27" s="247">
        <f t="shared" si="3"/>
        <v>2263.6842399999991</v>
      </c>
      <c r="AD27" s="247">
        <f t="shared" si="5"/>
        <v>656.42999999999984</v>
      </c>
      <c r="AE27" s="247">
        <f t="shared" si="6"/>
        <v>1607.2542399999993</v>
      </c>
      <c r="AF27" s="247">
        <f>AG27+AH27</f>
        <v>58.35</v>
      </c>
      <c r="AG27" s="503"/>
      <c r="AH27" s="505">
        <f>'B3 S ngiệp'!O170</f>
        <v>58.35</v>
      </c>
      <c r="AI27" s="539">
        <f>'B2 đầu tư'!V157+'B2 đầu tư'!W157+'B2 đầu tư'!W82+'B2 đầu tư'!W83+'B2 đầu tư'!W84+'B2 đầu tư'!W12+'B2 đầu tư'!W13</f>
        <v>3549.047</v>
      </c>
      <c r="AM27" s="507"/>
    </row>
    <row r="28" spans="1:39" s="244" customFormat="1">
      <c r="A28" s="245">
        <v>2</v>
      </c>
      <c r="B28" s="540" t="s">
        <v>51</v>
      </c>
      <c r="C28" s="247">
        <v>11292.317433</v>
      </c>
      <c r="D28" s="247">
        <v>7953.5104330000004</v>
      </c>
      <c r="E28" s="247">
        <v>3338.8069999999998</v>
      </c>
      <c r="F28" s="247">
        <v>11292.317433</v>
      </c>
      <c r="G28" s="247">
        <v>181.18400000000008</v>
      </c>
      <c r="H28" s="247">
        <v>24.184000000000083</v>
      </c>
      <c r="I28" s="247">
        <v>157</v>
      </c>
      <c r="J28" s="247">
        <v>5023.4840000000004</v>
      </c>
      <c r="K28" s="247">
        <v>1504.4839999999999</v>
      </c>
      <c r="L28" s="247">
        <v>3519</v>
      </c>
      <c r="M28" s="247">
        <v>6087.6494329999996</v>
      </c>
      <c r="N28" s="247">
        <v>3510.8731829999997</v>
      </c>
      <c r="O28" s="247">
        <v>2576.7762499999999</v>
      </c>
      <c r="P28" s="500">
        <f t="shared" ref="P28:P37" si="19">Q28+R28</f>
        <v>9088.6579999999994</v>
      </c>
      <c r="Q28" s="247">
        <f t="shared" ref="Q28:Q37" si="20">U28+X28+AA28</f>
        <v>3987.7420000000002</v>
      </c>
      <c r="R28" s="247">
        <f t="shared" ref="R28:R32" si="21">V28+Y28+AB28</f>
        <v>5100.9160000000002</v>
      </c>
      <c r="S28" s="243">
        <f t="shared" si="8"/>
        <v>80.485321581908806</v>
      </c>
      <c r="T28" s="247">
        <f t="shared" si="9"/>
        <v>157</v>
      </c>
      <c r="U28" s="541"/>
      <c r="V28" s="247">
        <f>'B3 S ngiệp'!G138+'B3 S ngiệp'!G150+'B3 S ngiệp'!G162</f>
        <v>157</v>
      </c>
      <c r="W28" s="247">
        <f t="shared" si="13"/>
        <v>4784.1040000000003</v>
      </c>
      <c r="X28" s="247">
        <f>'B2 đầu tư'!U88</f>
        <v>1499.242</v>
      </c>
      <c r="Y28" s="500">
        <f>'B3 S ngiệp'!G15+'B3 S ngiệp'!G21+'B3 S ngiệp'!G35+'B3 S ngiệp'!G54+'B3 S ngiệp'!G68+'B3 S ngiệp'!G81+'B3 S ngiệp'!G95+'B3 S ngiệp'!G108</f>
        <v>3284.8620000000001</v>
      </c>
      <c r="Z28" s="247">
        <f>AA28+AB28</f>
        <v>4147.5540000000001</v>
      </c>
      <c r="AA28" s="247">
        <f>'B2 đầu tư'!U152</f>
        <v>2488.5</v>
      </c>
      <c r="AB28" s="247">
        <f>'B3 S ngiệp'!G171+'B3 S ngiệp'!G184+'B3 S ngiệp'!G196+'B3 S ngiệp'!G223</f>
        <v>1659.0540000000001</v>
      </c>
      <c r="AC28" s="247">
        <f t="shared" si="3"/>
        <v>2203.6594329999989</v>
      </c>
      <c r="AD28" s="247">
        <f t="shared" si="5"/>
        <v>1051.7991829999992</v>
      </c>
      <c r="AE28" s="247">
        <f t="shared" si="6"/>
        <v>1151.8602499999997</v>
      </c>
      <c r="AF28" s="247">
        <f t="shared" si="11"/>
        <v>240.97499999999999</v>
      </c>
      <c r="AG28" s="247">
        <f>'B3 S ngiệp'!O54</f>
        <v>0</v>
      </c>
      <c r="AH28" s="243">
        <f>'B2 đầu tư'!Y132+'B3 S ngiệp'!O171</f>
        <v>240.97499999999999</v>
      </c>
      <c r="AI28" s="244">
        <f>'B2 đầu tư'!V88+'B2 đầu tư'!V152</f>
        <v>3987.7420000000002</v>
      </c>
      <c r="AM28" s="507"/>
    </row>
    <row r="29" spans="1:39" s="506" customFormat="1">
      <c r="A29" s="501">
        <v>3</v>
      </c>
      <c r="B29" s="502" t="s">
        <v>42</v>
      </c>
      <c r="C29" s="503">
        <v>9871.592627</v>
      </c>
      <c r="D29" s="503">
        <v>8004.5196269999997</v>
      </c>
      <c r="E29" s="503">
        <v>1867.0729999999999</v>
      </c>
      <c r="F29" s="503">
        <v>9871.592627</v>
      </c>
      <c r="G29" s="503">
        <v>111.16649999999993</v>
      </c>
      <c r="H29" s="503">
        <v>6.1664999999999281</v>
      </c>
      <c r="I29" s="503">
        <v>105</v>
      </c>
      <c r="J29" s="503">
        <v>3208.5474999999997</v>
      </c>
      <c r="K29" s="503">
        <v>1138.5474999999999</v>
      </c>
      <c r="L29" s="503">
        <v>2070</v>
      </c>
      <c r="M29" s="503">
        <v>6551.8786270000001</v>
      </c>
      <c r="N29" s="503">
        <v>3970.2945000000004</v>
      </c>
      <c r="O29" s="503">
        <v>2581.5841270000001</v>
      </c>
      <c r="P29" s="500">
        <f t="shared" si="19"/>
        <v>5992.6640000000007</v>
      </c>
      <c r="Q29" s="503">
        <f t="shared" si="20"/>
        <v>3818.2640000000001</v>
      </c>
      <c r="R29" s="503">
        <f t="shared" si="21"/>
        <v>2174.4</v>
      </c>
      <c r="S29" s="243">
        <f t="shared" si="8"/>
        <v>60.706151747078174</v>
      </c>
      <c r="T29" s="503">
        <f>U29+V29</f>
        <v>105</v>
      </c>
      <c r="U29" s="504"/>
      <c r="V29" s="503">
        <f>'B3 S ngiệp'!G151+'B3 S ngiệp'!G139</f>
        <v>105</v>
      </c>
      <c r="W29" s="503">
        <f t="shared" si="13"/>
        <v>1635.77</v>
      </c>
      <c r="X29" s="503"/>
      <c r="Y29" s="503">
        <f>'B3 S ngiệp'!G17+'B3 S ngiệp'!G31+'B3 S ngiệp'!G50+'B3 S ngiệp'!G64+'B3 S ngiệp'!G77+'B3 S ngiệp'!G91+'B3 S ngiệp'!G104</f>
        <v>1635.77</v>
      </c>
      <c r="Z29" s="503">
        <f>AA29+AB29</f>
        <v>4251.8940000000002</v>
      </c>
      <c r="AA29" s="503">
        <f>'B2 đầu tư'!U147+'B2 đầu tư'!U114</f>
        <v>3818.2640000000001</v>
      </c>
      <c r="AB29" s="503">
        <f>'B3 S ngiệp'!G172+'B3 S ngiệp'!G185+'B3 S ngiệp'!G197+'B3 S ngiệp'!G224</f>
        <v>433.63</v>
      </c>
      <c r="AC29" s="247">
        <f t="shared" si="3"/>
        <v>3878.9286269999998</v>
      </c>
      <c r="AD29" s="247">
        <f t="shared" si="5"/>
        <v>1296.7444999999998</v>
      </c>
      <c r="AE29" s="247">
        <f t="shared" si="6"/>
        <v>2582.184127</v>
      </c>
      <c r="AF29" s="247">
        <f t="shared" si="11"/>
        <v>287.27499999999998</v>
      </c>
      <c r="AG29" s="503"/>
      <c r="AH29" s="505">
        <f>'B3 S ngiệp'!O172+'B2 đầu tư'!Y130</f>
        <v>287.27499999999998</v>
      </c>
      <c r="AI29" s="506">
        <f>Q29-'B2 đầu tư'!V147-'B2 đầu tư'!W147</f>
        <v>119.28999999999985</v>
      </c>
      <c r="AM29" s="507"/>
    </row>
    <row r="30" spans="1:39" s="244" customFormat="1">
      <c r="A30" s="245">
        <v>4</v>
      </c>
      <c r="B30" s="540" t="s">
        <v>63</v>
      </c>
      <c r="C30" s="247">
        <v>16073.565200000001</v>
      </c>
      <c r="D30" s="247">
        <v>12996.2402</v>
      </c>
      <c r="E30" s="247">
        <v>3077.3249999999998</v>
      </c>
      <c r="F30" s="247">
        <v>16073.565200000001</v>
      </c>
      <c r="G30" s="247">
        <v>5809</v>
      </c>
      <c r="H30" s="247">
        <v>5150</v>
      </c>
      <c r="I30" s="247">
        <v>659</v>
      </c>
      <c r="J30" s="247">
        <v>4051.3959999999997</v>
      </c>
      <c r="K30" s="247">
        <v>1430</v>
      </c>
      <c r="L30" s="247">
        <v>2621.3959999999997</v>
      </c>
      <c r="M30" s="247">
        <v>6213.1692000000003</v>
      </c>
      <c r="N30" s="247">
        <v>3825.6009999999997</v>
      </c>
      <c r="O30" s="247">
        <v>2387.5682000000002</v>
      </c>
      <c r="P30" s="500">
        <f t="shared" si="19"/>
        <v>13482.0326</v>
      </c>
      <c r="Q30" s="247">
        <f>U30+X30+AA30</f>
        <v>9392.7576000000008</v>
      </c>
      <c r="R30" s="247">
        <f t="shared" si="21"/>
        <v>4089.2749999999996</v>
      </c>
      <c r="S30" s="243">
        <f t="shared" si="8"/>
        <v>83.877051744562564</v>
      </c>
      <c r="T30" s="247">
        <f t="shared" si="9"/>
        <v>4599.66</v>
      </c>
      <c r="U30" s="541">
        <f>'B2 đầu tư'!U36+'B2 đầu tư'!U40+'B2 đầu tư'!U41+'B2 đầu tư'!U42+'B2 đầu tư'!U43+'B2 đầu tư'!U44+'B2 đầu tư'!U45+'B2 đầu tư'!U46+'B2 đầu tư'!U47+'B2 đầu tư'!U38+'B2 đầu tư'!U39+'B2 đầu tư'!U49+'B2 đầu tư'!U37+'B2 đầu tư'!U48</f>
        <v>4150</v>
      </c>
      <c r="V30" s="247">
        <f>'B3 S ngiệp'!G152+'B3 S ngiệp'!H163+'B3 S ngiệp'!G140</f>
        <v>449.65999999999997</v>
      </c>
      <c r="W30" s="247">
        <f t="shared" si="13"/>
        <v>3536.2</v>
      </c>
      <c r="X30" s="247">
        <f>'B2 đầu tư'!U90+'B2 đầu tư'!U91+'B2 đầu tư'!U92</f>
        <v>1430</v>
      </c>
      <c r="Y30" s="247">
        <f>'B3 S ngiệp'!G12+'B3 S ngiệp'!G13+'B3 S ngiệp'!G18+'B3 S ngiệp'!G32+'B3 S ngiệp'!G51+'B3 S ngiệp'!G65+'B3 S ngiệp'!G78+'B3 S ngiệp'!G92+'B3 S ngiệp'!G105</f>
        <v>2106.1999999999998</v>
      </c>
      <c r="Z30" s="247">
        <f t="shared" si="10"/>
        <v>5346.1725999999999</v>
      </c>
      <c r="AA30" s="247">
        <f>'B2 đầu tư'!W148+'B2 đầu tư'!V148+'B2 đầu tư'!U113</f>
        <v>3812.7576000000004</v>
      </c>
      <c r="AB30" s="247">
        <f>'B3 S ngiệp'!G173+'B3 S ngiệp'!G186+'B3 S ngiệp'!G198+'B3 S ngiệp'!G225</f>
        <v>1533.415</v>
      </c>
      <c r="AC30" s="247">
        <f t="shared" si="3"/>
        <v>2591.5325999999986</v>
      </c>
      <c r="AD30" s="247">
        <f t="shared" si="5"/>
        <v>1012.8433999999979</v>
      </c>
      <c r="AE30" s="247">
        <f t="shared" si="6"/>
        <v>1578.6892000000007</v>
      </c>
      <c r="AF30" s="247">
        <f t="shared" si="11"/>
        <v>279.39</v>
      </c>
      <c r="AG30" s="247"/>
      <c r="AH30" s="243">
        <v>279.39</v>
      </c>
      <c r="AI30" s="244">
        <f>'B2 đầu tư'!W90+'B2 đầu tư'!W91+'B2 đầu tư'!W92+'B2 đầu tư'!W148+'B2 đầu tư'!V148</f>
        <v>5163.4060000000009</v>
      </c>
      <c r="AM30" s="507"/>
    </row>
    <row r="31" spans="1:39" s="506" customFormat="1">
      <c r="A31" s="501">
        <v>5</v>
      </c>
      <c r="B31" s="502" t="s">
        <v>52</v>
      </c>
      <c r="C31" s="503">
        <v>10062.074202</v>
      </c>
      <c r="D31" s="503">
        <v>5469.1302019999994</v>
      </c>
      <c r="E31" s="503">
        <v>4592.9440000000004</v>
      </c>
      <c r="F31" s="503">
        <v>10062.074202</v>
      </c>
      <c r="G31" s="503">
        <v>1811</v>
      </c>
      <c r="H31" s="503">
        <v>1706</v>
      </c>
      <c r="I31" s="503">
        <v>105</v>
      </c>
      <c r="J31" s="503">
        <v>2084</v>
      </c>
      <c r="K31" s="503">
        <v>1100</v>
      </c>
      <c r="L31" s="503">
        <v>984</v>
      </c>
      <c r="M31" s="503">
        <v>6167.0742019999998</v>
      </c>
      <c r="N31" s="503">
        <v>3884.220202</v>
      </c>
      <c r="O31" s="503">
        <v>2282.8539999999998</v>
      </c>
      <c r="P31" s="500">
        <f t="shared" si="19"/>
        <v>8997.9965000000011</v>
      </c>
      <c r="Q31" s="503">
        <f t="shared" si="20"/>
        <v>6418.567</v>
      </c>
      <c r="R31" s="503">
        <f t="shared" si="21"/>
        <v>2579.4295000000002</v>
      </c>
      <c r="S31" s="243">
        <f t="shared" si="8"/>
        <v>89.424867272510312</v>
      </c>
      <c r="T31" s="503">
        <f>U31+V31</f>
        <v>1811</v>
      </c>
      <c r="U31" s="504">
        <f>'B2 đầu tư'!U19+'B2 đầu tư'!U20</f>
        <v>1706</v>
      </c>
      <c r="V31" s="503">
        <f>'B3 S ngiệp'!H153+'B3 S ngiệp'!H141</f>
        <v>105</v>
      </c>
      <c r="W31" s="503">
        <f t="shared" si="13"/>
        <v>2077.0810000000001</v>
      </c>
      <c r="X31" s="503">
        <f>'B2 đầu tư'!U93+'B2 đầu tư'!U94</f>
        <v>1100</v>
      </c>
      <c r="Y31" s="247">
        <f>'B3 S ngiệp'!G20+'B3 S ngiệp'!G34+'B3 S ngiệp'!G53+'B3 S ngiệp'!G67+'B3 S ngiệp'!G80+'B3 S ngiệp'!G94+'B3 S ngiệp'!G107</f>
        <v>977.0809999999999</v>
      </c>
      <c r="Z31" s="503">
        <f t="shared" si="10"/>
        <v>5109.9155000000001</v>
      </c>
      <c r="AA31" s="503">
        <f>'B2 đầu tư'!U151</f>
        <v>3612.567</v>
      </c>
      <c r="AB31" s="503">
        <f>'B3 S ngiệp'!G174++'B3 S ngiệp'!G187+'B3 S ngiệp'!G200+'B3 S ngiệp'!G226</f>
        <v>1497.3485000000001</v>
      </c>
      <c r="AC31" s="247">
        <f t="shared" si="3"/>
        <v>1064.077702</v>
      </c>
      <c r="AD31" s="247">
        <f t="shared" si="5"/>
        <v>271.65320200000042</v>
      </c>
      <c r="AE31" s="247">
        <f t="shared" si="6"/>
        <v>792.42449999999963</v>
      </c>
      <c r="AF31" s="247">
        <f t="shared" si="11"/>
        <v>684.97</v>
      </c>
      <c r="AG31" s="503"/>
      <c r="AH31" s="505">
        <f>'B2 đầu tư'!Y131+'B2 đầu tư'!Y151+'B3 S ngiệp'!O174</f>
        <v>684.97</v>
      </c>
      <c r="AI31" s="506">
        <f>'B2 đầu tư'!V151+'B2 đầu tư'!W151+'B2 đầu tư'!W93+'B2 đầu tư'!W94+'B2 đầu tư'!W19+'B2 đầu tư'!W20</f>
        <v>6418.567</v>
      </c>
      <c r="AM31" s="507"/>
    </row>
    <row r="32" spans="1:39" s="244" customFormat="1">
      <c r="A32" s="245">
        <v>6</v>
      </c>
      <c r="B32" s="540" t="s">
        <v>45</v>
      </c>
      <c r="C32" s="247">
        <v>9277.6470000000008</v>
      </c>
      <c r="D32" s="247">
        <v>5508.9120000000003</v>
      </c>
      <c r="E32" s="247">
        <v>3768.7350000000001</v>
      </c>
      <c r="F32" s="500">
        <v>9277.6470000000008</v>
      </c>
      <c r="G32" s="247">
        <v>1811</v>
      </c>
      <c r="H32" s="247">
        <v>1706</v>
      </c>
      <c r="I32" s="247">
        <v>105</v>
      </c>
      <c r="J32" s="247">
        <v>2614</v>
      </c>
      <c r="K32" s="247">
        <v>1200</v>
      </c>
      <c r="L32" s="247">
        <v>1414</v>
      </c>
      <c r="M32" s="247">
        <v>4852.6470000000008</v>
      </c>
      <c r="N32" s="247">
        <v>2851.6470000000004</v>
      </c>
      <c r="O32" s="247">
        <v>2001</v>
      </c>
      <c r="P32" s="500">
        <f t="shared" si="19"/>
        <v>8812.84</v>
      </c>
      <c r="Q32" s="247">
        <f t="shared" si="20"/>
        <v>5787.8860000000004</v>
      </c>
      <c r="R32" s="247">
        <f t="shared" si="21"/>
        <v>3024.9539999999997</v>
      </c>
      <c r="S32" s="243">
        <f t="shared" si="8"/>
        <v>94.990033572089985</v>
      </c>
      <c r="T32" s="247">
        <f>U32+V32</f>
        <v>1808.1089999999999</v>
      </c>
      <c r="U32" s="541">
        <f>'B2 đầu tư'!U21+'B2 đầu tư'!U22</f>
        <v>1703.1089999999999</v>
      </c>
      <c r="V32" s="247">
        <f>15+90</f>
        <v>105</v>
      </c>
      <c r="W32" s="247">
        <f t="shared" si="13"/>
        <v>2460.4520000000002</v>
      </c>
      <c r="X32" s="247">
        <f>'B2 đầu tư'!U95+'B2 đầu tư'!U96</f>
        <v>1194.452</v>
      </c>
      <c r="Y32" s="247">
        <f>'B3 S ngiệp'!G22+'B3 S ngiệp'!G36+'B3 S ngiệp'!G55+'B3 S ngiệp'!G69+'B3 S ngiệp'!G82+'B3 S ngiệp'!G96+'B3 S ngiệp'!G109</f>
        <v>1266</v>
      </c>
      <c r="Z32" s="247">
        <f>AA32+AB32</f>
        <v>4544.2790000000005</v>
      </c>
      <c r="AA32" s="247">
        <f>'B2 đầu tư'!U153+'B2 đầu tư'!W153+'B2 đầu tư'!U117</f>
        <v>2890.3250000000003</v>
      </c>
      <c r="AB32" s="247">
        <f>'B3 S ngiệp'!G175+'B3 S ngiệp'!G188+'B3 S ngiệp'!G200+'B3 S ngiệp'!G227-25.2</f>
        <v>1653.954</v>
      </c>
      <c r="AC32" s="247">
        <f t="shared" si="3"/>
        <v>464.8070000000007</v>
      </c>
      <c r="AD32" s="247">
        <f t="shared" si="5"/>
        <v>-30.238999999999578</v>
      </c>
      <c r="AE32" s="247">
        <f t="shared" si="6"/>
        <v>495.04600000000028</v>
      </c>
      <c r="AF32" s="247">
        <f>AG32+AH32</f>
        <v>152</v>
      </c>
      <c r="AG32" s="247"/>
      <c r="AH32" s="243">
        <v>152</v>
      </c>
      <c r="AI32" s="244">
        <f>'B2 đầu tư'!V153+'B2 đầu tư'!W153+'B2 đầu tư'!W95+'B2 đầu tư'!W96+'B2 đầu tư'!W21+'B2 đầu tư'!W22</f>
        <v>5508.1990000000005</v>
      </c>
      <c r="AJ32" s="244">
        <f>AI32-Q32</f>
        <v>-279.6869999999999</v>
      </c>
      <c r="AM32" s="507"/>
    </row>
    <row r="33" spans="1:39" s="255" customFormat="1">
      <c r="A33" s="545">
        <v>7</v>
      </c>
      <c r="B33" s="546" t="s">
        <v>46</v>
      </c>
      <c r="C33" s="500">
        <v>17610.529511000001</v>
      </c>
      <c r="D33" s="500">
        <v>13589.809511000001</v>
      </c>
      <c r="E33" s="500">
        <v>4020.72</v>
      </c>
      <c r="F33" s="500">
        <v>17610.529511000001</v>
      </c>
      <c r="G33" s="500">
        <v>6903</v>
      </c>
      <c r="H33" s="500">
        <v>6556</v>
      </c>
      <c r="I33" s="500">
        <v>347</v>
      </c>
      <c r="J33" s="500">
        <v>5217.6149999999998</v>
      </c>
      <c r="K33" s="500">
        <v>1858.615</v>
      </c>
      <c r="L33" s="500">
        <v>3359</v>
      </c>
      <c r="M33" s="500">
        <v>5489.9145110000009</v>
      </c>
      <c r="N33" s="500">
        <v>2902.3985110000003</v>
      </c>
      <c r="O33" s="500">
        <v>2587.5160000000001</v>
      </c>
      <c r="P33" s="500">
        <f t="shared" si="19"/>
        <v>13579.904999999999</v>
      </c>
      <c r="Q33" s="500">
        <f>U33+X33+AA33</f>
        <v>9152.77</v>
      </c>
      <c r="R33" s="500">
        <f>V33+Y33+AB33</f>
        <v>4427.1349999999993</v>
      </c>
      <c r="S33" s="547">
        <f t="shared" si="8"/>
        <v>77.112417270120318</v>
      </c>
      <c r="T33" s="500">
        <f t="shared" si="9"/>
        <v>5074.558</v>
      </c>
      <c r="U33" s="548">
        <f>'B2 đầu tư'!U30+'B2 đầu tư'!U31+'B2 đầu tư'!U32+'B2 đầu tư'!U33+'B2 đầu tư'!U34+'B2 đầu tư'!U35</f>
        <v>4969.558</v>
      </c>
      <c r="V33" s="500">
        <f>'B3 S ngiệp'!G122+'B3 S ngiệp'!G143+'B3 S ngiệp'!G155+'B3 S ngiệp'!G164</f>
        <v>105</v>
      </c>
      <c r="W33" s="500">
        <f t="shared" si="13"/>
        <v>4187.4239999999991</v>
      </c>
      <c r="X33" s="500">
        <f>'B2 đầu tư'!U99+'B2 đầu tư'!U98+'B2 đầu tư'!U97</f>
        <v>1676.143</v>
      </c>
      <c r="Y33" s="500">
        <f>'B3 S ngiệp'!G14+'B3 S ngiệp'!G23+'B3 S ngiệp'!G37+'B3 S ngiệp'!G56+'B3 S ngiệp'!G70+'B3 S ngiệp'!G83+'B3 S ngiệp'!G97+'B3 S ngiệp'!G110</f>
        <v>2511.2809999999995</v>
      </c>
      <c r="Z33" s="500">
        <f t="shared" si="10"/>
        <v>4317.9229999999998</v>
      </c>
      <c r="AA33" s="500">
        <f>'B2 đầu tư'!U134+'B2 đầu tư'!U154</f>
        <v>2507.069</v>
      </c>
      <c r="AB33" s="500">
        <f>'B3 S ngiệp'!G176+'B3 S ngiệp'!G189+'B3 S ngiệp'!G201+'B3 S ngiệp'!G228</f>
        <v>1810.8539999999998</v>
      </c>
      <c r="AC33" s="500">
        <f t="shared" si="3"/>
        <v>4030.6245110000009</v>
      </c>
      <c r="AD33" s="500">
        <f t="shared" si="5"/>
        <v>2164.2435110000006</v>
      </c>
      <c r="AE33" s="500">
        <f t="shared" si="6"/>
        <v>1866.3810000000003</v>
      </c>
      <c r="AF33" s="500">
        <f t="shared" si="11"/>
        <v>617.33600000000001</v>
      </c>
      <c r="AG33" s="500"/>
      <c r="AH33" s="547">
        <f>'B3 S ngiệp'!O176</f>
        <v>617.33600000000001</v>
      </c>
      <c r="AM33" s="549"/>
    </row>
    <row r="34" spans="1:39" s="244" customFormat="1" ht="18">
      <c r="A34" s="245">
        <v>8</v>
      </c>
      <c r="B34" s="540" t="s">
        <v>64</v>
      </c>
      <c r="C34" s="247">
        <v>11507.046829999999</v>
      </c>
      <c r="D34" s="247">
        <v>7203.7498299999988</v>
      </c>
      <c r="E34" s="247">
        <v>4303.2970000000005</v>
      </c>
      <c r="F34" s="247">
        <v>11507.046829999999</v>
      </c>
      <c r="G34" s="247">
        <v>1811</v>
      </c>
      <c r="H34" s="247">
        <v>1706</v>
      </c>
      <c r="I34" s="247">
        <v>105</v>
      </c>
      <c r="J34" s="247">
        <v>2916.886</v>
      </c>
      <c r="K34" s="247">
        <v>675</v>
      </c>
      <c r="L34" s="247">
        <v>2241.886</v>
      </c>
      <c r="M34" s="247">
        <v>6779.1608299999998</v>
      </c>
      <c r="N34" s="247">
        <v>3808.931</v>
      </c>
      <c r="O34" s="247">
        <v>2970.2298299999998</v>
      </c>
      <c r="P34" s="500">
        <f t="shared" si="19"/>
        <v>8198.9160000000011</v>
      </c>
      <c r="Q34" s="247">
        <f t="shared" si="20"/>
        <v>5662.0810000000001</v>
      </c>
      <c r="R34" s="247">
        <f t="shared" ref="R34:R37" si="22">V34+Y34+AB34</f>
        <v>2536.835</v>
      </c>
      <c r="S34" s="243">
        <f t="shared" si="8"/>
        <v>71.251261258663021</v>
      </c>
      <c r="T34" s="247">
        <f t="shared" si="9"/>
        <v>1811</v>
      </c>
      <c r="U34" s="541">
        <f>'B2 đầu tư'!U23+'B2 đầu tư'!U24</f>
        <v>1706</v>
      </c>
      <c r="V34" s="247">
        <f>'B3 S ngiệp'!G144++'B3 S ngiệp'!G156</f>
        <v>105</v>
      </c>
      <c r="W34" s="247">
        <f t="shared" si="13"/>
        <v>2450.16</v>
      </c>
      <c r="X34" s="247">
        <f>'B2 đầu tư'!U100+'B2 đầu tư'!U101</f>
        <v>675</v>
      </c>
      <c r="Y34" s="247">
        <f>'B3 S ngiệp'!G24+'B3 S ngiệp'!G38+'B3 S ngiệp'!G57+'B3 S ngiệp'!G71+'B3 S ngiệp'!G84+'B3 S ngiệp'!G98+'B3 S ngiệp'!G111</f>
        <v>1775.16</v>
      </c>
      <c r="Z34" s="247">
        <f t="shared" si="10"/>
        <v>3937.7559999999999</v>
      </c>
      <c r="AA34" s="247">
        <f>'B2 đầu tư'!U155+'B2 đầu tư'!U112</f>
        <v>3281.0809999999997</v>
      </c>
      <c r="AB34" s="247">
        <f>+'B3 S ngiệp'!G177+'B3 S ngiệp'!G202+'B3 S ngiệp'!G229</f>
        <v>656.67500000000007</v>
      </c>
      <c r="AC34" s="247">
        <f t="shared" si="3"/>
        <v>3308.1308300000001</v>
      </c>
      <c r="AD34" s="247">
        <f t="shared" si="5"/>
        <v>527.85000000000036</v>
      </c>
      <c r="AE34" s="247">
        <f t="shared" si="6"/>
        <v>2780.2808299999997</v>
      </c>
      <c r="AF34" s="247">
        <f t="shared" si="11"/>
        <v>381.26</v>
      </c>
      <c r="AG34" s="247"/>
      <c r="AH34" s="243">
        <f>'B3 S ngiệp'!O177+'B2 đầu tư'!Y129</f>
        <v>381.26</v>
      </c>
      <c r="AI34" s="465">
        <f>'B2 đầu tư'!V155+'B2 đầu tư'!W155+'B2 đầu tư'!W100+'B2 đầu tư'!W101+'B2 đầu tư'!W23+'B2 đầu tư'!W24</f>
        <v>5622.4009999999998</v>
      </c>
      <c r="AJ34" s="465">
        <f>Q34-AI34</f>
        <v>39.680000000000291</v>
      </c>
      <c r="AM34" s="507"/>
    </row>
    <row r="35" spans="1:39" s="244" customFormat="1">
      <c r="A35" s="245">
        <v>9</v>
      </c>
      <c r="B35" s="540" t="s">
        <v>65</v>
      </c>
      <c r="C35" s="500">
        <v>10248.739560000002</v>
      </c>
      <c r="D35" s="247">
        <v>7715.0225600000022</v>
      </c>
      <c r="E35" s="247">
        <v>2533.7169999999996</v>
      </c>
      <c r="F35" s="500">
        <v>10248.739560000002</v>
      </c>
      <c r="G35" s="247">
        <v>707.84999999999991</v>
      </c>
      <c r="H35" s="247">
        <v>602.84999999999991</v>
      </c>
      <c r="I35" s="247">
        <v>105</v>
      </c>
      <c r="J35" s="247">
        <v>3762.5450000000001</v>
      </c>
      <c r="K35" s="247">
        <v>1153.5450000000001</v>
      </c>
      <c r="L35" s="247">
        <v>2609</v>
      </c>
      <c r="M35" s="247">
        <v>5778.3445600000005</v>
      </c>
      <c r="N35" s="247">
        <v>3944.1445600000002</v>
      </c>
      <c r="O35" s="247">
        <v>1834.2</v>
      </c>
      <c r="P35" s="500">
        <f t="shared" si="19"/>
        <v>8928.1626180000003</v>
      </c>
      <c r="Q35" s="247">
        <f t="shared" si="20"/>
        <v>5007.92</v>
      </c>
      <c r="R35" s="247">
        <f>V35+Y35+AB35</f>
        <v>3920.2426179999998</v>
      </c>
      <c r="S35" s="243">
        <f t="shared" si="8"/>
        <v>87.11473801955016</v>
      </c>
      <c r="T35" s="247">
        <f t="shared" si="9"/>
        <v>0</v>
      </c>
      <c r="U35" s="541">
        <f>'B2 đầu tư'!U25+'B2 đầu tư'!U26</f>
        <v>0</v>
      </c>
      <c r="V35" s="247">
        <f>'B3 S ngiệp'!G145+'B3 S ngiệp'!G157</f>
        <v>0</v>
      </c>
      <c r="W35" s="247">
        <f t="shared" si="13"/>
        <v>3624.8436999999999</v>
      </c>
      <c r="X35" s="247">
        <f>'B2 đầu tư'!U102+'B2 đầu tư'!U103+'B2 đầu tư'!U104</f>
        <v>1150</v>
      </c>
      <c r="Y35" s="247">
        <f>'B3 S ngiệp'!G26+'B3 S ngiệp'!G40+'B3 S ngiệp'!G59+'B3 S ngiệp'!G73+'B3 S ngiệp'!G86+'B3 S ngiệp'!G100+'B3 S ngiệp'!G113</f>
        <v>2474.8436999999999</v>
      </c>
      <c r="Z35" s="247">
        <f t="shared" si="10"/>
        <v>5303.3189180000008</v>
      </c>
      <c r="AA35" s="247">
        <f>'B2 đầu tư'!U120+'B2 đầu tư'!U123+'B2 đầu tư'!U158</f>
        <v>3857.9200000000005</v>
      </c>
      <c r="AB35" s="247">
        <f>'B3 S ngiệp'!G178+'B3 S ngiệp'!G191+'B3 S ngiệp'!G203+'B3 S ngiệp'!G230</f>
        <v>1445.3989179999999</v>
      </c>
      <c r="AC35" s="247">
        <f t="shared" si="3"/>
        <v>1320.5769420000001</v>
      </c>
      <c r="AD35" s="247">
        <f t="shared" si="5"/>
        <v>692.61956000000009</v>
      </c>
      <c r="AE35" s="247">
        <f t="shared" si="6"/>
        <v>627.95738200000005</v>
      </c>
      <c r="AF35" s="247">
        <f t="shared" si="11"/>
        <v>217.518</v>
      </c>
      <c r="AG35" s="247"/>
      <c r="AH35" s="243">
        <v>217.518</v>
      </c>
      <c r="AI35" s="244" t="e">
        <f>'B2 đầu tư'!#REF!+'B2 đầu tư'!V158+'B2 đầu tư'!W158</f>
        <v>#REF!</v>
      </c>
      <c r="AM35" s="507"/>
    </row>
    <row r="36" spans="1:39" s="506" customFormat="1" ht="18">
      <c r="A36" s="501">
        <v>10</v>
      </c>
      <c r="B36" s="502" t="s">
        <v>66</v>
      </c>
      <c r="C36" s="503">
        <v>9770.8541600000008</v>
      </c>
      <c r="D36" s="503">
        <v>7308.3101600000009</v>
      </c>
      <c r="E36" s="503">
        <v>2462.5439999999999</v>
      </c>
      <c r="F36" s="503">
        <v>9770.8541600000008</v>
      </c>
      <c r="G36" s="503">
        <v>558.471</v>
      </c>
      <c r="H36" s="503">
        <v>453.471</v>
      </c>
      <c r="I36" s="503">
        <v>105</v>
      </c>
      <c r="J36" s="503">
        <v>2974.0609999999997</v>
      </c>
      <c r="K36" s="503">
        <v>35.060999999999922</v>
      </c>
      <c r="L36" s="503">
        <v>2939</v>
      </c>
      <c r="M36" s="503">
        <v>6238.3221600000006</v>
      </c>
      <c r="N36" s="542">
        <v>4161.9421600000005</v>
      </c>
      <c r="O36" s="503">
        <v>2076.38</v>
      </c>
      <c r="P36" s="500">
        <f t="shared" si="19"/>
        <v>7708.4958400000005</v>
      </c>
      <c r="Q36" s="503">
        <f t="shared" si="20"/>
        <v>4479.6158400000004</v>
      </c>
      <c r="R36" s="503">
        <f t="shared" si="22"/>
        <v>3228.88</v>
      </c>
      <c r="S36" s="243">
        <f t="shared" si="8"/>
        <v>78.892753015975828</v>
      </c>
      <c r="T36" s="503">
        <f t="shared" si="9"/>
        <v>546.02</v>
      </c>
      <c r="U36" s="504">
        <f>'B2 đầu tư'!U27+'B2 đầu tư'!U28</f>
        <v>442.54</v>
      </c>
      <c r="V36" s="503">
        <f>'B3 S ngiệp'!G146+'B3 S ngiệp'!G158</f>
        <v>103.48</v>
      </c>
      <c r="W36" s="503">
        <f t="shared" si="13"/>
        <v>2626.038</v>
      </c>
      <c r="X36" s="503">
        <f>'B2 đầu tư'!U105</f>
        <v>35.037999999999997</v>
      </c>
      <c r="Y36" s="503">
        <f>'B3 S ngiệp'!G27+'B3 S ngiệp'!G41+'B3 S ngiệp'!G60+'B3 S ngiệp'!G74+'B3 S ngiệp'!G87+'B3 S ngiệp'!G101+'B3 S ngiệp'!G114</f>
        <v>2591</v>
      </c>
      <c r="Z36" s="503">
        <f>AA36+AB36</f>
        <v>4536.4378399999996</v>
      </c>
      <c r="AA36" s="503">
        <f>'B2 đầu tư'!U121+'B2 đầu tư'!U124+'B2 đầu tư'!U128+'B2 đầu tư'!U159</f>
        <v>4002.03784</v>
      </c>
      <c r="AB36" s="503">
        <f>'B3 S ngiệp'!G179+'B3 S ngiệp'!G192+'B3 S ngiệp'!G204+'B3 S ngiệp'!G231</f>
        <v>534.4</v>
      </c>
      <c r="AC36" s="247">
        <f t="shared" si="3"/>
        <v>2062.3583200000003</v>
      </c>
      <c r="AD36" s="247">
        <f t="shared" si="5"/>
        <v>170.85832000000028</v>
      </c>
      <c r="AE36" s="247">
        <f t="shared" si="6"/>
        <v>1891.5</v>
      </c>
      <c r="AF36" s="247">
        <f t="shared" si="11"/>
        <v>302.09500000000003</v>
      </c>
      <c r="AG36" s="503"/>
      <c r="AH36" s="505">
        <f>'B2 đầu tư'!Y128+'B3 S ngiệp'!O179</f>
        <v>302.09500000000003</v>
      </c>
      <c r="AI36" s="543">
        <f>'B2 đầu tư'!V159+'B2 đầu tư'!W159+'B2 đầu tư'!W105+'B2 đầu tư'!W27</f>
        <v>3801.5778399999999</v>
      </c>
      <c r="AM36" s="507"/>
    </row>
    <row r="37" spans="1:39" s="506" customFormat="1" ht="18">
      <c r="A37" s="501">
        <v>11</v>
      </c>
      <c r="B37" s="502" t="s">
        <v>44</v>
      </c>
      <c r="C37" s="503">
        <v>9260.6810000000005</v>
      </c>
      <c r="D37" s="503">
        <v>5805.2200000000012</v>
      </c>
      <c r="E37" s="503">
        <v>3455.4609999999998</v>
      </c>
      <c r="F37" s="503">
        <v>9260.6810000000005</v>
      </c>
      <c r="G37" s="503">
        <v>911</v>
      </c>
      <c r="H37" s="503">
        <v>806</v>
      </c>
      <c r="I37" s="503">
        <v>105</v>
      </c>
      <c r="J37" s="503">
        <v>2181.9719999999998</v>
      </c>
      <c r="K37" s="503">
        <v>900</v>
      </c>
      <c r="L37" s="503">
        <v>1281.972</v>
      </c>
      <c r="M37" s="503">
        <v>6167.7090000000007</v>
      </c>
      <c r="N37" s="544">
        <v>3882.6190000000001</v>
      </c>
      <c r="O37" s="503">
        <v>2285.09</v>
      </c>
      <c r="P37" s="500">
        <f t="shared" si="19"/>
        <v>8074.1781999999994</v>
      </c>
      <c r="Q37" s="503">
        <f t="shared" si="20"/>
        <v>5055.1769999999997</v>
      </c>
      <c r="R37" s="503">
        <f t="shared" si="22"/>
        <v>3019.0011999999997</v>
      </c>
      <c r="S37" s="243">
        <f t="shared" si="8"/>
        <v>87.187737057350319</v>
      </c>
      <c r="T37" s="503">
        <f t="shared" si="9"/>
        <v>911</v>
      </c>
      <c r="U37" s="504">
        <f>'B2 đầu tư'!U29</f>
        <v>806</v>
      </c>
      <c r="V37" s="503">
        <f>'B3 S ngiệp'!H147+'B3 S ngiệp'!G159</f>
        <v>105</v>
      </c>
      <c r="W37" s="503">
        <f>X37+Y37</f>
        <v>2161.6912000000002</v>
      </c>
      <c r="X37" s="503">
        <f>'B2 đầu tư'!U106+'B2 đầu tư'!U107</f>
        <v>900</v>
      </c>
      <c r="Y37" s="503">
        <f>'B3 S ngiệp'!G19+'B3 S ngiệp'!G33+'B3 S ngiệp'!G52+'B3 S ngiệp'!G66+'B3 S ngiệp'!G79+'B3 S ngiệp'!G93+'B3 S ngiệp'!G106</f>
        <v>1261.6912</v>
      </c>
      <c r="Z37" s="503">
        <f t="shared" si="10"/>
        <v>5001.4870000000001</v>
      </c>
      <c r="AA37" s="503">
        <f>'B2 đầu tư'!W149+'B2 đầu tư'!V149+'B2 đầu tư'!U115</f>
        <v>3349.1770000000001</v>
      </c>
      <c r="AB37" s="503">
        <f>'B3 S ngiệp'!G180+'B3 S ngiệp'!G193+'B3 S ngiệp'!G205+'B3 S ngiệp'!G232</f>
        <v>1652.31</v>
      </c>
      <c r="AC37" s="247">
        <f t="shared" si="3"/>
        <v>1186.5028000000011</v>
      </c>
      <c r="AD37" s="247">
        <f t="shared" si="5"/>
        <v>533.44200000000092</v>
      </c>
      <c r="AE37" s="247">
        <f t="shared" si="6"/>
        <v>653.0608000000002</v>
      </c>
      <c r="AF37" s="247">
        <f t="shared" si="11"/>
        <v>297.3</v>
      </c>
      <c r="AG37" s="503"/>
      <c r="AH37" s="505">
        <f>'B3 S ngiệp'!O180</f>
        <v>297.3</v>
      </c>
      <c r="AI37" s="543">
        <f>'B2 đầu tư'!V149+'B2 đầu tư'!W149+'B2 đầu tư'!W106+'B2 đầu tư'!W107</f>
        <v>4209.4970000000003</v>
      </c>
      <c r="AM37" s="507"/>
    </row>
    <row r="38" spans="1:39" hidden="1">
      <c r="P38" s="252"/>
      <c r="Q38" s="254">
        <v>-71.98</v>
      </c>
    </row>
    <row r="39" spans="1:39" hidden="1">
      <c r="N39" s="254">
        <f>'B2 đầu tư'!R149</f>
        <v>3356.8890000000001</v>
      </c>
      <c r="X39" s="254">
        <v>895.25</v>
      </c>
    </row>
    <row r="40" spans="1:39" hidden="1">
      <c r="L40" s="254">
        <v>1150.0249999999996</v>
      </c>
    </row>
    <row r="41" spans="1:39" hidden="1">
      <c r="B41" s="255"/>
      <c r="L41" s="254">
        <v>550.0004889999982</v>
      </c>
      <c r="N41" s="254">
        <f>N37-N39</f>
        <v>525.73</v>
      </c>
    </row>
    <row r="42" spans="1:39" hidden="1"/>
    <row r="43" spans="1:39" hidden="1"/>
    <row r="44" spans="1:39" hidden="1"/>
    <row r="45" spans="1:39" hidden="1">
      <c r="T45" s="254">
        <v>96.17</v>
      </c>
      <c r="U45" s="254">
        <v>6.17</v>
      </c>
      <c r="AA45" s="254">
        <v>-41.328999999990629</v>
      </c>
      <c r="AB45" s="387">
        <v>513.33000000000004</v>
      </c>
    </row>
    <row r="46" spans="1:39" hidden="1"/>
    <row r="47" spans="1:39" hidden="1">
      <c r="H47" s="254">
        <f>C11-F11</f>
        <v>2.4582223268225789E-3</v>
      </c>
      <c r="I47" s="254">
        <f>G11+J11+M11</f>
        <v>297288.93960477773</v>
      </c>
    </row>
    <row r="48" spans="1:39" hidden="1"/>
    <row r="49" spans="3:28" hidden="1">
      <c r="H49" s="254">
        <f>H11+K11+N11</f>
        <v>207922.62995777777</v>
      </c>
    </row>
    <row r="50" spans="3:28" hidden="1">
      <c r="H50" s="254">
        <f>I11+L11+O11</f>
        <v>89366.309647000002</v>
      </c>
    </row>
    <row r="51" spans="3:28" hidden="1">
      <c r="H51" s="254">
        <f>SUM(H49:H50)</f>
        <v>297288.93960477778</v>
      </c>
    </row>
    <row r="52" spans="3:28" hidden="1"/>
    <row r="53" spans="3:28" hidden="1"/>
    <row r="54" spans="3:28" hidden="1">
      <c r="C54" s="253">
        <v>41.32</v>
      </c>
      <c r="D54" s="253">
        <v>41.32</v>
      </c>
    </row>
    <row r="55" spans="3:28">
      <c r="AB55" s="473"/>
    </row>
    <row r="58" spans="3:28">
      <c r="V58" s="254">
        <f>T11-T12-T26</f>
        <v>0</v>
      </c>
    </row>
  </sheetData>
  <mergeCells count="50">
    <mergeCell ref="A3:AH3"/>
    <mergeCell ref="P8:R8"/>
    <mergeCell ref="P9:P10"/>
    <mergeCell ref="S8:S10"/>
    <mergeCell ref="Q9:Q10"/>
    <mergeCell ref="R9:R10"/>
    <mergeCell ref="Z8:Z10"/>
    <mergeCell ref="AA8:AA10"/>
    <mergeCell ref="AB8:AB10"/>
    <mergeCell ref="Z7:AB7"/>
    <mergeCell ref="E8:E10"/>
    <mergeCell ref="U8:U10"/>
    <mergeCell ref="W7:Y7"/>
    <mergeCell ref="A4:AH4"/>
    <mergeCell ref="A5:AH5"/>
    <mergeCell ref="G8:I8"/>
    <mergeCell ref="AC7:AE7"/>
    <mergeCell ref="AC8:AC10"/>
    <mergeCell ref="AD8:AE8"/>
    <mergeCell ref="M8:O8"/>
    <mergeCell ref="B6:B10"/>
    <mergeCell ref="M9:M10"/>
    <mergeCell ref="T7:V7"/>
    <mergeCell ref="C6:AH6"/>
    <mergeCell ref="AF7:AH7"/>
    <mergeCell ref="C7:O7"/>
    <mergeCell ref="P7:S7"/>
    <mergeCell ref="G9:G10"/>
    <mergeCell ref="Y8:Y10"/>
    <mergeCell ref="I9:I10"/>
    <mergeCell ref="J8:L8"/>
    <mergeCell ref="C8:C10"/>
    <mergeCell ref="A6:A10"/>
    <mergeCell ref="F8:F10"/>
    <mergeCell ref="D8:D10"/>
    <mergeCell ref="T8:T10"/>
    <mergeCell ref="J9:J10"/>
    <mergeCell ref="AH8:AH10"/>
    <mergeCell ref="H9:H10"/>
    <mergeCell ref="K9:K10"/>
    <mergeCell ref="AE9:AE10"/>
    <mergeCell ref="V8:V10"/>
    <mergeCell ref="W8:W10"/>
    <mergeCell ref="O9:O10"/>
    <mergeCell ref="AD9:AD10"/>
    <mergeCell ref="AG8:AG10"/>
    <mergeCell ref="N9:N10"/>
    <mergeCell ref="L9:L10"/>
    <mergeCell ref="AF8:AF10"/>
    <mergeCell ref="X8:X10"/>
  </mergeCells>
  <pageMargins left="0.23622047244094491" right="0.15748031496062992" top="0.51181102362204722" bottom="0.23622047244094491" header="0.31496062992125984" footer="0.31496062992125984"/>
  <pageSetup paperSize="9" scale="45"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CC"/>
  </sheetPr>
  <dimension ref="A1:AP201"/>
  <sheetViews>
    <sheetView zoomScale="70" zoomScaleNormal="70" workbookViewId="0">
      <pane ySplit="8" topLeftCell="A9" activePane="bottomLeft" state="frozen"/>
      <selection pane="bottomLeft" activeCell="A4" sqref="A4"/>
    </sheetView>
  </sheetViews>
  <sheetFormatPr defaultRowHeight="12.75"/>
  <cols>
    <col min="1" max="1" width="9.6640625" style="324" customWidth="1"/>
    <col min="2" max="2" width="60.6640625" style="324" customWidth="1"/>
    <col min="3" max="3" width="23.6640625" style="381" customWidth="1"/>
    <col min="4" max="4" width="14.5" style="381" customWidth="1"/>
    <col min="5" max="5" width="10.6640625" style="324" customWidth="1"/>
    <col min="6" max="6" width="14" style="324" hidden="1" customWidth="1"/>
    <col min="7" max="7" width="9.6640625" style="324" customWidth="1"/>
    <col min="8" max="8" width="14.5" style="324" hidden="1" customWidth="1"/>
    <col min="9" max="9" width="14.5" style="382" hidden="1" customWidth="1"/>
    <col min="10" max="10" width="15.6640625" style="382" hidden="1" customWidth="1"/>
    <col min="11" max="11" width="15.83203125" style="382" hidden="1" customWidth="1"/>
    <col min="12" max="12" width="14.5" style="382" hidden="1" customWidth="1"/>
    <col min="13" max="13" width="21.5" style="382" hidden="1" customWidth="1"/>
    <col min="14" max="14" width="20.1640625" style="324" hidden="1" customWidth="1"/>
    <col min="15" max="15" width="13.6640625" style="324" hidden="1" customWidth="1"/>
    <col min="16" max="16" width="32.1640625" style="324" hidden="1" customWidth="1"/>
    <col min="17" max="17" width="12.1640625" style="324" hidden="1" customWidth="1"/>
    <col min="18" max="18" width="11.6640625" style="324" customWidth="1"/>
    <col min="19" max="19" width="11.33203125" style="383" customWidth="1"/>
    <col min="20" max="20" width="11.1640625" style="382" customWidth="1"/>
    <col min="21" max="21" width="11.83203125" style="382" customWidth="1"/>
    <col min="22" max="22" width="11.1640625" style="382" customWidth="1"/>
    <col min="23" max="23" width="10" style="329" customWidth="1"/>
    <col min="24" max="24" width="10" style="382" customWidth="1"/>
    <col min="25" max="25" width="10.5" style="324" customWidth="1"/>
    <col min="26" max="26" width="12" style="382" customWidth="1"/>
    <col min="27" max="27" width="10" style="382" customWidth="1"/>
    <col min="28" max="28" width="10" style="329" customWidth="1"/>
    <col min="29" max="29" width="10" style="329" hidden="1" customWidth="1"/>
    <col min="30" max="30" width="15" style="324" customWidth="1"/>
    <col min="31" max="31" width="18.6640625" style="324" hidden="1" customWidth="1"/>
    <col min="32" max="32" width="9.83203125" style="324" hidden="1" customWidth="1"/>
    <col min="33" max="33" width="21.6640625" style="324" hidden="1" customWidth="1"/>
    <col min="34" max="34" width="16.33203125" style="324" hidden="1" customWidth="1"/>
    <col min="35" max="35" width="13.33203125" style="324" hidden="1" customWidth="1"/>
    <col min="36" max="38" width="0" style="324" hidden="1" customWidth="1"/>
    <col min="39" max="39" width="2.6640625" style="324" hidden="1" customWidth="1"/>
    <col min="40" max="41" width="15.1640625" style="324" bestFit="1" customWidth="1"/>
    <col min="42" max="241" width="9.33203125" style="324"/>
    <col min="242" max="242" width="9.6640625" style="324" customWidth="1"/>
    <col min="243" max="243" width="58.1640625" style="324" customWidth="1"/>
    <col min="244" max="244" width="33.5" style="324" customWidth="1"/>
    <col min="245" max="245" width="22.1640625" style="324" customWidth="1"/>
    <col min="246" max="246" width="25.5" style="324" customWidth="1"/>
    <col min="247" max="247" width="56.33203125" style="324" customWidth="1"/>
    <col min="248" max="248" width="66.1640625" style="324" customWidth="1"/>
    <col min="249" max="254" width="11" style="324" customWidth="1"/>
    <col min="255" max="255" width="13.5" style="324" customWidth="1"/>
    <col min="256" max="256" width="9" style="324" customWidth="1"/>
    <col min="257" max="497" width="9.33203125" style="324"/>
    <col min="498" max="498" width="9.6640625" style="324" customWidth="1"/>
    <col min="499" max="499" width="58.1640625" style="324" customWidth="1"/>
    <col min="500" max="500" width="33.5" style="324" customWidth="1"/>
    <col min="501" max="501" width="22.1640625" style="324" customWidth="1"/>
    <col min="502" max="502" width="25.5" style="324" customWidth="1"/>
    <col min="503" max="503" width="56.33203125" style="324" customWidth="1"/>
    <col min="504" max="504" width="66.1640625" style="324" customWidth="1"/>
    <col min="505" max="510" width="11" style="324" customWidth="1"/>
    <col min="511" max="511" width="13.5" style="324" customWidth="1"/>
    <col min="512" max="512" width="9" style="324" customWidth="1"/>
    <col min="513" max="753" width="9.33203125" style="324"/>
    <col min="754" max="754" width="9.6640625" style="324" customWidth="1"/>
    <col min="755" max="755" width="58.1640625" style="324" customWidth="1"/>
    <col min="756" max="756" width="33.5" style="324" customWidth="1"/>
    <col min="757" max="757" width="22.1640625" style="324" customWidth="1"/>
    <col min="758" max="758" width="25.5" style="324" customWidth="1"/>
    <col min="759" max="759" width="56.33203125" style="324" customWidth="1"/>
    <col min="760" max="760" width="66.1640625" style="324" customWidth="1"/>
    <col min="761" max="766" width="11" style="324" customWidth="1"/>
    <col min="767" max="767" width="13.5" style="324" customWidth="1"/>
    <col min="768" max="768" width="9" style="324" customWidth="1"/>
    <col min="769" max="1009" width="9.33203125" style="324"/>
    <col min="1010" max="1010" width="9.6640625" style="324" customWidth="1"/>
    <col min="1011" max="1011" width="58.1640625" style="324" customWidth="1"/>
    <col min="1012" max="1012" width="33.5" style="324" customWidth="1"/>
    <col min="1013" max="1013" width="22.1640625" style="324" customWidth="1"/>
    <col min="1014" max="1014" width="25.5" style="324" customWidth="1"/>
    <col min="1015" max="1015" width="56.33203125" style="324" customWidth="1"/>
    <col min="1016" max="1016" width="66.1640625" style="324" customWidth="1"/>
    <col min="1017" max="1022" width="11" style="324" customWidth="1"/>
    <col min="1023" max="1023" width="13.5" style="324" customWidth="1"/>
    <col min="1024" max="1024" width="9" style="324" customWidth="1"/>
    <col min="1025" max="1265" width="9.33203125" style="324"/>
    <col min="1266" max="1266" width="9.6640625" style="324" customWidth="1"/>
    <col min="1267" max="1267" width="58.1640625" style="324" customWidth="1"/>
    <col min="1268" max="1268" width="33.5" style="324" customWidth="1"/>
    <col min="1269" max="1269" width="22.1640625" style="324" customWidth="1"/>
    <col min="1270" max="1270" width="25.5" style="324" customWidth="1"/>
    <col min="1271" max="1271" width="56.33203125" style="324" customWidth="1"/>
    <col min="1272" max="1272" width="66.1640625" style="324" customWidth="1"/>
    <col min="1273" max="1278" width="11" style="324" customWidth="1"/>
    <col min="1279" max="1279" width="13.5" style="324" customWidth="1"/>
    <col min="1280" max="1280" width="9" style="324" customWidth="1"/>
    <col min="1281" max="1521" width="9.33203125" style="324"/>
    <col min="1522" max="1522" width="9.6640625" style="324" customWidth="1"/>
    <col min="1523" max="1523" width="58.1640625" style="324" customWidth="1"/>
    <col min="1524" max="1524" width="33.5" style="324" customWidth="1"/>
    <col min="1525" max="1525" width="22.1640625" style="324" customWidth="1"/>
    <col min="1526" max="1526" width="25.5" style="324" customWidth="1"/>
    <col min="1527" max="1527" width="56.33203125" style="324" customWidth="1"/>
    <col min="1528" max="1528" width="66.1640625" style="324" customWidth="1"/>
    <col min="1529" max="1534" width="11" style="324" customWidth="1"/>
    <col min="1535" max="1535" width="13.5" style="324" customWidth="1"/>
    <col min="1536" max="1536" width="9" style="324" customWidth="1"/>
    <col min="1537" max="1777" width="9.33203125" style="324"/>
    <col min="1778" max="1778" width="9.6640625" style="324" customWidth="1"/>
    <col min="1779" max="1779" width="58.1640625" style="324" customWidth="1"/>
    <col min="1780" max="1780" width="33.5" style="324" customWidth="1"/>
    <col min="1781" max="1781" width="22.1640625" style="324" customWidth="1"/>
    <col min="1782" max="1782" width="25.5" style="324" customWidth="1"/>
    <col min="1783" max="1783" width="56.33203125" style="324" customWidth="1"/>
    <col min="1784" max="1784" width="66.1640625" style="324" customWidth="1"/>
    <col min="1785" max="1790" width="11" style="324" customWidth="1"/>
    <col min="1791" max="1791" width="13.5" style="324" customWidth="1"/>
    <col min="1792" max="1792" width="9" style="324" customWidth="1"/>
    <col min="1793" max="2033" width="9.33203125" style="324"/>
    <col min="2034" max="2034" width="9.6640625" style="324" customWidth="1"/>
    <col min="2035" max="2035" width="58.1640625" style="324" customWidth="1"/>
    <col min="2036" max="2036" width="33.5" style="324" customWidth="1"/>
    <col min="2037" max="2037" width="22.1640625" style="324" customWidth="1"/>
    <col min="2038" max="2038" width="25.5" style="324" customWidth="1"/>
    <col min="2039" max="2039" width="56.33203125" style="324" customWidth="1"/>
    <col min="2040" max="2040" width="66.1640625" style="324" customWidth="1"/>
    <col min="2041" max="2046" width="11" style="324" customWidth="1"/>
    <col min="2047" max="2047" width="13.5" style="324" customWidth="1"/>
    <col min="2048" max="2048" width="9" style="324" customWidth="1"/>
    <col min="2049" max="2289" width="9.33203125" style="324"/>
    <col min="2290" max="2290" width="9.6640625" style="324" customWidth="1"/>
    <col min="2291" max="2291" width="58.1640625" style="324" customWidth="1"/>
    <col min="2292" max="2292" width="33.5" style="324" customWidth="1"/>
    <col min="2293" max="2293" width="22.1640625" style="324" customWidth="1"/>
    <col min="2294" max="2294" width="25.5" style="324" customWidth="1"/>
    <col min="2295" max="2295" width="56.33203125" style="324" customWidth="1"/>
    <col min="2296" max="2296" width="66.1640625" style="324" customWidth="1"/>
    <col min="2297" max="2302" width="11" style="324" customWidth="1"/>
    <col min="2303" max="2303" width="13.5" style="324" customWidth="1"/>
    <col min="2304" max="2304" width="9" style="324" customWidth="1"/>
    <col min="2305" max="2545" width="9.33203125" style="324"/>
    <col min="2546" max="2546" width="9.6640625" style="324" customWidth="1"/>
    <col min="2547" max="2547" width="58.1640625" style="324" customWidth="1"/>
    <col min="2548" max="2548" width="33.5" style="324" customWidth="1"/>
    <col min="2549" max="2549" width="22.1640625" style="324" customWidth="1"/>
    <col min="2550" max="2550" width="25.5" style="324" customWidth="1"/>
    <col min="2551" max="2551" width="56.33203125" style="324" customWidth="1"/>
    <col min="2552" max="2552" width="66.1640625" style="324" customWidth="1"/>
    <col min="2553" max="2558" width="11" style="324" customWidth="1"/>
    <col min="2559" max="2559" width="13.5" style="324" customWidth="1"/>
    <col min="2560" max="2560" width="9" style="324" customWidth="1"/>
    <col min="2561" max="2801" width="9.33203125" style="324"/>
    <col min="2802" max="2802" width="9.6640625" style="324" customWidth="1"/>
    <col min="2803" max="2803" width="58.1640625" style="324" customWidth="1"/>
    <col min="2804" max="2804" width="33.5" style="324" customWidth="1"/>
    <col min="2805" max="2805" width="22.1640625" style="324" customWidth="1"/>
    <col min="2806" max="2806" width="25.5" style="324" customWidth="1"/>
    <col min="2807" max="2807" width="56.33203125" style="324" customWidth="1"/>
    <col min="2808" max="2808" width="66.1640625" style="324" customWidth="1"/>
    <col min="2809" max="2814" width="11" style="324" customWidth="1"/>
    <col min="2815" max="2815" width="13.5" style="324" customWidth="1"/>
    <col min="2816" max="2816" width="9" style="324" customWidth="1"/>
    <col min="2817" max="3057" width="9.33203125" style="324"/>
    <col min="3058" max="3058" width="9.6640625" style="324" customWidth="1"/>
    <col min="3059" max="3059" width="58.1640625" style="324" customWidth="1"/>
    <col min="3060" max="3060" width="33.5" style="324" customWidth="1"/>
    <col min="3061" max="3061" width="22.1640625" style="324" customWidth="1"/>
    <col min="3062" max="3062" width="25.5" style="324" customWidth="1"/>
    <col min="3063" max="3063" width="56.33203125" style="324" customWidth="1"/>
    <col min="3064" max="3064" width="66.1640625" style="324" customWidth="1"/>
    <col min="3065" max="3070" width="11" style="324" customWidth="1"/>
    <col min="3071" max="3071" width="13.5" style="324" customWidth="1"/>
    <col min="3072" max="3072" width="9" style="324" customWidth="1"/>
    <col min="3073" max="3313" width="9.33203125" style="324"/>
    <col min="3314" max="3314" width="9.6640625" style="324" customWidth="1"/>
    <col min="3315" max="3315" width="58.1640625" style="324" customWidth="1"/>
    <col min="3316" max="3316" width="33.5" style="324" customWidth="1"/>
    <col min="3317" max="3317" width="22.1640625" style="324" customWidth="1"/>
    <col min="3318" max="3318" width="25.5" style="324" customWidth="1"/>
    <col min="3319" max="3319" width="56.33203125" style="324" customWidth="1"/>
    <col min="3320" max="3320" width="66.1640625" style="324" customWidth="1"/>
    <col min="3321" max="3326" width="11" style="324" customWidth="1"/>
    <col min="3327" max="3327" width="13.5" style="324" customWidth="1"/>
    <col min="3328" max="3328" width="9" style="324" customWidth="1"/>
    <col min="3329" max="3569" width="9.33203125" style="324"/>
    <col min="3570" max="3570" width="9.6640625" style="324" customWidth="1"/>
    <col min="3571" max="3571" width="58.1640625" style="324" customWidth="1"/>
    <col min="3572" max="3572" width="33.5" style="324" customWidth="1"/>
    <col min="3573" max="3573" width="22.1640625" style="324" customWidth="1"/>
    <col min="3574" max="3574" width="25.5" style="324" customWidth="1"/>
    <col min="3575" max="3575" width="56.33203125" style="324" customWidth="1"/>
    <col min="3576" max="3576" width="66.1640625" style="324" customWidth="1"/>
    <col min="3577" max="3582" width="11" style="324" customWidth="1"/>
    <col min="3583" max="3583" width="13.5" style="324" customWidth="1"/>
    <col min="3584" max="3584" width="9" style="324" customWidth="1"/>
    <col min="3585" max="3825" width="9.33203125" style="324"/>
    <col min="3826" max="3826" width="9.6640625" style="324" customWidth="1"/>
    <col min="3827" max="3827" width="58.1640625" style="324" customWidth="1"/>
    <col min="3828" max="3828" width="33.5" style="324" customWidth="1"/>
    <col min="3829" max="3829" width="22.1640625" style="324" customWidth="1"/>
    <col min="3830" max="3830" width="25.5" style="324" customWidth="1"/>
    <col min="3831" max="3831" width="56.33203125" style="324" customWidth="1"/>
    <col min="3832" max="3832" width="66.1640625" style="324" customWidth="1"/>
    <col min="3833" max="3838" width="11" style="324" customWidth="1"/>
    <col min="3839" max="3839" width="13.5" style="324" customWidth="1"/>
    <col min="3840" max="3840" width="9" style="324" customWidth="1"/>
    <col min="3841" max="4081" width="9.33203125" style="324"/>
    <col min="4082" max="4082" width="9.6640625" style="324" customWidth="1"/>
    <col min="4083" max="4083" width="58.1640625" style="324" customWidth="1"/>
    <col min="4084" max="4084" width="33.5" style="324" customWidth="1"/>
    <col min="4085" max="4085" width="22.1640625" style="324" customWidth="1"/>
    <col min="4086" max="4086" width="25.5" style="324" customWidth="1"/>
    <col min="4087" max="4087" width="56.33203125" style="324" customWidth="1"/>
    <col min="4088" max="4088" width="66.1640625" style="324" customWidth="1"/>
    <col min="4089" max="4094" width="11" style="324" customWidth="1"/>
    <col min="4095" max="4095" width="13.5" style="324" customWidth="1"/>
    <col min="4096" max="4096" width="9" style="324" customWidth="1"/>
    <col min="4097" max="4337" width="9.33203125" style="324"/>
    <col min="4338" max="4338" width="9.6640625" style="324" customWidth="1"/>
    <col min="4339" max="4339" width="58.1640625" style="324" customWidth="1"/>
    <col min="4340" max="4340" width="33.5" style="324" customWidth="1"/>
    <col min="4341" max="4341" width="22.1640625" style="324" customWidth="1"/>
    <col min="4342" max="4342" width="25.5" style="324" customWidth="1"/>
    <col min="4343" max="4343" width="56.33203125" style="324" customWidth="1"/>
    <col min="4344" max="4344" width="66.1640625" style="324" customWidth="1"/>
    <col min="4345" max="4350" width="11" style="324" customWidth="1"/>
    <col min="4351" max="4351" width="13.5" style="324" customWidth="1"/>
    <col min="4352" max="4352" width="9" style="324" customWidth="1"/>
    <col min="4353" max="4593" width="9.33203125" style="324"/>
    <col min="4594" max="4594" width="9.6640625" style="324" customWidth="1"/>
    <col min="4595" max="4595" width="58.1640625" style="324" customWidth="1"/>
    <col min="4596" max="4596" width="33.5" style="324" customWidth="1"/>
    <col min="4597" max="4597" width="22.1640625" style="324" customWidth="1"/>
    <col min="4598" max="4598" width="25.5" style="324" customWidth="1"/>
    <col min="4599" max="4599" width="56.33203125" style="324" customWidth="1"/>
    <col min="4600" max="4600" width="66.1640625" style="324" customWidth="1"/>
    <col min="4601" max="4606" width="11" style="324" customWidth="1"/>
    <col min="4607" max="4607" width="13.5" style="324" customWidth="1"/>
    <col min="4608" max="4608" width="9" style="324" customWidth="1"/>
    <col min="4609" max="4849" width="9.33203125" style="324"/>
    <col min="4850" max="4850" width="9.6640625" style="324" customWidth="1"/>
    <col min="4851" max="4851" width="58.1640625" style="324" customWidth="1"/>
    <col min="4852" max="4852" width="33.5" style="324" customWidth="1"/>
    <col min="4853" max="4853" width="22.1640625" style="324" customWidth="1"/>
    <col min="4854" max="4854" width="25.5" style="324" customWidth="1"/>
    <col min="4855" max="4855" width="56.33203125" style="324" customWidth="1"/>
    <col min="4856" max="4856" width="66.1640625" style="324" customWidth="1"/>
    <col min="4857" max="4862" width="11" style="324" customWidth="1"/>
    <col min="4863" max="4863" width="13.5" style="324" customWidth="1"/>
    <col min="4864" max="4864" width="9" style="324" customWidth="1"/>
    <col min="4865" max="5105" width="9.33203125" style="324"/>
    <col min="5106" max="5106" width="9.6640625" style="324" customWidth="1"/>
    <col min="5107" max="5107" width="58.1640625" style="324" customWidth="1"/>
    <col min="5108" max="5108" width="33.5" style="324" customWidth="1"/>
    <col min="5109" max="5109" width="22.1640625" style="324" customWidth="1"/>
    <col min="5110" max="5110" width="25.5" style="324" customWidth="1"/>
    <col min="5111" max="5111" width="56.33203125" style="324" customWidth="1"/>
    <col min="5112" max="5112" width="66.1640625" style="324" customWidth="1"/>
    <col min="5113" max="5118" width="11" style="324" customWidth="1"/>
    <col min="5119" max="5119" width="13.5" style="324" customWidth="1"/>
    <col min="5120" max="5120" width="9" style="324" customWidth="1"/>
    <col min="5121" max="5361" width="9.33203125" style="324"/>
    <col min="5362" max="5362" width="9.6640625" style="324" customWidth="1"/>
    <col min="5363" max="5363" width="58.1640625" style="324" customWidth="1"/>
    <col min="5364" max="5364" width="33.5" style="324" customWidth="1"/>
    <col min="5365" max="5365" width="22.1640625" style="324" customWidth="1"/>
    <col min="5366" max="5366" width="25.5" style="324" customWidth="1"/>
    <col min="5367" max="5367" width="56.33203125" style="324" customWidth="1"/>
    <col min="5368" max="5368" width="66.1640625" style="324" customWidth="1"/>
    <col min="5369" max="5374" width="11" style="324" customWidth="1"/>
    <col min="5375" max="5375" width="13.5" style="324" customWidth="1"/>
    <col min="5376" max="5376" width="9" style="324" customWidth="1"/>
    <col min="5377" max="5617" width="9.33203125" style="324"/>
    <col min="5618" max="5618" width="9.6640625" style="324" customWidth="1"/>
    <col min="5619" max="5619" width="58.1640625" style="324" customWidth="1"/>
    <col min="5620" max="5620" width="33.5" style="324" customWidth="1"/>
    <col min="5621" max="5621" width="22.1640625" style="324" customWidth="1"/>
    <col min="5622" max="5622" width="25.5" style="324" customWidth="1"/>
    <col min="5623" max="5623" width="56.33203125" style="324" customWidth="1"/>
    <col min="5624" max="5624" width="66.1640625" style="324" customWidth="1"/>
    <col min="5625" max="5630" width="11" style="324" customWidth="1"/>
    <col min="5631" max="5631" width="13.5" style="324" customWidth="1"/>
    <col min="5632" max="5632" width="9" style="324" customWidth="1"/>
    <col min="5633" max="5873" width="9.33203125" style="324"/>
    <col min="5874" max="5874" width="9.6640625" style="324" customWidth="1"/>
    <col min="5875" max="5875" width="58.1640625" style="324" customWidth="1"/>
    <col min="5876" max="5876" width="33.5" style="324" customWidth="1"/>
    <col min="5877" max="5877" width="22.1640625" style="324" customWidth="1"/>
    <col min="5878" max="5878" width="25.5" style="324" customWidth="1"/>
    <col min="5879" max="5879" width="56.33203125" style="324" customWidth="1"/>
    <col min="5880" max="5880" width="66.1640625" style="324" customWidth="1"/>
    <col min="5881" max="5886" width="11" style="324" customWidth="1"/>
    <col min="5887" max="5887" width="13.5" style="324" customWidth="1"/>
    <col min="5888" max="5888" width="9" style="324" customWidth="1"/>
    <col min="5889" max="6129" width="9.33203125" style="324"/>
    <col min="6130" max="6130" width="9.6640625" style="324" customWidth="1"/>
    <col min="6131" max="6131" width="58.1640625" style="324" customWidth="1"/>
    <col min="6132" max="6132" width="33.5" style="324" customWidth="1"/>
    <col min="6133" max="6133" width="22.1640625" style="324" customWidth="1"/>
    <col min="6134" max="6134" width="25.5" style="324" customWidth="1"/>
    <col min="6135" max="6135" width="56.33203125" style="324" customWidth="1"/>
    <col min="6136" max="6136" width="66.1640625" style="324" customWidth="1"/>
    <col min="6137" max="6142" width="11" style="324" customWidth="1"/>
    <col min="6143" max="6143" width="13.5" style="324" customWidth="1"/>
    <col min="6144" max="6144" width="9" style="324" customWidth="1"/>
    <col min="6145" max="6385" width="9.33203125" style="324"/>
    <col min="6386" max="6386" width="9.6640625" style="324" customWidth="1"/>
    <col min="6387" max="6387" width="58.1640625" style="324" customWidth="1"/>
    <col min="6388" max="6388" width="33.5" style="324" customWidth="1"/>
    <col min="6389" max="6389" width="22.1640625" style="324" customWidth="1"/>
    <col min="6390" max="6390" width="25.5" style="324" customWidth="1"/>
    <col min="6391" max="6391" width="56.33203125" style="324" customWidth="1"/>
    <col min="6392" max="6392" width="66.1640625" style="324" customWidth="1"/>
    <col min="6393" max="6398" width="11" style="324" customWidth="1"/>
    <col min="6399" max="6399" width="13.5" style="324" customWidth="1"/>
    <col min="6400" max="6400" width="9" style="324" customWidth="1"/>
    <col min="6401" max="6641" width="9.33203125" style="324"/>
    <col min="6642" max="6642" width="9.6640625" style="324" customWidth="1"/>
    <col min="6643" max="6643" width="58.1640625" style="324" customWidth="1"/>
    <col min="6644" max="6644" width="33.5" style="324" customWidth="1"/>
    <col min="6645" max="6645" width="22.1640625" style="324" customWidth="1"/>
    <col min="6646" max="6646" width="25.5" style="324" customWidth="1"/>
    <col min="6647" max="6647" width="56.33203125" style="324" customWidth="1"/>
    <col min="6648" max="6648" width="66.1640625" style="324" customWidth="1"/>
    <col min="6649" max="6654" width="11" style="324" customWidth="1"/>
    <col min="6655" max="6655" width="13.5" style="324" customWidth="1"/>
    <col min="6656" max="6656" width="9" style="324" customWidth="1"/>
    <col min="6657" max="6897" width="9.33203125" style="324"/>
    <col min="6898" max="6898" width="9.6640625" style="324" customWidth="1"/>
    <col min="6899" max="6899" width="58.1640625" style="324" customWidth="1"/>
    <col min="6900" max="6900" width="33.5" style="324" customWidth="1"/>
    <col min="6901" max="6901" width="22.1640625" style="324" customWidth="1"/>
    <col min="6902" max="6902" width="25.5" style="324" customWidth="1"/>
    <col min="6903" max="6903" width="56.33203125" style="324" customWidth="1"/>
    <col min="6904" max="6904" width="66.1640625" style="324" customWidth="1"/>
    <col min="6905" max="6910" width="11" style="324" customWidth="1"/>
    <col min="6911" max="6911" width="13.5" style="324" customWidth="1"/>
    <col min="6912" max="6912" width="9" style="324" customWidth="1"/>
    <col min="6913" max="7153" width="9.33203125" style="324"/>
    <col min="7154" max="7154" width="9.6640625" style="324" customWidth="1"/>
    <col min="7155" max="7155" width="58.1640625" style="324" customWidth="1"/>
    <col min="7156" max="7156" width="33.5" style="324" customWidth="1"/>
    <col min="7157" max="7157" width="22.1640625" style="324" customWidth="1"/>
    <col min="7158" max="7158" width="25.5" style="324" customWidth="1"/>
    <col min="7159" max="7159" width="56.33203125" style="324" customWidth="1"/>
    <col min="7160" max="7160" width="66.1640625" style="324" customWidth="1"/>
    <col min="7161" max="7166" width="11" style="324" customWidth="1"/>
    <col min="7167" max="7167" width="13.5" style="324" customWidth="1"/>
    <col min="7168" max="7168" width="9" style="324" customWidth="1"/>
    <col min="7169" max="7409" width="9.33203125" style="324"/>
    <col min="7410" max="7410" width="9.6640625" style="324" customWidth="1"/>
    <col min="7411" max="7411" width="58.1640625" style="324" customWidth="1"/>
    <col min="7412" max="7412" width="33.5" style="324" customWidth="1"/>
    <col min="7413" max="7413" width="22.1640625" style="324" customWidth="1"/>
    <col min="7414" max="7414" width="25.5" style="324" customWidth="1"/>
    <col min="7415" max="7415" width="56.33203125" style="324" customWidth="1"/>
    <col min="7416" max="7416" width="66.1640625" style="324" customWidth="1"/>
    <col min="7417" max="7422" width="11" style="324" customWidth="1"/>
    <col min="7423" max="7423" width="13.5" style="324" customWidth="1"/>
    <col min="7424" max="7424" width="9" style="324" customWidth="1"/>
    <col min="7425" max="7665" width="9.33203125" style="324"/>
    <col min="7666" max="7666" width="9.6640625" style="324" customWidth="1"/>
    <col min="7667" max="7667" width="58.1640625" style="324" customWidth="1"/>
    <col min="7668" max="7668" width="33.5" style="324" customWidth="1"/>
    <col min="7669" max="7669" width="22.1640625" style="324" customWidth="1"/>
    <col min="7670" max="7670" width="25.5" style="324" customWidth="1"/>
    <col min="7671" max="7671" width="56.33203125" style="324" customWidth="1"/>
    <col min="7672" max="7672" width="66.1640625" style="324" customWidth="1"/>
    <col min="7673" max="7678" width="11" style="324" customWidth="1"/>
    <col min="7679" max="7679" width="13.5" style="324" customWidth="1"/>
    <col min="7680" max="7680" width="9" style="324" customWidth="1"/>
    <col min="7681" max="7921" width="9.33203125" style="324"/>
    <col min="7922" max="7922" width="9.6640625" style="324" customWidth="1"/>
    <col min="7923" max="7923" width="58.1640625" style="324" customWidth="1"/>
    <col min="7924" max="7924" width="33.5" style="324" customWidth="1"/>
    <col min="7925" max="7925" width="22.1640625" style="324" customWidth="1"/>
    <col min="7926" max="7926" width="25.5" style="324" customWidth="1"/>
    <col min="7927" max="7927" width="56.33203125" style="324" customWidth="1"/>
    <col min="7928" max="7928" width="66.1640625" style="324" customWidth="1"/>
    <col min="7929" max="7934" width="11" style="324" customWidth="1"/>
    <col min="7935" max="7935" width="13.5" style="324" customWidth="1"/>
    <col min="7936" max="7936" width="9" style="324" customWidth="1"/>
    <col min="7937" max="8177" width="9.33203125" style="324"/>
    <col min="8178" max="8178" width="9.6640625" style="324" customWidth="1"/>
    <col min="8179" max="8179" width="58.1640625" style="324" customWidth="1"/>
    <col min="8180" max="8180" width="33.5" style="324" customWidth="1"/>
    <col min="8181" max="8181" width="22.1640625" style="324" customWidth="1"/>
    <col min="8182" max="8182" width="25.5" style="324" customWidth="1"/>
    <col min="8183" max="8183" width="56.33203125" style="324" customWidth="1"/>
    <col min="8184" max="8184" width="66.1640625" style="324" customWidth="1"/>
    <col min="8185" max="8190" width="11" style="324" customWidth="1"/>
    <col min="8191" max="8191" width="13.5" style="324" customWidth="1"/>
    <col min="8192" max="8192" width="9" style="324" customWidth="1"/>
    <col min="8193" max="8433" width="9.33203125" style="324"/>
    <col min="8434" max="8434" width="9.6640625" style="324" customWidth="1"/>
    <col min="8435" max="8435" width="58.1640625" style="324" customWidth="1"/>
    <col min="8436" max="8436" width="33.5" style="324" customWidth="1"/>
    <col min="8437" max="8437" width="22.1640625" style="324" customWidth="1"/>
    <col min="8438" max="8438" width="25.5" style="324" customWidth="1"/>
    <col min="8439" max="8439" width="56.33203125" style="324" customWidth="1"/>
    <col min="8440" max="8440" width="66.1640625" style="324" customWidth="1"/>
    <col min="8441" max="8446" width="11" style="324" customWidth="1"/>
    <col min="8447" max="8447" width="13.5" style="324" customWidth="1"/>
    <col min="8448" max="8448" width="9" style="324" customWidth="1"/>
    <col min="8449" max="8689" width="9.33203125" style="324"/>
    <col min="8690" max="8690" width="9.6640625" style="324" customWidth="1"/>
    <col min="8691" max="8691" width="58.1640625" style="324" customWidth="1"/>
    <col min="8692" max="8692" width="33.5" style="324" customWidth="1"/>
    <col min="8693" max="8693" width="22.1640625" style="324" customWidth="1"/>
    <col min="8694" max="8694" width="25.5" style="324" customWidth="1"/>
    <col min="8695" max="8695" width="56.33203125" style="324" customWidth="1"/>
    <col min="8696" max="8696" width="66.1640625" style="324" customWidth="1"/>
    <col min="8697" max="8702" width="11" style="324" customWidth="1"/>
    <col min="8703" max="8703" width="13.5" style="324" customWidth="1"/>
    <col min="8704" max="8704" width="9" style="324" customWidth="1"/>
    <col min="8705" max="8945" width="9.33203125" style="324"/>
    <col min="8946" max="8946" width="9.6640625" style="324" customWidth="1"/>
    <col min="8947" max="8947" width="58.1640625" style="324" customWidth="1"/>
    <col min="8948" max="8948" width="33.5" style="324" customWidth="1"/>
    <col min="8949" max="8949" width="22.1640625" style="324" customWidth="1"/>
    <col min="8950" max="8950" width="25.5" style="324" customWidth="1"/>
    <col min="8951" max="8951" width="56.33203125" style="324" customWidth="1"/>
    <col min="8952" max="8952" width="66.1640625" style="324" customWidth="1"/>
    <col min="8953" max="8958" width="11" style="324" customWidth="1"/>
    <col min="8959" max="8959" width="13.5" style="324" customWidth="1"/>
    <col min="8960" max="8960" width="9" style="324" customWidth="1"/>
    <col min="8961" max="9201" width="9.33203125" style="324"/>
    <col min="9202" max="9202" width="9.6640625" style="324" customWidth="1"/>
    <col min="9203" max="9203" width="58.1640625" style="324" customWidth="1"/>
    <col min="9204" max="9204" width="33.5" style="324" customWidth="1"/>
    <col min="9205" max="9205" width="22.1640625" style="324" customWidth="1"/>
    <col min="9206" max="9206" width="25.5" style="324" customWidth="1"/>
    <col min="9207" max="9207" width="56.33203125" style="324" customWidth="1"/>
    <col min="9208" max="9208" width="66.1640625" style="324" customWidth="1"/>
    <col min="9209" max="9214" width="11" style="324" customWidth="1"/>
    <col min="9215" max="9215" width="13.5" style="324" customWidth="1"/>
    <col min="9216" max="9216" width="9" style="324" customWidth="1"/>
    <col min="9217" max="9457" width="9.33203125" style="324"/>
    <col min="9458" max="9458" width="9.6640625" style="324" customWidth="1"/>
    <col min="9459" max="9459" width="58.1640625" style="324" customWidth="1"/>
    <col min="9460" max="9460" width="33.5" style="324" customWidth="1"/>
    <col min="9461" max="9461" width="22.1640625" style="324" customWidth="1"/>
    <col min="9462" max="9462" width="25.5" style="324" customWidth="1"/>
    <col min="9463" max="9463" width="56.33203125" style="324" customWidth="1"/>
    <col min="9464" max="9464" width="66.1640625" style="324" customWidth="1"/>
    <col min="9465" max="9470" width="11" style="324" customWidth="1"/>
    <col min="9471" max="9471" width="13.5" style="324" customWidth="1"/>
    <col min="9472" max="9472" width="9" style="324" customWidth="1"/>
    <col min="9473" max="9713" width="9.33203125" style="324"/>
    <col min="9714" max="9714" width="9.6640625" style="324" customWidth="1"/>
    <col min="9715" max="9715" width="58.1640625" style="324" customWidth="1"/>
    <col min="9716" max="9716" width="33.5" style="324" customWidth="1"/>
    <col min="9717" max="9717" width="22.1640625" style="324" customWidth="1"/>
    <col min="9718" max="9718" width="25.5" style="324" customWidth="1"/>
    <col min="9719" max="9719" width="56.33203125" style="324" customWidth="1"/>
    <col min="9720" max="9720" width="66.1640625" style="324" customWidth="1"/>
    <col min="9721" max="9726" width="11" style="324" customWidth="1"/>
    <col min="9727" max="9727" width="13.5" style="324" customWidth="1"/>
    <col min="9728" max="9728" width="9" style="324" customWidth="1"/>
    <col min="9729" max="9969" width="9.33203125" style="324"/>
    <col min="9970" max="9970" width="9.6640625" style="324" customWidth="1"/>
    <col min="9971" max="9971" width="58.1640625" style="324" customWidth="1"/>
    <col min="9972" max="9972" width="33.5" style="324" customWidth="1"/>
    <col min="9973" max="9973" width="22.1640625" style="324" customWidth="1"/>
    <col min="9974" max="9974" width="25.5" style="324" customWidth="1"/>
    <col min="9975" max="9975" width="56.33203125" style="324" customWidth="1"/>
    <col min="9976" max="9976" width="66.1640625" style="324" customWidth="1"/>
    <col min="9977" max="9982" width="11" style="324" customWidth="1"/>
    <col min="9983" max="9983" width="13.5" style="324" customWidth="1"/>
    <col min="9984" max="9984" width="9" style="324" customWidth="1"/>
    <col min="9985" max="10225" width="9.33203125" style="324"/>
    <col min="10226" max="10226" width="9.6640625" style="324" customWidth="1"/>
    <col min="10227" max="10227" width="58.1640625" style="324" customWidth="1"/>
    <col min="10228" max="10228" width="33.5" style="324" customWidth="1"/>
    <col min="10229" max="10229" width="22.1640625" style="324" customWidth="1"/>
    <col min="10230" max="10230" width="25.5" style="324" customWidth="1"/>
    <col min="10231" max="10231" width="56.33203125" style="324" customWidth="1"/>
    <col min="10232" max="10232" width="66.1640625" style="324" customWidth="1"/>
    <col min="10233" max="10238" width="11" style="324" customWidth="1"/>
    <col min="10239" max="10239" width="13.5" style="324" customWidth="1"/>
    <col min="10240" max="10240" width="9" style="324" customWidth="1"/>
    <col min="10241" max="10481" width="9.33203125" style="324"/>
    <col min="10482" max="10482" width="9.6640625" style="324" customWidth="1"/>
    <col min="10483" max="10483" width="58.1640625" style="324" customWidth="1"/>
    <col min="10484" max="10484" width="33.5" style="324" customWidth="1"/>
    <col min="10485" max="10485" width="22.1640625" style="324" customWidth="1"/>
    <col min="10486" max="10486" width="25.5" style="324" customWidth="1"/>
    <col min="10487" max="10487" width="56.33203125" style="324" customWidth="1"/>
    <col min="10488" max="10488" width="66.1640625" style="324" customWidth="1"/>
    <col min="10489" max="10494" width="11" style="324" customWidth="1"/>
    <col min="10495" max="10495" width="13.5" style="324" customWidth="1"/>
    <col min="10496" max="10496" width="9" style="324" customWidth="1"/>
    <col min="10497" max="10737" width="9.33203125" style="324"/>
    <col min="10738" max="10738" width="9.6640625" style="324" customWidth="1"/>
    <col min="10739" max="10739" width="58.1640625" style="324" customWidth="1"/>
    <col min="10740" max="10740" width="33.5" style="324" customWidth="1"/>
    <col min="10741" max="10741" width="22.1640625" style="324" customWidth="1"/>
    <col min="10742" max="10742" width="25.5" style="324" customWidth="1"/>
    <col min="10743" max="10743" width="56.33203125" style="324" customWidth="1"/>
    <col min="10744" max="10744" width="66.1640625" style="324" customWidth="1"/>
    <col min="10745" max="10750" width="11" style="324" customWidth="1"/>
    <col min="10751" max="10751" width="13.5" style="324" customWidth="1"/>
    <col min="10752" max="10752" width="9" style="324" customWidth="1"/>
    <col min="10753" max="10993" width="9.33203125" style="324"/>
    <col min="10994" max="10994" width="9.6640625" style="324" customWidth="1"/>
    <col min="10995" max="10995" width="58.1640625" style="324" customWidth="1"/>
    <col min="10996" max="10996" width="33.5" style="324" customWidth="1"/>
    <col min="10997" max="10997" width="22.1640625" style="324" customWidth="1"/>
    <col min="10998" max="10998" width="25.5" style="324" customWidth="1"/>
    <col min="10999" max="10999" width="56.33203125" style="324" customWidth="1"/>
    <col min="11000" max="11000" width="66.1640625" style="324" customWidth="1"/>
    <col min="11001" max="11006" width="11" style="324" customWidth="1"/>
    <col min="11007" max="11007" width="13.5" style="324" customWidth="1"/>
    <col min="11008" max="11008" width="9" style="324" customWidth="1"/>
    <col min="11009" max="11249" width="9.33203125" style="324"/>
    <col min="11250" max="11250" width="9.6640625" style="324" customWidth="1"/>
    <col min="11251" max="11251" width="58.1640625" style="324" customWidth="1"/>
    <col min="11252" max="11252" width="33.5" style="324" customWidth="1"/>
    <col min="11253" max="11253" width="22.1640625" style="324" customWidth="1"/>
    <col min="11254" max="11254" width="25.5" style="324" customWidth="1"/>
    <col min="11255" max="11255" width="56.33203125" style="324" customWidth="1"/>
    <col min="11256" max="11256" width="66.1640625" style="324" customWidth="1"/>
    <col min="11257" max="11262" width="11" style="324" customWidth="1"/>
    <col min="11263" max="11263" width="13.5" style="324" customWidth="1"/>
    <col min="11264" max="11264" width="9" style="324" customWidth="1"/>
    <col min="11265" max="11505" width="9.33203125" style="324"/>
    <col min="11506" max="11506" width="9.6640625" style="324" customWidth="1"/>
    <col min="11507" max="11507" width="58.1640625" style="324" customWidth="1"/>
    <col min="11508" max="11508" width="33.5" style="324" customWidth="1"/>
    <col min="11509" max="11509" width="22.1640625" style="324" customWidth="1"/>
    <col min="11510" max="11510" width="25.5" style="324" customWidth="1"/>
    <col min="11511" max="11511" width="56.33203125" style="324" customWidth="1"/>
    <col min="11512" max="11512" width="66.1640625" style="324" customWidth="1"/>
    <col min="11513" max="11518" width="11" style="324" customWidth="1"/>
    <col min="11519" max="11519" width="13.5" style="324" customWidth="1"/>
    <col min="11520" max="11520" width="9" style="324" customWidth="1"/>
    <col min="11521" max="11761" width="9.33203125" style="324"/>
    <col min="11762" max="11762" width="9.6640625" style="324" customWidth="1"/>
    <col min="11763" max="11763" width="58.1640625" style="324" customWidth="1"/>
    <col min="11764" max="11764" width="33.5" style="324" customWidth="1"/>
    <col min="11765" max="11765" width="22.1640625" style="324" customWidth="1"/>
    <col min="11766" max="11766" width="25.5" style="324" customWidth="1"/>
    <col min="11767" max="11767" width="56.33203125" style="324" customWidth="1"/>
    <col min="11768" max="11768" width="66.1640625" style="324" customWidth="1"/>
    <col min="11769" max="11774" width="11" style="324" customWidth="1"/>
    <col min="11775" max="11775" width="13.5" style="324" customWidth="1"/>
    <col min="11776" max="11776" width="9" style="324" customWidth="1"/>
    <col min="11777" max="12017" width="9.33203125" style="324"/>
    <col min="12018" max="12018" width="9.6640625" style="324" customWidth="1"/>
    <col min="12019" max="12019" width="58.1640625" style="324" customWidth="1"/>
    <col min="12020" max="12020" width="33.5" style="324" customWidth="1"/>
    <col min="12021" max="12021" width="22.1640625" style="324" customWidth="1"/>
    <col min="12022" max="12022" width="25.5" style="324" customWidth="1"/>
    <col min="12023" max="12023" width="56.33203125" style="324" customWidth="1"/>
    <col min="12024" max="12024" width="66.1640625" style="324" customWidth="1"/>
    <col min="12025" max="12030" width="11" style="324" customWidth="1"/>
    <col min="12031" max="12031" width="13.5" style="324" customWidth="1"/>
    <col min="12032" max="12032" width="9" style="324" customWidth="1"/>
    <col min="12033" max="12273" width="9.33203125" style="324"/>
    <col min="12274" max="12274" width="9.6640625" style="324" customWidth="1"/>
    <col min="12275" max="12275" width="58.1640625" style="324" customWidth="1"/>
    <col min="12276" max="12276" width="33.5" style="324" customWidth="1"/>
    <col min="12277" max="12277" width="22.1640625" style="324" customWidth="1"/>
    <col min="12278" max="12278" width="25.5" style="324" customWidth="1"/>
    <col min="12279" max="12279" width="56.33203125" style="324" customWidth="1"/>
    <col min="12280" max="12280" width="66.1640625" style="324" customWidth="1"/>
    <col min="12281" max="12286" width="11" style="324" customWidth="1"/>
    <col min="12287" max="12287" width="13.5" style="324" customWidth="1"/>
    <col min="12288" max="12288" width="9" style="324" customWidth="1"/>
    <col min="12289" max="12529" width="9.33203125" style="324"/>
    <col min="12530" max="12530" width="9.6640625" style="324" customWidth="1"/>
    <col min="12531" max="12531" width="58.1640625" style="324" customWidth="1"/>
    <col min="12532" max="12532" width="33.5" style="324" customWidth="1"/>
    <col min="12533" max="12533" width="22.1640625" style="324" customWidth="1"/>
    <col min="12534" max="12534" width="25.5" style="324" customWidth="1"/>
    <col min="12535" max="12535" width="56.33203125" style="324" customWidth="1"/>
    <col min="12536" max="12536" width="66.1640625" style="324" customWidth="1"/>
    <col min="12537" max="12542" width="11" style="324" customWidth="1"/>
    <col min="12543" max="12543" width="13.5" style="324" customWidth="1"/>
    <col min="12544" max="12544" width="9" style="324" customWidth="1"/>
    <col min="12545" max="12785" width="9.33203125" style="324"/>
    <col min="12786" max="12786" width="9.6640625" style="324" customWidth="1"/>
    <col min="12787" max="12787" width="58.1640625" style="324" customWidth="1"/>
    <col min="12788" max="12788" width="33.5" style="324" customWidth="1"/>
    <col min="12789" max="12789" width="22.1640625" style="324" customWidth="1"/>
    <col min="12790" max="12790" width="25.5" style="324" customWidth="1"/>
    <col min="12791" max="12791" width="56.33203125" style="324" customWidth="1"/>
    <col min="12792" max="12792" width="66.1640625" style="324" customWidth="1"/>
    <col min="12793" max="12798" width="11" style="324" customWidth="1"/>
    <col min="12799" max="12799" width="13.5" style="324" customWidth="1"/>
    <col min="12800" max="12800" width="9" style="324" customWidth="1"/>
    <col min="12801" max="13041" width="9.33203125" style="324"/>
    <col min="13042" max="13042" width="9.6640625" style="324" customWidth="1"/>
    <col min="13043" max="13043" width="58.1640625" style="324" customWidth="1"/>
    <col min="13044" max="13044" width="33.5" style="324" customWidth="1"/>
    <col min="13045" max="13045" width="22.1640625" style="324" customWidth="1"/>
    <col min="13046" max="13046" width="25.5" style="324" customWidth="1"/>
    <col min="13047" max="13047" width="56.33203125" style="324" customWidth="1"/>
    <col min="13048" max="13048" width="66.1640625" style="324" customWidth="1"/>
    <col min="13049" max="13054" width="11" style="324" customWidth="1"/>
    <col min="13055" max="13055" width="13.5" style="324" customWidth="1"/>
    <col min="13056" max="13056" width="9" style="324" customWidth="1"/>
    <col min="13057" max="13297" width="9.33203125" style="324"/>
    <col min="13298" max="13298" width="9.6640625" style="324" customWidth="1"/>
    <col min="13299" max="13299" width="58.1640625" style="324" customWidth="1"/>
    <col min="13300" max="13300" width="33.5" style="324" customWidth="1"/>
    <col min="13301" max="13301" width="22.1640625" style="324" customWidth="1"/>
    <col min="13302" max="13302" width="25.5" style="324" customWidth="1"/>
    <col min="13303" max="13303" width="56.33203125" style="324" customWidth="1"/>
    <col min="13304" max="13304" width="66.1640625" style="324" customWidth="1"/>
    <col min="13305" max="13310" width="11" style="324" customWidth="1"/>
    <col min="13311" max="13311" width="13.5" style="324" customWidth="1"/>
    <col min="13312" max="13312" width="9" style="324" customWidth="1"/>
    <col min="13313" max="13553" width="9.33203125" style="324"/>
    <col min="13554" max="13554" width="9.6640625" style="324" customWidth="1"/>
    <col min="13555" max="13555" width="58.1640625" style="324" customWidth="1"/>
    <col min="13556" max="13556" width="33.5" style="324" customWidth="1"/>
    <col min="13557" max="13557" width="22.1640625" style="324" customWidth="1"/>
    <col min="13558" max="13558" width="25.5" style="324" customWidth="1"/>
    <col min="13559" max="13559" width="56.33203125" style="324" customWidth="1"/>
    <col min="13560" max="13560" width="66.1640625" style="324" customWidth="1"/>
    <col min="13561" max="13566" width="11" style="324" customWidth="1"/>
    <col min="13567" max="13567" width="13.5" style="324" customWidth="1"/>
    <col min="13568" max="13568" width="9" style="324" customWidth="1"/>
    <col min="13569" max="13809" width="9.33203125" style="324"/>
    <col min="13810" max="13810" width="9.6640625" style="324" customWidth="1"/>
    <col min="13811" max="13811" width="58.1640625" style="324" customWidth="1"/>
    <col min="13812" max="13812" width="33.5" style="324" customWidth="1"/>
    <col min="13813" max="13813" width="22.1640625" style="324" customWidth="1"/>
    <col min="13814" max="13814" width="25.5" style="324" customWidth="1"/>
    <col min="13815" max="13815" width="56.33203125" style="324" customWidth="1"/>
    <col min="13816" max="13816" width="66.1640625" style="324" customWidth="1"/>
    <col min="13817" max="13822" width="11" style="324" customWidth="1"/>
    <col min="13823" max="13823" width="13.5" style="324" customWidth="1"/>
    <col min="13824" max="13824" width="9" style="324" customWidth="1"/>
    <col min="13825" max="14065" width="9.33203125" style="324"/>
    <col min="14066" max="14066" width="9.6640625" style="324" customWidth="1"/>
    <col min="14067" max="14067" width="58.1640625" style="324" customWidth="1"/>
    <col min="14068" max="14068" width="33.5" style="324" customWidth="1"/>
    <col min="14069" max="14069" width="22.1640625" style="324" customWidth="1"/>
    <col min="14070" max="14070" width="25.5" style="324" customWidth="1"/>
    <col min="14071" max="14071" width="56.33203125" style="324" customWidth="1"/>
    <col min="14072" max="14072" width="66.1640625" style="324" customWidth="1"/>
    <col min="14073" max="14078" width="11" style="324" customWidth="1"/>
    <col min="14079" max="14079" width="13.5" style="324" customWidth="1"/>
    <col min="14080" max="14080" width="9" style="324" customWidth="1"/>
    <col min="14081" max="14321" width="9.33203125" style="324"/>
    <col min="14322" max="14322" width="9.6640625" style="324" customWidth="1"/>
    <col min="14323" max="14323" width="58.1640625" style="324" customWidth="1"/>
    <col min="14324" max="14324" width="33.5" style="324" customWidth="1"/>
    <col min="14325" max="14325" width="22.1640625" style="324" customWidth="1"/>
    <col min="14326" max="14326" width="25.5" style="324" customWidth="1"/>
    <col min="14327" max="14327" width="56.33203125" style="324" customWidth="1"/>
    <col min="14328" max="14328" width="66.1640625" style="324" customWidth="1"/>
    <col min="14329" max="14334" width="11" style="324" customWidth="1"/>
    <col min="14335" max="14335" width="13.5" style="324" customWidth="1"/>
    <col min="14336" max="14336" width="9" style="324" customWidth="1"/>
    <col min="14337" max="14577" width="9.33203125" style="324"/>
    <col min="14578" max="14578" width="9.6640625" style="324" customWidth="1"/>
    <col min="14579" max="14579" width="58.1640625" style="324" customWidth="1"/>
    <col min="14580" max="14580" width="33.5" style="324" customWidth="1"/>
    <col min="14581" max="14581" width="22.1640625" style="324" customWidth="1"/>
    <col min="14582" max="14582" width="25.5" style="324" customWidth="1"/>
    <col min="14583" max="14583" width="56.33203125" style="324" customWidth="1"/>
    <col min="14584" max="14584" width="66.1640625" style="324" customWidth="1"/>
    <col min="14585" max="14590" width="11" style="324" customWidth="1"/>
    <col min="14591" max="14591" width="13.5" style="324" customWidth="1"/>
    <col min="14592" max="14592" width="9" style="324" customWidth="1"/>
    <col min="14593" max="14833" width="9.33203125" style="324"/>
    <col min="14834" max="14834" width="9.6640625" style="324" customWidth="1"/>
    <col min="14835" max="14835" width="58.1640625" style="324" customWidth="1"/>
    <col min="14836" max="14836" width="33.5" style="324" customWidth="1"/>
    <col min="14837" max="14837" width="22.1640625" style="324" customWidth="1"/>
    <col min="14838" max="14838" width="25.5" style="324" customWidth="1"/>
    <col min="14839" max="14839" width="56.33203125" style="324" customWidth="1"/>
    <col min="14840" max="14840" width="66.1640625" style="324" customWidth="1"/>
    <col min="14841" max="14846" width="11" style="324" customWidth="1"/>
    <col min="14847" max="14847" width="13.5" style="324" customWidth="1"/>
    <col min="14848" max="14848" width="9" style="324" customWidth="1"/>
    <col min="14849" max="15089" width="9.33203125" style="324"/>
    <col min="15090" max="15090" width="9.6640625" style="324" customWidth="1"/>
    <col min="15091" max="15091" width="58.1640625" style="324" customWidth="1"/>
    <col min="15092" max="15092" width="33.5" style="324" customWidth="1"/>
    <col min="15093" max="15093" width="22.1640625" style="324" customWidth="1"/>
    <col min="15094" max="15094" width="25.5" style="324" customWidth="1"/>
    <col min="15095" max="15095" width="56.33203125" style="324" customWidth="1"/>
    <col min="15096" max="15096" width="66.1640625" style="324" customWidth="1"/>
    <col min="15097" max="15102" width="11" style="324" customWidth="1"/>
    <col min="15103" max="15103" width="13.5" style="324" customWidth="1"/>
    <col min="15104" max="15104" width="9" style="324" customWidth="1"/>
    <col min="15105" max="15345" width="9.33203125" style="324"/>
    <col min="15346" max="15346" width="9.6640625" style="324" customWidth="1"/>
    <col min="15347" max="15347" width="58.1640625" style="324" customWidth="1"/>
    <col min="15348" max="15348" width="33.5" style="324" customWidth="1"/>
    <col min="15349" max="15349" width="22.1640625" style="324" customWidth="1"/>
    <col min="15350" max="15350" width="25.5" style="324" customWidth="1"/>
    <col min="15351" max="15351" width="56.33203125" style="324" customWidth="1"/>
    <col min="15352" max="15352" width="66.1640625" style="324" customWidth="1"/>
    <col min="15353" max="15358" width="11" style="324" customWidth="1"/>
    <col min="15359" max="15359" width="13.5" style="324" customWidth="1"/>
    <col min="15360" max="15360" width="9" style="324" customWidth="1"/>
    <col min="15361" max="15601" width="9.33203125" style="324"/>
    <col min="15602" max="15602" width="9.6640625" style="324" customWidth="1"/>
    <col min="15603" max="15603" width="58.1640625" style="324" customWidth="1"/>
    <col min="15604" max="15604" width="33.5" style="324" customWidth="1"/>
    <col min="15605" max="15605" width="22.1640625" style="324" customWidth="1"/>
    <col min="15606" max="15606" width="25.5" style="324" customWidth="1"/>
    <col min="15607" max="15607" width="56.33203125" style="324" customWidth="1"/>
    <col min="15608" max="15608" width="66.1640625" style="324" customWidth="1"/>
    <col min="15609" max="15614" width="11" style="324" customWidth="1"/>
    <col min="15615" max="15615" width="13.5" style="324" customWidth="1"/>
    <col min="15616" max="15616" width="9" style="324" customWidth="1"/>
    <col min="15617" max="15857" width="9.33203125" style="324"/>
    <col min="15858" max="15858" width="9.6640625" style="324" customWidth="1"/>
    <col min="15859" max="15859" width="58.1640625" style="324" customWidth="1"/>
    <col min="15860" max="15860" width="33.5" style="324" customWidth="1"/>
    <col min="15861" max="15861" width="22.1640625" style="324" customWidth="1"/>
    <col min="15862" max="15862" width="25.5" style="324" customWidth="1"/>
    <col min="15863" max="15863" width="56.33203125" style="324" customWidth="1"/>
    <col min="15864" max="15864" width="66.1640625" style="324" customWidth="1"/>
    <col min="15865" max="15870" width="11" style="324" customWidth="1"/>
    <col min="15871" max="15871" width="13.5" style="324" customWidth="1"/>
    <col min="15872" max="15872" width="9" style="324" customWidth="1"/>
    <col min="15873" max="16113" width="9.33203125" style="324"/>
    <col min="16114" max="16114" width="9.6640625" style="324" customWidth="1"/>
    <col min="16115" max="16115" width="58.1640625" style="324" customWidth="1"/>
    <col min="16116" max="16116" width="33.5" style="324" customWidth="1"/>
    <col min="16117" max="16117" width="22.1640625" style="324" customWidth="1"/>
    <col min="16118" max="16118" width="25.5" style="324" customWidth="1"/>
    <col min="16119" max="16119" width="56.33203125" style="324" customWidth="1"/>
    <col min="16120" max="16120" width="66.1640625" style="324" customWidth="1"/>
    <col min="16121" max="16126" width="11" style="324" customWidth="1"/>
    <col min="16127" max="16127" width="13.5" style="324" customWidth="1"/>
    <col min="16128" max="16128" width="9" style="324" customWidth="1"/>
    <col min="16129" max="16384" width="9.33203125" style="324"/>
  </cols>
  <sheetData>
    <row r="1" spans="1:41" s="265" customFormat="1" ht="22.5" customHeight="1">
      <c r="A1" s="318" t="s">
        <v>725</v>
      </c>
      <c r="B1" s="318"/>
      <c r="C1" s="318"/>
      <c r="D1" s="318"/>
      <c r="E1" s="318"/>
      <c r="F1" s="318"/>
      <c r="G1" s="318"/>
      <c r="H1" s="318"/>
      <c r="I1" s="318"/>
      <c r="J1" s="318"/>
      <c r="K1" s="318"/>
      <c r="L1" s="318"/>
      <c r="M1" s="318"/>
      <c r="N1" s="318"/>
      <c r="O1" s="318"/>
      <c r="P1" s="318"/>
      <c r="Q1" s="318"/>
      <c r="R1" s="318"/>
      <c r="S1" s="318"/>
      <c r="T1" s="319"/>
      <c r="U1" s="319"/>
      <c r="V1" s="319"/>
      <c r="W1" s="319"/>
      <c r="Z1" s="319"/>
      <c r="AA1" s="319"/>
      <c r="AB1" s="608" t="s">
        <v>779</v>
      </c>
      <c r="AC1" s="608"/>
    </row>
    <row r="2" spans="1:41" s="318" customFormat="1" ht="24" customHeight="1">
      <c r="A2" s="608" t="s">
        <v>771</v>
      </c>
      <c r="B2" s="608"/>
      <c r="C2" s="608"/>
      <c r="D2" s="608"/>
      <c r="E2" s="608"/>
      <c r="F2" s="608"/>
      <c r="G2" s="608"/>
      <c r="H2" s="608"/>
      <c r="I2" s="608"/>
      <c r="J2" s="608"/>
      <c r="K2" s="608"/>
      <c r="L2" s="608"/>
      <c r="M2" s="608"/>
      <c r="N2" s="608"/>
      <c r="O2" s="608"/>
      <c r="P2" s="608"/>
      <c r="Q2" s="608"/>
      <c r="R2" s="608"/>
      <c r="S2" s="608"/>
      <c r="T2" s="608"/>
      <c r="U2" s="608"/>
      <c r="V2" s="608"/>
      <c r="W2" s="608"/>
      <c r="X2" s="608"/>
      <c r="Y2" s="608"/>
      <c r="Z2" s="320"/>
      <c r="AA2" s="321"/>
      <c r="AB2" s="322"/>
      <c r="AC2" s="321"/>
    </row>
    <row r="3" spans="1:41" ht="20.25" customHeight="1">
      <c r="A3" s="613" t="str">
        <f>'B1 tổg CTMT'!A4:AH4</f>
        <v>(Kèm theo Báo cáo số         /BC-TCKH ngày 10/01/2023 của Phòng Tài chính - kế hoạch huyện)</v>
      </c>
      <c r="B3" s="613"/>
      <c r="C3" s="613"/>
      <c r="D3" s="613"/>
      <c r="E3" s="613"/>
      <c r="F3" s="613"/>
      <c r="G3" s="613"/>
      <c r="H3" s="613"/>
      <c r="I3" s="613"/>
      <c r="J3" s="613"/>
      <c r="K3" s="613"/>
      <c r="L3" s="613"/>
      <c r="M3" s="613"/>
      <c r="N3" s="613"/>
      <c r="O3" s="613"/>
      <c r="P3" s="613"/>
      <c r="Q3" s="613"/>
      <c r="R3" s="613"/>
      <c r="S3" s="613"/>
      <c r="T3" s="613"/>
      <c r="U3" s="613"/>
      <c r="V3" s="613"/>
      <c r="W3" s="613"/>
      <c r="X3" s="613"/>
      <c r="Y3" s="613"/>
      <c r="Z3" s="323"/>
      <c r="AA3" s="476"/>
      <c r="AB3" s="323"/>
      <c r="AC3" s="323"/>
    </row>
    <row r="4" spans="1:41" ht="21.75" customHeight="1">
      <c r="A4" s="265"/>
      <c r="B4" s="266"/>
      <c r="C4" s="463"/>
      <c r="D4" s="463"/>
      <c r="E4" s="464"/>
      <c r="F4" s="265"/>
      <c r="G4" s="265"/>
      <c r="H4" s="265"/>
      <c r="I4" s="265"/>
      <c r="J4" s="267"/>
      <c r="K4" s="267"/>
      <c r="L4" s="267"/>
      <c r="M4" s="267"/>
      <c r="N4" s="267"/>
      <c r="O4" s="267"/>
      <c r="P4" s="267"/>
      <c r="Q4" s="265"/>
      <c r="R4" s="268"/>
      <c r="S4" s="265"/>
      <c r="T4" s="269"/>
      <c r="U4" s="325"/>
      <c r="V4" s="269"/>
      <c r="W4" s="270"/>
      <c r="Z4" s="325"/>
      <c r="AA4" s="269"/>
      <c r="AB4" s="270"/>
      <c r="AC4" s="271" t="s">
        <v>12</v>
      </c>
      <c r="AD4" s="272"/>
    </row>
    <row r="5" spans="1:41" ht="34.5" customHeight="1">
      <c r="A5" s="618" t="s">
        <v>0</v>
      </c>
      <c r="B5" s="603" t="s">
        <v>71</v>
      </c>
      <c r="C5" s="607" t="s">
        <v>72</v>
      </c>
      <c r="D5" s="603" t="s">
        <v>146</v>
      </c>
      <c r="E5" s="607" t="s">
        <v>147</v>
      </c>
      <c r="F5" s="607" t="s">
        <v>148</v>
      </c>
      <c r="G5" s="603" t="s">
        <v>149</v>
      </c>
      <c r="H5" s="603" t="s">
        <v>150</v>
      </c>
      <c r="I5" s="603"/>
      <c r="J5" s="603"/>
      <c r="K5" s="614" t="s">
        <v>151</v>
      </c>
      <c r="L5" s="615"/>
      <c r="M5" s="614" t="s">
        <v>152</v>
      </c>
      <c r="N5" s="620"/>
      <c r="O5" s="620"/>
      <c r="P5" s="621"/>
      <c r="Q5" s="326" t="s">
        <v>153</v>
      </c>
      <c r="R5" s="597" t="s">
        <v>354</v>
      </c>
      <c r="S5" s="597"/>
      <c r="T5" s="598"/>
      <c r="U5" s="596" t="s">
        <v>838</v>
      </c>
      <c r="V5" s="597"/>
      <c r="W5" s="598"/>
      <c r="X5" s="603" t="s">
        <v>136</v>
      </c>
      <c r="Y5" s="603" t="s">
        <v>784</v>
      </c>
      <c r="Z5" s="596" t="s">
        <v>812</v>
      </c>
      <c r="AA5" s="597"/>
      <c r="AB5" s="598"/>
      <c r="AC5" s="584" t="s">
        <v>813</v>
      </c>
      <c r="AD5" s="603" t="s">
        <v>1</v>
      </c>
    </row>
    <row r="6" spans="1:41" ht="4.5" customHeight="1">
      <c r="A6" s="618"/>
      <c r="B6" s="603"/>
      <c r="C6" s="585"/>
      <c r="D6" s="603"/>
      <c r="E6" s="585"/>
      <c r="F6" s="585"/>
      <c r="G6" s="603"/>
      <c r="H6" s="603" t="s">
        <v>154</v>
      </c>
      <c r="I6" s="603" t="s">
        <v>155</v>
      </c>
      <c r="J6" s="603"/>
      <c r="K6" s="616"/>
      <c r="L6" s="617"/>
      <c r="M6" s="622"/>
      <c r="N6" s="623"/>
      <c r="O6" s="623"/>
      <c r="P6" s="624"/>
      <c r="Q6" s="483"/>
      <c r="R6" s="600"/>
      <c r="S6" s="600"/>
      <c r="T6" s="601"/>
      <c r="U6" s="599"/>
      <c r="V6" s="600"/>
      <c r="W6" s="601"/>
      <c r="X6" s="603"/>
      <c r="Y6" s="603"/>
      <c r="Z6" s="599"/>
      <c r="AA6" s="600"/>
      <c r="AB6" s="601"/>
      <c r="AC6" s="585"/>
      <c r="AD6" s="603"/>
    </row>
    <row r="7" spans="1:41">
      <c r="A7" s="618"/>
      <c r="B7" s="603"/>
      <c r="C7" s="585"/>
      <c r="D7" s="603"/>
      <c r="E7" s="585"/>
      <c r="F7" s="585"/>
      <c r="G7" s="603"/>
      <c r="H7" s="603"/>
      <c r="I7" s="607" t="s">
        <v>156</v>
      </c>
      <c r="J7" s="607" t="s">
        <v>157</v>
      </c>
      <c r="K7" s="603"/>
      <c r="L7" s="585"/>
      <c r="M7" s="603"/>
      <c r="N7" s="607" t="s">
        <v>35</v>
      </c>
      <c r="O7" s="603" t="s">
        <v>158</v>
      </c>
      <c r="P7" s="603"/>
      <c r="Q7" s="603"/>
      <c r="R7" s="607" t="s">
        <v>35</v>
      </c>
      <c r="S7" s="603" t="s">
        <v>158</v>
      </c>
      <c r="T7" s="603"/>
      <c r="U7" s="602" t="s">
        <v>35</v>
      </c>
      <c r="V7" s="603" t="s">
        <v>158</v>
      </c>
      <c r="W7" s="603"/>
      <c r="X7" s="603"/>
      <c r="Y7" s="603"/>
      <c r="Z7" s="602" t="s">
        <v>35</v>
      </c>
      <c r="AA7" s="603" t="s">
        <v>158</v>
      </c>
      <c r="AB7" s="603"/>
      <c r="AC7" s="585"/>
      <c r="AD7" s="603"/>
    </row>
    <row r="8" spans="1:41" ht="87" customHeight="1">
      <c r="A8" s="618"/>
      <c r="B8" s="603"/>
      <c r="C8" s="586"/>
      <c r="D8" s="603"/>
      <c r="E8" s="586"/>
      <c r="F8" s="586"/>
      <c r="G8" s="603"/>
      <c r="H8" s="603"/>
      <c r="I8" s="586"/>
      <c r="J8" s="586"/>
      <c r="K8" s="619"/>
      <c r="L8" s="586"/>
      <c r="M8" s="619"/>
      <c r="N8" s="586"/>
      <c r="O8" s="475" t="s">
        <v>159</v>
      </c>
      <c r="P8" s="475" t="s">
        <v>160</v>
      </c>
      <c r="Q8" s="619"/>
      <c r="R8" s="586"/>
      <c r="S8" s="475" t="s">
        <v>402</v>
      </c>
      <c r="T8" s="327" t="s">
        <v>401</v>
      </c>
      <c r="U8" s="565"/>
      <c r="V8" s="327" t="s">
        <v>402</v>
      </c>
      <c r="W8" s="328" t="s">
        <v>401</v>
      </c>
      <c r="X8" s="603"/>
      <c r="Y8" s="603"/>
      <c r="Z8" s="565"/>
      <c r="AA8" s="327" t="s">
        <v>402</v>
      </c>
      <c r="AB8" s="328" t="s">
        <v>401</v>
      </c>
      <c r="AC8" s="586"/>
      <c r="AD8" s="603"/>
      <c r="AE8" s="329">
        <f>R108+'B3 S ngiệp'!D165</f>
        <v>173536.04152777776</v>
      </c>
    </row>
    <row r="9" spans="1:41" ht="16.5" customHeight="1">
      <c r="A9" s="330">
        <v>1</v>
      </c>
      <c r="B9" s="331">
        <v>2</v>
      </c>
      <c r="C9" s="331">
        <v>3</v>
      </c>
      <c r="D9" s="330">
        <v>4</v>
      </c>
      <c r="E9" s="330">
        <v>5</v>
      </c>
      <c r="F9" s="330">
        <v>6</v>
      </c>
      <c r="G9" s="331">
        <v>7</v>
      </c>
      <c r="H9" s="330">
        <v>6</v>
      </c>
      <c r="I9" s="331">
        <v>8</v>
      </c>
      <c r="J9" s="330">
        <v>9</v>
      </c>
      <c r="K9" s="331">
        <v>9</v>
      </c>
      <c r="L9" s="330">
        <v>10</v>
      </c>
      <c r="M9" s="331">
        <v>11</v>
      </c>
      <c r="N9" s="330">
        <v>12</v>
      </c>
      <c r="O9" s="331">
        <v>13</v>
      </c>
      <c r="P9" s="330">
        <v>14</v>
      </c>
      <c r="Q9" s="331">
        <v>15</v>
      </c>
      <c r="R9" s="330">
        <v>10</v>
      </c>
      <c r="S9" s="331">
        <v>11</v>
      </c>
      <c r="T9" s="332" t="s">
        <v>113</v>
      </c>
      <c r="U9" s="332" t="s">
        <v>114</v>
      </c>
      <c r="V9" s="332" t="s">
        <v>116</v>
      </c>
      <c r="W9" s="333" t="s">
        <v>117</v>
      </c>
      <c r="X9" s="330">
        <v>16</v>
      </c>
      <c r="Y9" s="330">
        <v>17</v>
      </c>
      <c r="Z9" s="332" t="s">
        <v>121</v>
      </c>
      <c r="AA9" s="332" t="s">
        <v>122</v>
      </c>
      <c r="AB9" s="333" t="s">
        <v>528</v>
      </c>
      <c r="AC9" s="334"/>
      <c r="AD9" s="273"/>
      <c r="AE9" s="338">
        <f>T108+'B3 S ngiệp'!F165</f>
        <v>44963.032833999998</v>
      </c>
    </row>
    <row r="10" spans="1:41" ht="16.5" customHeight="1">
      <c r="A10" s="451"/>
      <c r="B10" s="452" t="s">
        <v>811</v>
      </c>
      <c r="C10" s="335"/>
      <c r="D10" s="453"/>
      <c r="E10" s="453"/>
      <c r="F10" s="453"/>
      <c r="G10" s="335"/>
      <c r="H10" s="453"/>
      <c r="I10" s="335" t="e">
        <f>#REF!+#REF!</f>
        <v>#REF!</v>
      </c>
      <c r="J10" s="335" t="e">
        <f>#REF!+#REF!</f>
        <v>#REF!</v>
      </c>
      <c r="K10" s="335" t="e">
        <f>#REF!+#REF!</f>
        <v>#REF!</v>
      </c>
      <c r="L10" s="335" t="e">
        <f>#REF!+#REF!</f>
        <v>#REF!</v>
      </c>
      <c r="M10" s="335" t="e">
        <f>#REF!+#REF!</f>
        <v>#REF!</v>
      </c>
      <c r="N10" s="335" t="e">
        <f>#REF!+#REF!</f>
        <v>#REF!</v>
      </c>
      <c r="O10" s="335" t="e">
        <f>#REF!+#REF!</f>
        <v>#REF!</v>
      </c>
      <c r="P10" s="335" t="e">
        <f>#REF!+#REF!</f>
        <v>#REF!</v>
      </c>
      <c r="Q10" s="335" t="e">
        <f>#REF!+#REF!</f>
        <v>#REF!</v>
      </c>
      <c r="R10" s="454">
        <f>R11+R51+R108</f>
        <v>207922.63195777778</v>
      </c>
      <c r="S10" s="335">
        <f t="shared" ref="S10:T10" si="0">S11+S51+S108</f>
        <v>139807.65269377778</v>
      </c>
      <c r="T10" s="335">
        <f t="shared" si="0"/>
        <v>68114.979263999994</v>
      </c>
      <c r="U10" s="454">
        <f>U11+U51+U108</f>
        <v>139644.93393999999</v>
      </c>
      <c r="V10" s="335">
        <f>V11+V51+V108</f>
        <v>88411.470839999994</v>
      </c>
      <c r="W10" s="335">
        <f>W11+W51+W108</f>
        <v>51233.463099999994</v>
      </c>
      <c r="X10" s="185">
        <f>U10/R10*100</f>
        <v>67.161969154159834</v>
      </c>
      <c r="Y10" s="474">
        <f>SUM(Y11:Y191)</f>
        <v>14966</v>
      </c>
      <c r="Z10" s="335">
        <f>AA10+AB10</f>
        <v>68277.698017777788</v>
      </c>
      <c r="AA10" s="336">
        <f>S10-V10</f>
        <v>51396.181853777787</v>
      </c>
      <c r="AB10" s="336">
        <f>T10-W10</f>
        <v>16881.516164000001</v>
      </c>
      <c r="AC10" s="335"/>
      <c r="AD10" s="273"/>
      <c r="AE10" s="337">
        <f>R108+'B3 S ngiệp'!D165</f>
        <v>173536.04152777776</v>
      </c>
      <c r="AG10" s="329">
        <f>U10+'B3 S ngiệp'!G7</f>
        <v>185755.96545399999</v>
      </c>
      <c r="AM10" s="329"/>
    </row>
    <row r="11" spans="1:41" ht="39.75" customHeight="1">
      <c r="A11" s="286" t="s">
        <v>3</v>
      </c>
      <c r="B11" s="302" t="s">
        <v>720</v>
      </c>
      <c r="C11" s="286"/>
      <c r="D11" s="286"/>
      <c r="E11" s="286"/>
      <c r="F11" s="286"/>
      <c r="G11" s="286"/>
      <c r="H11" s="286"/>
      <c r="I11" s="455">
        <f t="shared" ref="I11:Q11" si="1">SUM(I36:I50)</f>
        <v>5665</v>
      </c>
      <c r="J11" s="455">
        <f t="shared" si="1"/>
        <v>5150</v>
      </c>
      <c r="K11" s="455">
        <f t="shared" si="1"/>
        <v>0</v>
      </c>
      <c r="L11" s="455">
        <f t="shared" si="1"/>
        <v>0</v>
      </c>
      <c r="M11" s="455">
        <f t="shared" si="1"/>
        <v>5665</v>
      </c>
      <c r="N11" s="455">
        <f t="shared" si="1"/>
        <v>5150</v>
      </c>
      <c r="O11" s="455">
        <f t="shared" si="1"/>
        <v>0</v>
      </c>
      <c r="P11" s="455">
        <f t="shared" si="1"/>
        <v>0</v>
      </c>
      <c r="Q11" s="455">
        <f t="shared" si="1"/>
        <v>5665</v>
      </c>
      <c r="R11" s="455">
        <f>S11+T11</f>
        <v>18720.568500000001</v>
      </c>
      <c r="S11" s="455">
        <f>SUM(S12:S50)</f>
        <v>10000</v>
      </c>
      <c r="T11" s="455">
        <f>SUM(T12:T50)</f>
        <v>8720.5684999999994</v>
      </c>
      <c r="U11" s="455">
        <f>V11+W11</f>
        <v>15493.270500000001</v>
      </c>
      <c r="V11" s="455">
        <f>SUM(V12:V50)</f>
        <v>7417.2479999999996</v>
      </c>
      <c r="W11" s="455">
        <f>SUM(W12:W50)</f>
        <v>8076.0225000000009</v>
      </c>
      <c r="X11" s="185">
        <f t="shared" ref="X11:X27" si="2">U11/R11*100</f>
        <v>82.760683790131694</v>
      </c>
      <c r="Y11" s="455">
        <f>SUM(Y36:Y50)</f>
        <v>0</v>
      </c>
      <c r="Z11" s="455">
        <f>AA11+AB11</f>
        <v>3227.2979999999989</v>
      </c>
      <c r="AA11" s="336">
        <f t="shared" ref="AA11:AA74" si="3">S11-V11</f>
        <v>2582.7520000000004</v>
      </c>
      <c r="AB11" s="336">
        <f t="shared" ref="AB11:AB74" si="4">T11-W11</f>
        <v>644.54599999999846</v>
      </c>
      <c r="AC11" s="335"/>
      <c r="AD11" s="274"/>
      <c r="AE11" s="388">
        <f>R11+'B3 S ngiệp'!D115</f>
        <v>22347.1855</v>
      </c>
      <c r="AG11" s="329">
        <f>'B1 tổg CTMT'!P11-'B2 đầu tư'!AG10</f>
        <v>1.500000013038516E-3</v>
      </c>
      <c r="AI11" s="329">
        <f>V10+'B3 S ngiệp'!H7</f>
        <v>128063.318787</v>
      </c>
      <c r="AN11" s="329"/>
      <c r="AO11" s="345">
        <f>U10-'B1 tổg CTMT'!Q11</f>
        <v>-1.500000013038516E-3</v>
      </c>
    </row>
    <row r="12" spans="1:41" ht="25.5">
      <c r="A12" s="339">
        <v>1</v>
      </c>
      <c r="B12" s="293" t="s">
        <v>610</v>
      </c>
      <c r="C12" s="609" t="s">
        <v>654</v>
      </c>
      <c r="D12" s="587" t="s">
        <v>120</v>
      </c>
      <c r="E12" s="340" t="s">
        <v>611</v>
      </c>
      <c r="F12" s="280"/>
      <c r="G12" s="280"/>
      <c r="H12" s="280"/>
      <c r="I12" s="295"/>
      <c r="J12" s="295"/>
      <c r="K12" s="295"/>
      <c r="L12" s="295"/>
      <c r="M12" s="295"/>
      <c r="N12" s="280"/>
      <c r="O12" s="280"/>
      <c r="P12" s="280"/>
      <c r="Q12" s="280"/>
      <c r="R12" s="296">
        <f t="shared" ref="R12:R29" si="5">T12</f>
        <v>2.5019999999999527</v>
      </c>
      <c r="S12" s="297"/>
      <c r="T12" s="295">
        <f>Sheet1!H92</f>
        <v>2.5019999999999527</v>
      </c>
      <c r="U12" s="295">
        <f t="shared" ref="U12:U29" si="6">V12+W12</f>
        <v>2.5019999999999998</v>
      </c>
      <c r="V12" s="295"/>
      <c r="W12" s="275">
        <v>2.5019999999999998</v>
      </c>
      <c r="X12" s="16">
        <f t="shared" si="2"/>
        <v>100.00000000000189</v>
      </c>
      <c r="Y12" s="280"/>
      <c r="Z12" s="295">
        <f t="shared" ref="Z12:Z50" si="7">AA12+AB12</f>
        <v>-4.7073456244106637E-14</v>
      </c>
      <c r="AA12" s="341">
        <f t="shared" si="3"/>
        <v>0</v>
      </c>
      <c r="AB12" s="341">
        <f t="shared" si="4"/>
        <v>-4.7073456244106637E-14</v>
      </c>
      <c r="AC12" s="342"/>
      <c r="AD12" s="280"/>
      <c r="AE12" s="338">
        <f>S11+'B3 S ngiệp'!E115</f>
        <v>13214</v>
      </c>
      <c r="AG12" s="345">
        <f>R10+'B3 S ngiệp'!D7</f>
        <v>297288.92872777779</v>
      </c>
      <c r="AN12" s="337"/>
    </row>
    <row r="13" spans="1:41" ht="25.5">
      <c r="A13" s="339">
        <v>2</v>
      </c>
      <c r="B13" s="293" t="s">
        <v>612</v>
      </c>
      <c r="C13" s="609"/>
      <c r="D13" s="588"/>
      <c r="E13" s="340" t="s">
        <v>613</v>
      </c>
      <c r="F13" s="280"/>
      <c r="G13" s="280"/>
      <c r="H13" s="280"/>
      <c r="I13" s="295"/>
      <c r="J13" s="295"/>
      <c r="K13" s="295"/>
      <c r="L13" s="295"/>
      <c r="M13" s="295"/>
      <c r="N13" s="280"/>
      <c r="O13" s="280"/>
      <c r="P13" s="280"/>
      <c r="Q13" s="280"/>
      <c r="R13" s="296">
        <f t="shared" si="5"/>
        <v>1.3949999999999818</v>
      </c>
      <c r="S13" s="297"/>
      <c r="T13" s="295">
        <f>Sheet1!H93</f>
        <v>1.3949999999999818</v>
      </c>
      <c r="U13" s="295">
        <f t="shared" si="6"/>
        <v>1.395</v>
      </c>
      <c r="V13" s="295"/>
      <c r="W13" s="275">
        <v>1.395</v>
      </c>
      <c r="X13" s="16">
        <f t="shared" si="2"/>
        <v>100.00000000000131</v>
      </c>
      <c r="Y13" s="280"/>
      <c r="Z13" s="295">
        <f t="shared" si="7"/>
        <v>-1.8207657603852567E-14</v>
      </c>
      <c r="AA13" s="341">
        <f t="shared" si="3"/>
        <v>0</v>
      </c>
      <c r="AB13" s="341">
        <f t="shared" si="4"/>
        <v>-1.8207657603852567E-14</v>
      </c>
      <c r="AC13" s="342"/>
      <c r="AD13" s="280"/>
      <c r="AE13" s="388">
        <f>T11+'B3 S ngiệp'!F115</f>
        <v>9133.1854999999996</v>
      </c>
      <c r="AG13" s="345">
        <f>AG12-'B1 tổg CTMT'!C11</f>
        <v>-1.3335222261957824E-2</v>
      </c>
    </row>
    <row r="14" spans="1:41" ht="25.5">
      <c r="A14" s="339">
        <v>3</v>
      </c>
      <c r="B14" s="293" t="s">
        <v>614</v>
      </c>
      <c r="C14" s="478" t="s">
        <v>655</v>
      </c>
      <c r="D14" s="587" t="s">
        <v>123</v>
      </c>
      <c r="E14" s="340" t="s">
        <v>615</v>
      </c>
      <c r="F14" s="280"/>
      <c r="G14" s="280"/>
      <c r="H14" s="280"/>
      <c r="I14" s="295"/>
      <c r="J14" s="295"/>
      <c r="K14" s="295"/>
      <c r="L14" s="295"/>
      <c r="M14" s="295"/>
      <c r="N14" s="280"/>
      <c r="O14" s="280"/>
      <c r="P14" s="280"/>
      <c r="Q14" s="280"/>
      <c r="R14" s="296">
        <f t="shared" si="5"/>
        <v>6.5450000000000728</v>
      </c>
      <c r="S14" s="297"/>
      <c r="T14" s="295">
        <f>Sheet1!H94</f>
        <v>6.5450000000000728</v>
      </c>
      <c r="U14" s="295">
        <f t="shared" si="6"/>
        <v>0</v>
      </c>
      <c r="V14" s="295"/>
      <c r="W14" s="296"/>
      <c r="X14" s="16">
        <f t="shared" si="2"/>
        <v>0</v>
      </c>
      <c r="Y14" s="280"/>
      <c r="Z14" s="295">
        <f t="shared" si="7"/>
        <v>6.5450000000000728</v>
      </c>
      <c r="AA14" s="341">
        <f t="shared" si="3"/>
        <v>0</v>
      </c>
      <c r="AB14" s="341">
        <f t="shared" si="4"/>
        <v>6.5450000000000728</v>
      </c>
      <c r="AC14" s="342"/>
      <c r="AD14" s="280"/>
    </row>
    <row r="15" spans="1:41" ht="25.5">
      <c r="A15" s="339">
        <v>4</v>
      </c>
      <c r="B15" s="293" t="s">
        <v>616</v>
      </c>
      <c r="C15" s="478" t="s">
        <v>617</v>
      </c>
      <c r="D15" s="590"/>
      <c r="E15" s="340" t="s">
        <v>618</v>
      </c>
      <c r="F15" s="280"/>
      <c r="G15" s="280"/>
      <c r="H15" s="280"/>
      <c r="I15" s="295"/>
      <c r="J15" s="295"/>
      <c r="K15" s="295"/>
      <c r="L15" s="295"/>
      <c r="M15" s="295"/>
      <c r="N15" s="280"/>
      <c r="O15" s="280"/>
      <c r="P15" s="280"/>
      <c r="Q15" s="280"/>
      <c r="R15" s="296">
        <f t="shared" si="5"/>
        <v>16.23599999999999</v>
      </c>
      <c r="S15" s="297"/>
      <c r="T15" s="295">
        <f>Sheet1!H95</f>
        <v>16.23599999999999</v>
      </c>
      <c r="U15" s="295">
        <f t="shared" si="6"/>
        <v>0</v>
      </c>
      <c r="V15" s="295"/>
      <c r="W15" s="296"/>
      <c r="X15" s="16">
        <f t="shared" si="2"/>
        <v>0</v>
      </c>
      <c r="Y15" s="280"/>
      <c r="Z15" s="295">
        <f t="shared" si="7"/>
        <v>16.23599999999999</v>
      </c>
      <c r="AA15" s="341">
        <f t="shared" si="3"/>
        <v>0</v>
      </c>
      <c r="AB15" s="341">
        <f t="shared" si="4"/>
        <v>16.23599999999999</v>
      </c>
      <c r="AC15" s="342"/>
      <c r="AD15" s="280"/>
    </row>
    <row r="16" spans="1:41" ht="25.5">
      <c r="A16" s="339">
        <v>5</v>
      </c>
      <c r="B16" s="293" t="s">
        <v>619</v>
      </c>
      <c r="C16" s="478" t="s">
        <v>655</v>
      </c>
      <c r="D16" s="588"/>
      <c r="E16" s="340" t="s">
        <v>620</v>
      </c>
      <c r="F16" s="280"/>
      <c r="G16" s="280"/>
      <c r="H16" s="280"/>
      <c r="I16" s="295"/>
      <c r="J16" s="295"/>
      <c r="K16" s="295"/>
      <c r="L16" s="295"/>
      <c r="M16" s="295"/>
      <c r="N16" s="280"/>
      <c r="O16" s="280"/>
      <c r="P16" s="280"/>
      <c r="Q16" s="280"/>
      <c r="R16" s="296">
        <f t="shared" si="5"/>
        <v>1.40300000000002</v>
      </c>
      <c r="S16" s="297"/>
      <c r="T16" s="295">
        <f>Sheet1!H96</f>
        <v>1.40300000000002</v>
      </c>
      <c r="U16" s="295">
        <f t="shared" si="6"/>
        <v>0</v>
      </c>
      <c r="V16" s="295"/>
      <c r="W16" s="296"/>
      <c r="X16" s="16">
        <f t="shared" si="2"/>
        <v>0</v>
      </c>
      <c r="Y16" s="280"/>
      <c r="Z16" s="295">
        <f t="shared" si="7"/>
        <v>1.40300000000002</v>
      </c>
      <c r="AA16" s="341">
        <f t="shared" si="3"/>
        <v>0</v>
      </c>
      <c r="AB16" s="341">
        <f t="shared" si="4"/>
        <v>1.40300000000002</v>
      </c>
      <c r="AC16" s="342"/>
      <c r="AD16" s="280"/>
    </row>
    <row r="17" spans="1:30" ht="25.5">
      <c r="A17" s="339">
        <v>6</v>
      </c>
      <c r="B17" s="293" t="s">
        <v>621</v>
      </c>
      <c r="C17" s="478" t="s">
        <v>656</v>
      </c>
      <c r="D17" s="587" t="s">
        <v>622</v>
      </c>
      <c r="E17" s="340" t="s">
        <v>623</v>
      </c>
      <c r="F17" s="280"/>
      <c r="G17" s="280"/>
      <c r="H17" s="280"/>
      <c r="I17" s="295"/>
      <c r="J17" s="295"/>
      <c r="K17" s="295"/>
      <c r="L17" s="295"/>
      <c r="M17" s="295"/>
      <c r="N17" s="280"/>
      <c r="O17" s="280"/>
      <c r="P17" s="280"/>
      <c r="Q17" s="280"/>
      <c r="R17" s="296">
        <f t="shared" si="5"/>
        <v>3.5984999999999445</v>
      </c>
      <c r="S17" s="297"/>
      <c r="T17" s="295">
        <f>Sheet1!H97</f>
        <v>3.5984999999999445</v>
      </c>
      <c r="U17" s="295">
        <f t="shared" si="6"/>
        <v>3.5984999999999445</v>
      </c>
      <c r="V17" s="295"/>
      <c r="W17" s="296">
        <f>T17</f>
        <v>3.5984999999999445</v>
      </c>
      <c r="X17" s="16">
        <f t="shared" si="2"/>
        <v>100</v>
      </c>
      <c r="Y17" s="280"/>
      <c r="Z17" s="295">
        <f t="shared" si="7"/>
        <v>0</v>
      </c>
      <c r="AA17" s="341">
        <f t="shared" si="3"/>
        <v>0</v>
      </c>
      <c r="AB17" s="341">
        <f t="shared" si="4"/>
        <v>0</v>
      </c>
      <c r="AC17" s="342"/>
      <c r="AD17" s="280"/>
    </row>
    <row r="18" spans="1:30" ht="25.5">
      <c r="A18" s="339">
        <v>7</v>
      </c>
      <c r="B18" s="293" t="s">
        <v>624</v>
      </c>
      <c r="C18" s="478" t="s">
        <v>656</v>
      </c>
      <c r="D18" s="588"/>
      <c r="E18" s="340" t="s">
        <v>625</v>
      </c>
      <c r="F18" s="280"/>
      <c r="G18" s="280"/>
      <c r="H18" s="280"/>
      <c r="I18" s="295"/>
      <c r="J18" s="295"/>
      <c r="K18" s="295"/>
      <c r="L18" s="295"/>
      <c r="M18" s="295"/>
      <c r="N18" s="280"/>
      <c r="O18" s="280"/>
      <c r="P18" s="280"/>
      <c r="Q18" s="280"/>
      <c r="R18" s="296">
        <f t="shared" si="5"/>
        <v>2.5679999999999836</v>
      </c>
      <c r="S18" s="297"/>
      <c r="T18" s="295">
        <f>Sheet1!H98</f>
        <v>2.5679999999999836</v>
      </c>
      <c r="U18" s="295">
        <f t="shared" si="6"/>
        <v>2.5679999999999836</v>
      </c>
      <c r="V18" s="295"/>
      <c r="W18" s="296">
        <f>T18</f>
        <v>2.5679999999999836</v>
      </c>
      <c r="X18" s="16">
        <f t="shared" si="2"/>
        <v>100</v>
      </c>
      <c r="Y18" s="280"/>
      <c r="Z18" s="295">
        <f t="shared" si="7"/>
        <v>0</v>
      </c>
      <c r="AA18" s="341">
        <f t="shared" si="3"/>
        <v>0</v>
      </c>
      <c r="AB18" s="341">
        <f t="shared" si="4"/>
        <v>0</v>
      </c>
      <c r="AC18" s="342"/>
      <c r="AD18" s="280"/>
    </row>
    <row r="19" spans="1:30">
      <c r="A19" s="339">
        <v>8</v>
      </c>
      <c r="B19" s="293" t="s">
        <v>626</v>
      </c>
      <c r="C19" s="609" t="s">
        <v>658</v>
      </c>
      <c r="D19" s="587" t="s">
        <v>127</v>
      </c>
      <c r="E19" s="340" t="s">
        <v>627</v>
      </c>
      <c r="F19" s="280"/>
      <c r="G19" s="280"/>
      <c r="H19" s="280"/>
      <c r="I19" s="295"/>
      <c r="J19" s="295"/>
      <c r="K19" s="295"/>
      <c r="L19" s="295"/>
      <c r="M19" s="295"/>
      <c r="N19" s="280"/>
      <c r="O19" s="280"/>
      <c r="P19" s="280"/>
      <c r="Q19" s="280"/>
      <c r="R19" s="296">
        <f t="shared" si="5"/>
        <v>906</v>
      </c>
      <c r="S19" s="297"/>
      <c r="T19" s="295">
        <f>Sheet1!H99</f>
        <v>906</v>
      </c>
      <c r="U19" s="295">
        <f t="shared" si="6"/>
        <v>906</v>
      </c>
      <c r="V19" s="295"/>
      <c r="W19" s="296">
        <v>906</v>
      </c>
      <c r="X19" s="16">
        <f t="shared" si="2"/>
        <v>100</v>
      </c>
      <c r="Y19" s="280"/>
      <c r="Z19" s="295">
        <f t="shared" si="7"/>
        <v>0</v>
      </c>
      <c r="AA19" s="341">
        <f t="shared" si="3"/>
        <v>0</v>
      </c>
      <c r="AB19" s="341">
        <f t="shared" si="4"/>
        <v>0</v>
      </c>
      <c r="AC19" s="342"/>
      <c r="AD19" s="280"/>
    </row>
    <row r="20" spans="1:30">
      <c r="A20" s="339">
        <v>9</v>
      </c>
      <c r="B20" s="293" t="s">
        <v>628</v>
      </c>
      <c r="C20" s="609"/>
      <c r="D20" s="588"/>
      <c r="E20" s="340" t="s">
        <v>629</v>
      </c>
      <c r="F20" s="280"/>
      <c r="G20" s="280"/>
      <c r="H20" s="280"/>
      <c r="I20" s="295"/>
      <c r="J20" s="295"/>
      <c r="K20" s="295"/>
      <c r="L20" s="295"/>
      <c r="M20" s="295"/>
      <c r="N20" s="280"/>
      <c r="O20" s="280"/>
      <c r="P20" s="280"/>
      <c r="Q20" s="280"/>
      <c r="R20" s="296">
        <f t="shared" si="5"/>
        <v>800</v>
      </c>
      <c r="S20" s="297"/>
      <c r="T20" s="295">
        <f>Sheet1!H100</f>
        <v>800</v>
      </c>
      <c r="U20" s="295">
        <f t="shared" si="6"/>
        <v>800</v>
      </c>
      <c r="V20" s="295"/>
      <c r="W20" s="296">
        <v>800</v>
      </c>
      <c r="X20" s="16">
        <f t="shared" si="2"/>
        <v>100</v>
      </c>
      <c r="Y20" s="280"/>
      <c r="Z20" s="295">
        <f t="shared" si="7"/>
        <v>0</v>
      </c>
      <c r="AA20" s="341">
        <f t="shared" si="3"/>
        <v>0</v>
      </c>
      <c r="AB20" s="341">
        <f t="shared" si="4"/>
        <v>0</v>
      </c>
      <c r="AC20" s="342"/>
      <c r="AD20" s="280"/>
    </row>
    <row r="21" spans="1:30">
      <c r="A21" s="339">
        <v>10</v>
      </c>
      <c r="B21" s="293" t="s">
        <v>630</v>
      </c>
      <c r="C21" s="609" t="s">
        <v>661</v>
      </c>
      <c r="D21" s="587" t="s">
        <v>128</v>
      </c>
      <c r="E21" s="340" t="s">
        <v>631</v>
      </c>
      <c r="F21" s="280"/>
      <c r="G21" s="280"/>
      <c r="H21" s="280"/>
      <c r="I21" s="295"/>
      <c r="J21" s="295"/>
      <c r="K21" s="295"/>
      <c r="L21" s="295"/>
      <c r="M21" s="295"/>
      <c r="N21" s="280"/>
      <c r="O21" s="280"/>
      <c r="P21" s="280"/>
      <c r="Q21" s="280"/>
      <c r="R21" s="296">
        <f t="shared" si="5"/>
        <v>1256</v>
      </c>
      <c r="S21" s="297"/>
      <c r="T21" s="295">
        <f>Sheet1!H101</f>
        <v>1256</v>
      </c>
      <c r="U21" s="295">
        <f t="shared" si="6"/>
        <v>1253.4690000000001</v>
      </c>
      <c r="V21" s="295"/>
      <c r="W21" s="324">
        <v>1253.4690000000001</v>
      </c>
      <c r="X21" s="16">
        <f t="shared" si="2"/>
        <v>99.798487261146491</v>
      </c>
      <c r="Y21" s="280"/>
      <c r="Z21" s="295">
        <f t="shared" si="7"/>
        <v>2.5309999999999491</v>
      </c>
      <c r="AA21" s="341">
        <f t="shared" si="3"/>
        <v>0</v>
      </c>
      <c r="AB21" s="341">
        <f t="shared" si="4"/>
        <v>2.5309999999999491</v>
      </c>
      <c r="AC21" s="342"/>
      <c r="AD21" s="280"/>
    </row>
    <row r="22" spans="1:30">
      <c r="A22" s="339">
        <v>11</v>
      </c>
      <c r="B22" s="293" t="s">
        <v>632</v>
      </c>
      <c r="C22" s="609"/>
      <c r="D22" s="588"/>
      <c r="E22" s="340" t="s">
        <v>633</v>
      </c>
      <c r="F22" s="280"/>
      <c r="G22" s="280"/>
      <c r="H22" s="280"/>
      <c r="I22" s="295"/>
      <c r="J22" s="295"/>
      <c r="K22" s="295"/>
      <c r="L22" s="295"/>
      <c r="M22" s="295"/>
      <c r="N22" s="280"/>
      <c r="O22" s="280"/>
      <c r="P22" s="280"/>
      <c r="Q22" s="280"/>
      <c r="R22" s="296">
        <f t="shared" si="5"/>
        <v>450</v>
      </c>
      <c r="S22" s="297"/>
      <c r="T22" s="295">
        <f>Sheet1!H102</f>
        <v>450</v>
      </c>
      <c r="U22" s="295">
        <f t="shared" si="6"/>
        <v>449.64</v>
      </c>
      <c r="V22" s="295"/>
      <c r="W22" s="296">
        <v>449.64</v>
      </c>
      <c r="X22" s="16">
        <f t="shared" si="2"/>
        <v>99.92</v>
      </c>
      <c r="Y22" s="280"/>
      <c r="Z22" s="295">
        <f t="shared" si="7"/>
        <v>0.36000000000001364</v>
      </c>
      <c r="AA22" s="341">
        <f t="shared" si="3"/>
        <v>0</v>
      </c>
      <c r="AB22" s="341">
        <f t="shared" si="4"/>
        <v>0.36000000000001364</v>
      </c>
      <c r="AC22" s="342"/>
      <c r="AD22" s="343"/>
    </row>
    <row r="23" spans="1:30">
      <c r="A23" s="339">
        <v>12</v>
      </c>
      <c r="B23" s="293" t="s">
        <v>638</v>
      </c>
      <c r="C23" s="609" t="s">
        <v>659</v>
      </c>
      <c r="D23" s="587" t="s">
        <v>131</v>
      </c>
      <c r="E23" s="340" t="s">
        <v>640</v>
      </c>
      <c r="F23" s="280"/>
      <c r="G23" s="280"/>
      <c r="H23" s="280"/>
      <c r="I23" s="295"/>
      <c r="J23" s="295"/>
      <c r="K23" s="295"/>
      <c r="L23" s="295"/>
      <c r="M23" s="295"/>
      <c r="N23" s="280"/>
      <c r="O23" s="280"/>
      <c r="P23" s="280"/>
      <c r="Q23" s="280"/>
      <c r="R23" s="296">
        <f t="shared" si="5"/>
        <v>1046</v>
      </c>
      <c r="S23" s="297"/>
      <c r="T23" s="295">
        <f>Sheet1!H105</f>
        <v>1046</v>
      </c>
      <c r="U23" s="295">
        <f t="shared" si="6"/>
        <v>1046</v>
      </c>
      <c r="V23" s="295"/>
      <c r="W23" s="296">
        <v>1046</v>
      </c>
      <c r="X23" s="16">
        <f t="shared" si="2"/>
        <v>100</v>
      </c>
      <c r="Y23" s="280"/>
      <c r="Z23" s="295">
        <f t="shared" si="7"/>
        <v>0</v>
      </c>
      <c r="AA23" s="341">
        <f t="shared" si="3"/>
        <v>0</v>
      </c>
      <c r="AB23" s="341">
        <f t="shared" si="4"/>
        <v>0</v>
      </c>
      <c r="AC23" s="342"/>
      <c r="AD23" s="280"/>
    </row>
    <row r="24" spans="1:30">
      <c r="A24" s="339">
        <v>13</v>
      </c>
      <c r="B24" s="293" t="s">
        <v>641</v>
      </c>
      <c r="C24" s="609"/>
      <c r="D24" s="588"/>
      <c r="E24" s="340" t="s">
        <v>642</v>
      </c>
      <c r="F24" s="280"/>
      <c r="G24" s="280"/>
      <c r="H24" s="280"/>
      <c r="I24" s="295"/>
      <c r="J24" s="295"/>
      <c r="K24" s="295"/>
      <c r="L24" s="295"/>
      <c r="M24" s="295"/>
      <c r="N24" s="280"/>
      <c r="O24" s="280"/>
      <c r="P24" s="280"/>
      <c r="Q24" s="280"/>
      <c r="R24" s="296">
        <f t="shared" si="5"/>
        <v>660</v>
      </c>
      <c r="S24" s="297"/>
      <c r="T24" s="295">
        <f>Sheet1!H106</f>
        <v>660</v>
      </c>
      <c r="U24" s="295">
        <f t="shared" si="6"/>
        <v>660</v>
      </c>
      <c r="V24" s="295"/>
      <c r="W24" s="296">
        <v>660</v>
      </c>
      <c r="X24" s="16">
        <f t="shared" si="2"/>
        <v>100</v>
      </c>
      <c r="Y24" s="280"/>
      <c r="Z24" s="295">
        <f t="shared" si="7"/>
        <v>0</v>
      </c>
      <c r="AA24" s="341">
        <f t="shared" si="3"/>
        <v>0</v>
      </c>
      <c r="AB24" s="341">
        <f t="shared" si="4"/>
        <v>0</v>
      </c>
      <c r="AC24" s="342"/>
      <c r="AD24" s="280"/>
    </row>
    <row r="25" spans="1:30">
      <c r="A25" s="339">
        <v>14</v>
      </c>
      <c r="B25" s="293" t="s">
        <v>643</v>
      </c>
      <c r="C25" s="609" t="s">
        <v>662</v>
      </c>
      <c r="D25" s="587" t="s">
        <v>132</v>
      </c>
      <c r="E25" s="340" t="s">
        <v>644</v>
      </c>
      <c r="F25" s="280"/>
      <c r="G25" s="280"/>
      <c r="H25" s="280"/>
      <c r="I25" s="295"/>
      <c r="J25" s="295"/>
      <c r="K25" s="295"/>
      <c r="L25" s="295"/>
      <c r="M25" s="295"/>
      <c r="N25" s="280"/>
      <c r="O25" s="280"/>
      <c r="P25" s="280"/>
      <c r="Q25" s="280"/>
      <c r="R25" s="296">
        <f t="shared" si="5"/>
        <v>2.8499999999999091</v>
      </c>
      <c r="S25" s="297"/>
      <c r="T25" s="295">
        <f>Sheet1!H107</f>
        <v>2.8499999999999091</v>
      </c>
      <c r="U25" s="295">
        <f t="shared" si="6"/>
        <v>0</v>
      </c>
      <c r="V25" s="295"/>
      <c r="W25" s="296"/>
      <c r="X25" s="16">
        <f t="shared" si="2"/>
        <v>0</v>
      </c>
      <c r="Y25" s="280"/>
      <c r="Z25" s="295">
        <f t="shared" si="7"/>
        <v>2.8499999999999091</v>
      </c>
      <c r="AA25" s="341">
        <f t="shared" si="3"/>
        <v>0</v>
      </c>
      <c r="AB25" s="341">
        <f t="shared" si="4"/>
        <v>2.8499999999999091</v>
      </c>
      <c r="AC25" s="342"/>
      <c r="AD25" s="280"/>
    </row>
    <row r="26" spans="1:30">
      <c r="A26" s="339">
        <v>15</v>
      </c>
      <c r="B26" s="293" t="s">
        <v>645</v>
      </c>
      <c r="C26" s="609"/>
      <c r="D26" s="588"/>
      <c r="E26" s="340" t="s">
        <v>646</v>
      </c>
      <c r="F26" s="280"/>
      <c r="G26" s="280"/>
      <c r="H26" s="280"/>
      <c r="I26" s="295"/>
      <c r="J26" s="295"/>
      <c r="K26" s="295"/>
      <c r="L26" s="295"/>
      <c r="M26" s="295"/>
      <c r="N26" s="280"/>
      <c r="O26" s="280"/>
      <c r="P26" s="280"/>
      <c r="Q26" s="280"/>
      <c r="R26" s="296">
        <f t="shared" si="5"/>
        <v>600</v>
      </c>
      <c r="S26" s="297"/>
      <c r="T26" s="295">
        <f>Sheet1!H108</f>
        <v>600</v>
      </c>
      <c r="U26" s="295">
        <f t="shared" si="6"/>
        <v>0</v>
      </c>
      <c r="V26" s="295"/>
      <c r="W26" s="296"/>
      <c r="X26" s="16">
        <f t="shared" si="2"/>
        <v>0</v>
      </c>
      <c r="Y26" s="280"/>
      <c r="Z26" s="295">
        <f t="shared" si="7"/>
        <v>600</v>
      </c>
      <c r="AA26" s="341">
        <f t="shared" si="3"/>
        <v>0</v>
      </c>
      <c r="AB26" s="341">
        <f t="shared" si="4"/>
        <v>600</v>
      </c>
      <c r="AC26" s="342"/>
      <c r="AD26" s="280"/>
    </row>
    <row r="27" spans="1:30">
      <c r="A27" s="339">
        <v>16</v>
      </c>
      <c r="B27" s="293" t="s">
        <v>647</v>
      </c>
      <c r="C27" s="609" t="s">
        <v>664</v>
      </c>
      <c r="D27" s="587" t="s">
        <v>133</v>
      </c>
      <c r="E27" s="340" t="s">
        <v>649</v>
      </c>
      <c r="F27" s="280"/>
      <c r="G27" s="280"/>
      <c r="H27" s="280"/>
      <c r="I27" s="295"/>
      <c r="J27" s="295"/>
      <c r="K27" s="295"/>
      <c r="L27" s="295"/>
      <c r="M27" s="295"/>
      <c r="N27" s="280"/>
      <c r="O27" s="280"/>
      <c r="P27" s="280"/>
      <c r="Q27" s="280"/>
      <c r="R27" s="296">
        <f t="shared" si="5"/>
        <v>13.471000000000004</v>
      </c>
      <c r="S27" s="297"/>
      <c r="T27" s="295">
        <f>Sheet1!H109</f>
        <v>13.471000000000004</v>
      </c>
      <c r="U27" s="295">
        <f t="shared" si="6"/>
        <v>2.54</v>
      </c>
      <c r="V27" s="295"/>
      <c r="W27" s="296">
        <v>2.54</v>
      </c>
      <c r="X27" s="16">
        <f t="shared" si="2"/>
        <v>18.855318833048766</v>
      </c>
      <c r="Y27" s="280"/>
      <c r="Z27" s="295">
        <f t="shared" si="7"/>
        <v>10.931000000000004</v>
      </c>
      <c r="AA27" s="341">
        <f t="shared" si="3"/>
        <v>0</v>
      </c>
      <c r="AB27" s="341">
        <f t="shared" si="4"/>
        <v>10.931000000000004</v>
      </c>
      <c r="AC27" s="342"/>
      <c r="AD27" s="280"/>
    </row>
    <row r="28" spans="1:30" ht="25.5">
      <c r="A28" s="339">
        <v>17</v>
      </c>
      <c r="B28" s="293" t="s">
        <v>650</v>
      </c>
      <c r="C28" s="609"/>
      <c r="D28" s="588"/>
      <c r="E28" s="340" t="s">
        <v>651</v>
      </c>
      <c r="F28" s="280"/>
      <c r="G28" s="280"/>
      <c r="H28" s="280"/>
      <c r="I28" s="295"/>
      <c r="J28" s="295"/>
      <c r="K28" s="295"/>
      <c r="L28" s="295"/>
      <c r="M28" s="295"/>
      <c r="N28" s="280"/>
      <c r="O28" s="280"/>
      <c r="P28" s="280"/>
      <c r="Q28" s="280"/>
      <c r="R28" s="296">
        <f t="shared" si="5"/>
        <v>440</v>
      </c>
      <c r="S28" s="297"/>
      <c r="T28" s="295">
        <f>Sheet1!H110</f>
        <v>440</v>
      </c>
      <c r="U28" s="295">
        <f t="shared" si="6"/>
        <v>440</v>
      </c>
      <c r="V28" s="295"/>
      <c r="W28" s="296">
        <v>440</v>
      </c>
      <c r="X28" s="16">
        <f t="shared" ref="X28:X29" si="8">U28/R28*100</f>
        <v>100</v>
      </c>
      <c r="Y28" s="280"/>
      <c r="Z28" s="295">
        <f t="shared" si="7"/>
        <v>0</v>
      </c>
      <c r="AA28" s="341">
        <f t="shared" si="3"/>
        <v>0</v>
      </c>
      <c r="AB28" s="341">
        <f t="shared" si="4"/>
        <v>0</v>
      </c>
      <c r="AC28" s="342"/>
      <c r="AD28" s="280"/>
    </row>
    <row r="29" spans="1:30" ht="33" customHeight="1">
      <c r="A29" s="339">
        <v>18</v>
      </c>
      <c r="B29" s="293" t="s">
        <v>652</v>
      </c>
      <c r="C29" s="478" t="s">
        <v>665</v>
      </c>
      <c r="D29" s="478" t="s">
        <v>134</v>
      </c>
      <c r="E29" s="340" t="s">
        <v>653</v>
      </c>
      <c r="F29" s="280"/>
      <c r="G29" s="280"/>
      <c r="H29" s="280"/>
      <c r="I29" s="295"/>
      <c r="J29" s="295"/>
      <c r="K29" s="295"/>
      <c r="L29" s="295"/>
      <c r="M29" s="295"/>
      <c r="N29" s="280"/>
      <c r="O29" s="280"/>
      <c r="P29" s="280"/>
      <c r="Q29" s="280"/>
      <c r="R29" s="296">
        <f t="shared" si="5"/>
        <v>806</v>
      </c>
      <c r="S29" s="297"/>
      <c r="T29" s="295">
        <f>Sheet1!H111</f>
        <v>806</v>
      </c>
      <c r="U29" s="295">
        <f t="shared" si="6"/>
        <v>806</v>
      </c>
      <c r="V29" s="295"/>
      <c r="W29" s="296">
        <v>806</v>
      </c>
      <c r="X29" s="16">
        <f t="shared" si="8"/>
        <v>100</v>
      </c>
      <c r="Y29" s="280"/>
      <c r="Z29" s="295">
        <f t="shared" si="7"/>
        <v>0</v>
      </c>
      <c r="AA29" s="341">
        <f t="shared" si="3"/>
        <v>0</v>
      </c>
      <c r="AB29" s="341">
        <f t="shared" si="4"/>
        <v>0</v>
      </c>
      <c r="AC29" s="342"/>
      <c r="AD29" s="280"/>
    </row>
    <row r="30" spans="1:30" ht="42.75" customHeight="1">
      <c r="A30" s="339">
        <v>19</v>
      </c>
      <c r="B30" s="344" t="s">
        <v>196</v>
      </c>
      <c r="C30" s="587" t="s">
        <v>144</v>
      </c>
      <c r="D30" s="604" t="s">
        <v>130</v>
      </c>
      <c r="E30" s="276">
        <v>8035645</v>
      </c>
      <c r="F30" s="276"/>
      <c r="G30" s="276">
        <v>2023</v>
      </c>
      <c r="H30" s="277"/>
      <c r="I30" s="300">
        <f>J30*10%+J30</f>
        <v>2200</v>
      </c>
      <c r="J30" s="300">
        <v>2000</v>
      </c>
      <c r="K30" s="277"/>
      <c r="L30" s="277"/>
      <c r="M30" s="300">
        <f>N30*10%+N30</f>
        <v>2200</v>
      </c>
      <c r="N30" s="300">
        <v>2000</v>
      </c>
      <c r="O30" s="277"/>
      <c r="P30" s="277"/>
      <c r="Q30" s="300">
        <f>R30*10%+R30</f>
        <v>2200</v>
      </c>
      <c r="R30" s="300">
        <f>S30+T30</f>
        <v>2000</v>
      </c>
      <c r="S30" s="300">
        <v>2000</v>
      </c>
      <c r="T30" s="278"/>
      <c r="U30" s="278">
        <f t="shared" ref="U30:U36" si="9">V30+W30</f>
        <v>1385.36</v>
      </c>
      <c r="V30" s="278">
        <v>1385.36</v>
      </c>
      <c r="W30" s="279"/>
      <c r="X30" s="278"/>
      <c r="Y30" s="276"/>
      <c r="Z30" s="278">
        <f t="shared" si="7"/>
        <v>614.6400000000001</v>
      </c>
      <c r="AA30" s="341">
        <f t="shared" si="3"/>
        <v>614.6400000000001</v>
      </c>
      <c r="AB30" s="341">
        <f t="shared" si="4"/>
        <v>0</v>
      </c>
      <c r="AC30" s="342"/>
      <c r="AD30" s="280"/>
    </row>
    <row r="31" spans="1:30" ht="41.25" customHeight="1">
      <c r="A31" s="339">
        <v>20</v>
      </c>
      <c r="B31" s="344" t="s">
        <v>197</v>
      </c>
      <c r="C31" s="588"/>
      <c r="D31" s="606"/>
      <c r="E31" s="276"/>
      <c r="F31" s="276"/>
      <c r="G31" s="276">
        <v>2023</v>
      </c>
      <c r="H31" s="277"/>
      <c r="I31" s="300">
        <f>J31*10%+J31</f>
        <v>2200</v>
      </c>
      <c r="J31" s="300">
        <v>2000</v>
      </c>
      <c r="K31" s="277"/>
      <c r="L31" s="277"/>
      <c r="M31" s="300">
        <f>N31*10%+N31</f>
        <v>2200</v>
      </c>
      <c r="N31" s="300">
        <v>2000</v>
      </c>
      <c r="O31" s="277"/>
      <c r="P31" s="277"/>
      <c r="Q31" s="300">
        <f>R31*10%+R31</f>
        <v>2200</v>
      </c>
      <c r="R31" s="300">
        <f>S31+T31</f>
        <v>2000</v>
      </c>
      <c r="S31" s="300">
        <v>2000</v>
      </c>
      <c r="T31" s="278"/>
      <c r="U31" s="278">
        <f t="shared" si="9"/>
        <v>1881.8879999999999</v>
      </c>
      <c r="V31" s="278">
        <f>713.88+1168.008</f>
        <v>1881.8879999999999</v>
      </c>
      <c r="W31" s="279"/>
      <c r="X31" s="278"/>
      <c r="Y31" s="276"/>
      <c r="Z31" s="278">
        <f t="shared" si="7"/>
        <v>118.11200000000008</v>
      </c>
      <c r="AA31" s="341">
        <f t="shared" si="3"/>
        <v>118.11200000000008</v>
      </c>
      <c r="AB31" s="341">
        <f t="shared" si="4"/>
        <v>0</v>
      </c>
      <c r="AC31" s="342"/>
      <c r="AD31" s="280"/>
    </row>
    <row r="32" spans="1:30" ht="15.6" customHeight="1">
      <c r="A32" s="339">
        <v>21</v>
      </c>
      <c r="B32" s="293" t="s">
        <v>634</v>
      </c>
      <c r="C32" s="587" t="s">
        <v>129</v>
      </c>
      <c r="D32" s="604" t="s">
        <v>130</v>
      </c>
      <c r="E32" s="340" t="s">
        <v>635</v>
      </c>
      <c r="F32" s="280"/>
      <c r="G32" s="280"/>
      <c r="H32" s="280"/>
      <c r="I32" s="295"/>
      <c r="J32" s="295"/>
      <c r="K32" s="295"/>
      <c r="L32" s="295"/>
      <c r="M32" s="295"/>
      <c r="N32" s="280"/>
      <c r="O32" s="280"/>
      <c r="P32" s="280"/>
      <c r="Q32" s="280"/>
      <c r="R32" s="296">
        <f>T32</f>
        <v>900</v>
      </c>
      <c r="S32" s="297"/>
      <c r="T32" s="295">
        <f>Sheet1!H103</f>
        <v>900</v>
      </c>
      <c r="U32" s="295">
        <f t="shared" si="9"/>
        <v>897.90700000000004</v>
      </c>
      <c r="V32" s="295"/>
      <c r="W32" s="296">
        <v>897.90700000000004</v>
      </c>
      <c r="X32" s="16">
        <f>U32/R32*100</f>
        <v>99.76744444444445</v>
      </c>
      <c r="Y32" s="280"/>
      <c r="Z32" s="295">
        <f t="shared" si="7"/>
        <v>2.0929999999999609</v>
      </c>
      <c r="AA32" s="341">
        <f t="shared" si="3"/>
        <v>0</v>
      </c>
      <c r="AB32" s="341">
        <f t="shared" si="4"/>
        <v>2.0929999999999609</v>
      </c>
      <c r="AC32" s="342"/>
      <c r="AD32" s="280"/>
    </row>
    <row r="33" spans="1:35">
      <c r="A33" s="339">
        <v>22</v>
      </c>
      <c r="B33" s="293" t="s">
        <v>636</v>
      </c>
      <c r="C33" s="590"/>
      <c r="D33" s="605"/>
      <c r="E33" s="340" t="s">
        <v>637</v>
      </c>
      <c r="F33" s="280"/>
      <c r="G33" s="280"/>
      <c r="H33" s="280"/>
      <c r="I33" s="295"/>
      <c r="J33" s="295"/>
      <c r="K33" s="295"/>
      <c r="L33" s="295"/>
      <c r="M33" s="295"/>
      <c r="N33" s="280"/>
      <c r="O33" s="280"/>
      <c r="P33" s="280"/>
      <c r="Q33" s="280"/>
      <c r="R33" s="296">
        <f>T33</f>
        <v>806</v>
      </c>
      <c r="S33" s="297"/>
      <c r="T33" s="295">
        <f>Sheet1!H104</f>
        <v>806</v>
      </c>
      <c r="U33" s="295">
        <f t="shared" si="9"/>
        <v>804.40300000000002</v>
      </c>
      <c r="V33" s="295"/>
      <c r="W33" s="296">
        <v>804.40300000000002</v>
      </c>
      <c r="X33" s="16">
        <f>U33/R33*100</f>
        <v>99.801861042183631</v>
      </c>
      <c r="Y33" s="280"/>
      <c r="Z33" s="295">
        <f t="shared" si="7"/>
        <v>1.59699999999998</v>
      </c>
      <c r="AA33" s="341">
        <f t="shared" si="3"/>
        <v>0</v>
      </c>
      <c r="AB33" s="341">
        <f t="shared" si="4"/>
        <v>1.59699999999998</v>
      </c>
      <c r="AC33" s="342"/>
      <c r="AD33" s="280"/>
    </row>
    <row r="34" spans="1:35" ht="45" customHeight="1">
      <c r="A34" s="339">
        <v>23</v>
      </c>
      <c r="B34" s="344" t="s">
        <v>195</v>
      </c>
      <c r="C34" s="590"/>
      <c r="D34" s="605"/>
      <c r="E34" s="276"/>
      <c r="F34" s="276"/>
      <c r="G34" s="276">
        <v>2023</v>
      </c>
      <c r="H34" s="277"/>
      <c r="I34" s="300">
        <f t="shared" ref="I34" si="10">J34*10%+J34</f>
        <v>880</v>
      </c>
      <c r="J34" s="300">
        <v>800</v>
      </c>
      <c r="K34" s="277"/>
      <c r="L34" s="277"/>
      <c r="M34" s="300">
        <f t="shared" ref="M34" si="11">N34*10%+N34</f>
        <v>880</v>
      </c>
      <c r="N34" s="300">
        <v>800</v>
      </c>
      <c r="O34" s="277"/>
      <c r="P34" s="277"/>
      <c r="Q34" s="300">
        <f t="shared" ref="Q34" si="12">R34*10%+R34</f>
        <v>880</v>
      </c>
      <c r="R34" s="300">
        <f>S34+T34</f>
        <v>800</v>
      </c>
      <c r="S34" s="300">
        <v>800</v>
      </c>
      <c r="T34" s="278"/>
      <c r="U34" s="278">
        <f t="shared" si="9"/>
        <v>0</v>
      </c>
      <c r="V34" s="278"/>
      <c r="W34" s="279"/>
      <c r="X34" s="278"/>
      <c r="Y34" s="276"/>
      <c r="Z34" s="278">
        <f t="shared" si="7"/>
        <v>800</v>
      </c>
      <c r="AA34" s="341">
        <f t="shared" si="3"/>
        <v>800</v>
      </c>
      <c r="AB34" s="341">
        <f t="shared" si="4"/>
        <v>0</v>
      </c>
      <c r="AC34" s="342"/>
      <c r="AD34" s="280"/>
    </row>
    <row r="35" spans="1:35" ht="22.5" customHeight="1">
      <c r="A35" s="339">
        <v>24</v>
      </c>
      <c r="B35" s="344" t="s">
        <v>834</v>
      </c>
      <c r="C35" s="588"/>
      <c r="D35" s="606"/>
      <c r="E35" s="276"/>
      <c r="F35" s="276"/>
      <c r="G35" s="276">
        <v>2023</v>
      </c>
      <c r="H35" s="277"/>
      <c r="I35" s="300">
        <f>J35*10%+J35</f>
        <v>55</v>
      </c>
      <c r="J35" s="300">
        <v>50</v>
      </c>
      <c r="K35" s="277"/>
      <c r="L35" s="277"/>
      <c r="M35" s="300">
        <f>N35*10%+N35</f>
        <v>55</v>
      </c>
      <c r="N35" s="300">
        <v>50</v>
      </c>
      <c r="O35" s="277"/>
      <c r="P35" s="277"/>
      <c r="Q35" s="300">
        <f>R35*10%+R35</f>
        <v>55</v>
      </c>
      <c r="R35" s="300">
        <f>S35+T35</f>
        <v>50</v>
      </c>
      <c r="S35" s="300">
        <f>50</f>
        <v>50</v>
      </c>
      <c r="T35" s="278"/>
      <c r="U35" s="278">
        <f t="shared" si="9"/>
        <v>0</v>
      </c>
      <c r="V35" s="278"/>
      <c r="W35" s="279"/>
      <c r="X35" s="278"/>
      <c r="Y35" s="276"/>
      <c r="Z35" s="278">
        <f t="shared" si="7"/>
        <v>50</v>
      </c>
      <c r="AA35" s="341">
        <f t="shared" si="3"/>
        <v>50</v>
      </c>
      <c r="AB35" s="341">
        <f t="shared" si="4"/>
        <v>0</v>
      </c>
      <c r="AC35" s="342"/>
      <c r="AD35" s="280"/>
    </row>
    <row r="36" spans="1:35" ht="45" customHeight="1">
      <c r="A36" s="339">
        <v>25</v>
      </c>
      <c r="B36" s="281" t="s">
        <v>161</v>
      </c>
      <c r="C36" s="587" t="s">
        <v>125</v>
      </c>
      <c r="D36" s="276" t="s">
        <v>162</v>
      </c>
      <c r="E36" s="276">
        <v>8000957</v>
      </c>
      <c r="F36" s="276">
        <v>280.29199999999997</v>
      </c>
      <c r="G36" s="276">
        <v>2023</v>
      </c>
      <c r="H36" s="299" t="s">
        <v>163</v>
      </c>
      <c r="I36" s="300">
        <f>J36*10%+J36</f>
        <v>935</v>
      </c>
      <c r="J36" s="300">
        <v>850</v>
      </c>
      <c r="K36" s="277"/>
      <c r="L36" s="277"/>
      <c r="M36" s="300">
        <f>N36*10%+N36</f>
        <v>935</v>
      </c>
      <c r="N36" s="300">
        <v>850</v>
      </c>
      <c r="O36" s="277"/>
      <c r="P36" s="277"/>
      <c r="Q36" s="300">
        <f>R36*10%+R36</f>
        <v>935</v>
      </c>
      <c r="R36" s="300">
        <f>S36+T36</f>
        <v>850</v>
      </c>
      <c r="S36" s="300">
        <v>850</v>
      </c>
      <c r="T36" s="278"/>
      <c r="U36" s="278">
        <f t="shared" si="9"/>
        <v>850</v>
      </c>
      <c r="V36" s="278">
        <f>845.76+4.24</f>
        <v>850</v>
      </c>
      <c r="W36" s="279"/>
      <c r="X36" s="278"/>
      <c r="Y36" s="276"/>
      <c r="Z36" s="278">
        <f t="shared" si="7"/>
        <v>0</v>
      </c>
      <c r="AA36" s="341">
        <f t="shared" si="3"/>
        <v>0</v>
      </c>
      <c r="AB36" s="341">
        <f t="shared" si="4"/>
        <v>0</v>
      </c>
      <c r="AC36" s="342"/>
      <c r="AD36" s="274"/>
      <c r="AE36" s="329" t="e">
        <f>#REF!+#REF!+#REF!</f>
        <v>#REF!</v>
      </c>
      <c r="AI36" s="329">
        <f>W10+'B3 S ngiệp'!I7</f>
        <v>57692.646666999994</v>
      </c>
    </row>
    <row r="37" spans="1:35" ht="38.25">
      <c r="A37" s="339">
        <v>26</v>
      </c>
      <c r="B37" s="282" t="s">
        <v>164</v>
      </c>
      <c r="C37" s="590"/>
      <c r="D37" s="276" t="s">
        <v>162</v>
      </c>
      <c r="E37" s="276">
        <v>8000956</v>
      </c>
      <c r="F37" s="276">
        <v>280.29199999999997</v>
      </c>
      <c r="G37" s="276">
        <v>2023</v>
      </c>
      <c r="H37" s="299" t="s">
        <v>165</v>
      </c>
      <c r="I37" s="300">
        <f t="shared" ref="I37:I50" si="13">J37*10%+J37</f>
        <v>880</v>
      </c>
      <c r="J37" s="300">
        <v>800</v>
      </c>
      <c r="K37" s="277"/>
      <c r="L37" s="277"/>
      <c r="M37" s="300">
        <f t="shared" ref="M37:M50" si="14">N37*10%+N37</f>
        <v>880</v>
      </c>
      <c r="N37" s="300">
        <v>800</v>
      </c>
      <c r="O37" s="277"/>
      <c r="P37" s="277"/>
      <c r="Q37" s="300">
        <f t="shared" ref="Q37:Q50" si="15">R37*10%+R37</f>
        <v>880</v>
      </c>
      <c r="R37" s="300">
        <f t="shared" ref="R37:R50" si="16">S37+T37</f>
        <v>800</v>
      </c>
      <c r="S37" s="300">
        <v>800</v>
      </c>
      <c r="T37" s="278"/>
      <c r="U37" s="278">
        <f t="shared" ref="U37:U50" si="17">V37+W37</f>
        <v>800</v>
      </c>
      <c r="V37" s="278">
        <v>800</v>
      </c>
      <c r="W37" s="279"/>
      <c r="X37" s="278"/>
      <c r="Y37" s="276"/>
      <c r="Z37" s="278">
        <f t="shared" si="7"/>
        <v>0</v>
      </c>
      <c r="AA37" s="341">
        <f t="shared" si="3"/>
        <v>0</v>
      </c>
      <c r="AB37" s="341">
        <f t="shared" si="4"/>
        <v>0</v>
      </c>
      <c r="AC37" s="342"/>
      <c r="AD37" s="280"/>
      <c r="AE37" s="324">
        <f>V182+V183+V184+V185+V186+V187+V188+V189+W175+W176+W177+W178+W180+W181+W182+W183+W179</f>
        <v>2337.181</v>
      </c>
    </row>
    <row r="38" spans="1:35" ht="19.5" customHeight="1">
      <c r="A38" s="339">
        <v>27</v>
      </c>
      <c r="B38" s="282" t="s">
        <v>166</v>
      </c>
      <c r="C38" s="590"/>
      <c r="D38" s="276" t="s">
        <v>162</v>
      </c>
      <c r="E38" s="276">
        <v>8003899</v>
      </c>
      <c r="F38" s="276">
        <v>280.29199999999997</v>
      </c>
      <c r="G38" s="276">
        <v>2023</v>
      </c>
      <c r="H38" s="299" t="s">
        <v>167</v>
      </c>
      <c r="I38" s="300">
        <f t="shared" si="13"/>
        <v>550</v>
      </c>
      <c r="J38" s="300">
        <v>500</v>
      </c>
      <c r="K38" s="277"/>
      <c r="L38" s="277"/>
      <c r="M38" s="300">
        <f t="shared" si="14"/>
        <v>550</v>
      </c>
      <c r="N38" s="300">
        <v>500</v>
      </c>
      <c r="O38" s="277"/>
      <c r="P38" s="277"/>
      <c r="Q38" s="300">
        <f t="shared" si="15"/>
        <v>550</v>
      </c>
      <c r="R38" s="300">
        <f t="shared" si="16"/>
        <v>500</v>
      </c>
      <c r="S38" s="300">
        <v>500</v>
      </c>
      <c r="T38" s="278"/>
      <c r="U38" s="278">
        <f t="shared" si="17"/>
        <v>500</v>
      </c>
      <c r="V38" s="278">
        <v>500</v>
      </c>
      <c r="W38" s="279"/>
      <c r="X38" s="278"/>
      <c r="Y38" s="276"/>
      <c r="Z38" s="278">
        <f t="shared" si="7"/>
        <v>0</v>
      </c>
      <c r="AA38" s="341">
        <f t="shared" si="3"/>
        <v>0</v>
      </c>
      <c r="AB38" s="341">
        <f t="shared" si="4"/>
        <v>0</v>
      </c>
      <c r="AC38" s="342"/>
      <c r="AD38" s="280"/>
      <c r="AE38" s="345" t="e">
        <f>AE36-AE37</f>
        <v>#REF!</v>
      </c>
    </row>
    <row r="39" spans="1:35" ht="19.5" customHeight="1">
      <c r="A39" s="339">
        <v>28</v>
      </c>
      <c r="B39" s="282" t="s">
        <v>168</v>
      </c>
      <c r="C39" s="590"/>
      <c r="D39" s="276" t="s">
        <v>162</v>
      </c>
      <c r="E39" s="276">
        <v>8002514</v>
      </c>
      <c r="F39" s="276">
        <v>280.29199999999997</v>
      </c>
      <c r="G39" s="276">
        <v>2023</v>
      </c>
      <c r="H39" s="299" t="s">
        <v>169</v>
      </c>
      <c r="I39" s="300">
        <f t="shared" si="13"/>
        <v>220</v>
      </c>
      <c r="J39" s="300">
        <v>200</v>
      </c>
      <c r="K39" s="277"/>
      <c r="L39" s="277"/>
      <c r="M39" s="300">
        <f t="shared" si="14"/>
        <v>220</v>
      </c>
      <c r="N39" s="300">
        <v>200</v>
      </c>
      <c r="O39" s="277"/>
      <c r="P39" s="277"/>
      <c r="Q39" s="300">
        <f t="shared" si="15"/>
        <v>220</v>
      </c>
      <c r="R39" s="300">
        <f t="shared" si="16"/>
        <v>200</v>
      </c>
      <c r="S39" s="300">
        <v>200</v>
      </c>
      <c r="T39" s="278"/>
      <c r="U39" s="278">
        <f t="shared" si="17"/>
        <v>200</v>
      </c>
      <c r="V39" s="278">
        <v>200</v>
      </c>
      <c r="W39" s="279"/>
      <c r="X39" s="278"/>
      <c r="Y39" s="276"/>
      <c r="Z39" s="278">
        <f t="shared" si="7"/>
        <v>0</v>
      </c>
      <c r="AA39" s="341">
        <f t="shared" si="3"/>
        <v>0</v>
      </c>
      <c r="AB39" s="341">
        <f t="shared" si="4"/>
        <v>0</v>
      </c>
      <c r="AC39" s="342"/>
      <c r="AD39" s="280"/>
    </row>
    <row r="40" spans="1:35" ht="19.5" customHeight="1">
      <c r="A40" s="339">
        <v>29</v>
      </c>
      <c r="B40" s="281" t="s">
        <v>170</v>
      </c>
      <c r="C40" s="590"/>
      <c r="D40" s="276" t="s">
        <v>162</v>
      </c>
      <c r="E40" s="276">
        <v>8000927</v>
      </c>
      <c r="F40" s="276">
        <v>280.33800000000002</v>
      </c>
      <c r="G40" s="276">
        <v>2023</v>
      </c>
      <c r="H40" s="299" t="s">
        <v>171</v>
      </c>
      <c r="I40" s="300">
        <f t="shared" si="13"/>
        <v>55</v>
      </c>
      <c r="J40" s="300">
        <v>50</v>
      </c>
      <c r="K40" s="277"/>
      <c r="L40" s="277"/>
      <c r="M40" s="300">
        <f t="shared" si="14"/>
        <v>55</v>
      </c>
      <c r="N40" s="300">
        <v>50</v>
      </c>
      <c r="O40" s="277"/>
      <c r="P40" s="277"/>
      <c r="Q40" s="300">
        <f t="shared" si="15"/>
        <v>55</v>
      </c>
      <c r="R40" s="300">
        <f t="shared" si="16"/>
        <v>50</v>
      </c>
      <c r="S40" s="300">
        <v>50</v>
      </c>
      <c r="T40" s="278"/>
      <c r="U40" s="278">
        <f t="shared" si="17"/>
        <v>50</v>
      </c>
      <c r="V40" s="278">
        <v>50</v>
      </c>
      <c r="W40" s="279"/>
      <c r="X40" s="278"/>
      <c r="Y40" s="276"/>
      <c r="Z40" s="278">
        <f>AA40+AB40</f>
        <v>0</v>
      </c>
      <c r="AA40" s="341">
        <f>S40-V40</f>
        <v>0</v>
      </c>
      <c r="AB40" s="341">
        <f t="shared" si="4"/>
        <v>0</v>
      </c>
      <c r="AC40" s="342"/>
      <c r="AD40" s="280"/>
    </row>
    <row r="41" spans="1:35" ht="19.5" customHeight="1">
      <c r="A41" s="339">
        <v>30</v>
      </c>
      <c r="B41" s="281" t="s">
        <v>172</v>
      </c>
      <c r="C41" s="590"/>
      <c r="D41" s="276" t="s">
        <v>162</v>
      </c>
      <c r="E41" s="276">
        <v>8000926</v>
      </c>
      <c r="F41" s="276">
        <v>280.33800000000002</v>
      </c>
      <c r="G41" s="276">
        <v>2023</v>
      </c>
      <c r="H41" s="299" t="s">
        <v>173</v>
      </c>
      <c r="I41" s="300">
        <f t="shared" si="13"/>
        <v>55</v>
      </c>
      <c r="J41" s="300">
        <v>50</v>
      </c>
      <c r="K41" s="277"/>
      <c r="L41" s="277"/>
      <c r="M41" s="300">
        <f t="shared" si="14"/>
        <v>55</v>
      </c>
      <c r="N41" s="300">
        <v>50</v>
      </c>
      <c r="O41" s="277"/>
      <c r="P41" s="277"/>
      <c r="Q41" s="300">
        <f t="shared" si="15"/>
        <v>55</v>
      </c>
      <c r="R41" s="300">
        <f t="shared" si="16"/>
        <v>50</v>
      </c>
      <c r="S41" s="300">
        <v>50</v>
      </c>
      <c r="T41" s="278"/>
      <c r="U41" s="278">
        <f t="shared" si="17"/>
        <v>50</v>
      </c>
      <c r="V41" s="278">
        <v>50</v>
      </c>
      <c r="W41" s="279"/>
      <c r="X41" s="278"/>
      <c r="Y41" s="276"/>
      <c r="Z41" s="278">
        <f t="shared" si="7"/>
        <v>0</v>
      </c>
      <c r="AA41" s="341">
        <f t="shared" si="3"/>
        <v>0</v>
      </c>
      <c r="AB41" s="341">
        <f t="shared" si="4"/>
        <v>0</v>
      </c>
      <c r="AC41" s="342"/>
      <c r="AD41" s="280"/>
    </row>
    <row r="42" spans="1:35" ht="19.5" customHeight="1">
      <c r="A42" s="339">
        <v>31</v>
      </c>
      <c r="B42" s="281" t="s">
        <v>174</v>
      </c>
      <c r="C42" s="590"/>
      <c r="D42" s="276" t="s">
        <v>162</v>
      </c>
      <c r="E42" s="276">
        <v>8000942</v>
      </c>
      <c r="F42" s="276">
        <v>280.33800000000002</v>
      </c>
      <c r="G42" s="276">
        <v>2023</v>
      </c>
      <c r="H42" s="299" t="s">
        <v>175</v>
      </c>
      <c r="I42" s="300">
        <f t="shared" si="13"/>
        <v>55</v>
      </c>
      <c r="J42" s="300">
        <v>50</v>
      </c>
      <c r="K42" s="277"/>
      <c r="L42" s="277"/>
      <c r="M42" s="300">
        <f t="shared" si="14"/>
        <v>55</v>
      </c>
      <c r="N42" s="300">
        <v>50</v>
      </c>
      <c r="O42" s="277"/>
      <c r="P42" s="277"/>
      <c r="Q42" s="300">
        <f t="shared" si="15"/>
        <v>55</v>
      </c>
      <c r="R42" s="300">
        <f t="shared" si="16"/>
        <v>50</v>
      </c>
      <c r="S42" s="300">
        <v>50</v>
      </c>
      <c r="T42" s="278"/>
      <c r="U42" s="278">
        <f t="shared" si="17"/>
        <v>50</v>
      </c>
      <c r="V42" s="278">
        <v>50</v>
      </c>
      <c r="W42" s="279"/>
      <c r="X42" s="278"/>
      <c r="Y42" s="276"/>
      <c r="Z42" s="278">
        <f t="shared" si="7"/>
        <v>0</v>
      </c>
      <c r="AA42" s="341">
        <f t="shared" si="3"/>
        <v>0</v>
      </c>
      <c r="AB42" s="341">
        <f t="shared" si="4"/>
        <v>0</v>
      </c>
      <c r="AC42" s="342"/>
      <c r="AD42" s="280"/>
    </row>
    <row r="43" spans="1:35" ht="19.5" customHeight="1">
      <c r="A43" s="339">
        <v>32</v>
      </c>
      <c r="B43" s="281" t="s">
        <v>176</v>
      </c>
      <c r="C43" s="590"/>
      <c r="D43" s="276" t="s">
        <v>162</v>
      </c>
      <c r="E43" s="276">
        <v>8000909</v>
      </c>
      <c r="F43" s="276">
        <v>280.33800000000002</v>
      </c>
      <c r="G43" s="276">
        <v>2023</v>
      </c>
      <c r="H43" s="299" t="s">
        <v>177</v>
      </c>
      <c r="I43" s="300">
        <f t="shared" si="13"/>
        <v>55</v>
      </c>
      <c r="J43" s="300">
        <v>50</v>
      </c>
      <c r="K43" s="277"/>
      <c r="L43" s="277"/>
      <c r="M43" s="300">
        <f t="shared" si="14"/>
        <v>55</v>
      </c>
      <c r="N43" s="300">
        <v>50</v>
      </c>
      <c r="O43" s="277"/>
      <c r="P43" s="277"/>
      <c r="Q43" s="300">
        <f t="shared" si="15"/>
        <v>55</v>
      </c>
      <c r="R43" s="300">
        <f t="shared" si="16"/>
        <v>50</v>
      </c>
      <c r="S43" s="300">
        <v>50</v>
      </c>
      <c r="T43" s="278"/>
      <c r="U43" s="278">
        <f t="shared" si="17"/>
        <v>50</v>
      </c>
      <c r="V43" s="278">
        <v>50</v>
      </c>
      <c r="W43" s="279"/>
      <c r="X43" s="278"/>
      <c r="Y43" s="276"/>
      <c r="Z43" s="278">
        <f t="shared" si="7"/>
        <v>0</v>
      </c>
      <c r="AA43" s="341">
        <f t="shared" si="3"/>
        <v>0</v>
      </c>
      <c r="AB43" s="341">
        <f t="shared" si="4"/>
        <v>0</v>
      </c>
      <c r="AC43" s="342"/>
      <c r="AD43" s="280"/>
    </row>
    <row r="44" spans="1:35" ht="19.5" customHeight="1">
      <c r="A44" s="339">
        <v>33</v>
      </c>
      <c r="B44" s="281" t="s">
        <v>178</v>
      </c>
      <c r="C44" s="590"/>
      <c r="D44" s="276" t="s">
        <v>162</v>
      </c>
      <c r="E44" s="276">
        <v>8000908</v>
      </c>
      <c r="F44" s="276">
        <v>280.33800000000002</v>
      </c>
      <c r="G44" s="276">
        <v>2023</v>
      </c>
      <c r="H44" s="299" t="s">
        <v>179</v>
      </c>
      <c r="I44" s="300">
        <f t="shared" si="13"/>
        <v>55</v>
      </c>
      <c r="J44" s="300">
        <v>50</v>
      </c>
      <c r="K44" s="283"/>
      <c r="L44" s="283"/>
      <c r="M44" s="300">
        <f t="shared" si="14"/>
        <v>55</v>
      </c>
      <c r="N44" s="300">
        <v>50</v>
      </c>
      <c r="O44" s="283"/>
      <c r="P44" s="283"/>
      <c r="Q44" s="300">
        <f t="shared" si="15"/>
        <v>55</v>
      </c>
      <c r="R44" s="300">
        <f t="shared" si="16"/>
        <v>50</v>
      </c>
      <c r="S44" s="300">
        <v>50</v>
      </c>
      <c r="T44" s="284"/>
      <c r="U44" s="278">
        <f t="shared" si="17"/>
        <v>50</v>
      </c>
      <c r="V44" s="278">
        <v>50</v>
      </c>
      <c r="W44" s="285"/>
      <c r="X44" s="284"/>
      <c r="Y44" s="286"/>
      <c r="Z44" s="278">
        <f t="shared" si="7"/>
        <v>0</v>
      </c>
      <c r="AA44" s="341">
        <f t="shared" si="3"/>
        <v>0</v>
      </c>
      <c r="AB44" s="341">
        <f t="shared" si="4"/>
        <v>0</v>
      </c>
      <c r="AC44" s="342"/>
      <c r="AD44" s="273"/>
    </row>
    <row r="45" spans="1:35" ht="19.5" customHeight="1">
      <c r="A45" s="339">
        <v>34</v>
      </c>
      <c r="B45" s="281" t="s">
        <v>180</v>
      </c>
      <c r="C45" s="590"/>
      <c r="D45" s="276" t="s">
        <v>162</v>
      </c>
      <c r="E45" s="276">
        <v>8000907</v>
      </c>
      <c r="F45" s="276">
        <v>280.33800000000002</v>
      </c>
      <c r="G45" s="276">
        <v>2023</v>
      </c>
      <c r="H45" s="299" t="s">
        <v>181</v>
      </c>
      <c r="I45" s="300">
        <f t="shared" si="13"/>
        <v>55</v>
      </c>
      <c r="J45" s="300">
        <v>50</v>
      </c>
      <c r="K45" s="277"/>
      <c r="L45" s="277"/>
      <c r="M45" s="300">
        <f t="shared" si="14"/>
        <v>55</v>
      </c>
      <c r="N45" s="300">
        <v>50</v>
      </c>
      <c r="O45" s="277"/>
      <c r="P45" s="277"/>
      <c r="Q45" s="300">
        <f t="shared" si="15"/>
        <v>55</v>
      </c>
      <c r="R45" s="300">
        <f t="shared" si="16"/>
        <v>50</v>
      </c>
      <c r="S45" s="300">
        <v>50</v>
      </c>
      <c r="T45" s="278"/>
      <c r="U45" s="278">
        <f t="shared" si="17"/>
        <v>50</v>
      </c>
      <c r="V45" s="278">
        <v>50</v>
      </c>
      <c r="W45" s="279"/>
      <c r="X45" s="278"/>
      <c r="Y45" s="276"/>
      <c r="Z45" s="278">
        <f t="shared" si="7"/>
        <v>0</v>
      </c>
      <c r="AA45" s="341">
        <f t="shared" si="3"/>
        <v>0</v>
      </c>
      <c r="AB45" s="341">
        <f t="shared" si="4"/>
        <v>0</v>
      </c>
      <c r="AC45" s="342"/>
      <c r="AD45" s="280"/>
    </row>
    <row r="46" spans="1:35" ht="19.5" customHeight="1">
      <c r="A46" s="339">
        <v>35</v>
      </c>
      <c r="B46" s="281" t="s">
        <v>182</v>
      </c>
      <c r="C46" s="590"/>
      <c r="D46" s="276" t="s">
        <v>162</v>
      </c>
      <c r="E46" s="276">
        <v>8000906</v>
      </c>
      <c r="F46" s="276">
        <v>280.33800000000002</v>
      </c>
      <c r="G46" s="276">
        <v>2023</v>
      </c>
      <c r="H46" s="299" t="s">
        <v>183</v>
      </c>
      <c r="I46" s="300">
        <f t="shared" si="13"/>
        <v>55</v>
      </c>
      <c r="J46" s="300">
        <v>50</v>
      </c>
      <c r="K46" s="277"/>
      <c r="L46" s="277"/>
      <c r="M46" s="300">
        <f t="shared" si="14"/>
        <v>55</v>
      </c>
      <c r="N46" s="300">
        <v>50</v>
      </c>
      <c r="O46" s="277"/>
      <c r="P46" s="277"/>
      <c r="Q46" s="300">
        <f t="shared" si="15"/>
        <v>55</v>
      </c>
      <c r="R46" s="300">
        <f t="shared" si="16"/>
        <v>50</v>
      </c>
      <c r="S46" s="300">
        <v>50</v>
      </c>
      <c r="T46" s="278"/>
      <c r="U46" s="278">
        <f t="shared" si="17"/>
        <v>50</v>
      </c>
      <c r="V46" s="278">
        <v>50</v>
      </c>
      <c r="W46" s="279"/>
      <c r="X46" s="278"/>
      <c r="Y46" s="276"/>
      <c r="Z46" s="278">
        <f t="shared" si="7"/>
        <v>0</v>
      </c>
      <c r="AA46" s="341">
        <f t="shared" si="3"/>
        <v>0</v>
      </c>
      <c r="AB46" s="341">
        <f t="shared" si="4"/>
        <v>0</v>
      </c>
      <c r="AC46" s="342"/>
      <c r="AD46" s="280"/>
    </row>
    <row r="47" spans="1:35" ht="19.5" customHeight="1">
      <c r="A47" s="339">
        <v>36</v>
      </c>
      <c r="B47" s="281" t="s">
        <v>184</v>
      </c>
      <c r="C47" s="590"/>
      <c r="D47" s="276" t="s">
        <v>162</v>
      </c>
      <c r="E47" s="276">
        <v>8000905</v>
      </c>
      <c r="F47" s="276">
        <v>280.33800000000002</v>
      </c>
      <c r="G47" s="276">
        <v>2023</v>
      </c>
      <c r="H47" s="299" t="s">
        <v>185</v>
      </c>
      <c r="I47" s="300">
        <f t="shared" si="13"/>
        <v>55</v>
      </c>
      <c r="J47" s="300">
        <v>50</v>
      </c>
      <c r="K47" s="283"/>
      <c r="L47" s="283"/>
      <c r="M47" s="300">
        <f t="shared" si="14"/>
        <v>55</v>
      </c>
      <c r="N47" s="300">
        <v>50</v>
      </c>
      <c r="O47" s="283"/>
      <c r="P47" s="283"/>
      <c r="Q47" s="300">
        <f t="shared" si="15"/>
        <v>55</v>
      </c>
      <c r="R47" s="300">
        <f t="shared" si="16"/>
        <v>50</v>
      </c>
      <c r="S47" s="300">
        <v>50</v>
      </c>
      <c r="T47" s="284"/>
      <c r="U47" s="278">
        <f t="shared" si="17"/>
        <v>50</v>
      </c>
      <c r="V47" s="278">
        <v>50</v>
      </c>
      <c r="W47" s="285"/>
      <c r="X47" s="284"/>
      <c r="Y47" s="286"/>
      <c r="Z47" s="278">
        <f t="shared" si="7"/>
        <v>0</v>
      </c>
      <c r="AA47" s="341">
        <f t="shared" si="3"/>
        <v>0</v>
      </c>
      <c r="AB47" s="341">
        <f t="shared" si="4"/>
        <v>0</v>
      </c>
      <c r="AC47" s="342"/>
      <c r="AD47" s="273"/>
    </row>
    <row r="48" spans="1:35" ht="38.25">
      <c r="A48" s="339">
        <v>37</v>
      </c>
      <c r="B48" s="281" t="s">
        <v>186</v>
      </c>
      <c r="C48" s="590"/>
      <c r="D48" s="276" t="s">
        <v>162</v>
      </c>
      <c r="E48" s="276">
        <v>8000904</v>
      </c>
      <c r="F48" s="276" t="s">
        <v>187</v>
      </c>
      <c r="G48" s="276">
        <v>2023</v>
      </c>
      <c r="H48" s="299" t="s">
        <v>188</v>
      </c>
      <c r="I48" s="300">
        <f t="shared" si="13"/>
        <v>660</v>
      </c>
      <c r="J48" s="300">
        <v>600</v>
      </c>
      <c r="K48" s="277"/>
      <c r="L48" s="277"/>
      <c r="M48" s="300">
        <f t="shared" si="14"/>
        <v>660</v>
      </c>
      <c r="N48" s="300">
        <v>600</v>
      </c>
      <c r="O48" s="277"/>
      <c r="P48" s="277"/>
      <c r="Q48" s="300">
        <f t="shared" si="15"/>
        <v>660</v>
      </c>
      <c r="R48" s="300">
        <f t="shared" si="16"/>
        <v>600</v>
      </c>
      <c r="S48" s="300">
        <v>600</v>
      </c>
      <c r="T48" s="278"/>
      <c r="U48" s="278">
        <f t="shared" si="17"/>
        <v>600</v>
      </c>
      <c r="V48" s="278">
        <v>600</v>
      </c>
      <c r="W48" s="279"/>
      <c r="X48" s="278"/>
      <c r="Y48" s="276"/>
      <c r="Z48" s="278">
        <f t="shared" si="7"/>
        <v>0</v>
      </c>
      <c r="AA48" s="341">
        <f t="shared" si="3"/>
        <v>0</v>
      </c>
      <c r="AB48" s="341">
        <f t="shared" si="4"/>
        <v>0</v>
      </c>
      <c r="AC48" s="342"/>
      <c r="AD48" s="280"/>
    </row>
    <row r="49" spans="1:40" ht="38.25">
      <c r="A49" s="339">
        <v>38</v>
      </c>
      <c r="B49" s="281" t="s">
        <v>189</v>
      </c>
      <c r="C49" s="590"/>
      <c r="D49" s="276" t="s">
        <v>162</v>
      </c>
      <c r="E49" s="276">
        <v>8000903</v>
      </c>
      <c r="F49" s="276" t="s">
        <v>190</v>
      </c>
      <c r="G49" s="276">
        <v>2023</v>
      </c>
      <c r="H49" s="299" t="s">
        <v>191</v>
      </c>
      <c r="I49" s="300">
        <f t="shared" si="13"/>
        <v>880</v>
      </c>
      <c r="J49" s="300">
        <v>800</v>
      </c>
      <c r="K49" s="277"/>
      <c r="L49" s="277"/>
      <c r="M49" s="300">
        <f t="shared" si="14"/>
        <v>880</v>
      </c>
      <c r="N49" s="300">
        <v>800</v>
      </c>
      <c r="O49" s="277"/>
      <c r="P49" s="277"/>
      <c r="Q49" s="300">
        <f t="shared" si="15"/>
        <v>880</v>
      </c>
      <c r="R49" s="300">
        <f t="shared" si="16"/>
        <v>800</v>
      </c>
      <c r="S49" s="300">
        <v>800</v>
      </c>
      <c r="T49" s="278"/>
      <c r="U49" s="278">
        <f t="shared" si="17"/>
        <v>800</v>
      </c>
      <c r="V49" s="278">
        <v>800</v>
      </c>
      <c r="W49" s="279"/>
      <c r="X49" s="278"/>
      <c r="Y49" s="276"/>
      <c r="Z49" s="278">
        <f t="shared" si="7"/>
        <v>0</v>
      </c>
      <c r="AA49" s="341">
        <f t="shared" si="3"/>
        <v>0</v>
      </c>
      <c r="AB49" s="341">
        <f t="shared" si="4"/>
        <v>0</v>
      </c>
      <c r="AC49" s="342"/>
      <c r="AD49" s="280"/>
    </row>
    <row r="50" spans="1:40" ht="38.25">
      <c r="A50" s="339">
        <v>39</v>
      </c>
      <c r="B50" s="281" t="s">
        <v>192</v>
      </c>
      <c r="C50" s="588"/>
      <c r="D50" s="276" t="s">
        <v>162</v>
      </c>
      <c r="E50" s="276">
        <v>8000912</v>
      </c>
      <c r="F50" s="276" t="s">
        <v>193</v>
      </c>
      <c r="G50" s="276">
        <v>2023</v>
      </c>
      <c r="H50" s="299" t="s">
        <v>194</v>
      </c>
      <c r="I50" s="300">
        <f t="shared" si="13"/>
        <v>1100</v>
      </c>
      <c r="J50" s="300">
        <v>1000</v>
      </c>
      <c r="K50" s="277"/>
      <c r="L50" s="277"/>
      <c r="M50" s="300">
        <f t="shared" si="14"/>
        <v>1100</v>
      </c>
      <c r="N50" s="300">
        <v>1000</v>
      </c>
      <c r="O50" s="277"/>
      <c r="P50" s="277"/>
      <c r="Q50" s="300">
        <f t="shared" si="15"/>
        <v>1100</v>
      </c>
      <c r="R50" s="300">
        <f t="shared" si="16"/>
        <v>1000</v>
      </c>
      <c r="S50" s="300">
        <v>1000</v>
      </c>
      <c r="T50" s="278"/>
      <c r="U50" s="278">
        <f t="shared" si="17"/>
        <v>0</v>
      </c>
      <c r="V50" s="278"/>
      <c r="W50" s="279"/>
      <c r="X50" s="278"/>
      <c r="Y50" s="276"/>
      <c r="Z50" s="278">
        <f t="shared" si="7"/>
        <v>1000</v>
      </c>
      <c r="AA50" s="341">
        <f t="shared" si="3"/>
        <v>1000</v>
      </c>
      <c r="AB50" s="341">
        <f t="shared" si="4"/>
        <v>0</v>
      </c>
      <c r="AC50" s="342"/>
      <c r="AD50" s="280"/>
    </row>
    <row r="51" spans="1:40" ht="21.75" customHeight="1">
      <c r="A51" s="286" t="s">
        <v>5</v>
      </c>
      <c r="B51" s="302" t="s">
        <v>198</v>
      </c>
      <c r="C51" s="286"/>
      <c r="D51" s="286"/>
      <c r="E51" s="286"/>
      <c r="F51" s="286"/>
      <c r="G51" s="286"/>
      <c r="H51" s="286"/>
      <c r="I51" s="455" t="e">
        <f>#REF!+#REF!</f>
        <v>#REF!</v>
      </c>
      <c r="J51" s="455" t="e">
        <f>#REF!+#REF!</f>
        <v>#REF!</v>
      </c>
      <c r="K51" s="455" t="e">
        <f>#REF!+#REF!</f>
        <v>#REF!</v>
      </c>
      <c r="L51" s="455" t="e">
        <f>#REF!+#REF!</f>
        <v>#REF!</v>
      </c>
      <c r="M51" s="455" t="e">
        <f>#REF!+#REF!</f>
        <v>#REF!</v>
      </c>
      <c r="N51" s="455" t="e">
        <f>#REF!+#REF!</f>
        <v>#REF!</v>
      </c>
      <c r="O51" s="455" t="e">
        <f>#REF!+#REF!</f>
        <v>#REF!</v>
      </c>
      <c r="P51" s="455" t="e">
        <f>#REF!+#REF!</f>
        <v>#REF!</v>
      </c>
      <c r="Q51" s="455" t="e">
        <f>#REF!+#REF!</f>
        <v>#REF!</v>
      </c>
      <c r="R51" s="456">
        <f>SUM(R53:R107)</f>
        <v>65139.5527</v>
      </c>
      <c r="S51" s="455">
        <f>SUM(S53:S107)</f>
        <v>42224.644</v>
      </c>
      <c r="T51" s="455">
        <f>SUM(T53:T107)</f>
        <v>22914.908700000004</v>
      </c>
      <c r="U51" s="455">
        <f>SUM(V51:W51)</f>
        <v>44660.426999999996</v>
      </c>
      <c r="V51" s="455">
        <f>SUM(V53:V107)</f>
        <v>22261.553</v>
      </c>
      <c r="W51" s="455">
        <f>SUM(W53:W107)</f>
        <v>22398.873999999996</v>
      </c>
      <c r="X51" s="346">
        <f t="shared" ref="X51:X52" si="18">U51/R51*100</f>
        <v>68.561150865870161</v>
      </c>
      <c r="Y51" s="455"/>
      <c r="Z51" s="455">
        <f>SUM(Z53:Z107)</f>
        <v>20479.125700000019</v>
      </c>
      <c r="AA51" s="336">
        <f t="shared" si="3"/>
        <v>19963.091</v>
      </c>
      <c r="AB51" s="336">
        <f t="shared" si="4"/>
        <v>516.03470000000743</v>
      </c>
      <c r="AC51" s="335"/>
      <c r="AD51" s="273"/>
      <c r="AH51" s="329">
        <f>U53+U54+U55+U56+U57+U58+U60+U61+U62+U64+U66+U67+U68+U69+U70+U71+U73+U74+U75+U76+U77+U80+U81+U79</f>
        <v>29285.030000000002</v>
      </c>
      <c r="AM51" s="329">
        <v>17109.27</v>
      </c>
      <c r="AN51" s="272">
        <f>U51+'B3 S ngiệp'!G8</f>
        <v>68343.173899999994</v>
      </c>
    </row>
    <row r="52" spans="1:40" s="353" customFormat="1" hidden="1">
      <c r="A52" s="347" t="s">
        <v>74</v>
      </c>
      <c r="B52" s="348" t="s">
        <v>397</v>
      </c>
      <c r="C52" s="349"/>
      <c r="D52" s="349"/>
      <c r="E52" s="168"/>
      <c r="F52" s="350"/>
      <c r="G52" s="350"/>
      <c r="H52" s="350"/>
      <c r="I52" s="346"/>
      <c r="J52" s="346"/>
      <c r="K52" s="346"/>
      <c r="L52" s="346"/>
      <c r="M52" s="346"/>
      <c r="N52" s="273"/>
      <c r="O52" s="273"/>
      <c r="P52" s="273"/>
      <c r="Q52" s="273"/>
      <c r="R52" s="351">
        <f>T52</f>
        <v>16606.532199999994</v>
      </c>
      <c r="S52" s="352"/>
      <c r="T52" s="346">
        <f>SUM(T53:T75)</f>
        <v>16606.532199999994</v>
      </c>
      <c r="U52" s="346"/>
      <c r="V52" s="346"/>
      <c r="W52" s="351"/>
      <c r="X52" s="295">
        <f t="shared" si="18"/>
        <v>0</v>
      </c>
      <c r="Y52" s="273"/>
      <c r="Z52" s="346"/>
      <c r="AA52" s="335">
        <f t="shared" si="3"/>
        <v>0</v>
      </c>
      <c r="AB52" s="335">
        <f t="shared" si="4"/>
        <v>16606.532199999994</v>
      </c>
      <c r="AC52" s="335"/>
      <c r="AD52" s="273"/>
    </row>
    <row r="53" spans="1:40" ht="38.25">
      <c r="A53" s="287" t="s">
        <v>36</v>
      </c>
      <c r="B53" s="354" t="s">
        <v>497</v>
      </c>
      <c r="C53" s="587" t="s">
        <v>67</v>
      </c>
      <c r="D53" s="488" t="s">
        <v>62</v>
      </c>
      <c r="E53" s="301" t="s">
        <v>498</v>
      </c>
      <c r="F53" s="280"/>
      <c r="G53" s="280"/>
      <c r="H53" s="280"/>
      <c r="I53" s="295"/>
      <c r="J53" s="295"/>
      <c r="K53" s="295"/>
      <c r="L53" s="295"/>
      <c r="M53" s="295"/>
      <c r="N53" s="280"/>
      <c r="O53" s="280"/>
      <c r="P53" s="280"/>
      <c r="Q53" s="280"/>
      <c r="R53" s="296">
        <f>T53</f>
        <v>1218.3000000000002</v>
      </c>
      <c r="S53" s="297"/>
      <c r="T53" s="295">
        <f>Sheet1!H51</f>
        <v>1218.3000000000002</v>
      </c>
      <c r="U53" s="295">
        <f>V53+W53</f>
        <v>1218.3</v>
      </c>
      <c r="V53" s="295"/>
      <c r="W53" s="296">
        <v>1218.3</v>
      </c>
      <c r="X53" s="295">
        <f>U53/R53*100</f>
        <v>99.999999999999972</v>
      </c>
      <c r="Y53" s="280"/>
      <c r="Z53" s="295">
        <f>AA53+AB53</f>
        <v>0</v>
      </c>
      <c r="AA53" s="341">
        <f t="shared" si="3"/>
        <v>0</v>
      </c>
      <c r="AB53" s="341">
        <f t="shared" si="4"/>
        <v>0</v>
      </c>
      <c r="AC53" s="341"/>
      <c r="AD53" s="292" t="s">
        <v>401</v>
      </c>
      <c r="AH53" s="345">
        <f>AH51+U82+U83+U84+U88+U90+U91+U92+U93+U94+U95+U96+U97+U100+U101+U104+U105+U106+U107</f>
        <v>38121.575000000012</v>
      </c>
      <c r="AI53" s="324">
        <f>W53</f>
        <v>1218.3</v>
      </c>
      <c r="AM53" s="345">
        <f>W51-AM51</f>
        <v>5289.6039999999957</v>
      </c>
      <c r="AN53" s="382">
        <f>'[1]PL,4-2023'!$R$32</f>
        <v>22398.874</v>
      </c>
    </row>
    <row r="54" spans="1:40" ht="45" customHeight="1">
      <c r="A54" s="287" t="s">
        <v>57</v>
      </c>
      <c r="B54" s="355" t="s">
        <v>499</v>
      </c>
      <c r="C54" s="590"/>
      <c r="D54" s="591" t="s">
        <v>65</v>
      </c>
      <c r="E54" s="301" t="s">
        <v>500</v>
      </c>
      <c r="F54" s="280"/>
      <c r="G54" s="280"/>
      <c r="H54" s="280"/>
      <c r="I54" s="295"/>
      <c r="J54" s="295"/>
      <c r="K54" s="295"/>
      <c r="L54" s="295"/>
      <c r="M54" s="295"/>
      <c r="N54" s="280"/>
      <c r="O54" s="280"/>
      <c r="P54" s="280"/>
      <c r="Q54" s="280"/>
      <c r="R54" s="296">
        <f>T54</f>
        <v>1977.0619999999999</v>
      </c>
      <c r="S54" s="297"/>
      <c r="T54" s="295">
        <f>Sheet1!H52</f>
        <v>1977.0619999999999</v>
      </c>
      <c r="U54" s="295">
        <f>V54+W54</f>
        <v>1977.0619999999999</v>
      </c>
      <c r="V54" s="295"/>
      <c r="W54" s="296">
        <v>1977.0619999999999</v>
      </c>
      <c r="X54" s="295">
        <f>U54/R54*100</f>
        <v>100</v>
      </c>
      <c r="Y54" s="280"/>
      <c r="Z54" s="295">
        <f>AA54+AB54</f>
        <v>0</v>
      </c>
      <c r="AA54" s="341">
        <f t="shared" si="3"/>
        <v>0</v>
      </c>
      <c r="AB54" s="341">
        <f t="shared" si="4"/>
        <v>0</v>
      </c>
      <c r="AC54" s="341"/>
      <c r="AD54" s="292" t="s">
        <v>401</v>
      </c>
      <c r="AM54" s="345">
        <f>U10-AM53</f>
        <v>134355.32994</v>
      </c>
    </row>
    <row r="55" spans="1:40" ht="21" customHeight="1">
      <c r="A55" s="287" t="s">
        <v>58</v>
      </c>
      <c r="B55" s="288" t="s">
        <v>205</v>
      </c>
      <c r="C55" s="590"/>
      <c r="D55" s="592"/>
      <c r="E55" s="356">
        <v>8002504</v>
      </c>
      <c r="F55" s="290" t="s">
        <v>200</v>
      </c>
      <c r="G55" s="290">
        <v>2023</v>
      </c>
      <c r="H55" s="299" t="s">
        <v>206</v>
      </c>
      <c r="I55" s="289">
        <v>3157</v>
      </c>
      <c r="J55" s="289">
        <v>2870</v>
      </c>
      <c r="K55" s="283"/>
      <c r="L55" s="283"/>
      <c r="M55" s="289">
        <v>3157</v>
      </c>
      <c r="N55" s="289">
        <v>2870</v>
      </c>
      <c r="O55" s="283"/>
      <c r="P55" s="283"/>
      <c r="Q55" s="289">
        <v>3157</v>
      </c>
      <c r="R55" s="300">
        <f>S55+T55</f>
        <v>3030.07</v>
      </c>
      <c r="S55" s="289">
        <f>2870+160.07</f>
        <v>3030.07</v>
      </c>
      <c r="T55" s="284"/>
      <c r="U55" s="278">
        <f>V55+W55</f>
        <v>1592.606</v>
      </c>
      <c r="V55" s="278">
        <v>1592.606</v>
      </c>
      <c r="W55" s="285"/>
      <c r="X55" s="16">
        <f t="shared" ref="X55" si="19">U55/R55*100</f>
        <v>24.621213371308251</v>
      </c>
      <c r="Y55" s="286"/>
      <c r="Z55" s="278">
        <f>AA55+AB55</f>
        <v>1437.4640000000002</v>
      </c>
      <c r="AA55" s="341">
        <f t="shared" si="3"/>
        <v>1437.4640000000002</v>
      </c>
      <c r="AB55" s="341">
        <f t="shared" si="4"/>
        <v>0</v>
      </c>
      <c r="AC55" s="341"/>
      <c r="AD55" s="292" t="s">
        <v>202</v>
      </c>
    </row>
    <row r="56" spans="1:40" ht="38.25">
      <c r="A56" s="287" t="s">
        <v>59</v>
      </c>
      <c r="B56" s="355" t="s">
        <v>740</v>
      </c>
      <c r="C56" s="590"/>
      <c r="D56" s="593"/>
      <c r="E56" s="301" t="s">
        <v>502</v>
      </c>
      <c r="F56" s="280"/>
      <c r="G56" s="280"/>
      <c r="H56" s="280"/>
      <c r="I56" s="295"/>
      <c r="J56" s="295"/>
      <c r="K56" s="295"/>
      <c r="L56" s="295"/>
      <c r="M56" s="295"/>
      <c r="N56" s="280"/>
      <c r="O56" s="280"/>
      <c r="P56" s="280"/>
      <c r="Q56" s="280"/>
      <c r="R56" s="296">
        <f>T56</f>
        <v>1165.2350000000001</v>
      </c>
      <c r="S56" s="297"/>
      <c r="T56" s="295">
        <f>Sheet1!H53</f>
        <v>1165.2350000000001</v>
      </c>
      <c r="U56" s="295">
        <f>V56+W56</f>
        <v>1016.869</v>
      </c>
      <c r="V56" s="295"/>
      <c r="W56" s="296">
        <v>1016.869</v>
      </c>
      <c r="X56" s="295">
        <f>U56/R56*100</f>
        <v>87.267289430887331</v>
      </c>
      <c r="Y56" s="280"/>
      <c r="Z56" s="295">
        <f>AA56+AB56</f>
        <v>148.3660000000001</v>
      </c>
      <c r="AA56" s="341">
        <f t="shared" si="3"/>
        <v>0</v>
      </c>
      <c r="AB56" s="341">
        <f t="shared" si="4"/>
        <v>148.3660000000001</v>
      </c>
      <c r="AC56" s="341"/>
      <c r="AD56" s="292" t="s">
        <v>401</v>
      </c>
    </row>
    <row r="57" spans="1:40" ht="38.25">
      <c r="A57" s="287" t="s">
        <v>60</v>
      </c>
      <c r="B57" s="355" t="s">
        <v>53</v>
      </c>
      <c r="C57" s="590"/>
      <c r="D57" s="591" t="s">
        <v>66</v>
      </c>
      <c r="E57" s="301" t="s">
        <v>503</v>
      </c>
      <c r="F57" s="280"/>
      <c r="G57" s="290" t="s">
        <v>88</v>
      </c>
      <c r="H57" s="280"/>
      <c r="I57" s="295"/>
      <c r="J57" s="295"/>
      <c r="K57" s="295"/>
      <c r="L57" s="295"/>
      <c r="M57" s="295"/>
      <c r="N57" s="280"/>
      <c r="O57" s="280"/>
      <c r="P57" s="280"/>
      <c r="Q57" s="280"/>
      <c r="R57" s="296">
        <f>S57+T57</f>
        <v>2660.835</v>
      </c>
      <c r="S57" s="289">
        <v>500</v>
      </c>
      <c r="T57" s="295">
        <f>Sheet1!H54</f>
        <v>2160.835</v>
      </c>
      <c r="U57" s="295">
        <f>V57+W57</f>
        <v>2235.1730000000002</v>
      </c>
      <c r="V57" s="295">
        <v>74.337999999999994</v>
      </c>
      <c r="W57" s="296">
        <v>2160.835</v>
      </c>
      <c r="X57" s="295">
        <f>U57/R57*100</f>
        <v>84.002690884628322</v>
      </c>
      <c r="Y57" s="280"/>
      <c r="Z57" s="295">
        <f>AA57+AB57</f>
        <v>425.66200000000003</v>
      </c>
      <c r="AA57" s="341">
        <f t="shared" si="3"/>
        <v>425.66200000000003</v>
      </c>
      <c r="AB57" s="341">
        <f t="shared" si="4"/>
        <v>0</v>
      </c>
      <c r="AC57" s="341"/>
      <c r="AD57" s="292" t="s">
        <v>401</v>
      </c>
      <c r="AN57" s="329">
        <f>R57+R61+R62</f>
        <v>8305.6880000000001</v>
      </c>
    </row>
    <row r="58" spans="1:40" ht="38.25">
      <c r="A58" s="287" t="s">
        <v>107</v>
      </c>
      <c r="B58" s="355" t="s">
        <v>504</v>
      </c>
      <c r="C58" s="590"/>
      <c r="D58" s="592"/>
      <c r="E58" s="301" t="s">
        <v>505</v>
      </c>
      <c r="F58" s="280"/>
      <c r="G58" s="280"/>
      <c r="H58" s="280"/>
      <c r="I58" s="295"/>
      <c r="J58" s="295"/>
      <c r="K58" s="295"/>
      <c r="L58" s="295"/>
      <c r="M58" s="295"/>
      <c r="N58" s="280"/>
      <c r="O58" s="280"/>
      <c r="P58" s="280"/>
      <c r="Q58" s="280"/>
      <c r="R58" s="296">
        <f>T58</f>
        <v>55.705999999999904</v>
      </c>
      <c r="S58" s="297"/>
      <c r="T58" s="295">
        <f>Sheet1!H55</f>
        <v>55.705999999999904</v>
      </c>
      <c r="U58" s="295">
        <f t="shared" ref="U58:U107" si="20">V58+W58</f>
        <v>55.706000000000003</v>
      </c>
      <c r="V58" s="295"/>
      <c r="W58" s="296">
        <v>55.706000000000003</v>
      </c>
      <c r="X58" s="295">
        <f>U58/R58*100</f>
        <v>100.00000000000017</v>
      </c>
      <c r="Y58" s="280"/>
      <c r="Z58" s="295">
        <f t="shared" ref="Z58" si="21">AA58+AB58</f>
        <v>-9.9475983006414026E-14</v>
      </c>
      <c r="AA58" s="341">
        <f t="shared" si="3"/>
        <v>0</v>
      </c>
      <c r="AB58" s="341">
        <f t="shared" si="4"/>
        <v>-9.9475983006414026E-14</v>
      </c>
      <c r="AC58" s="341"/>
      <c r="AD58" s="292" t="s">
        <v>401</v>
      </c>
    </row>
    <row r="59" spans="1:40" ht="25.5" customHeight="1">
      <c r="A59" s="287" t="s">
        <v>108</v>
      </c>
      <c r="B59" s="288" t="s">
        <v>746</v>
      </c>
      <c r="C59" s="590"/>
      <c r="D59" s="592"/>
      <c r="E59" s="276">
        <v>7999838</v>
      </c>
      <c r="F59" s="276">
        <v>280.29199999999997</v>
      </c>
      <c r="G59" s="276">
        <v>2023</v>
      </c>
      <c r="H59" s="299" t="s">
        <v>214</v>
      </c>
      <c r="I59" s="289">
        <v>660</v>
      </c>
      <c r="J59" s="289">
        <v>550</v>
      </c>
      <c r="K59" s="277"/>
      <c r="L59" s="277"/>
      <c r="M59" s="289">
        <v>660</v>
      </c>
      <c r="N59" s="289">
        <v>550</v>
      </c>
      <c r="O59" s="277"/>
      <c r="P59" s="277"/>
      <c r="Q59" s="289">
        <v>660</v>
      </c>
      <c r="R59" s="300">
        <f>S59+T59</f>
        <v>2000</v>
      </c>
      <c r="S59" s="289">
        <f>550+1450</f>
        <v>2000</v>
      </c>
      <c r="T59" s="278"/>
      <c r="U59" s="278">
        <f t="shared" ref="U59:U64" si="22">V59+W59</f>
        <v>1960.3820000000001</v>
      </c>
      <c r="V59" s="278">
        <v>1960.3820000000001</v>
      </c>
      <c r="W59" s="279"/>
      <c r="X59" s="16">
        <f t="shared" ref="X59" si="23">U59/R59*100</f>
        <v>98.019100000000009</v>
      </c>
      <c r="Y59" s="276"/>
      <c r="Z59" s="278">
        <f>AA59+AB59</f>
        <v>39.617999999999938</v>
      </c>
      <c r="AA59" s="378">
        <f t="shared" si="3"/>
        <v>39.617999999999938</v>
      </c>
      <c r="AB59" s="341">
        <f t="shared" si="4"/>
        <v>0</v>
      </c>
      <c r="AC59" s="341"/>
      <c r="AD59" s="280" t="s">
        <v>202</v>
      </c>
    </row>
    <row r="60" spans="1:40" ht="21" customHeight="1">
      <c r="A60" s="287" t="s">
        <v>109</v>
      </c>
      <c r="B60" s="487" t="s">
        <v>207</v>
      </c>
      <c r="C60" s="590"/>
      <c r="D60" s="593"/>
      <c r="E60" s="356">
        <v>8002506</v>
      </c>
      <c r="F60" s="290" t="s">
        <v>187</v>
      </c>
      <c r="G60" s="290">
        <v>2023</v>
      </c>
      <c r="H60" s="299" t="s">
        <v>208</v>
      </c>
      <c r="I60" s="289">
        <v>5670</v>
      </c>
      <c r="J60" s="289">
        <v>5153</v>
      </c>
      <c r="K60" s="277"/>
      <c r="L60" s="277"/>
      <c r="M60" s="289">
        <v>5670</v>
      </c>
      <c r="N60" s="289">
        <v>5153</v>
      </c>
      <c r="O60" s="277"/>
      <c r="P60" s="277"/>
      <c r="Q60" s="289">
        <f>R60+(R60*10%)</f>
        <v>821.7</v>
      </c>
      <c r="R60" s="300">
        <f>S60+T60</f>
        <v>747</v>
      </c>
      <c r="S60" s="289">
        <f>5153-4406</f>
        <v>747</v>
      </c>
      <c r="T60" s="278"/>
      <c r="U60" s="278">
        <f t="shared" si="22"/>
        <v>609.75</v>
      </c>
      <c r="V60" s="278">
        <v>609.75</v>
      </c>
      <c r="W60" s="279"/>
      <c r="X60" s="16">
        <f t="shared" ref="X60" si="24">U60/R60*100</f>
        <v>81.626506024096386</v>
      </c>
      <c r="Y60" s="276"/>
      <c r="Z60" s="278">
        <f>AA60+AB60</f>
        <v>137.25</v>
      </c>
      <c r="AA60" s="341">
        <f t="shared" si="3"/>
        <v>137.25</v>
      </c>
      <c r="AB60" s="341">
        <f t="shared" si="4"/>
        <v>0</v>
      </c>
      <c r="AC60" s="341"/>
      <c r="AD60" s="280" t="s">
        <v>202</v>
      </c>
    </row>
    <row r="61" spans="1:40" ht="25.5">
      <c r="A61" s="287" t="s">
        <v>110</v>
      </c>
      <c r="B61" s="355" t="s">
        <v>55</v>
      </c>
      <c r="C61" s="590"/>
      <c r="D61" s="339" t="s">
        <v>42</v>
      </c>
      <c r="E61" s="301" t="s">
        <v>506</v>
      </c>
      <c r="F61" s="280"/>
      <c r="G61" s="290" t="s">
        <v>88</v>
      </c>
      <c r="H61" s="280"/>
      <c r="I61" s="295"/>
      <c r="J61" s="295"/>
      <c r="K61" s="295"/>
      <c r="L61" s="295"/>
      <c r="M61" s="295"/>
      <c r="N61" s="280"/>
      <c r="O61" s="280"/>
      <c r="P61" s="280"/>
      <c r="Q61" s="280"/>
      <c r="R61" s="296">
        <f>S61+T61</f>
        <v>5008.41</v>
      </c>
      <c r="S61" s="289">
        <v>859</v>
      </c>
      <c r="T61" s="295">
        <f>Sheet1!H56</f>
        <v>4149.41</v>
      </c>
      <c r="U61" s="295">
        <f t="shared" si="22"/>
        <v>4149.41</v>
      </c>
      <c r="V61" s="295"/>
      <c r="W61" s="482">
        <v>4149.41</v>
      </c>
      <c r="X61" s="295">
        <f>U61/R61*100</f>
        <v>82.848848237264917</v>
      </c>
      <c r="Y61" s="280"/>
      <c r="Z61" s="295">
        <f>AA61+AB61</f>
        <v>859</v>
      </c>
      <c r="AA61" s="341">
        <f t="shared" si="3"/>
        <v>859</v>
      </c>
      <c r="AB61" s="341">
        <f t="shared" si="4"/>
        <v>0</v>
      </c>
      <c r="AC61" s="341"/>
      <c r="AD61" s="292" t="s">
        <v>199</v>
      </c>
    </row>
    <row r="62" spans="1:40" ht="25.5">
      <c r="A62" s="287" t="s">
        <v>111</v>
      </c>
      <c r="B62" s="355" t="s">
        <v>56</v>
      </c>
      <c r="C62" s="590"/>
      <c r="D62" s="591" t="s">
        <v>45</v>
      </c>
      <c r="E62" s="301" t="s">
        <v>507</v>
      </c>
      <c r="F62" s="280"/>
      <c r="G62" s="290" t="s">
        <v>88</v>
      </c>
      <c r="H62" s="280"/>
      <c r="I62" s="295"/>
      <c r="J62" s="295"/>
      <c r="K62" s="295"/>
      <c r="L62" s="295"/>
      <c r="M62" s="295"/>
      <c r="N62" s="280"/>
      <c r="O62" s="280"/>
      <c r="P62" s="280"/>
      <c r="Q62" s="280"/>
      <c r="R62" s="296">
        <f>S62+T62</f>
        <v>636.44299999999998</v>
      </c>
      <c r="S62" s="297">
        <v>200</v>
      </c>
      <c r="T62" s="295">
        <f>Sheet1!H57</f>
        <v>436.44299999999998</v>
      </c>
      <c r="U62" s="295">
        <f t="shared" si="22"/>
        <v>445.28699999999998</v>
      </c>
      <c r="V62" s="295">
        <v>8.8469999999999995</v>
      </c>
      <c r="W62" s="296">
        <v>436.44</v>
      </c>
      <c r="X62" s="295">
        <f t="shared" ref="X62:X68" si="25">U62/R62*100</f>
        <v>69.964945800330895</v>
      </c>
      <c r="Y62" s="280"/>
      <c r="Z62" s="295">
        <f>AA62+AB62</f>
        <v>191.15599999999998</v>
      </c>
      <c r="AA62" s="341">
        <f t="shared" si="3"/>
        <v>191.15299999999999</v>
      </c>
      <c r="AB62" s="341">
        <f t="shared" si="4"/>
        <v>2.9999999999859028E-3</v>
      </c>
      <c r="AC62" s="341"/>
      <c r="AD62" s="292" t="s">
        <v>199</v>
      </c>
    </row>
    <row r="63" spans="1:40" ht="43.9" customHeight="1">
      <c r="A63" s="287" t="s">
        <v>112</v>
      </c>
      <c r="B63" s="355" t="s">
        <v>508</v>
      </c>
      <c r="C63" s="590"/>
      <c r="D63" s="592"/>
      <c r="E63" s="301" t="s">
        <v>509</v>
      </c>
      <c r="F63" s="280"/>
      <c r="G63" s="280"/>
      <c r="H63" s="280"/>
      <c r="I63" s="295"/>
      <c r="J63" s="295"/>
      <c r="K63" s="295"/>
      <c r="L63" s="295"/>
      <c r="M63" s="295"/>
      <c r="N63" s="280"/>
      <c r="O63" s="280"/>
      <c r="P63" s="280"/>
      <c r="Q63" s="280"/>
      <c r="R63" s="296">
        <f>T63</f>
        <v>42.227999999999817</v>
      </c>
      <c r="S63" s="297"/>
      <c r="T63" s="295">
        <f>Sheet1!H58-3.597</f>
        <v>42.227999999999817</v>
      </c>
      <c r="U63" s="295">
        <f t="shared" si="22"/>
        <v>42.228000000000002</v>
      </c>
      <c r="V63" s="295"/>
      <c r="W63" s="296">
        <v>42.228000000000002</v>
      </c>
      <c r="X63" s="295">
        <f t="shared" si="25"/>
        <v>100.00000000000044</v>
      </c>
      <c r="Y63" s="280"/>
      <c r="Z63" s="295">
        <f t="shared" ref="Z63" si="26">AA63+AB63</f>
        <v>-1.8474111129762605E-13</v>
      </c>
      <c r="AA63" s="341">
        <f t="shared" si="3"/>
        <v>0</v>
      </c>
      <c r="AB63" s="341">
        <f t="shared" si="4"/>
        <v>-1.8474111129762605E-13</v>
      </c>
      <c r="AC63" s="341"/>
      <c r="AD63" s="292" t="s">
        <v>401</v>
      </c>
    </row>
    <row r="64" spans="1:40" ht="26.25" customHeight="1">
      <c r="A64" s="287" t="s">
        <v>113</v>
      </c>
      <c r="B64" s="282" t="s">
        <v>233</v>
      </c>
      <c r="C64" s="590"/>
      <c r="D64" s="593"/>
      <c r="E64" s="356">
        <v>8002499</v>
      </c>
      <c r="F64" s="298" t="s">
        <v>200</v>
      </c>
      <c r="G64" s="290">
        <v>2023</v>
      </c>
      <c r="H64" s="357" t="s">
        <v>234</v>
      </c>
      <c r="I64" s="291">
        <v>2695</v>
      </c>
      <c r="J64" s="291">
        <v>2405</v>
      </c>
      <c r="K64" s="277"/>
      <c r="L64" s="277"/>
      <c r="M64" s="291">
        <v>2695</v>
      </c>
      <c r="N64" s="291">
        <v>2405</v>
      </c>
      <c r="O64" s="277"/>
      <c r="P64" s="277"/>
      <c r="Q64" s="291">
        <v>2695</v>
      </c>
      <c r="R64" s="300">
        <f t="shared" ref="R64" si="27">S64+T64</f>
        <v>2690</v>
      </c>
      <c r="S64" s="291">
        <f>2405+285</f>
        <v>2690</v>
      </c>
      <c r="T64" s="278"/>
      <c r="U64" s="278">
        <f t="shared" si="22"/>
        <v>849.73699999999997</v>
      </c>
      <c r="V64" s="278">
        <v>849.73699999999997</v>
      </c>
      <c r="W64" s="279"/>
      <c r="X64" s="16">
        <f t="shared" si="25"/>
        <v>31.588736059479555</v>
      </c>
      <c r="Y64" s="276"/>
      <c r="Z64" s="278">
        <f>AA64+AB64</f>
        <v>1840.2629999999999</v>
      </c>
      <c r="AA64" s="341">
        <f t="shared" si="3"/>
        <v>1840.2629999999999</v>
      </c>
      <c r="AB64" s="341">
        <f t="shared" si="4"/>
        <v>0</v>
      </c>
      <c r="AC64" s="341"/>
      <c r="AD64" s="280" t="s">
        <v>202</v>
      </c>
    </row>
    <row r="65" spans="1:40" ht="38.25" customHeight="1">
      <c r="A65" s="287" t="s">
        <v>114</v>
      </c>
      <c r="B65" s="486" t="s">
        <v>750</v>
      </c>
      <c r="C65" s="590"/>
      <c r="D65" s="594" t="s">
        <v>44</v>
      </c>
      <c r="E65" s="356">
        <v>8006210</v>
      </c>
      <c r="F65" s="356" t="s">
        <v>219</v>
      </c>
      <c r="G65" s="290" t="s">
        <v>222</v>
      </c>
      <c r="H65" s="299" t="s">
        <v>223</v>
      </c>
      <c r="I65" s="289">
        <v>2300</v>
      </c>
      <c r="J65" s="289">
        <v>1150</v>
      </c>
      <c r="K65" s="277"/>
      <c r="L65" s="277"/>
      <c r="M65" s="289">
        <v>2300</v>
      </c>
      <c r="N65" s="289">
        <v>1150</v>
      </c>
      <c r="O65" s="277"/>
      <c r="P65" s="277"/>
      <c r="Q65" s="289">
        <v>2300</v>
      </c>
      <c r="R65" s="300">
        <f>S65+T65</f>
        <v>2100</v>
      </c>
      <c r="S65" s="289">
        <f>1150+950</f>
        <v>2100</v>
      </c>
      <c r="T65" s="278"/>
      <c r="U65" s="278">
        <f>V65+W65</f>
        <v>1378.357</v>
      </c>
      <c r="V65" s="278">
        <v>1378.357</v>
      </c>
      <c r="W65" s="279"/>
      <c r="X65" s="16">
        <f t="shared" si="25"/>
        <v>65.636047619047616</v>
      </c>
      <c r="Y65" s="276"/>
      <c r="Z65" s="278">
        <f>AA65+AB65</f>
        <v>721.64300000000003</v>
      </c>
      <c r="AA65" s="341">
        <f t="shared" si="3"/>
        <v>721.64300000000003</v>
      </c>
      <c r="AB65" s="341">
        <f t="shared" si="4"/>
        <v>0</v>
      </c>
      <c r="AC65" s="341"/>
      <c r="AD65" s="280" t="s">
        <v>202</v>
      </c>
    </row>
    <row r="66" spans="1:40" ht="38.25">
      <c r="A66" s="287" t="s">
        <v>116</v>
      </c>
      <c r="B66" s="485" t="s">
        <v>510</v>
      </c>
      <c r="C66" s="590"/>
      <c r="D66" s="595"/>
      <c r="E66" s="301" t="s">
        <v>511</v>
      </c>
      <c r="F66" s="280"/>
      <c r="G66" s="280"/>
      <c r="H66" s="280"/>
      <c r="I66" s="295"/>
      <c r="J66" s="295"/>
      <c r="K66" s="295"/>
      <c r="L66" s="295"/>
      <c r="M66" s="295"/>
      <c r="N66" s="280"/>
      <c r="O66" s="280"/>
      <c r="P66" s="280"/>
      <c r="Q66" s="280"/>
      <c r="R66" s="296">
        <f>T66+S66</f>
        <v>392.58800000000002</v>
      </c>
      <c r="S66" s="297">
        <v>11.406000000000001</v>
      </c>
      <c r="T66" s="295">
        <f>Sheet1!H59</f>
        <v>381.18200000000002</v>
      </c>
      <c r="U66" s="295">
        <f t="shared" si="20"/>
        <v>392.58800000000002</v>
      </c>
      <c r="V66" s="295">
        <f>S66</f>
        <v>11.406000000000001</v>
      </c>
      <c r="W66" s="296">
        <f>T66</f>
        <v>381.18200000000002</v>
      </c>
      <c r="X66" s="295">
        <f t="shared" si="25"/>
        <v>100</v>
      </c>
      <c r="Y66" s="280"/>
      <c r="Z66" s="295">
        <f t="shared" ref="Z66" si="28">AA66+AB66</f>
        <v>0</v>
      </c>
      <c r="AA66" s="341">
        <f t="shared" si="3"/>
        <v>0</v>
      </c>
      <c r="AB66" s="341">
        <f t="shared" si="4"/>
        <v>0</v>
      </c>
      <c r="AC66" s="341"/>
      <c r="AD66" s="292" t="s">
        <v>401</v>
      </c>
    </row>
    <row r="67" spans="1:40" ht="21" customHeight="1">
      <c r="A67" s="287" t="s">
        <v>117</v>
      </c>
      <c r="B67" s="288" t="s">
        <v>203</v>
      </c>
      <c r="C67" s="590"/>
      <c r="D67" s="591" t="s">
        <v>513</v>
      </c>
      <c r="E67" s="290">
        <v>8002502</v>
      </c>
      <c r="F67" s="290" t="s">
        <v>193</v>
      </c>
      <c r="G67" s="290">
        <v>2023</v>
      </c>
      <c r="H67" s="299" t="s">
        <v>204</v>
      </c>
      <c r="I67" s="289">
        <v>2640</v>
      </c>
      <c r="J67" s="289">
        <v>2400</v>
      </c>
      <c r="K67" s="277"/>
      <c r="L67" s="277"/>
      <c r="M67" s="289">
        <v>2640</v>
      </c>
      <c r="N67" s="289">
        <v>2400</v>
      </c>
      <c r="O67" s="277"/>
      <c r="P67" s="277"/>
      <c r="Q67" s="289">
        <v>2640</v>
      </c>
      <c r="R67" s="300">
        <f>S67+T67</f>
        <v>2400</v>
      </c>
      <c r="S67" s="289">
        <v>2400</v>
      </c>
      <c r="T67" s="278"/>
      <c r="U67" s="278">
        <f>V67+W67</f>
        <v>1796.42</v>
      </c>
      <c r="V67" s="278">
        <v>1796.42</v>
      </c>
      <c r="W67" s="279"/>
      <c r="X67" s="16">
        <f t="shared" si="25"/>
        <v>74.850833333333327</v>
      </c>
      <c r="Y67" s="276"/>
      <c r="Z67" s="278">
        <f>AA67+AB67</f>
        <v>603.57999999999993</v>
      </c>
      <c r="AA67" s="341">
        <f t="shared" si="3"/>
        <v>603.57999999999993</v>
      </c>
      <c r="AB67" s="341">
        <f t="shared" si="4"/>
        <v>0</v>
      </c>
      <c r="AC67" s="341"/>
      <c r="AD67" s="280" t="s">
        <v>202</v>
      </c>
    </row>
    <row r="68" spans="1:40" ht="38.25">
      <c r="A68" s="287" t="s">
        <v>118</v>
      </c>
      <c r="B68" s="355" t="s">
        <v>512</v>
      </c>
      <c r="C68" s="590"/>
      <c r="D68" s="593"/>
      <c r="E68" s="301" t="s">
        <v>514</v>
      </c>
      <c r="F68" s="280"/>
      <c r="G68" s="280"/>
      <c r="H68" s="280"/>
      <c r="I68" s="295"/>
      <c r="J68" s="295"/>
      <c r="K68" s="295"/>
      <c r="L68" s="295"/>
      <c r="M68" s="295"/>
      <c r="N68" s="280"/>
      <c r="O68" s="280"/>
      <c r="P68" s="280"/>
      <c r="Q68" s="280"/>
      <c r="R68" s="296">
        <f>T68+S68</f>
        <v>826.56700000000012</v>
      </c>
      <c r="S68" s="297">
        <v>82.265000000000001</v>
      </c>
      <c r="T68" s="295">
        <f>Sheet1!H60</f>
        <v>744.30200000000013</v>
      </c>
      <c r="U68" s="295">
        <f t="shared" si="20"/>
        <v>826.56499999999994</v>
      </c>
      <c r="V68" s="295">
        <v>82.265000000000001</v>
      </c>
      <c r="W68" s="296">
        <v>744.3</v>
      </c>
      <c r="X68" s="16">
        <f t="shared" si="25"/>
        <v>99.99975803534376</v>
      </c>
      <c r="Y68" s="280"/>
      <c r="Z68" s="295">
        <f t="shared" ref="Z68" si="29">AA68+AB68</f>
        <v>2.00000000018008E-3</v>
      </c>
      <c r="AA68" s="341">
        <f t="shared" si="3"/>
        <v>0</v>
      </c>
      <c r="AB68" s="341">
        <f t="shared" si="4"/>
        <v>2.00000000018008E-3</v>
      </c>
      <c r="AC68" s="341"/>
      <c r="AD68" s="292" t="s">
        <v>401</v>
      </c>
    </row>
    <row r="69" spans="1:40" ht="38.25">
      <c r="A69" s="287" t="s">
        <v>119</v>
      </c>
      <c r="B69" s="288" t="s">
        <v>748</v>
      </c>
      <c r="C69" s="590"/>
      <c r="D69" s="591" t="s">
        <v>728</v>
      </c>
      <c r="E69" s="276">
        <v>7999837</v>
      </c>
      <c r="F69" s="276">
        <v>280.29199999999997</v>
      </c>
      <c r="G69" s="276">
        <v>2023</v>
      </c>
      <c r="H69" s="299" t="s">
        <v>215</v>
      </c>
      <c r="I69" s="289">
        <v>1086</v>
      </c>
      <c r="J69" s="289">
        <v>905</v>
      </c>
      <c r="K69" s="277"/>
      <c r="L69" s="277"/>
      <c r="M69" s="289">
        <v>1086</v>
      </c>
      <c r="N69" s="289">
        <v>905</v>
      </c>
      <c r="O69" s="277"/>
      <c r="P69" s="277"/>
      <c r="Q69" s="289">
        <v>1086</v>
      </c>
      <c r="R69" s="300">
        <f>S69+T69</f>
        <v>2500</v>
      </c>
      <c r="S69" s="289">
        <f>905+1595</f>
        <v>2500</v>
      </c>
      <c r="T69" s="278"/>
      <c r="U69" s="278">
        <f>V69+W69</f>
        <v>1388.6410000000001</v>
      </c>
      <c r="V69" s="278">
        <v>1388.6410000000001</v>
      </c>
      <c r="W69" s="279"/>
      <c r="X69" s="16">
        <f t="shared" ref="X69" si="30">U69/R69*100</f>
        <v>55.545640000000006</v>
      </c>
      <c r="Y69" s="276"/>
      <c r="Z69" s="278">
        <f>AA69+AB69</f>
        <v>1111.3589999999999</v>
      </c>
      <c r="AA69" s="341">
        <f t="shared" si="3"/>
        <v>1111.3589999999999</v>
      </c>
      <c r="AB69" s="341">
        <f t="shared" si="4"/>
        <v>0</v>
      </c>
      <c r="AC69" s="341"/>
      <c r="AD69" s="280" t="s">
        <v>202</v>
      </c>
    </row>
    <row r="70" spans="1:40" ht="38.25">
      <c r="A70" s="287" t="s">
        <v>121</v>
      </c>
      <c r="B70" s="355" t="s">
        <v>515</v>
      </c>
      <c r="C70" s="590"/>
      <c r="D70" s="593"/>
      <c r="E70" s="301" t="s">
        <v>516</v>
      </c>
      <c r="F70" s="280"/>
      <c r="G70" s="280"/>
      <c r="H70" s="280"/>
      <c r="I70" s="295"/>
      <c r="J70" s="295"/>
      <c r="K70" s="295"/>
      <c r="L70" s="295"/>
      <c r="M70" s="295"/>
      <c r="N70" s="280"/>
      <c r="O70" s="280"/>
      <c r="P70" s="280"/>
      <c r="Q70" s="280"/>
      <c r="R70" s="296">
        <f>T70</f>
        <v>548.40599999999995</v>
      </c>
      <c r="S70" s="297"/>
      <c r="T70" s="295">
        <f>551.453-3.047</f>
        <v>548.40599999999995</v>
      </c>
      <c r="U70" s="295">
        <f t="shared" si="20"/>
        <v>548.399</v>
      </c>
      <c r="V70" s="295"/>
      <c r="W70" s="295">
        <v>548.399</v>
      </c>
      <c r="X70" s="16">
        <f t="shared" ref="X70:X75" si="31">U70/R70*100</f>
        <v>99.998723573410956</v>
      </c>
      <c r="Y70" s="280"/>
      <c r="Z70" s="295">
        <f t="shared" ref="Z70:Z72" si="32">AA70+AB70</f>
        <v>6.9999999999481588E-3</v>
      </c>
      <c r="AA70" s="341">
        <f t="shared" si="3"/>
        <v>0</v>
      </c>
      <c r="AB70" s="341">
        <f t="shared" si="4"/>
        <v>6.9999999999481588E-3</v>
      </c>
      <c r="AC70" s="341"/>
      <c r="AD70" s="292" t="s">
        <v>401</v>
      </c>
    </row>
    <row r="71" spans="1:40" ht="38.25">
      <c r="A71" s="287" t="s">
        <v>122</v>
      </c>
      <c r="B71" s="355" t="s">
        <v>517</v>
      </c>
      <c r="C71" s="590"/>
      <c r="D71" s="594" t="s">
        <v>63</v>
      </c>
      <c r="E71" s="301" t="s">
        <v>518</v>
      </c>
      <c r="F71" s="280"/>
      <c r="G71" s="280"/>
      <c r="H71" s="280"/>
      <c r="I71" s="295"/>
      <c r="J71" s="295"/>
      <c r="K71" s="295"/>
      <c r="L71" s="295"/>
      <c r="M71" s="295"/>
      <c r="N71" s="280"/>
      <c r="O71" s="280"/>
      <c r="P71" s="280"/>
      <c r="Q71" s="280"/>
      <c r="R71" s="296">
        <f>T71</f>
        <v>32.412199999999757</v>
      </c>
      <c r="S71" s="297"/>
      <c r="T71" s="295">
        <f>Sheet1!H62</f>
        <v>32.412199999999757</v>
      </c>
      <c r="U71" s="295">
        <f t="shared" si="20"/>
        <v>32.253999999999998</v>
      </c>
      <c r="V71" s="295"/>
      <c r="W71" s="296">
        <v>32.253999999999998</v>
      </c>
      <c r="X71" s="16">
        <f t="shared" si="31"/>
        <v>99.511912181216459</v>
      </c>
      <c r="Y71" s="280"/>
      <c r="Z71" s="295">
        <f t="shared" si="32"/>
        <v>0.1581999999997592</v>
      </c>
      <c r="AA71" s="341">
        <f t="shared" si="3"/>
        <v>0</v>
      </c>
      <c r="AB71" s="341">
        <f t="shared" si="4"/>
        <v>0.1581999999997592</v>
      </c>
      <c r="AC71" s="341"/>
      <c r="AD71" s="292" t="s">
        <v>401</v>
      </c>
    </row>
    <row r="72" spans="1:40" ht="25.5">
      <c r="A72" s="287" t="s">
        <v>528</v>
      </c>
      <c r="B72" s="470" t="s">
        <v>115</v>
      </c>
      <c r="C72" s="590"/>
      <c r="D72" s="612"/>
      <c r="E72" s="301" t="s">
        <v>519</v>
      </c>
      <c r="F72" s="280"/>
      <c r="G72" s="290" t="s">
        <v>88</v>
      </c>
      <c r="H72" s="280"/>
      <c r="I72" s="295"/>
      <c r="J72" s="295"/>
      <c r="K72" s="295"/>
      <c r="L72" s="295"/>
      <c r="M72" s="295"/>
      <c r="N72" s="280"/>
      <c r="O72" s="280"/>
      <c r="P72" s="280"/>
      <c r="Q72" s="280"/>
      <c r="R72" s="296">
        <f>S72+T72</f>
        <v>3644.5789999999997</v>
      </c>
      <c r="S72" s="289">
        <f>4962-2500</f>
        <v>2462</v>
      </c>
      <c r="T72" s="295">
        <f>Sheet1!H63</f>
        <v>1182.579</v>
      </c>
      <c r="U72" s="295">
        <f t="shared" si="20"/>
        <v>2279.5950000000003</v>
      </c>
      <c r="V72" s="295">
        <v>1097.0160000000001</v>
      </c>
      <c r="W72" s="296">
        <v>1182.579</v>
      </c>
      <c r="X72" s="16">
        <f t="shared" si="31"/>
        <v>62.547553503436212</v>
      </c>
      <c r="Y72" s="280"/>
      <c r="Z72" s="295">
        <f t="shared" si="32"/>
        <v>1364.9839999999999</v>
      </c>
      <c r="AA72" s="341">
        <f t="shared" si="3"/>
        <v>1364.9839999999999</v>
      </c>
      <c r="AB72" s="341">
        <f t="shared" si="4"/>
        <v>0</v>
      </c>
      <c r="AC72" s="341"/>
      <c r="AD72" s="292" t="s">
        <v>199</v>
      </c>
      <c r="AN72" s="324">
        <v>9371</v>
      </c>
    </row>
    <row r="73" spans="1:40" ht="43.15" customHeight="1">
      <c r="A73" s="287" t="s">
        <v>532</v>
      </c>
      <c r="B73" s="354" t="s">
        <v>54</v>
      </c>
      <c r="C73" s="590"/>
      <c r="D73" s="612"/>
      <c r="E73" s="301" t="s">
        <v>520</v>
      </c>
      <c r="F73" s="280"/>
      <c r="G73" s="290" t="s">
        <v>88</v>
      </c>
      <c r="H73" s="280"/>
      <c r="I73" s="295"/>
      <c r="J73" s="295"/>
      <c r="K73" s="295"/>
      <c r="L73" s="295"/>
      <c r="M73" s="295"/>
      <c r="N73" s="280"/>
      <c r="O73" s="280"/>
      <c r="P73" s="280"/>
      <c r="Q73" s="280"/>
      <c r="R73" s="296">
        <f>S73+T73</f>
        <v>2796.79</v>
      </c>
      <c r="S73" s="289">
        <f>1750+57</f>
        <v>1807</v>
      </c>
      <c r="T73" s="295">
        <f>Sheet1!H64</f>
        <v>989.79</v>
      </c>
      <c r="U73" s="295">
        <f>V73+W73</f>
        <v>2358.6759999999999</v>
      </c>
      <c r="V73" s="295">
        <f>1386.686-0.54</f>
        <v>1386.146</v>
      </c>
      <c r="W73" s="296">
        <f>972.53</f>
        <v>972.53</v>
      </c>
      <c r="X73" s="16">
        <f t="shared" si="31"/>
        <v>84.335112754264713</v>
      </c>
      <c r="Y73" s="280"/>
      <c r="Z73" s="295">
        <f>AA73+AB73</f>
        <v>438.11400000000003</v>
      </c>
      <c r="AA73" s="341">
        <f>S73-V73</f>
        <v>420.85400000000004</v>
      </c>
      <c r="AB73" s="341">
        <f>T73-W73</f>
        <v>17.259999999999991</v>
      </c>
      <c r="AC73" s="341"/>
      <c r="AD73" s="292" t="s">
        <v>199</v>
      </c>
      <c r="AN73" s="345">
        <f>S57+S61+S62+S72+S73+S89</f>
        <v>6928</v>
      </c>
    </row>
    <row r="74" spans="1:40" ht="43.15" customHeight="1">
      <c r="A74" s="287" t="s">
        <v>535</v>
      </c>
      <c r="B74" s="355" t="s">
        <v>521</v>
      </c>
      <c r="C74" s="590"/>
      <c r="D74" s="612"/>
      <c r="E74" s="301" t="s">
        <v>522</v>
      </c>
      <c r="F74" s="280"/>
      <c r="G74" s="280"/>
      <c r="H74" s="280"/>
      <c r="I74" s="295"/>
      <c r="J74" s="295"/>
      <c r="K74" s="295"/>
      <c r="L74" s="295"/>
      <c r="M74" s="295"/>
      <c r="N74" s="280"/>
      <c r="O74" s="280"/>
      <c r="P74" s="280"/>
      <c r="Q74" s="280"/>
      <c r="R74" s="296">
        <f>T74+S74</f>
        <v>406.12200000000001</v>
      </c>
      <c r="S74" s="297">
        <f>3.55</f>
        <v>3.55</v>
      </c>
      <c r="T74" s="295">
        <f>Sheet1!H65</f>
        <v>402.572</v>
      </c>
      <c r="U74" s="295">
        <f t="shared" si="20"/>
        <v>406.12200000000001</v>
      </c>
      <c r="V74" s="295"/>
      <c r="W74" s="296">
        <v>406.12200000000001</v>
      </c>
      <c r="X74" s="16">
        <f t="shared" si="31"/>
        <v>100</v>
      </c>
      <c r="Y74" s="280"/>
      <c r="Z74" s="295">
        <f t="shared" ref="Z74:Z87" si="33">AA74+AB74</f>
        <v>-1.1546319456101628E-14</v>
      </c>
      <c r="AA74" s="341">
        <f t="shared" si="3"/>
        <v>3.55</v>
      </c>
      <c r="AB74" s="341">
        <f t="shared" si="4"/>
        <v>-3.5500000000000114</v>
      </c>
      <c r="AC74" s="341"/>
      <c r="AD74" s="292" t="s">
        <v>401</v>
      </c>
      <c r="AN74" s="345"/>
    </row>
    <row r="75" spans="1:40" ht="43.15" customHeight="1">
      <c r="A75" s="287" t="s">
        <v>539</v>
      </c>
      <c r="B75" s="355" t="s">
        <v>523</v>
      </c>
      <c r="C75" s="590"/>
      <c r="D75" s="612"/>
      <c r="E75" s="294" t="s">
        <v>524</v>
      </c>
      <c r="F75" s="280"/>
      <c r="G75" s="280"/>
      <c r="H75" s="280"/>
      <c r="I75" s="295"/>
      <c r="J75" s="295"/>
      <c r="K75" s="295"/>
      <c r="L75" s="295"/>
      <c r="M75" s="295"/>
      <c r="N75" s="280"/>
      <c r="O75" s="280"/>
      <c r="P75" s="280"/>
      <c r="Q75" s="280"/>
      <c r="R75" s="296">
        <f>T75</f>
        <v>1120.0699999999997</v>
      </c>
      <c r="S75" s="297"/>
      <c r="T75" s="295">
        <f>Sheet1!H66</f>
        <v>1120.0699999999997</v>
      </c>
      <c r="U75" s="295">
        <f t="shared" si="20"/>
        <v>856.85500000000002</v>
      </c>
      <c r="V75" s="295"/>
      <c r="W75" s="296">
        <v>856.85500000000002</v>
      </c>
      <c r="X75" s="16">
        <f t="shared" si="31"/>
        <v>76.500129456194728</v>
      </c>
      <c r="Y75" s="280"/>
      <c r="Z75" s="295">
        <f t="shared" si="33"/>
        <v>263.21499999999969</v>
      </c>
      <c r="AA75" s="341">
        <f t="shared" ref="AA75:AA149" si="34">S75-V75</f>
        <v>0</v>
      </c>
      <c r="AB75" s="341">
        <f t="shared" ref="AB75:AB149" si="35">T75-W75</f>
        <v>263.21499999999969</v>
      </c>
      <c r="AC75" s="341"/>
      <c r="AD75" s="292" t="s">
        <v>401</v>
      </c>
      <c r="AN75" s="345"/>
    </row>
    <row r="76" spans="1:40" ht="21" customHeight="1">
      <c r="A76" s="287" t="s">
        <v>542</v>
      </c>
      <c r="B76" s="484" t="s">
        <v>835</v>
      </c>
      <c r="C76" s="590"/>
      <c r="D76" s="612"/>
      <c r="E76" s="356">
        <v>8003898</v>
      </c>
      <c r="F76" s="290" t="s">
        <v>209</v>
      </c>
      <c r="G76" s="290">
        <v>2023</v>
      </c>
      <c r="H76" s="299" t="s">
        <v>210</v>
      </c>
      <c r="I76" s="289">
        <v>1210</v>
      </c>
      <c r="J76" s="289">
        <v>1100</v>
      </c>
      <c r="K76" s="277"/>
      <c r="L76" s="277"/>
      <c r="M76" s="289">
        <v>1210</v>
      </c>
      <c r="N76" s="289">
        <v>1100</v>
      </c>
      <c r="O76" s="277"/>
      <c r="P76" s="277"/>
      <c r="Q76" s="289">
        <v>1210</v>
      </c>
      <c r="R76" s="300">
        <f>S76+T76</f>
        <v>1100</v>
      </c>
      <c r="S76" s="289">
        <v>1100</v>
      </c>
      <c r="T76" s="278"/>
      <c r="U76" s="278">
        <f t="shared" ref="U76:U81" si="36">V76+W76</f>
        <v>402.04</v>
      </c>
      <c r="V76" s="278">
        <v>402.04</v>
      </c>
      <c r="W76" s="279"/>
      <c r="X76" s="16">
        <f t="shared" ref="X76:X77" si="37">U76/R76*100</f>
        <v>36.549090909090907</v>
      </c>
      <c r="Y76" s="276"/>
      <c r="Z76" s="278">
        <f t="shared" si="33"/>
        <v>697.96</v>
      </c>
      <c r="AA76" s="341">
        <f t="shared" si="34"/>
        <v>697.96</v>
      </c>
      <c r="AB76" s="341">
        <f t="shared" si="35"/>
        <v>0</v>
      </c>
      <c r="AC76" s="341"/>
      <c r="AD76" s="280" t="s">
        <v>202</v>
      </c>
    </row>
    <row r="77" spans="1:40" ht="38.25">
      <c r="A77" s="287" t="s">
        <v>545</v>
      </c>
      <c r="B77" s="358" t="s">
        <v>211</v>
      </c>
      <c r="C77" s="590"/>
      <c r="D77" s="612"/>
      <c r="E77" s="290">
        <v>8002815</v>
      </c>
      <c r="F77" s="290" t="s">
        <v>212</v>
      </c>
      <c r="G77" s="290">
        <v>2023</v>
      </c>
      <c r="H77" s="299" t="s">
        <v>213</v>
      </c>
      <c r="I77" s="289">
        <v>1874</v>
      </c>
      <c r="J77" s="289">
        <v>1704</v>
      </c>
      <c r="K77" s="277"/>
      <c r="L77" s="277"/>
      <c r="M77" s="289">
        <v>1874</v>
      </c>
      <c r="N77" s="289">
        <v>1704</v>
      </c>
      <c r="O77" s="277"/>
      <c r="P77" s="277"/>
      <c r="Q77" s="289">
        <v>1874</v>
      </c>
      <c r="R77" s="300">
        <f>S77+T77</f>
        <v>1704</v>
      </c>
      <c r="S77" s="289">
        <v>1704</v>
      </c>
      <c r="T77" s="278"/>
      <c r="U77" s="278">
        <f t="shared" si="36"/>
        <v>1025.133</v>
      </c>
      <c r="V77" s="278">
        <v>1025.133</v>
      </c>
      <c r="W77" s="279"/>
      <c r="X77" s="16">
        <f t="shared" si="37"/>
        <v>60.160387323943667</v>
      </c>
      <c r="Y77" s="276"/>
      <c r="Z77" s="278">
        <f t="shared" si="33"/>
        <v>678.86699999999996</v>
      </c>
      <c r="AA77" s="341">
        <f t="shared" si="34"/>
        <v>678.86699999999996</v>
      </c>
      <c r="AB77" s="341">
        <f t="shared" si="35"/>
        <v>0</v>
      </c>
      <c r="AC77" s="341"/>
      <c r="AD77" s="280" t="s">
        <v>202</v>
      </c>
      <c r="AN77" s="324">
        <v>53.585999999999999</v>
      </c>
    </row>
    <row r="78" spans="1:40" ht="38.25">
      <c r="A78" s="287" t="s">
        <v>786</v>
      </c>
      <c r="B78" s="288" t="s">
        <v>827</v>
      </c>
      <c r="C78" s="590"/>
      <c r="D78" s="595"/>
      <c r="E78" s="356">
        <v>8007124</v>
      </c>
      <c r="F78" s="276">
        <v>280.29199999999997</v>
      </c>
      <c r="G78" s="290">
        <v>2023</v>
      </c>
      <c r="H78" s="299" t="s">
        <v>225</v>
      </c>
      <c r="I78" s="289">
        <v>1380</v>
      </c>
      <c r="J78" s="289">
        <v>1150</v>
      </c>
      <c r="K78" s="283"/>
      <c r="L78" s="283"/>
      <c r="M78" s="289">
        <v>1380</v>
      </c>
      <c r="N78" s="289">
        <v>1150</v>
      </c>
      <c r="O78" s="283"/>
      <c r="P78" s="283"/>
      <c r="Q78" s="289">
        <f>R78+(R78*10%)</f>
        <v>4831.8798000000006</v>
      </c>
      <c r="R78" s="300">
        <f>S78+T78</f>
        <v>4392.6180000000004</v>
      </c>
      <c r="S78" s="289">
        <f>550+2221+1621.618</f>
        <v>4392.6180000000004</v>
      </c>
      <c r="T78" s="284"/>
      <c r="U78" s="278">
        <f t="shared" si="36"/>
        <v>0</v>
      </c>
      <c r="V78" s="284"/>
      <c r="W78" s="285"/>
      <c r="X78" s="16">
        <f t="shared" ref="X78:X103" si="38">U78/R78*100</f>
        <v>0</v>
      </c>
      <c r="Y78" s="286"/>
      <c r="Z78" s="278">
        <f t="shared" si="33"/>
        <v>4392.6180000000004</v>
      </c>
      <c r="AA78" s="341">
        <f t="shared" si="34"/>
        <v>4392.6180000000004</v>
      </c>
      <c r="AB78" s="341">
        <f t="shared" si="35"/>
        <v>0</v>
      </c>
      <c r="AC78" s="341"/>
      <c r="AD78" s="280" t="s">
        <v>202</v>
      </c>
    </row>
    <row r="79" spans="1:40" ht="39" customHeight="1">
      <c r="A79" s="287" t="s">
        <v>787</v>
      </c>
      <c r="B79" s="282" t="s">
        <v>747</v>
      </c>
      <c r="C79" s="590"/>
      <c r="D79" s="298" t="s">
        <v>130</v>
      </c>
      <c r="E79" s="356">
        <v>8003900</v>
      </c>
      <c r="F79" s="356" t="s">
        <v>219</v>
      </c>
      <c r="G79" s="290">
        <v>2023</v>
      </c>
      <c r="H79" s="299" t="s">
        <v>220</v>
      </c>
      <c r="I79" s="289">
        <v>2300</v>
      </c>
      <c r="J79" s="289">
        <v>1150</v>
      </c>
      <c r="K79" s="277"/>
      <c r="L79" s="277"/>
      <c r="M79" s="289">
        <v>2300</v>
      </c>
      <c r="N79" s="289">
        <v>1150</v>
      </c>
      <c r="O79" s="277"/>
      <c r="P79" s="277"/>
      <c r="Q79" s="289">
        <v>2300</v>
      </c>
      <c r="R79" s="300">
        <f>S79+T79</f>
        <v>3000</v>
      </c>
      <c r="S79" s="289">
        <f>1150+1850</f>
        <v>3000</v>
      </c>
      <c r="T79" s="278"/>
      <c r="U79" s="278">
        <f>V79+W79</f>
        <v>1883.501</v>
      </c>
      <c r="V79" s="278">
        <v>1883.501</v>
      </c>
      <c r="W79" s="279"/>
      <c r="X79" s="16">
        <f t="shared" si="38"/>
        <v>62.783366666666666</v>
      </c>
      <c r="Y79" s="276"/>
      <c r="Z79" s="278">
        <f t="shared" si="33"/>
        <v>1116.499</v>
      </c>
      <c r="AA79" s="341">
        <f t="shared" si="34"/>
        <v>1116.499</v>
      </c>
      <c r="AB79" s="341">
        <f t="shared" si="35"/>
        <v>0</v>
      </c>
      <c r="AC79" s="341"/>
      <c r="AD79" s="280" t="s">
        <v>202</v>
      </c>
    </row>
    <row r="80" spans="1:40" ht="38.25">
      <c r="A80" s="287" t="s">
        <v>788</v>
      </c>
      <c r="B80" s="288" t="s">
        <v>749</v>
      </c>
      <c r="C80" s="590"/>
      <c r="D80" s="594" t="s">
        <v>131</v>
      </c>
      <c r="E80" s="356">
        <v>8000946</v>
      </c>
      <c r="F80" s="276" t="s">
        <v>187</v>
      </c>
      <c r="G80" s="290">
        <v>2023</v>
      </c>
      <c r="H80" s="299" t="s">
        <v>221</v>
      </c>
      <c r="I80" s="289">
        <v>1080</v>
      </c>
      <c r="J80" s="289">
        <v>900</v>
      </c>
      <c r="K80" s="277"/>
      <c r="L80" s="277"/>
      <c r="M80" s="289">
        <v>1080</v>
      </c>
      <c r="N80" s="289">
        <v>900</v>
      </c>
      <c r="O80" s="277"/>
      <c r="P80" s="277"/>
      <c r="Q80" s="289">
        <v>1080</v>
      </c>
      <c r="R80" s="300">
        <f>S80+T80</f>
        <v>2498.7919999999999</v>
      </c>
      <c r="S80" s="289">
        <f>900+500+1098.792</f>
        <v>2498.7919999999999</v>
      </c>
      <c r="T80" s="278"/>
      <c r="U80" s="278">
        <f t="shared" si="36"/>
        <v>1000.0359999999999</v>
      </c>
      <c r="V80" s="278">
        <v>1000.0359999999999</v>
      </c>
      <c r="W80" s="279"/>
      <c r="X80" s="16">
        <f t="shared" si="38"/>
        <v>40.020778039948901</v>
      </c>
      <c r="Y80" s="276"/>
      <c r="Z80" s="278">
        <f t="shared" si="33"/>
        <v>1498.7559999999999</v>
      </c>
      <c r="AA80" s="341">
        <f t="shared" si="34"/>
        <v>1498.7559999999999</v>
      </c>
      <c r="AB80" s="341">
        <f t="shared" si="35"/>
        <v>0</v>
      </c>
      <c r="AC80" s="341"/>
      <c r="AD80" s="280" t="s">
        <v>202</v>
      </c>
    </row>
    <row r="81" spans="1:30" ht="26.25" customHeight="1">
      <c r="A81" s="287" t="s">
        <v>548</v>
      </c>
      <c r="B81" s="487" t="s">
        <v>231</v>
      </c>
      <c r="C81" s="588"/>
      <c r="D81" s="595"/>
      <c r="E81" s="356">
        <v>8002500</v>
      </c>
      <c r="F81" s="298" t="s">
        <v>200</v>
      </c>
      <c r="G81" s="307">
        <v>2023</v>
      </c>
      <c r="H81" s="357" t="s">
        <v>232</v>
      </c>
      <c r="I81" s="291">
        <v>4620</v>
      </c>
      <c r="J81" s="291">
        <v>4200</v>
      </c>
      <c r="K81" s="283"/>
      <c r="L81" s="283"/>
      <c r="M81" s="291">
        <v>4620</v>
      </c>
      <c r="N81" s="291">
        <v>4200</v>
      </c>
      <c r="O81" s="283"/>
      <c r="P81" s="283"/>
      <c r="Q81" s="291">
        <v>4620</v>
      </c>
      <c r="R81" s="300">
        <f t="shared" ref="R81" si="39">S81+T81</f>
        <v>3386.9430000000002</v>
      </c>
      <c r="S81" s="291">
        <f>4200-813.057</f>
        <v>3386.9430000000002</v>
      </c>
      <c r="T81" s="284"/>
      <c r="U81" s="278">
        <f t="shared" si="36"/>
        <v>2217.9</v>
      </c>
      <c r="V81" s="278">
        <v>2217.9</v>
      </c>
      <c r="W81" s="285"/>
      <c r="X81" s="16">
        <f t="shared" si="38"/>
        <v>65.483830108744073</v>
      </c>
      <c r="Y81" s="286"/>
      <c r="Z81" s="278">
        <f t="shared" si="33"/>
        <v>1169.0430000000001</v>
      </c>
      <c r="AA81" s="341">
        <f t="shared" si="34"/>
        <v>1169.0430000000001</v>
      </c>
      <c r="AB81" s="341">
        <f t="shared" si="35"/>
        <v>0</v>
      </c>
      <c r="AC81" s="341"/>
      <c r="AD81" s="273" t="s">
        <v>202</v>
      </c>
    </row>
    <row r="82" spans="1:30" ht="38.25">
      <c r="A82" s="287" t="s">
        <v>551</v>
      </c>
      <c r="B82" s="293" t="s">
        <v>526</v>
      </c>
      <c r="C82" s="478" t="s">
        <v>654</v>
      </c>
      <c r="D82" s="587" t="s">
        <v>120</v>
      </c>
      <c r="E82" s="340" t="s">
        <v>527</v>
      </c>
      <c r="F82" s="280"/>
      <c r="G82" s="280"/>
      <c r="H82" s="280"/>
      <c r="I82" s="295"/>
      <c r="J82" s="295"/>
      <c r="K82" s="295"/>
      <c r="L82" s="295"/>
      <c r="M82" s="295"/>
      <c r="N82" s="280"/>
      <c r="O82" s="280"/>
      <c r="P82" s="280"/>
      <c r="Q82" s="280"/>
      <c r="R82" s="296">
        <f t="shared" ref="R82:R107" si="40">T82</f>
        <v>4.0120000000000005</v>
      </c>
      <c r="S82" s="297"/>
      <c r="T82" s="295">
        <f>Sheet1!H67</f>
        <v>4.0120000000000005</v>
      </c>
      <c r="U82" s="295">
        <f t="shared" si="20"/>
        <v>4.01</v>
      </c>
      <c r="V82" s="295"/>
      <c r="W82" s="296">
        <v>4.01</v>
      </c>
      <c r="X82" s="16">
        <f t="shared" si="38"/>
        <v>99.950149551345945</v>
      </c>
      <c r="Y82" s="280"/>
      <c r="Z82" s="295">
        <f t="shared" si="33"/>
        <v>2.0000000000006679E-3</v>
      </c>
      <c r="AA82" s="341">
        <f t="shared" si="34"/>
        <v>0</v>
      </c>
      <c r="AB82" s="341">
        <f t="shared" si="35"/>
        <v>2.0000000000006679E-3</v>
      </c>
      <c r="AC82" s="341"/>
      <c r="AD82" s="292" t="s">
        <v>401</v>
      </c>
    </row>
    <row r="83" spans="1:30" ht="38.25">
      <c r="A83" s="287" t="s">
        <v>554</v>
      </c>
      <c r="B83" s="293" t="s">
        <v>529</v>
      </c>
      <c r="C83" s="609" t="s">
        <v>530</v>
      </c>
      <c r="D83" s="590"/>
      <c r="E83" s="340" t="s">
        <v>531</v>
      </c>
      <c r="F83" s="280"/>
      <c r="G83" s="280"/>
      <c r="H83" s="280"/>
      <c r="I83" s="295"/>
      <c r="J83" s="295"/>
      <c r="K83" s="295"/>
      <c r="L83" s="295"/>
      <c r="M83" s="295"/>
      <c r="N83" s="280"/>
      <c r="O83" s="280"/>
      <c r="P83" s="280"/>
      <c r="Q83" s="280"/>
      <c r="R83" s="296">
        <f t="shared" si="40"/>
        <v>38.817999999999984</v>
      </c>
      <c r="S83" s="297"/>
      <c r="T83" s="295">
        <f>Sheet1!H68</f>
        <v>38.817999999999984</v>
      </c>
      <c r="U83" s="295">
        <f t="shared" si="20"/>
        <v>35.46</v>
      </c>
      <c r="V83" s="295"/>
      <c r="W83" s="296">
        <v>35.46</v>
      </c>
      <c r="X83" s="16">
        <f t="shared" si="38"/>
        <v>91.349374001751798</v>
      </c>
      <c r="Y83" s="280"/>
      <c r="Z83" s="295">
        <f t="shared" si="33"/>
        <v>3.3579999999999828</v>
      </c>
      <c r="AA83" s="341">
        <f t="shared" si="34"/>
        <v>0</v>
      </c>
      <c r="AB83" s="341">
        <f t="shared" si="35"/>
        <v>3.3579999999999828</v>
      </c>
      <c r="AC83" s="341"/>
      <c r="AD83" s="292" t="s">
        <v>401</v>
      </c>
    </row>
    <row r="84" spans="1:30" ht="38.25">
      <c r="A84" s="287" t="s">
        <v>557</v>
      </c>
      <c r="B84" s="293" t="s">
        <v>533</v>
      </c>
      <c r="C84" s="609"/>
      <c r="D84" s="588"/>
      <c r="E84" s="340" t="s">
        <v>534</v>
      </c>
      <c r="F84" s="280"/>
      <c r="G84" s="280"/>
      <c r="H84" s="280"/>
      <c r="I84" s="295"/>
      <c r="J84" s="295"/>
      <c r="K84" s="295"/>
      <c r="L84" s="295"/>
      <c r="M84" s="295"/>
      <c r="N84" s="280"/>
      <c r="O84" s="280"/>
      <c r="P84" s="280"/>
      <c r="Q84" s="280"/>
      <c r="R84" s="296">
        <f t="shared" si="40"/>
        <v>20.293999999999983</v>
      </c>
      <c r="S84" s="297"/>
      <c r="T84" s="295">
        <f>Sheet1!H69</f>
        <v>20.293999999999983</v>
      </c>
      <c r="U84" s="295">
        <f t="shared" si="20"/>
        <v>15.49</v>
      </c>
      <c r="V84" s="295"/>
      <c r="W84" s="296">
        <v>15.49</v>
      </c>
      <c r="X84" s="16">
        <f t="shared" si="38"/>
        <v>76.327978712920142</v>
      </c>
      <c r="Y84" s="280"/>
      <c r="Z84" s="295">
        <f t="shared" si="33"/>
        <v>4.8039999999999825</v>
      </c>
      <c r="AA84" s="341">
        <f t="shared" si="34"/>
        <v>0</v>
      </c>
      <c r="AB84" s="341">
        <f t="shared" si="35"/>
        <v>4.8039999999999825</v>
      </c>
      <c r="AC84" s="341"/>
      <c r="AD84" s="292" t="s">
        <v>401</v>
      </c>
    </row>
    <row r="85" spans="1:30" ht="38.25">
      <c r="A85" s="287" t="s">
        <v>561</v>
      </c>
      <c r="B85" s="293" t="s">
        <v>536</v>
      </c>
      <c r="C85" s="587" t="s">
        <v>655</v>
      </c>
      <c r="D85" s="594" t="s">
        <v>123</v>
      </c>
      <c r="E85" s="301" t="s">
        <v>538</v>
      </c>
      <c r="F85" s="280"/>
      <c r="G85" s="280"/>
      <c r="H85" s="280"/>
      <c r="I85" s="295"/>
      <c r="J85" s="295"/>
      <c r="K85" s="295"/>
      <c r="L85" s="295"/>
      <c r="M85" s="295"/>
      <c r="N85" s="280"/>
      <c r="O85" s="280"/>
      <c r="P85" s="280"/>
      <c r="Q85" s="280"/>
      <c r="R85" s="296">
        <f t="shared" si="40"/>
        <v>2.9900000000000091</v>
      </c>
      <c r="S85" s="297"/>
      <c r="T85" s="295">
        <f>Sheet1!H70</f>
        <v>2.9900000000000091</v>
      </c>
      <c r="U85" s="295">
        <f t="shared" si="20"/>
        <v>0</v>
      </c>
      <c r="V85" s="295"/>
      <c r="W85" s="296"/>
      <c r="X85" s="16">
        <f t="shared" si="38"/>
        <v>0</v>
      </c>
      <c r="Y85" s="280"/>
      <c r="Z85" s="295">
        <f t="shared" si="33"/>
        <v>2.9900000000000091</v>
      </c>
      <c r="AA85" s="341">
        <f t="shared" si="34"/>
        <v>0</v>
      </c>
      <c r="AB85" s="341">
        <f t="shared" si="35"/>
        <v>2.9900000000000091</v>
      </c>
      <c r="AC85" s="341"/>
      <c r="AD85" s="292" t="s">
        <v>401</v>
      </c>
    </row>
    <row r="86" spans="1:30" ht="38.25">
      <c r="A86" s="287" t="s">
        <v>564</v>
      </c>
      <c r="B86" s="293" t="s">
        <v>540</v>
      </c>
      <c r="C86" s="590"/>
      <c r="D86" s="612"/>
      <c r="E86" s="301" t="s">
        <v>541</v>
      </c>
      <c r="F86" s="280"/>
      <c r="G86" s="280"/>
      <c r="H86" s="280"/>
      <c r="I86" s="295"/>
      <c r="J86" s="295"/>
      <c r="K86" s="295"/>
      <c r="L86" s="295"/>
      <c r="M86" s="295"/>
      <c r="N86" s="280"/>
      <c r="O86" s="280"/>
      <c r="P86" s="280"/>
      <c r="Q86" s="280"/>
      <c r="R86" s="296">
        <f t="shared" si="40"/>
        <v>0.68200000000001637</v>
      </c>
      <c r="S86" s="297"/>
      <c r="T86" s="295">
        <f>Sheet1!H71</f>
        <v>0.68200000000001637</v>
      </c>
      <c r="U86" s="295">
        <f t="shared" si="20"/>
        <v>0</v>
      </c>
      <c r="V86" s="295"/>
      <c r="W86" s="296"/>
      <c r="X86" s="16">
        <f t="shared" si="38"/>
        <v>0</v>
      </c>
      <c r="Y86" s="280"/>
      <c r="Z86" s="295">
        <f t="shared" si="33"/>
        <v>0.68200000000001637</v>
      </c>
      <c r="AA86" s="341">
        <f t="shared" si="34"/>
        <v>0</v>
      </c>
      <c r="AB86" s="341">
        <f t="shared" si="35"/>
        <v>0.68200000000001637</v>
      </c>
      <c r="AC86" s="341"/>
      <c r="AD86" s="292" t="s">
        <v>401</v>
      </c>
    </row>
    <row r="87" spans="1:30" ht="27" customHeight="1">
      <c r="A87" s="287" t="s">
        <v>568</v>
      </c>
      <c r="B87" s="293" t="s">
        <v>543</v>
      </c>
      <c r="C87" s="590"/>
      <c r="D87" s="612"/>
      <c r="E87" s="301" t="s">
        <v>544</v>
      </c>
      <c r="F87" s="280"/>
      <c r="G87" s="280"/>
      <c r="H87" s="280"/>
      <c r="I87" s="295"/>
      <c r="J87" s="295"/>
      <c r="K87" s="295"/>
      <c r="L87" s="295"/>
      <c r="M87" s="295"/>
      <c r="N87" s="280"/>
      <c r="O87" s="280"/>
      <c r="P87" s="280"/>
      <c r="Q87" s="280"/>
      <c r="R87" s="296">
        <f t="shared" si="40"/>
        <v>0.81200000000001182</v>
      </c>
      <c r="S87" s="297"/>
      <c r="T87" s="295">
        <f>Sheet1!H72</f>
        <v>0.81200000000001182</v>
      </c>
      <c r="U87" s="295">
        <f t="shared" si="20"/>
        <v>0</v>
      </c>
      <c r="V87" s="295"/>
      <c r="W87" s="296"/>
      <c r="X87" s="16">
        <f t="shared" si="38"/>
        <v>0</v>
      </c>
      <c r="Y87" s="280"/>
      <c r="Z87" s="295">
        <f t="shared" si="33"/>
        <v>0.81200000000001182</v>
      </c>
      <c r="AA87" s="341">
        <f t="shared" si="34"/>
        <v>0</v>
      </c>
      <c r="AB87" s="341">
        <f t="shared" si="35"/>
        <v>0.81200000000001182</v>
      </c>
      <c r="AC87" s="341"/>
      <c r="AD87" s="292" t="s">
        <v>401</v>
      </c>
    </row>
    <row r="88" spans="1:30" ht="38.25">
      <c r="A88" s="287" t="s">
        <v>571</v>
      </c>
      <c r="B88" s="288" t="s">
        <v>216</v>
      </c>
      <c r="C88" s="588"/>
      <c r="D88" s="595"/>
      <c r="E88" s="359" t="s">
        <v>217</v>
      </c>
      <c r="F88" s="276">
        <v>280.29199999999997</v>
      </c>
      <c r="G88" s="290">
        <v>2023</v>
      </c>
      <c r="H88" s="299" t="s">
        <v>218</v>
      </c>
      <c r="I88" s="289">
        <v>1800</v>
      </c>
      <c r="J88" s="289">
        <v>1500</v>
      </c>
      <c r="K88" s="277"/>
      <c r="L88" s="277"/>
      <c r="M88" s="289">
        <v>1800</v>
      </c>
      <c r="N88" s="289">
        <v>1500</v>
      </c>
      <c r="O88" s="277"/>
      <c r="P88" s="277"/>
      <c r="Q88" s="289">
        <v>1800</v>
      </c>
      <c r="R88" s="300">
        <f>S88+T88</f>
        <v>1500</v>
      </c>
      <c r="S88" s="289">
        <v>1500</v>
      </c>
      <c r="T88" s="278"/>
      <c r="U88" s="278">
        <f>V88+W88</f>
        <v>1499.242</v>
      </c>
      <c r="V88" s="278">
        <v>1499.242</v>
      </c>
      <c r="W88" s="279"/>
      <c r="X88" s="16">
        <f t="shared" si="38"/>
        <v>99.949466666666666</v>
      </c>
      <c r="Y88" s="276"/>
      <c r="Z88" s="278">
        <f>AA88+AB88</f>
        <v>0.7580000000000382</v>
      </c>
      <c r="AA88" s="341">
        <f t="shared" si="34"/>
        <v>0.7580000000000382</v>
      </c>
      <c r="AB88" s="341">
        <f t="shared" si="35"/>
        <v>0</v>
      </c>
      <c r="AC88" s="341"/>
      <c r="AD88" s="280" t="s">
        <v>202</v>
      </c>
    </row>
    <row r="89" spans="1:30" ht="25.5">
      <c r="A89" s="287" t="s">
        <v>575</v>
      </c>
      <c r="B89" s="354" t="s">
        <v>61</v>
      </c>
      <c r="C89" s="478" t="s">
        <v>656</v>
      </c>
      <c r="D89" s="478" t="s">
        <v>124</v>
      </c>
      <c r="E89" s="301" t="s">
        <v>547</v>
      </c>
      <c r="F89" s="280"/>
      <c r="G89" s="290" t="s">
        <v>92</v>
      </c>
      <c r="H89" s="280"/>
      <c r="I89" s="295"/>
      <c r="J89" s="295"/>
      <c r="K89" s="295"/>
      <c r="L89" s="295"/>
      <c r="M89" s="295"/>
      <c r="N89" s="280"/>
      <c r="O89" s="280"/>
      <c r="P89" s="280"/>
      <c r="Q89" s="280"/>
      <c r="R89" s="296">
        <f>S89+T89</f>
        <v>1138.5474999999999</v>
      </c>
      <c r="S89" s="291">
        <v>1100</v>
      </c>
      <c r="T89" s="295">
        <f>Sheet1!H73</f>
        <v>38.5474999999999</v>
      </c>
      <c r="U89" s="295">
        <f t="shared" si="20"/>
        <v>0</v>
      </c>
      <c r="V89" s="295"/>
      <c r="W89" s="296"/>
      <c r="X89" s="16">
        <f t="shared" si="38"/>
        <v>0</v>
      </c>
      <c r="Y89" s="280"/>
      <c r="Z89" s="295">
        <f t="shared" ref="Z89:Z97" si="41">AA89+AB89</f>
        <v>1138.5474999999999</v>
      </c>
      <c r="AA89" s="341">
        <f t="shared" si="34"/>
        <v>1100</v>
      </c>
      <c r="AB89" s="341">
        <f t="shared" si="35"/>
        <v>38.5474999999999</v>
      </c>
      <c r="AC89" s="341"/>
      <c r="AD89" s="292" t="s">
        <v>199</v>
      </c>
    </row>
    <row r="90" spans="1:30" ht="38.25">
      <c r="A90" s="287" t="s">
        <v>578</v>
      </c>
      <c r="B90" s="360" t="s">
        <v>549</v>
      </c>
      <c r="C90" s="478" t="s">
        <v>657</v>
      </c>
      <c r="D90" s="591" t="s">
        <v>126</v>
      </c>
      <c r="E90" s="294" t="s">
        <v>550</v>
      </c>
      <c r="F90" s="280"/>
      <c r="G90" s="280"/>
      <c r="H90" s="280"/>
      <c r="I90" s="295"/>
      <c r="J90" s="295"/>
      <c r="K90" s="295"/>
      <c r="L90" s="295"/>
      <c r="M90" s="295"/>
      <c r="N90" s="280"/>
      <c r="O90" s="280"/>
      <c r="P90" s="280"/>
      <c r="Q90" s="280"/>
      <c r="R90" s="296">
        <f>T90</f>
        <v>130</v>
      </c>
      <c r="S90" s="297"/>
      <c r="T90" s="295">
        <f>Sheet1!H74</f>
        <v>130</v>
      </c>
      <c r="U90" s="295">
        <f t="shared" si="20"/>
        <v>130</v>
      </c>
      <c r="V90" s="295"/>
      <c r="W90" s="296">
        <v>130</v>
      </c>
      <c r="X90" s="16">
        <f t="shared" si="38"/>
        <v>100</v>
      </c>
      <c r="Y90" s="280"/>
      <c r="Z90" s="295">
        <f t="shared" si="41"/>
        <v>0</v>
      </c>
      <c r="AA90" s="341">
        <f t="shared" si="34"/>
        <v>0</v>
      </c>
      <c r="AB90" s="341">
        <f t="shared" si="35"/>
        <v>0</v>
      </c>
      <c r="AC90" s="341"/>
      <c r="AD90" s="292" t="s">
        <v>401</v>
      </c>
    </row>
    <row r="91" spans="1:30" ht="38.25">
      <c r="A91" s="287" t="s">
        <v>580</v>
      </c>
      <c r="B91" s="360" t="s">
        <v>552</v>
      </c>
      <c r="C91" s="478" t="s">
        <v>657</v>
      </c>
      <c r="D91" s="592"/>
      <c r="E91" s="294" t="s">
        <v>553</v>
      </c>
      <c r="F91" s="280"/>
      <c r="G91" s="280"/>
      <c r="H91" s="280"/>
      <c r="I91" s="295"/>
      <c r="J91" s="295"/>
      <c r="K91" s="295"/>
      <c r="L91" s="295"/>
      <c r="M91" s="295"/>
      <c r="N91" s="280"/>
      <c r="O91" s="280"/>
      <c r="P91" s="280"/>
      <c r="Q91" s="280"/>
      <c r="R91" s="296">
        <f t="shared" si="40"/>
        <v>500</v>
      </c>
      <c r="S91" s="297"/>
      <c r="T91" s="295">
        <f>Sheet1!H75</f>
        <v>500</v>
      </c>
      <c r="U91" s="295">
        <f t="shared" si="20"/>
        <v>500</v>
      </c>
      <c r="V91" s="295"/>
      <c r="W91" s="296">
        <v>500</v>
      </c>
      <c r="X91" s="16">
        <f t="shared" si="38"/>
        <v>100</v>
      </c>
      <c r="Y91" s="280"/>
      <c r="Z91" s="295">
        <f t="shared" si="41"/>
        <v>0</v>
      </c>
      <c r="AA91" s="341">
        <f t="shared" si="34"/>
        <v>0</v>
      </c>
      <c r="AB91" s="341">
        <f t="shared" si="35"/>
        <v>0</v>
      </c>
      <c r="AC91" s="341"/>
      <c r="AD91" s="292" t="s">
        <v>401</v>
      </c>
    </row>
    <row r="92" spans="1:30" ht="38.25">
      <c r="A92" s="287" t="s">
        <v>581</v>
      </c>
      <c r="B92" s="360" t="s">
        <v>555</v>
      </c>
      <c r="C92" s="478" t="s">
        <v>657</v>
      </c>
      <c r="D92" s="593"/>
      <c r="E92" s="294" t="s">
        <v>556</v>
      </c>
      <c r="F92" s="280"/>
      <c r="G92" s="280"/>
      <c r="H92" s="280"/>
      <c r="I92" s="295"/>
      <c r="J92" s="295"/>
      <c r="K92" s="295"/>
      <c r="L92" s="295"/>
      <c r="M92" s="295"/>
      <c r="N92" s="280"/>
      <c r="O92" s="280"/>
      <c r="P92" s="280"/>
      <c r="Q92" s="280"/>
      <c r="R92" s="296">
        <f t="shared" si="40"/>
        <v>800</v>
      </c>
      <c r="S92" s="297"/>
      <c r="T92" s="295">
        <f>Sheet1!H76</f>
        <v>800</v>
      </c>
      <c r="U92" s="295">
        <f t="shared" si="20"/>
        <v>800</v>
      </c>
      <c r="V92" s="295"/>
      <c r="W92" s="296">
        <v>800</v>
      </c>
      <c r="X92" s="16">
        <f t="shared" si="38"/>
        <v>100</v>
      </c>
      <c r="Y92" s="280"/>
      <c r="Z92" s="295">
        <f t="shared" si="41"/>
        <v>0</v>
      </c>
      <c r="AA92" s="341">
        <f t="shared" si="34"/>
        <v>0</v>
      </c>
      <c r="AB92" s="341">
        <f t="shared" si="35"/>
        <v>0</v>
      </c>
      <c r="AC92" s="341"/>
      <c r="AD92" s="292" t="s">
        <v>401</v>
      </c>
    </row>
    <row r="93" spans="1:30" ht="38.25">
      <c r="A93" s="287" t="s">
        <v>582</v>
      </c>
      <c r="B93" s="293" t="s">
        <v>558</v>
      </c>
      <c r="C93" s="609" t="s">
        <v>658</v>
      </c>
      <c r="D93" s="610" t="s">
        <v>127</v>
      </c>
      <c r="E93" s="294" t="s">
        <v>560</v>
      </c>
      <c r="F93" s="280"/>
      <c r="G93" s="280"/>
      <c r="H93" s="280"/>
      <c r="I93" s="295"/>
      <c r="J93" s="295"/>
      <c r="K93" s="295"/>
      <c r="L93" s="295"/>
      <c r="M93" s="295"/>
      <c r="N93" s="280"/>
      <c r="O93" s="280"/>
      <c r="P93" s="280"/>
      <c r="Q93" s="280"/>
      <c r="R93" s="296">
        <f t="shared" si="40"/>
        <v>600</v>
      </c>
      <c r="S93" s="297"/>
      <c r="T93" s="295">
        <f>Sheet1!H77</f>
        <v>600</v>
      </c>
      <c r="U93" s="295">
        <f t="shared" si="20"/>
        <v>600</v>
      </c>
      <c r="V93" s="295"/>
      <c r="W93" s="296">
        <v>600</v>
      </c>
      <c r="X93" s="16">
        <f t="shared" si="38"/>
        <v>100</v>
      </c>
      <c r="Y93" s="280"/>
      <c r="Z93" s="295">
        <f t="shared" si="41"/>
        <v>0</v>
      </c>
      <c r="AA93" s="341">
        <f t="shared" si="34"/>
        <v>0</v>
      </c>
      <c r="AB93" s="341">
        <f t="shared" si="35"/>
        <v>0</v>
      </c>
      <c r="AC93" s="341"/>
      <c r="AD93" s="292" t="s">
        <v>401</v>
      </c>
    </row>
    <row r="94" spans="1:30" ht="38.25">
      <c r="A94" s="287" t="s">
        <v>583</v>
      </c>
      <c r="B94" s="293" t="s">
        <v>562</v>
      </c>
      <c r="C94" s="609"/>
      <c r="D94" s="611"/>
      <c r="E94" s="294" t="s">
        <v>563</v>
      </c>
      <c r="F94" s="280"/>
      <c r="G94" s="280"/>
      <c r="H94" s="280"/>
      <c r="I94" s="295"/>
      <c r="J94" s="295"/>
      <c r="K94" s="295"/>
      <c r="L94" s="295"/>
      <c r="M94" s="295"/>
      <c r="N94" s="280"/>
      <c r="O94" s="280"/>
      <c r="P94" s="280"/>
      <c r="Q94" s="280"/>
      <c r="R94" s="296">
        <f t="shared" si="40"/>
        <v>500</v>
      </c>
      <c r="S94" s="297"/>
      <c r="T94" s="295">
        <f>Sheet1!H78</f>
        <v>500</v>
      </c>
      <c r="U94" s="295">
        <f t="shared" si="20"/>
        <v>500</v>
      </c>
      <c r="V94" s="295"/>
      <c r="W94" s="296">
        <v>500</v>
      </c>
      <c r="X94" s="16">
        <f t="shared" si="38"/>
        <v>100</v>
      </c>
      <c r="Y94" s="280"/>
      <c r="Z94" s="295">
        <f t="shared" si="41"/>
        <v>0</v>
      </c>
      <c r="AA94" s="341">
        <f t="shared" si="34"/>
        <v>0</v>
      </c>
      <c r="AB94" s="341">
        <f t="shared" si="35"/>
        <v>0</v>
      </c>
      <c r="AC94" s="341"/>
      <c r="AD94" s="292" t="s">
        <v>401</v>
      </c>
    </row>
    <row r="95" spans="1:30" ht="38.25">
      <c r="A95" s="287" t="s">
        <v>584</v>
      </c>
      <c r="B95" s="293" t="s">
        <v>565</v>
      </c>
      <c r="C95" s="609" t="s">
        <v>661</v>
      </c>
      <c r="D95" s="592" t="s">
        <v>836</v>
      </c>
      <c r="E95" s="294" t="s">
        <v>567</v>
      </c>
      <c r="F95" s="280"/>
      <c r="G95" s="280"/>
      <c r="H95" s="280"/>
      <c r="I95" s="295"/>
      <c r="J95" s="295"/>
      <c r="K95" s="295"/>
      <c r="L95" s="295"/>
      <c r="M95" s="295"/>
      <c r="N95" s="280"/>
      <c r="O95" s="280"/>
      <c r="P95" s="280"/>
      <c r="Q95" s="280"/>
      <c r="R95" s="296">
        <f t="shared" si="40"/>
        <v>600</v>
      </c>
      <c r="S95" s="297"/>
      <c r="T95" s="295">
        <f>Sheet1!H79</f>
        <v>600</v>
      </c>
      <c r="U95" s="295">
        <f t="shared" si="20"/>
        <v>595.09900000000005</v>
      </c>
      <c r="V95" s="295"/>
      <c r="W95" s="296">
        <v>595.09900000000005</v>
      </c>
      <c r="X95" s="16">
        <f t="shared" si="38"/>
        <v>99.183166666666679</v>
      </c>
      <c r="Y95" s="280"/>
      <c r="Z95" s="295">
        <f t="shared" si="41"/>
        <v>4.9009999999999536</v>
      </c>
      <c r="AA95" s="341">
        <f t="shared" si="34"/>
        <v>0</v>
      </c>
      <c r="AB95" s="341">
        <f t="shared" si="35"/>
        <v>4.9009999999999536</v>
      </c>
      <c r="AC95" s="341"/>
      <c r="AD95" s="292" t="s">
        <v>401</v>
      </c>
    </row>
    <row r="96" spans="1:30" ht="38.25">
      <c r="A96" s="287" t="s">
        <v>585</v>
      </c>
      <c r="B96" s="293" t="s">
        <v>569</v>
      </c>
      <c r="C96" s="609"/>
      <c r="D96" s="593"/>
      <c r="E96" s="294" t="s">
        <v>570</v>
      </c>
      <c r="F96" s="280"/>
      <c r="G96" s="280"/>
      <c r="H96" s="280"/>
      <c r="I96" s="295"/>
      <c r="J96" s="295"/>
      <c r="K96" s="295"/>
      <c r="L96" s="295"/>
      <c r="M96" s="295"/>
      <c r="N96" s="280"/>
      <c r="O96" s="280"/>
      <c r="P96" s="280"/>
      <c r="Q96" s="280"/>
      <c r="R96" s="296">
        <f t="shared" si="40"/>
        <v>600</v>
      </c>
      <c r="S96" s="297"/>
      <c r="T96" s="295">
        <f>Sheet1!H80</f>
        <v>600</v>
      </c>
      <c r="U96" s="295">
        <f t="shared" si="20"/>
        <v>599.35299999999995</v>
      </c>
      <c r="V96" s="295"/>
      <c r="W96" s="296">
        <v>599.35299999999995</v>
      </c>
      <c r="X96" s="16">
        <f t="shared" si="38"/>
        <v>99.892166666666654</v>
      </c>
      <c r="Y96" s="280"/>
      <c r="Z96" s="295">
        <f t="shared" si="41"/>
        <v>0.6470000000000482</v>
      </c>
      <c r="AA96" s="341">
        <f t="shared" si="34"/>
        <v>0</v>
      </c>
      <c r="AB96" s="341">
        <f t="shared" si="35"/>
        <v>0.6470000000000482</v>
      </c>
      <c r="AC96" s="341"/>
      <c r="AD96" s="292" t="s">
        <v>401</v>
      </c>
    </row>
    <row r="97" spans="1:42" ht="38.25">
      <c r="A97" s="287" t="s">
        <v>586</v>
      </c>
      <c r="B97" s="293" t="s">
        <v>572</v>
      </c>
      <c r="C97" s="478" t="s">
        <v>660</v>
      </c>
      <c r="D97" s="594" t="s">
        <v>130</v>
      </c>
      <c r="E97" s="294" t="s">
        <v>574</v>
      </c>
      <c r="F97" s="280"/>
      <c r="G97" s="280"/>
      <c r="H97" s="280"/>
      <c r="I97" s="295"/>
      <c r="J97" s="295"/>
      <c r="K97" s="295"/>
      <c r="L97" s="295"/>
      <c r="M97" s="295"/>
      <c r="N97" s="280"/>
      <c r="O97" s="280"/>
      <c r="P97" s="280"/>
      <c r="Q97" s="280"/>
      <c r="R97" s="296">
        <f t="shared" si="40"/>
        <v>800</v>
      </c>
      <c r="S97" s="297"/>
      <c r="T97" s="295">
        <f>Sheet1!H81</f>
        <v>800</v>
      </c>
      <c r="U97" s="295">
        <f t="shared" si="20"/>
        <v>797.85299999999995</v>
      </c>
      <c r="V97" s="295"/>
      <c r="W97" s="296">
        <v>797.85299999999995</v>
      </c>
      <c r="X97" s="16">
        <f t="shared" si="38"/>
        <v>99.731624999999994</v>
      </c>
      <c r="Y97" s="280"/>
      <c r="Z97" s="295">
        <f t="shared" si="41"/>
        <v>2.1470000000000482</v>
      </c>
      <c r="AA97" s="341">
        <f t="shared" si="34"/>
        <v>0</v>
      </c>
      <c r="AB97" s="341">
        <f t="shared" si="35"/>
        <v>2.1470000000000482</v>
      </c>
      <c r="AC97" s="341"/>
      <c r="AD97" s="292" t="s">
        <v>401</v>
      </c>
    </row>
    <row r="98" spans="1:42" ht="22.5" customHeight="1">
      <c r="A98" s="287" t="s">
        <v>589</v>
      </c>
      <c r="B98" s="288" t="s">
        <v>224</v>
      </c>
      <c r="C98" s="290" t="s">
        <v>144</v>
      </c>
      <c r="D98" s="612"/>
      <c r="E98" s="298"/>
      <c r="F98" s="298"/>
      <c r="G98" s="290">
        <v>2023</v>
      </c>
      <c r="H98" s="299"/>
      <c r="I98" s="289">
        <v>1200</v>
      </c>
      <c r="J98" s="289">
        <v>1000</v>
      </c>
      <c r="K98" s="283"/>
      <c r="L98" s="283"/>
      <c r="M98" s="289">
        <v>1200</v>
      </c>
      <c r="N98" s="289">
        <v>1000</v>
      </c>
      <c r="O98" s="283"/>
      <c r="P98" s="283"/>
      <c r="Q98" s="289">
        <v>1200</v>
      </c>
      <c r="R98" s="300">
        <f>S98+T98</f>
        <v>1000</v>
      </c>
      <c r="S98" s="289">
        <v>1000</v>
      </c>
      <c r="T98" s="284"/>
      <c r="U98" s="278">
        <f>V98+W98</f>
        <v>847.79</v>
      </c>
      <c r="V98" s="278">
        <v>847.79</v>
      </c>
      <c r="W98" s="285"/>
      <c r="X98" s="16">
        <f t="shared" si="38"/>
        <v>84.778999999999996</v>
      </c>
      <c r="Y98" s="286"/>
      <c r="Z98" s="278">
        <f>AA98+AB98</f>
        <v>152.21000000000004</v>
      </c>
      <c r="AA98" s="341">
        <f t="shared" si="34"/>
        <v>152.21000000000004</v>
      </c>
      <c r="AB98" s="341">
        <f t="shared" si="35"/>
        <v>0</v>
      </c>
      <c r="AC98" s="341"/>
      <c r="AD98" s="280" t="s">
        <v>202</v>
      </c>
    </row>
    <row r="99" spans="1:42" ht="38.25">
      <c r="A99" s="287" t="s">
        <v>592</v>
      </c>
      <c r="B99" s="293" t="s">
        <v>576</v>
      </c>
      <c r="C99" s="478" t="s">
        <v>144</v>
      </c>
      <c r="D99" s="595"/>
      <c r="E99" s="301" t="s">
        <v>577</v>
      </c>
      <c r="F99" s="280"/>
      <c r="G99" s="280"/>
      <c r="H99" s="280"/>
      <c r="I99" s="295"/>
      <c r="J99" s="295"/>
      <c r="K99" s="295"/>
      <c r="L99" s="295"/>
      <c r="M99" s="295"/>
      <c r="N99" s="280"/>
      <c r="O99" s="280"/>
      <c r="P99" s="280"/>
      <c r="Q99" s="280"/>
      <c r="R99" s="296">
        <f t="shared" si="40"/>
        <v>58.615000000000009</v>
      </c>
      <c r="S99" s="297"/>
      <c r="T99" s="295">
        <f>Sheet1!H82</f>
        <v>58.615000000000009</v>
      </c>
      <c r="U99" s="295">
        <f t="shared" si="20"/>
        <v>30.5</v>
      </c>
      <c r="V99" s="295"/>
      <c r="W99" s="296">
        <v>30.5</v>
      </c>
      <c r="X99" s="16">
        <f t="shared" si="38"/>
        <v>52.034462168386916</v>
      </c>
      <c r="Y99" s="280"/>
      <c r="Z99" s="295">
        <f t="shared" ref="Z99:Z107" si="42">AA99+AB99</f>
        <v>28.115000000000009</v>
      </c>
      <c r="AA99" s="341">
        <f t="shared" si="34"/>
        <v>0</v>
      </c>
      <c r="AB99" s="341">
        <f t="shared" si="35"/>
        <v>28.115000000000009</v>
      </c>
      <c r="AC99" s="341"/>
      <c r="AD99" s="292" t="s">
        <v>401</v>
      </c>
    </row>
    <row r="100" spans="1:42" ht="30" customHeight="1">
      <c r="A100" s="287" t="s">
        <v>596</v>
      </c>
      <c r="B100" s="293" t="s">
        <v>587</v>
      </c>
      <c r="C100" s="587" t="s">
        <v>659</v>
      </c>
      <c r="D100" s="594" t="s">
        <v>131</v>
      </c>
      <c r="E100" s="301" t="s">
        <v>588</v>
      </c>
      <c r="F100" s="280"/>
      <c r="G100" s="280"/>
      <c r="H100" s="280"/>
      <c r="I100" s="295"/>
      <c r="J100" s="295"/>
      <c r="K100" s="295"/>
      <c r="L100" s="295"/>
      <c r="M100" s="295"/>
      <c r="N100" s="280"/>
      <c r="O100" s="280"/>
      <c r="P100" s="280"/>
      <c r="Q100" s="280"/>
      <c r="R100" s="296">
        <f t="shared" si="40"/>
        <v>140</v>
      </c>
      <c r="S100" s="297"/>
      <c r="T100" s="295">
        <f>Sheet1!H83</f>
        <v>140</v>
      </c>
      <c r="U100" s="295">
        <f t="shared" si="20"/>
        <v>140</v>
      </c>
      <c r="V100" s="295"/>
      <c r="W100" s="296">
        <v>140</v>
      </c>
      <c r="X100" s="16">
        <f t="shared" si="38"/>
        <v>100</v>
      </c>
      <c r="Y100" s="280"/>
      <c r="Z100" s="295">
        <f t="shared" si="42"/>
        <v>0</v>
      </c>
      <c r="AA100" s="341">
        <f t="shared" si="34"/>
        <v>0</v>
      </c>
      <c r="AB100" s="341">
        <f t="shared" si="35"/>
        <v>0</v>
      </c>
      <c r="AC100" s="341"/>
      <c r="AD100" s="292" t="s">
        <v>401</v>
      </c>
    </row>
    <row r="101" spans="1:42" ht="38.25">
      <c r="A101" s="287" t="s">
        <v>599</v>
      </c>
      <c r="B101" s="293" t="s">
        <v>590</v>
      </c>
      <c r="C101" s="588"/>
      <c r="D101" s="595"/>
      <c r="E101" s="301" t="s">
        <v>591</v>
      </c>
      <c r="F101" s="280"/>
      <c r="G101" s="280"/>
      <c r="H101" s="280"/>
      <c r="I101" s="295"/>
      <c r="J101" s="295"/>
      <c r="K101" s="295"/>
      <c r="L101" s="295"/>
      <c r="M101" s="295"/>
      <c r="N101" s="280"/>
      <c r="O101" s="280"/>
      <c r="P101" s="280"/>
      <c r="Q101" s="280"/>
      <c r="R101" s="296">
        <f t="shared" si="40"/>
        <v>535</v>
      </c>
      <c r="S101" s="297"/>
      <c r="T101" s="295">
        <f>Sheet1!H84</f>
        <v>535</v>
      </c>
      <c r="U101" s="295">
        <f t="shared" si="20"/>
        <v>535</v>
      </c>
      <c r="V101" s="295"/>
      <c r="W101" s="296">
        <v>535</v>
      </c>
      <c r="X101" s="16">
        <f t="shared" si="38"/>
        <v>100</v>
      </c>
      <c r="Y101" s="280"/>
      <c r="Z101" s="295">
        <f t="shared" si="42"/>
        <v>0</v>
      </c>
      <c r="AA101" s="341">
        <f t="shared" si="34"/>
        <v>0</v>
      </c>
      <c r="AB101" s="341">
        <f t="shared" si="35"/>
        <v>0</v>
      </c>
      <c r="AC101" s="341"/>
      <c r="AD101" s="292" t="s">
        <v>401</v>
      </c>
    </row>
    <row r="102" spans="1:42" ht="38.25">
      <c r="A102" s="287" t="s">
        <v>602</v>
      </c>
      <c r="B102" s="293" t="s">
        <v>593</v>
      </c>
      <c r="C102" s="609" t="s">
        <v>662</v>
      </c>
      <c r="D102" s="594" t="s">
        <v>132</v>
      </c>
      <c r="E102" s="301" t="s">
        <v>595</v>
      </c>
      <c r="F102" s="280"/>
      <c r="G102" s="280"/>
      <c r="H102" s="280"/>
      <c r="I102" s="295"/>
      <c r="J102" s="295"/>
      <c r="K102" s="295"/>
      <c r="L102" s="295"/>
      <c r="M102" s="295"/>
      <c r="N102" s="280"/>
      <c r="O102" s="280"/>
      <c r="P102" s="280"/>
      <c r="Q102" s="280"/>
      <c r="R102" s="296">
        <f t="shared" si="40"/>
        <v>1.7000000000000455</v>
      </c>
      <c r="S102" s="297"/>
      <c r="T102" s="295">
        <f>Sheet1!H85</f>
        <v>1.7000000000000455</v>
      </c>
      <c r="U102" s="295">
        <f t="shared" si="20"/>
        <v>0</v>
      </c>
      <c r="V102" s="295"/>
      <c r="W102" s="296"/>
      <c r="X102" s="16">
        <f t="shared" si="38"/>
        <v>0</v>
      </c>
      <c r="Y102" s="280"/>
      <c r="Z102" s="295">
        <f t="shared" si="42"/>
        <v>1.7000000000000455</v>
      </c>
      <c r="AA102" s="341">
        <f t="shared" si="34"/>
        <v>0</v>
      </c>
      <c r="AB102" s="341">
        <f t="shared" si="35"/>
        <v>1.7000000000000455</v>
      </c>
      <c r="AC102" s="341"/>
      <c r="AD102" s="292" t="s">
        <v>401</v>
      </c>
    </row>
    <row r="103" spans="1:42" ht="38.25">
      <c r="A103" s="287" t="s">
        <v>789</v>
      </c>
      <c r="B103" s="293" t="s">
        <v>597</v>
      </c>
      <c r="C103" s="609"/>
      <c r="D103" s="595"/>
      <c r="E103" s="301" t="s">
        <v>598</v>
      </c>
      <c r="F103" s="280"/>
      <c r="G103" s="280"/>
      <c r="H103" s="280"/>
      <c r="I103" s="295"/>
      <c r="J103" s="295"/>
      <c r="K103" s="295"/>
      <c r="L103" s="295"/>
      <c r="M103" s="295"/>
      <c r="N103" s="280"/>
      <c r="O103" s="280"/>
      <c r="P103" s="280"/>
      <c r="Q103" s="280"/>
      <c r="R103" s="296">
        <f t="shared" si="40"/>
        <v>1.8450000000000273</v>
      </c>
      <c r="S103" s="297"/>
      <c r="T103" s="295">
        <f>Sheet1!H86</f>
        <v>1.8450000000000273</v>
      </c>
      <c r="U103" s="295">
        <f t="shared" si="20"/>
        <v>0</v>
      </c>
      <c r="V103" s="295"/>
      <c r="W103" s="296"/>
      <c r="X103" s="16">
        <f t="shared" si="38"/>
        <v>0</v>
      </c>
      <c r="Y103" s="280"/>
      <c r="Z103" s="295">
        <f t="shared" si="42"/>
        <v>1.8450000000000273</v>
      </c>
      <c r="AA103" s="341">
        <f t="shared" si="34"/>
        <v>0</v>
      </c>
      <c r="AB103" s="341">
        <f t="shared" si="35"/>
        <v>1.8450000000000273</v>
      </c>
      <c r="AC103" s="341"/>
      <c r="AD103" s="292" t="s">
        <v>401</v>
      </c>
    </row>
    <row r="104" spans="1:42" ht="21.75" customHeight="1">
      <c r="A104" s="287" t="s">
        <v>606</v>
      </c>
      <c r="B104" s="288" t="s">
        <v>227</v>
      </c>
      <c r="C104" s="290" t="s">
        <v>228</v>
      </c>
      <c r="D104" s="298" t="s">
        <v>132</v>
      </c>
      <c r="E104" s="356">
        <v>8006197</v>
      </c>
      <c r="F104" s="298" t="s">
        <v>229</v>
      </c>
      <c r="G104" s="290">
        <v>2023</v>
      </c>
      <c r="H104" s="299" t="s">
        <v>230</v>
      </c>
      <c r="I104" s="289">
        <v>1265</v>
      </c>
      <c r="J104" s="289">
        <v>1150</v>
      </c>
      <c r="K104" s="277"/>
      <c r="L104" s="277"/>
      <c r="M104" s="289">
        <v>1265</v>
      </c>
      <c r="N104" s="289">
        <v>1150</v>
      </c>
      <c r="O104" s="277"/>
      <c r="P104" s="277"/>
      <c r="Q104" s="289">
        <v>1265</v>
      </c>
      <c r="R104" s="300">
        <f t="shared" ref="R104" si="43">S104+T104</f>
        <v>1150</v>
      </c>
      <c r="S104" s="289">
        <v>1150</v>
      </c>
      <c r="T104" s="278"/>
      <c r="U104" s="278">
        <f t="shared" si="20"/>
        <v>1150</v>
      </c>
      <c r="V104" s="278">
        <v>1150</v>
      </c>
      <c r="W104" s="279"/>
      <c r="X104" s="16">
        <f t="shared" ref="X104" si="44">U104/R104*100</f>
        <v>100</v>
      </c>
      <c r="Y104" s="276"/>
      <c r="Z104" s="278">
        <f t="shared" si="42"/>
        <v>0</v>
      </c>
      <c r="AA104" s="341">
        <f t="shared" si="34"/>
        <v>0</v>
      </c>
      <c r="AB104" s="341">
        <f t="shared" si="35"/>
        <v>0</v>
      </c>
      <c r="AC104" s="341"/>
      <c r="AD104" s="280" t="s">
        <v>202</v>
      </c>
    </row>
    <row r="105" spans="1:42" ht="38.25">
      <c r="A105" s="287" t="s">
        <v>790</v>
      </c>
      <c r="B105" s="293" t="s">
        <v>600</v>
      </c>
      <c r="C105" s="478" t="s">
        <v>143</v>
      </c>
      <c r="D105" s="478" t="s">
        <v>133</v>
      </c>
      <c r="E105" s="340" t="s">
        <v>601</v>
      </c>
      <c r="F105" s="280"/>
      <c r="G105" s="280"/>
      <c r="H105" s="280"/>
      <c r="I105" s="295"/>
      <c r="J105" s="295"/>
      <c r="K105" s="295"/>
      <c r="L105" s="295"/>
      <c r="M105" s="295"/>
      <c r="N105" s="280"/>
      <c r="O105" s="280"/>
      <c r="P105" s="280"/>
      <c r="Q105" s="280"/>
      <c r="R105" s="296">
        <f>T105</f>
        <v>35.060999999999922</v>
      </c>
      <c r="S105" s="297"/>
      <c r="T105" s="295">
        <f>Sheet1!H87</f>
        <v>35.060999999999922</v>
      </c>
      <c r="U105" s="295">
        <f t="shared" si="20"/>
        <v>35.037999999999997</v>
      </c>
      <c r="V105" s="295"/>
      <c r="W105" s="296">
        <v>35.037999999999997</v>
      </c>
      <c r="X105" s="16">
        <f>U105/R105*100</f>
        <v>99.934400045634959</v>
      </c>
      <c r="Y105" s="280"/>
      <c r="Z105" s="295">
        <f t="shared" si="42"/>
        <v>2.299999999992508E-2</v>
      </c>
      <c r="AA105" s="341">
        <f t="shared" si="34"/>
        <v>0</v>
      </c>
      <c r="AB105" s="341">
        <f t="shared" si="35"/>
        <v>2.299999999992508E-2</v>
      </c>
      <c r="AC105" s="341"/>
      <c r="AD105" s="292" t="s">
        <v>401</v>
      </c>
      <c r="AP105" s="324" t="s">
        <v>825</v>
      </c>
    </row>
    <row r="106" spans="1:42" ht="38.25">
      <c r="A106" s="287" t="s">
        <v>791</v>
      </c>
      <c r="B106" s="293" t="s">
        <v>603</v>
      </c>
      <c r="C106" s="587" t="s">
        <v>663</v>
      </c>
      <c r="D106" s="587" t="s">
        <v>134</v>
      </c>
      <c r="E106" s="340" t="s">
        <v>605</v>
      </c>
      <c r="F106" s="280"/>
      <c r="G106" s="280"/>
      <c r="H106" s="280"/>
      <c r="I106" s="295"/>
      <c r="J106" s="295"/>
      <c r="K106" s="295"/>
      <c r="L106" s="295"/>
      <c r="M106" s="295"/>
      <c r="N106" s="280"/>
      <c r="O106" s="280"/>
      <c r="P106" s="280"/>
      <c r="Q106" s="280"/>
      <c r="R106" s="296">
        <f t="shared" si="40"/>
        <v>300</v>
      </c>
      <c r="S106" s="297"/>
      <c r="T106" s="295">
        <f>Sheet1!H88</f>
        <v>300</v>
      </c>
      <c r="U106" s="295">
        <f t="shared" si="20"/>
        <v>300</v>
      </c>
      <c r="V106" s="295"/>
      <c r="W106" s="296">
        <v>300</v>
      </c>
      <c r="X106" s="16">
        <f>U106/R106*100</f>
        <v>100</v>
      </c>
      <c r="Y106" s="280"/>
      <c r="Z106" s="295">
        <f t="shared" si="42"/>
        <v>0</v>
      </c>
      <c r="AA106" s="341">
        <f t="shared" si="34"/>
        <v>0</v>
      </c>
      <c r="AB106" s="341">
        <f t="shared" si="35"/>
        <v>0</v>
      </c>
      <c r="AC106" s="341"/>
      <c r="AD106" s="292" t="s">
        <v>401</v>
      </c>
    </row>
    <row r="107" spans="1:42" ht="38.25">
      <c r="A107" s="287" t="s">
        <v>792</v>
      </c>
      <c r="B107" s="293" t="s">
        <v>607</v>
      </c>
      <c r="C107" s="588"/>
      <c r="D107" s="588"/>
      <c r="E107" s="340" t="s">
        <v>608</v>
      </c>
      <c r="F107" s="280"/>
      <c r="G107" s="280"/>
      <c r="H107" s="280"/>
      <c r="I107" s="295"/>
      <c r="J107" s="295"/>
      <c r="K107" s="295"/>
      <c r="L107" s="295"/>
      <c r="M107" s="295"/>
      <c r="N107" s="280"/>
      <c r="O107" s="280"/>
      <c r="P107" s="280"/>
      <c r="Q107" s="280"/>
      <c r="R107" s="296">
        <f t="shared" si="40"/>
        <v>600</v>
      </c>
      <c r="S107" s="297"/>
      <c r="T107" s="295">
        <f>Sheet1!H89</f>
        <v>600</v>
      </c>
      <c r="U107" s="295">
        <f t="shared" si="20"/>
        <v>600</v>
      </c>
      <c r="V107" s="295"/>
      <c r="W107" s="296">
        <v>600</v>
      </c>
      <c r="X107" s="16">
        <f>U107/R107*100</f>
        <v>100</v>
      </c>
      <c r="Y107" s="280"/>
      <c r="Z107" s="295">
        <f t="shared" si="42"/>
        <v>0</v>
      </c>
      <c r="AA107" s="341">
        <f t="shared" si="34"/>
        <v>0</v>
      </c>
      <c r="AB107" s="341">
        <f t="shared" si="35"/>
        <v>0</v>
      </c>
      <c r="AC107" s="341"/>
      <c r="AD107" s="292" t="s">
        <v>401</v>
      </c>
    </row>
    <row r="108" spans="1:42" ht="42.75" customHeight="1">
      <c r="A108" s="286" t="s">
        <v>13</v>
      </c>
      <c r="B108" s="302" t="s">
        <v>73</v>
      </c>
      <c r="C108" s="286"/>
      <c r="D108" s="286"/>
      <c r="E108" s="286"/>
      <c r="F108" s="286"/>
      <c r="G108" s="286"/>
      <c r="H108" s="286"/>
      <c r="I108" s="455" t="e">
        <f t="shared" ref="I108:T108" si="45">I109+I140+I146+I161+I171+I190</f>
        <v>#REF!</v>
      </c>
      <c r="J108" s="455" t="e">
        <f t="shared" si="45"/>
        <v>#REF!</v>
      </c>
      <c r="K108" s="455" t="e">
        <f t="shared" si="45"/>
        <v>#REF!</v>
      </c>
      <c r="L108" s="455" t="e">
        <f t="shared" si="45"/>
        <v>#REF!</v>
      </c>
      <c r="M108" s="455" t="e">
        <f t="shared" si="45"/>
        <v>#REF!</v>
      </c>
      <c r="N108" s="455" t="e">
        <f t="shared" si="45"/>
        <v>#REF!</v>
      </c>
      <c r="O108" s="455" t="e">
        <f t="shared" si="45"/>
        <v>#REF!</v>
      </c>
      <c r="P108" s="455" t="e">
        <f t="shared" si="45"/>
        <v>#REF!</v>
      </c>
      <c r="Q108" s="455" t="e">
        <f t="shared" si="45"/>
        <v>#REF!</v>
      </c>
      <c r="R108" s="457">
        <f t="shared" si="45"/>
        <v>124062.51075777777</v>
      </c>
      <c r="S108" s="455">
        <f t="shared" si="45"/>
        <v>87583.008693777781</v>
      </c>
      <c r="T108" s="455">
        <f t="shared" si="45"/>
        <v>36479.502064</v>
      </c>
      <c r="U108" s="455">
        <f>U109+U140+U146+U161+U171+U190</f>
        <v>79491.236439999993</v>
      </c>
      <c r="V108" s="455">
        <f>V109+V140+V146+V161+V171+V190</f>
        <v>58732.669840000002</v>
      </c>
      <c r="W108" s="455">
        <f>W109+W140+W146+W161+W171+W190</f>
        <v>20758.566600000002</v>
      </c>
      <c r="X108" s="185">
        <f>U108/R108*100</f>
        <v>64.073535151324108</v>
      </c>
      <c r="Y108" s="455"/>
      <c r="Z108" s="455">
        <f>Z109+Z140+Z146+Z161+Z171+Z190</f>
        <v>44577.956317777782</v>
      </c>
      <c r="AA108" s="336">
        <f t="shared" si="34"/>
        <v>28850.338853777779</v>
      </c>
      <c r="AB108" s="336">
        <f t="shared" si="35"/>
        <v>15720.935463999998</v>
      </c>
      <c r="AC108" s="336"/>
      <c r="AD108" s="458"/>
      <c r="AE108" s="338">
        <f>R108+'B3 S ngiệp'!D165</f>
        <v>173536.04152777776</v>
      </c>
      <c r="AG108" s="388">
        <f>R108+'B3 S ngiệp'!D165</f>
        <v>173536.04152777776</v>
      </c>
      <c r="AN108" s="338">
        <f>U108-'B1 tổg CTMT'!AA11</f>
        <v>1.999999993131496E-3</v>
      </c>
    </row>
    <row r="109" spans="1:42">
      <c r="A109" s="302">
        <v>1</v>
      </c>
      <c r="B109" s="303" t="s">
        <v>37</v>
      </c>
      <c r="C109" s="286"/>
      <c r="D109" s="286"/>
      <c r="E109" s="283"/>
      <c r="F109" s="283"/>
      <c r="G109" s="283"/>
      <c r="H109" s="283"/>
      <c r="I109" s="304" t="e">
        <f t="shared" ref="I109:Q109" si="46">I110+I122+I126+I135</f>
        <v>#REF!</v>
      </c>
      <c r="J109" s="304" t="e">
        <f t="shared" si="46"/>
        <v>#REF!</v>
      </c>
      <c r="K109" s="304" t="e">
        <f t="shared" si="46"/>
        <v>#REF!</v>
      </c>
      <c r="L109" s="304" t="e">
        <f t="shared" si="46"/>
        <v>#REF!</v>
      </c>
      <c r="M109" s="304" t="e">
        <f t="shared" si="46"/>
        <v>#REF!</v>
      </c>
      <c r="N109" s="304" t="e">
        <f t="shared" si="46"/>
        <v>#REF!</v>
      </c>
      <c r="O109" s="304" t="e">
        <f t="shared" si="46"/>
        <v>#REF!</v>
      </c>
      <c r="P109" s="304" t="e">
        <f t="shared" si="46"/>
        <v>#REF!</v>
      </c>
      <c r="Q109" s="304" t="e">
        <f t="shared" si="46"/>
        <v>#REF!</v>
      </c>
      <c r="R109" s="185">
        <f>R110+R122+R126+R135</f>
        <v>7990.4710999999998</v>
      </c>
      <c r="S109" s="185">
        <f>S110+S122+S126+S135</f>
        <v>5844.9961000000003</v>
      </c>
      <c r="T109" s="185">
        <f>T110+T122+T126+T135</f>
        <v>2145.4749999999999</v>
      </c>
      <c r="U109" s="185">
        <f t="shared" ref="U109:W109" si="47">U110+U122+U126+U135</f>
        <v>5864.5806000000002</v>
      </c>
      <c r="V109" s="185">
        <f t="shared" si="47"/>
        <v>4395.5869999999995</v>
      </c>
      <c r="W109" s="185">
        <f t="shared" si="47"/>
        <v>1468.9936</v>
      </c>
      <c r="X109" s="16">
        <f t="shared" ref="X109:X139" si="48">U109/R109*100</f>
        <v>73.394678819375244</v>
      </c>
      <c r="Y109" s="185"/>
      <c r="Z109" s="185">
        <f>Z110+Z122+Z126+Z135</f>
        <v>2125.8905000000004</v>
      </c>
      <c r="AA109" s="336">
        <f t="shared" si="34"/>
        <v>1449.4091000000008</v>
      </c>
      <c r="AB109" s="336">
        <f t="shared" si="35"/>
        <v>676.48139999999989</v>
      </c>
      <c r="AC109" s="336"/>
      <c r="AD109" s="273"/>
      <c r="AE109" s="338">
        <f>T108+'B3 S ngiệp'!F165</f>
        <v>44963.032833999998</v>
      </c>
      <c r="AG109" s="388">
        <f>AG108-173494</f>
        <v>42.041527777764713</v>
      </c>
      <c r="AN109" s="329">
        <f>R109-S109-T109</f>
        <v>0</v>
      </c>
    </row>
    <row r="110" spans="1:42">
      <c r="A110" s="305" t="s">
        <v>74</v>
      </c>
      <c r="B110" s="303" t="s">
        <v>75</v>
      </c>
      <c r="C110" s="276"/>
      <c r="D110" s="276"/>
      <c r="E110" s="277"/>
      <c r="F110" s="277"/>
      <c r="G110" s="277"/>
      <c r="H110" s="277"/>
      <c r="I110" s="306">
        <f>I120+I121</f>
        <v>611.19070319999992</v>
      </c>
      <c r="J110" s="306">
        <f t="shared" ref="J110:Q110" si="49">J120+J121</f>
        <v>555.62791199999992</v>
      </c>
      <c r="K110" s="306">
        <f t="shared" si="49"/>
        <v>162.94647000000001</v>
      </c>
      <c r="L110" s="306">
        <f t="shared" si="49"/>
        <v>158.9777</v>
      </c>
      <c r="M110" s="306">
        <f t="shared" si="49"/>
        <v>611.19070319999992</v>
      </c>
      <c r="N110" s="306">
        <f t="shared" si="49"/>
        <v>555.62791199999992</v>
      </c>
      <c r="O110" s="306">
        <f t="shared" si="49"/>
        <v>0</v>
      </c>
      <c r="P110" s="306">
        <f t="shared" si="49"/>
        <v>0</v>
      </c>
      <c r="Q110" s="306">
        <f t="shared" si="49"/>
        <v>119.07</v>
      </c>
      <c r="R110" s="306">
        <f>SUM(R111:R121)</f>
        <v>1550.252</v>
      </c>
      <c r="S110" s="306">
        <f>SUM(S111:S121)</f>
        <v>476.28</v>
      </c>
      <c r="T110" s="284">
        <f>SUM(T111:T121)</f>
        <v>1073.972</v>
      </c>
      <c r="U110" s="278">
        <f>V110+W110</f>
        <v>675.25360000000001</v>
      </c>
      <c r="V110" s="278">
        <f>SUM(V111:V121)</f>
        <v>158.76</v>
      </c>
      <c r="W110" s="278">
        <f>SUM(W111:W121)</f>
        <v>516.49360000000001</v>
      </c>
      <c r="X110" s="16">
        <f t="shared" si="48"/>
        <v>43.557666753534264</v>
      </c>
      <c r="Y110" s="250"/>
      <c r="Z110" s="284">
        <f t="shared" ref="Z110:Z134" si="50">AA110+AB110</f>
        <v>874.99839999999995</v>
      </c>
      <c r="AA110" s="336">
        <f t="shared" si="34"/>
        <v>317.52</v>
      </c>
      <c r="AB110" s="336">
        <f t="shared" si="35"/>
        <v>557.47839999999997</v>
      </c>
      <c r="AC110" s="336"/>
      <c r="AD110" s="280"/>
    </row>
    <row r="111" spans="1:42" ht="25.5">
      <c r="A111" s="340">
        <v>1</v>
      </c>
      <c r="B111" s="299" t="s">
        <v>76</v>
      </c>
      <c r="C111" s="361" t="s">
        <v>236</v>
      </c>
      <c r="D111" s="290" t="s">
        <v>76</v>
      </c>
      <c r="E111" s="309"/>
      <c r="F111" s="309"/>
      <c r="G111" s="277" t="s">
        <v>77</v>
      </c>
      <c r="H111" s="309"/>
      <c r="I111" s="236"/>
      <c r="J111" s="236"/>
      <c r="K111" s="236"/>
      <c r="L111" s="236"/>
      <c r="M111" s="236"/>
      <c r="N111" s="236"/>
      <c r="O111" s="236"/>
      <c r="P111" s="236"/>
      <c r="Q111" s="236"/>
      <c r="R111" s="247">
        <f>S111+T111</f>
        <v>158.98000000000002</v>
      </c>
      <c r="S111" s="247">
        <v>39.69</v>
      </c>
      <c r="T111" s="379">
        <v>119.29</v>
      </c>
      <c r="U111" s="379"/>
      <c r="V111" s="379"/>
      <c r="W111" s="312"/>
      <c r="X111" s="364"/>
      <c r="Y111" s="250"/>
      <c r="Z111" s="278">
        <f t="shared" si="50"/>
        <v>158.98000000000002</v>
      </c>
      <c r="AA111" s="341">
        <f t="shared" si="34"/>
        <v>39.69</v>
      </c>
      <c r="AB111" s="341">
        <f t="shared" si="35"/>
        <v>119.29</v>
      </c>
      <c r="AC111" s="336"/>
      <c r="AD111" s="280"/>
    </row>
    <row r="112" spans="1:42" ht="25.5">
      <c r="A112" s="340">
        <v>2</v>
      </c>
      <c r="B112" s="362" t="s">
        <v>64</v>
      </c>
      <c r="C112" s="361" t="s">
        <v>226</v>
      </c>
      <c r="D112" s="361" t="s">
        <v>64</v>
      </c>
      <c r="E112" s="309"/>
      <c r="F112" s="309"/>
      <c r="G112" s="277" t="s">
        <v>77</v>
      </c>
      <c r="H112" s="309"/>
      <c r="I112" s="236"/>
      <c r="J112" s="236"/>
      <c r="K112" s="236"/>
      <c r="L112" s="236"/>
      <c r="M112" s="236"/>
      <c r="N112" s="236"/>
      <c r="O112" s="236"/>
      <c r="P112" s="236"/>
      <c r="Q112" s="236"/>
      <c r="R112" s="247">
        <f>S112+T112</f>
        <v>39.68</v>
      </c>
      <c r="S112" s="236"/>
      <c r="T112" s="379">
        <v>39.68</v>
      </c>
      <c r="U112" s="379">
        <f>V112+W112</f>
        <v>39.68</v>
      </c>
      <c r="V112" s="379"/>
      <c r="W112" s="312">
        <v>39.68</v>
      </c>
      <c r="X112" s="364"/>
      <c r="Y112" s="250"/>
      <c r="Z112" s="278">
        <f t="shared" si="50"/>
        <v>0</v>
      </c>
      <c r="AA112" s="341">
        <f t="shared" si="34"/>
        <v>0</v>
      </c>
      <c r="AB112" s="341">
        <f t="shared" si="35"/>
        <v>0</v>
      </c>
      <c r="AC112" s="336"/>
      <c r="AD112" s="280"/>
    </row>
    <row r="113" spans="1:40">
      <c r="A113" s="340">
        <v>3</v>
      </c>
      <c r="B113" s="386" t="s">
        <v>63</v>
      </c>
      <c r="C113" s="361" t="s">
        <v>819</v>
      </c>
      <c r="D113" s="361" t="s">
        <v>63</v>
      </c>
      <c r="E113" s="309"/>
      <c r="F113" s="309"/>
      <c r="G113" s="277" t="s">
        <v>77</v>
      </c>
      <c r="H113" s="309"/>
      <c r="I113" s="236"/>
      <c r="J113" s="236"/>
      <c r="K113" s="236"/>
      <c r="L113" s="236"/>
      <c r="M113" s="236"/>
      <c r="N113" s="236"/>
      <c r="O113" s="236"/>
      <c r="P113" s="236"/>
      <c r="Q113" s="236"/>
      <c r="R113" s="247">
        <f t="shared" ref="R113:R119" si="51">S113+T113</f>
        <v>79.352000000000004</v>
      </c>
      <c r="S113" s="236"/>
      <c r="T113" s="379">
        <v>79.352000000000004</v>
      </c>
      <c r="U113" s="379">
        <f>V113+W113</f>
        <v>79.351600000000005</v>
      </c>
      <c r="V113" s="379"/>
      <c r="W113" s="312">
        <f>61.146+26.2056-8</f>
        <v>79.351600000000005</v>
      </c>
      <c r="X113" s="364"/>
      <c r="Y113" s="250"/>
      <c r="Z113" s="278">
        <f t="shared" si="50"/>
        <v>3.9999999999906777E-4</v>
      </c>
      <c r="AA113" s="341">
        <f t="shared" si="34"/>
        <v>0</v>
      </c>
      <c r="AB113" s="341">
        <f t="shared" si="35"/>
        <v>3.9999999999906777E-4</v>
      </c>
      <c r="AC113" s="336"/>
      <c r="AD113" s="280"/>
    </row>
    <row r="114" spans="1:40" ht="25.5">
      <c r="A114" s="340">
        <v>4</v>
      </c>
      <c r="B114" s="362" t="s">
        <v>42</v>
      </c>
      <c r="C114" s="361" t="s">
        <v>244</v>
      </c>
      <c r="D114" s="361" t="s">
        <v>42</v>
      </c>
      <c r="E114" s="309"/>
      <c r="F114" s="309"/>
      <c r="G114" s="277" t="s">
        <v>77</v>
      </c>
      <c r="H114" s="309"/>
      <c r="I114" s="236"/>
      <c r="J114" s="236"/>
      <c r="K114" s="236"/>
      <c r="L114" s="236"/>
      <c r="M114" s="236"/>
      <c r="N114" s="236"/>
      <c r="O114" s="236"/>
      <c r="P114" s="236"/>
      <c r="Q114" s="236"/>
      <c r="R114" s="247">
        <f>S114+T114</f>
        <v>238.36</v>
      </c>
      <c r="S114" s="247">
        <v>119.07</v>
      </c>
      <c r="T114" s="379">
        <v>119.29</v>
      </c>
      <c r="U114" s="379">
        <f>V114+W114</f>
        <v>119.29</v>
      </c>
      <c r="V114" s="379"/>
      <c r="W114" s="312">
        <f>T114</f>
        <v>119.29</v>
      </c>
      <c r="X114" s="364"/>
      <c r="Y114" s="250"/>
      <c r="Z114" s="278">
        <f t="shared" si="50"/>
        <v>119.07</v>
      </c>
      <c r="AA114" s="341">
        <f t="shared" si="34"/>
        <v>119.07</v>
      </c>
      <c r="AB114" s="341">
        <f t="shared" si="35"/>
        <v>0</v>
      </c>
      <c r="AC114" s="336"/>
      <c r="AD114" s="280"/>
      <c r="AN114" s="345">
        <f>T114+[2]B2!$AH$79</f>
        <v>143.29000000000002</v>
      </c>
    </row>
    <row r="115" spans="1:40">
      <c r="A115" s="340">
        <v>5</v>
      </c>
      <c r="B115" s="386" t="s">
        <v>44</v>
      </c>
      <c r="C115" s="361" t="s">
        <v>820</v>
      </c>
      <c r="D115" s="361" t="s">
        <v>44</v>
      </c>
      <c r="E115" s="309"/>
      <c r="F115" s="309"/>
      <c r="G115" s="277" t="s">
        <v>77</v>
      </c>
      <c r="H115" s="309"/>
      <c r="I115" s="236"/>
      <c r="J115" s="236"/>
      <c r="K115" s="236"/>
      <c r="L115" s="236"/>
      <c r="M115" s="236"/>
      <c r="N115" s="236"/>
      <c r="O115" s="236"/>
      <c r="P115" s="236"/>
      <c r="Q115" s="236"/>
      <c r="R115" s="247">
        <f t="shared" si="51"/>
        <v>39.68</v>
      </c>
      <c r="S115" s="247"/>
      <c r="T115" s="379">
        <v>39.68</v>
      </c>
      <c r="U115" s="379">
        <f>W115</f>
        <v>39.68</v>
      </c>
      <c r="V115" s="379"/>
      <c r="W115" s="312">
        <f>T115</f>
        <v>39.68</v>
      </c>
      <c r="X115" s="364"/>
      <c r="Y115" s="250"/>
      <c r="Z115" s="278">
        <f t="shared" si="50"/>
        <v>0</v>
      </c>
      <c r="AA115" s="341">
        <f t="shared" si="34"/>
        <v>0</v>
      </c>
      <c r="AB115" s="341">
        <f t="shared" si="35"/>
        <v>0</v>
      </c>
      <c r="AC115" s="336"/>
      <c r="AD115" s="280"/>
    </row>
    <row r="116" spans="1:40">
      <c r="A116" s="340">
        <v>6</v>
      </c>
      <c r="B116" s="362" t="s">
        <v>821</v>
      </c>
      <c r="C116" s="361" t="s">
        <v>246</v>
      </c>
      <c r="D116" s="361" t="s">
        <v>821</v>
      </c>
      <c r="E116" s="309"/>
      <c r="F116" s="309"/>
      <c r="G116" s="277" t="s">
        <v>77</v>
      </c>
      <c r="H116" s="309"/>
      <c r="I116" s="236"/>
      <c r="J116" s="236"/>
      <c r="K116" s="236"/>
      <c r="L116" s="236"/>
      <c r="M116" s="236"/>
      <c r="N116" s="236"/>
      <c r="O116" s="236"/>
      <c r="P116" s="236"/>
      <c r="Q116" s="236"/>
      <c r="R116" s="247">
        <f t="shared" si="51"/>
        <v>158.89999999999998</v>
      </c>
      <c r="S116" s="247">
        <f>79.38</f>
        <v>79.38</v>
      </c>
      <c r="T116" s="379">
        <v>79.52</v>
      </c>
      <c r="U116" s="379"/>
      <c r="V116" s="379"/>
      <c r="W116" s="312"/>
      <c r="X116" s="364"/>
      <c r="Y116" s="250"/>
      <c r="Z116" s="278">
        <f t="shared" si="50"/>
        <v>158.89999999999998</v>
      </c>
      <c r="AA116" s="341">
        <f t="shared" si="34"/>
        <v>79.38</v>
      </c>
      <c r="AB116" s="341">
        <f t="shared" si="35"/>
        <v>79.52</v>
      </c>
      <c r="AC116" s="336"/>
      <c r="AD116" s="280"/>
    </row>
    <row r="117" spans="1:40">
      <c r="A117" s="340">
        <v>7</v>
      </c>
      <c r="B117" s="362" t="s">
        <v>822</v>
      </c>
      <c r="C117" s="361" t="s">
        <v>251</v>
      </c>
      <c r="D117" s="361" t="s">
        <v>822</v>
      </c>
      <c r="E117" s="309"/>
      <c r="F117" s="309"/>
      <c r="G117" s="277" t="s">
        <v>77</v>
      </c>
      <c r="H117" s="309"/>
      <c r="I117" s="236"/>
      <c r="J117" s="236"/>
      <c r="K117" s="236"/>
      <c r="L117" s="236"/>
      <c r="M117" s="236"/>
      <c r="N117" s="236"/>
      <c r="O117" s="236"/>
      <c r="P117" s="236"/>
      <c r="Q117" s="236"/>
      <c r="R117" s="247">
        <f t="shared" si="51"/>
        <v>238.36</v>
      </c>
      <c r="S117" s="247">
        <f>119.07</f>
        <v>119.07</v>
      </c>
      <c r="T117" s="379">
        <v>119.29</v>
      </c>
      <c r="U117" s="379">
        <f>V117+W117</f>
        <v>238.36</v>
      </c>
      <c r="V117" s="379">
        <v>119.07</v>
      </c>
      <c r="W117" s="312">
        <v>119.29</v>
      </c>
      <c r="X117" s="364"/>
      <c r="Y117" s="250"/>
      <c r="Z117" s="278">
        <f t="shared" si="50"/>
        <v>0</v>
      </c>
      <c r="AA117" s="341">
        <f t="shared" si="34"/>
        <v>0</v>
      </c>
      <c r="AB117" s="341">
        <f t="shared" si="35"/>
        <v>0</v>
      </c>
      <c r="AC117" s="336"/>
      <c r="AD117" s="280"/>
    </row>
    <row r="118" spans="1:40">
      <c r="A118" s="340">
        <v>8</v>
      </c>
      <c r="B118" s="362" t="s">
        <v>46</v>
      </c>
      <c r="C118" s="361" t="s">
        <v>253</v>
      </c>
      <c r="D118" s="361" t="s">
        <v>46</v>
      </c>
      <c r="E118" s="309"/>
      <c r="F118" s="309"/>
      <c r="G118" s="277" t="s">
        <v>77</v>
      </c>
      <c r="H118" s="309"/>
      <c r="I118" s="236"/>
      <c r="J118" s="236"/>
      <c r="K118" s="236"/>
      <c r="L118" s="236"/>
      <c r="M118" s="236"/>
      <c r="N118" s="236"/>
      <c r="O118" s="236"/>
      <c r="P118" s="236"/>
      <c r="Q118" s="236"/>
      <c r="R118" s="247">
        <f t="shared" si="51"/>
        <v>238.58</v>
      </c>
      <c r="S118" s="236"/>
      <c r="T118" s="379">
        <v>238.58</v>
      </c>
      <c r="U118" s="379"/>
      <c r="V118" s="379"/>
      <c r="W118" s="312"/>
      <c r="X118" s="364"/>
      <c r="Y118" s="250"/>
      <c r="Z118" s="278">
        <f t="shared" si="50"/>
        <v>238.58</v>
      </c>
      <c r="AA118" s="341">
        <f t="shared" si="34"/>
        <v>0</v>
      </c>
      <c r="AB118" s="341">
        <f t="shared" si="35"/>
        <v>238.58</v>
      </c>
      <c r="AC118" s="336"/>
      <c r="AD118" s="280"/>
    </row>
    <row r="119" spans="1:40">
      <c r="A119" s="340">
        <v>9</v>
      </c>
      <c r="B119" s="362" t="s">
        <v>823</v>
      </c>
      <c r="C119" s="361" t="s">
        <v>248</v>
      </c>
      <c r="D119" s="361" t="s">
        <v>823</v>
      </c>
      <c r="E119" s="309"/>
      <c r="F119" s="309"/>
      <c r="G119" s="277" t="s">
        <v>77</v>
      </c>
      <c r="H119" s="309"/>
      <c r="I119" s="236"/>
      <c r="J119" s="236"/>
      <c r="K119" s="236"/>
      <c r="L119" s="236"/>
      <c r="M119" s="236"/>
      <c r="N119" s="236"/>
      <c r="O119" s="236"/>
      <c r="P119" s="236"/>
      <c r="Q119" s="236"/>
      <c r="R119" s="247">
        <f t="shared" si="51"/>
        <v>80.319999999999993</v>
      </c>
      <c r="S119" s="236"/>
      <c r="T119" s="379">
        <v>80.319999999999993</v>
      </c>
      <c r="U119" s="379"/>
      <c r="V119" s="379"/>
      <c r="W119" s="312"/>
      <c r="X119" s="364"/>
      <c r="Y119" s="250"/>
      <c r="Z119" s="278">
        <f t="shared" si="50"/>
        <v>80.319999999999993</v>
      </c>
      <c r="AA119" s="341">
        <f t="shared" si="34"/>
        <v>0</v>
      </c>
      <c r="AB119" s="341">
        <f t="shared" si="35"/>
        <v>80.319999999999993</v>
      </c>
      <c r="AC119" s="336"/>
      <c r="AD119" s="280"/>
    </row>
    <row r="120" spans="1:40">
      <c r="A120" s="340">
        <v>10</v>
      </c>
      <c r="B120" s="299" t="s">
        <v>65</v>
      </c>
      <c r="C120" s="276" t="s">
        <v>228</v>
      </c>
      <c r="D120" s="276" t="s">
        <v>65</v>
      </c>
      <c r="E120" s="277"/>
      <c r="F120" s="277"/>
      <c r="G120" s="277" t="s">
        <v>77</v>
      </c>
      <c r="H120" s="277"/>
      <c r="I120" s="308">
        <v>174.62591519999998</v>
      </c>
      <c r="J120" s="308">
        <v>158.75083199999997</v>
      </c>
      <c r="K120" s="308">
        <v>43.656469999999999</v>
      </c>
      <c r="L120" s="308">
        <v>39.6877</v>
      </c>
      <c r="M120" s="308">
        <v>174.62591519999998</v>
      </c>
      <c r="N120" s="308">
        <v>158.75083199999997</v>
      </c>
      <c r="O120" s="277"/>
      <c r="P120" s="277"/>
      <c r="Q120" s="308">
        <v>39.69</v>
      </c>
      <c r="R120" s="308">
        <f>S120+T120</f>
        <v>79.37</v>
      </c>
      <c r="S120" s="308">
        <v>39.69</v>
      </c>
      <c r="T120" s="278">
        <v>39.68</v>
      </c>
      <c r="U120" s="278">
        <f t="shared" ref="U120:U152" si="52">V120+W120</f>
        <v>39.69</v>
      </c>
      <c r="V120" s="278">
        <f>S120</f>
        <v>39.69</v>
      </c>
      <c r="W120" s="279"/>
      <c r="X120" s="16">
        <f t="shared" si="48"/>
        <v>50.006299609424211</v>
      </c>
      <c r="Y120" s="309"/>
      <c r="Z120" s="278">
        <f t="shared" si="50"/>
        <v>39.68</v>
      </c>
      <c r="AA120" s="341">
        <f t="shared" si="34"/>
        <v>0</v>
      </c>
      <c r="AB120" s="341">
        <f t="shared" si="35"/>
        <v>39.68</v>
      </c>
      <c r="AC120" s="341"/>
      <c r="AD120" s="280"/>
    </row>
    <row r="121" spans="1:40">
      <c r="A121" s="340">
        <v>11</v>
      </c>
      <c r="B121" s="299" t="s">
        <v>66</v>
      </c>
      <c r="C121" s="276" t="s">
        <v>143</v>
      </c>
      <c r="D121" s="276" t="s">
        <v>66</v>
      </c>
      <c r="E121" s="277"/>
      <c r="F121" s="277"/>
      <c r="G121" s="277" t="s">
        <v>77</v>
      </c>
      <c r="H121" s="277"/>
      <c r="I121" s="308">
        <v>436.56478799999991</v>
      </c>
      <c r="J121" s="308">
        <v>396.87707999999992</v>
      </c>
      <c r="K121" s="277">
        <v>119.29</v>
      </c>
      <c r="L121" s="277">
        <v>119.29</v>
      </c>
      <c r="M121" s="308">
        <v>436.56478799999991</v>
      </c>
      <c r="N121" s="308">
        <v>396.87707999999992</v>
      </c>
      <c r="O121" s="277"/>
      <c r="P121" s="277"/>
      <c r="Q121" s="308">
        <v>79.38</v>
      </c>
      <c r="R121" s="308">
        <f>S121+T121</f>
        <v>198.67000000000002</v>
      </c>
      <c r="S121" s="308">
        <v>79.38</v>
      </c>
      <c r="T121" s="278">
        <v>119.29</v>
      </c>
      <c r="U121" s="278">
        <f t="shared" si="52"/>
        <v>119.202</v>
      </c>
      <c r="V121" s="278"/>
      <c r="W121" s="279">
        <v>119.202</v>
      </c>
      <c r="X121" s="16">
        <f t="shared" si="48"/>
        <v>60</v>
      </c>
      <c r="Y121" s="309"/>
      <c r="Z121" s="278">
        <f t="shared" si="50"/>
        <v>79.468000000000004</v>
      </c>
      <c r="AA121" s="341">
        <f t="shared" si="34"/>
        <v>79.38</v>
      </c>
      <c r="AB121" s="341">
        <f t="shared" si="35"/>
        <v>8.8000000000008072E-2</v>
      </c>
      <c r="AC121" s="341"/>
      <c r="AD121" s="280"/>
    </row>
    <row r="122" spans="1:40">
      <c r="A122" s="305" t="s">
        <v>78</v>
      </c>
      <c r="B122" s="303" t="s">
        <v>79</v>
      </c>
      <c r="C122" s="286"/>
      <c r="D122" s="286"/>
      <c r="E122" s="283"/>
      <c r="F122" s="283"/>
      <c r="G122" s="283"/>
      <c r="H122" s="283"/>
      <c r="I122" s="306">
        <f t="shared" ref="I122:Q122" si="53">SUM(I123:I125)</f>
        <v>960.43</v>
      </c>
      <c r="J122" s="306">
        <f t="shared" si="53"/>
        <v>873.12</v>
      </c>
      <c r="K122" s="306">
        <f t="shared" si="53"/>
        <v>198.43</v>
      </c>
      <c r="L122" s="306">
        <f t="shared" si="53"/>
        <v>198.43</v>
      </c>
      <c r="M122" s="306">
        <f t="shared" si="53"/>
        <v>960.43</v>
      </c>
      <c r="N122" s="306">
        <f t="shared" si="53"/>
        <v>873.12</v>
      </c>
      <c r="O122" s="306">
        <f t="shared" si="53"/>
        <v>0</v>
      </c>
      <c r="P122" s="306">
        <f t="shared" si="53"/>
        <v>0</v>
      </c>
      <c r="Q122" s="306">
        <f t="shared" si="53"/>
        <v>436.14</v>
      </c>
      <c r="R122" s="306">
        <f>SUM(R123:R125)</f>
        <v>436.14</v>
      </c>
      <c r="S122" s="306">
        <f t="shared" ref="S122" si="54">SUM(S123:S125)</f>
        <v>238.14</v>
      </c>
      <c r="T122" s="284">
        <f>SUM(T123:T125)</f>
        <v>198</v>
      </c>
      <c r="U122" s="284">
        <f>SUM(U123:U125)</f>
        <v>118.836</v>
      </c>
      <c r="V122" s="284">
        <f t="shared" ref="V122:W122" si="55">SUM(V123:V125)</f>
        <v>39.835999999999999</v>
      </c>
      <c r="W122" s="284">
        <f t="shared" si="55"/>
        <v>79</v>
      </c>
      <c r="X122" s="16">
        <f t="shared" si="48"/>
        <v>27.247214197276104</v>
      </c>
      <c r="Y122" s="309"/>
      <c r="Z122" s="284">
        <f t="shared" si="50"/>
        <v>317.30399999999997</v>
      </c>
      <c r="AA122" s="336">
        <f t="shared" si="34"/>
        <v>198.30399999999997</v>
      </c>
      <c r="AB122" s="336">
        <f t="shared" si="35"/>
        <v>119</v>
      </c>
      <c r="AC122" s="336"/>
      <c r="AD122" s="273"/>
    </row>
    <row r="123" spans="1:40">
      <c r="A123" s="307" t="s">
        <v>80</v>
      </c>
      <c r="B123" s="299" t="s">
        <v>65</v>
      </c>
      <c r="C123" s="276" t="s">
        <v>228</v>
      </c>
      <c r="D123" s="276" t="s">
        <v>65</v>
      </c>
      <c r="E123" s="277"/>
      <c r="F123" s="277"/>
      <c r="G123" s="277" t="s">
        <v>77</v>
      </c>
      <c r="H123" s="277"/>
      <c r="I123" s="308">
        <v>392.9</v>
      </c>
      <c r="J123" s="308">
        <v>357.19</v>
      </c>
      <c r="K123" s="277"/>
      <c r="L123" s="277"/>
      <c r="M123" s="308">
        <v>392.9</v>
      </c>
      <c r="N123" s="308">
        <v>357.19</v>
      </c>
      <c r="O123" s="277"/>
      <c r="P123" s="277"/>
      <c r="Q123" s="308">
        <v>39.69</v>
      </c>
      <c r="R123" s="308">
        <v>39.69</v>
      </c>
      <c r="S123" s="308">
        <v>39.69</v>
      </c>
      <c r="T123" s="278"/>
      <c r="U123" s="278">
        <f t="shared" si="52"/>
        <v>0</v>
      </c>
      <c r="V123" s="278"/>
      <c r="W123" s="279"/>
      <c r="X123" s="16">
        <f t="shared" si="48"/>
        <v>0</v>
      </c>
      <c r="Y123" s="309"/>
      <c r="Z123" s="278">
        <f t="shared" si="50"/>
        <v>39.69</v>
      </c>
      <c r="AA123" s="341">
        <f t="shared" si="34"/>
        <v>39.69</v>
      </c>
      <c r="AB123" s="341">
        <f t="shared" si="35"/>
        <v>0</v>
      </c>
      <c r="AC123" s="341"/>
      <c r="AD123" s="280"/>
    </row>
    <row r="124" spans="1:40">
      <c r="A124" s="307" t="s">
        <v>81</v>
      </c>
      <c r="B124" s="299" t="s">
        <v>66</v>
      </c>
      <c r="C124" s="276" t="s">
        <v>143</v>
      </c>
      <c r="D124" s="276" t="s">
        <v>66</v>
      </c>
      <c r="E124" s="277"/>
      <c r="F124" s="277"/>
      <c r="G124" s="277" t="s">
        <v>77</v>
      </c>
      <c r="H124" s="277"/>
      <c r="I124" s="308">
        <v>218.28</v>
      </c>
      <c r="J124" s="308">
        <v>198.43</v>
      </c>
      <c r="K124" s="277">
        <v>79.37</v>
      </c>
      <c r="L124" s="277">
        <v>79.37</v>
      </c>
      <c r="M124" s="308">
        <v>218.28</v>
      </c>
      <c r="N124" s="308">
        <v>198.43</v>
      </c>
      <c r="O124" s="277"/>
      <c r="P124" s="277"/>
      <c r="Q124" s="308">
        <f>R124</f>
        <v>198.06</v>
      </c>
      <c r="R124" s="308">
        <f>S124+T124</f>
        <v>198.06</v>
      </c>
      <c r="S124" s="308">
        <v>119.06</v>
      </c>
      <c r="T124" s="278">
        <v>79</v>
      </c>
      <c r="U124" s="278">
        <f t="shared" si="52"/>
        <v>118.836</v>
      </c>
      <c r="V124" s="278">
        <v>39.835999999999999</v>
      </c>
      <c r="W124" s="279">
        <v>79</v>
      </c>
      <c r="X124" s="16">
        <f t="shared" si="48"/>
        <v>60</v>
      </c>
      <c r="Y124" s="309"/>
      <c r="Z124" s="278">
        <f t="shared" si="50"/>
        <v>79.224000000000004</v>
      </c>
      <c r="AA124" s="341">
        <f t="shared" si="34"/>
        <v>79.224000000000004</v>
      </c>
      <c r="AB124" s="341">
        <f t="shared" si="35"/>
        <v>0</v>
      </c>
      <c r="AC124" s="341"/>
      <c r="AD124" s="280"/>
    </row>
    <row r="125" spans="1:40">
      <c r="A125" s="307" t="s">
        <v>235</v>
      </c>
      <c r="B125" s="299" t="s">
        <v>76</v>
      </c>
      <c r="C125" s="361" t="s">
        <v>236</v>
      </c>
      <c r="D125" s="276" t="s">
        <v>237</v>
      </c>
      <c r="E125" s="277"/>
      <c r="F125" s="277"/>
      <c r="G125" s="277" t="s">
        <v>77</v>
      </c>
      <c r="H125" s="277"/>
      <c r="I125" s="308">
        <v>349.25</v>
      </c>
      <c r="J125" s="308">
        <v>317.5</v>
      </c>
      <c r="K125" s="277">
        <v>119.06</v>
      </c>
      <c r="L125" s="277">
        <v>119.06</v>
      </c>
      <c r="M125" s="308">
        <v>349.25</v>
      </c>
      <c r="N125" s="308">
        <v>317.5</v>
      </c>
      <c r="O125" s="277"/>
      <c r="P125" s="277"/>
      <c r="Q125" s="308">
        <f>R125</f>
        <v>198.39</v>
      </c>
      <c r="R125" s="308">
        <f>S125+T125</f>
        <v>198.39</v>
      </c>
      <c r="S125" s="308">
        <v>79.39</v>
      </c>
      <c r="T125" s="278">
        <v>119</v>
      </c>
      <c r="U125" s="278">
        <f t="shared" si="52"/>
        <v>0</v>
      </c>
      <c r="V125" s="278"/>
      <c r="W125" s="279"/>
      <c r="X125" s="16">
        <f t="shared" si="48"/>
        <v>0</v>
      </c>
      <c r="Y125" s="309"/>
      <c r="Z125" s="278">
        <f t="shared" si="50"/>
        <v>198.39</v>
      </c>
      <c r="AA125" s="341">
        <f t="shared" si="34"/>
        <v>79.39</v>
      </c>
      <c r="AB125" s="341">
        <f t="shared" si="35"/>
        <v>119</v>
      </c>
      <c r="AC125" s="341"/>
      <c r="AD125" s="280"/>
    </row>
    <row r="126" spans="1:40">
      <c r="A126" s="305" t="s">
        <v>201</v>
      </c>
      <c r="B126" s="310" t="s">
        <v>238</v>
      </c>
      <c r="C126" s="276"/>
      <c r="D126" s="276"/>
      <c r="E126" s="277"/>
      <c r="F126" s="277"/>
      <c r="G126" s="277"/>
      <c r="H126" s="277"/>
      <c r="I126" s="306">
        <f>SUM(I127:I134)</f>
        <v>2946.8123190000001</v>
      </c>
      <c r="J126" s="306">
        <f t="shared" ref="J126:Q126" si="56">SUM(J127:J134)</f>
        <v>2678.92029</v>
      </c>
      <c r="K126" s="306">
        <f t="shared" si="56"/>
        <v>0</v>
      </c>
      <c r="L126" s="306">
        <f t="shared" si="56"/>
        <v>0</v>
      </c>
      <c r="M126" s="306">
        <f t="shared" si="56"/>
        <v>2946.8123190000001</v>
      </c>
      <c r="N126" s="306">
        <f t="shared" si="56"/>
        <v>2678.92029</v>
      </c>
      <c r="O126" s="306">
        <f t="shared" si="56"/>
        <v>0</v>
      </c>
      <c r="P126" s="306">
        <f t="shared" si="56"/>
        <v>0</v>
      </c>
      <c r="Q126" s="306">
        <f t="shared" si="56"/>
        <v>781.35</v>
      </c>
      <c r="R126" s="306">
        <f>SUM(R127:R134)</f>
        <v>0</v>
      </c>
      <c r="S126" s="306">
        <f>SUM(S127:S134)</f>
        <v>0</v>
      </c>
      <c r="T126" s="278"/>
      <c r="U126" s="278">
        <f>V126+W126</f>
        <v>0</v>
      </c>
      <c r="V126" s="278"/>
      <c r="W126" s="279"/>
      <c r="X126" s="16">
        <v>0</v>
      </c>
      <c r="Y126" s="309"/>
      <c r="Z126" s="284">
        <f>AA126+AB126</f>
        <v>0</v>
      </c>
      <c r="AA126" s="336">
        <f t="shared" si="34"/>
        <v>0</v>
      </c>
      <c r="AB126" s="336">
        <f t="shared" si="35"/>
        <v>0</v>
      </c>
      <c r="AC126" s="336"/>
      <c r="AD126" s="280"/>
    </row>
    <row r="127" spans="1:40" ht="25.5">
      <c r="A127" s="307" t="s">
        <v>239</v>
      </c>
      <c r="B127" s="362" t="s">
        <v>76</v>
      </c>
      <c r="C127" s="361" t="s">
        <v>236</v>
      </c>
      <c r="D127" s="361" t="s">
        <v>76</v>
      </c>
      <c r="E127" s="362"/>
      <c r="F127" s="362"/>
      <c r="G127" s="277" t="s">
        <v>77</v>
      </c>
      <c r="H127" s="277"/>
      <c r="I127" s="308">
        <v>442.02184784999997</v>
      </c>
      <c r="J127" s="308">
        <v>401.83804349999997</v>
      </c>
      <c r="K127" s="277"/>
      <c r="L127" s="277"/>
      <c r="M127" s="308">
        <v>442.02184784999997</v>
      </c>
      <c r="N127" s="308">
        <v>401.83804349999997</v>
      </c>
      <c r="O127" s="277"/>
      <c r="P127" s="277"/>
      <c r="Q127" s="308">
        <v>89.3</v>
      </c>
      <c r="R127" s="308">
        <v>0</v>
      </c>
      <c r="S127" s="308">
        <f>89.3-89.3</f>
        <v>0</v>
      </c>
      <c r="T127" s="278"/>
      <c r="U127" s="278">
        <f t="shared" si="52"/>
        <v>0</v>
      </c>
      <c r="V127" s="278"/>
      <c r="W127" s="279"/>
      <c r="X127" s="16">
        <v>0</v>
      </c>
      <c r="Y127" s="311"/>
      <c r="Z127" s="278">
        <f t="shared" si="50"/>
        <v>0</v>
      </c>
      <c r="AA127" s="341">
        <f t="shared" si="34"/>
        <v>0</v>
      </c>
      <c r="AB127" s="341">
        <f t="shared" si="35"/>
        <v>0</v>
      </c>
      <c r="AC127" s="341"/>
      <c r="AD127" s="280"/>
    </row>
    <row r="128" spans="1:40">
      <c r="A128" s="307" t="s">
        <v>240</v>
      </c>
      <c r="B128" s="362" t="s">
        <v>23</v>
      </c>
      <c r="C128" s="361" t="s">
        <v>143</v>
      </c>
      <c r="D128" s="361" t="s">
        <v>23</v>
      </c>
      <c r="E128" s="362"/>
      <c r="F128" s="362"/>
      <c r="G128" s="277" t="s">
        <v>77</v>
      </c>
      <c r="H128" s="277"/>
      <c r="I128" s="308">
        <v>171.897385275</v>
      </c>
      <c r="J128" s="308">
        <v>156.27035025000001</v>
      </c>
      <c r="K128" s="277"/>
      <c r="L128" s="277"/>
      <c r="M128" s="308">
        <v>171.897385275</v>
      </c>
      <c r="N128" s="308">
        <v>156.27035025000001</v>
      </c>
      <c r="O128" s="277"/>
      <c r="P128" s="277"/>
      <c r="Q128" s="308">
        <v>66.97</v>
      </c>
      <c r="R128" s="308">
        <v>0</v>
      </c>
      <c r="S128" s="308">
        <f>66.97-66.97</f>
        <v>0</v>
      </c>
      <c r="T128" s="278"/>
      <c r="U128" s="278">
        <f t="shared" si="52"/>
        <v>0</v>
      </c>
      <c r="V128" s="278"/>
      <c r="W128" s="279"/>
      <c r="X128" s="16">
        <v>0</v>
      </c>
      <c r="Y128" s="309"/>
      <c r="Z128" s="278">
        <f t="shared" si="50"/>
        <v>0</v>
      </c>
      <c r="AA128" s="341">
        <f t="shared" si="34"/>
        <v>0</v>
      </c>
      <c r="AB128" s="341">
        <f t="shared" si="35"/>
        <v>0</v>
      </c>
      <c r="AC128" s="341"/>
      <c r="AD128" s="280"/>
    </row>
    <row r="129" spans="1:40">
      <c r="A129" s="307" t="s">
        <v>241</v>
      </c>
      <c r="B129" s="362" t="s">
        <v>242</v>
      </c>
      <c r="C129" s="361" t="s">
        <v>226</v>
      </c>
      <c r="D129" s="361" t="s">
        <v>242</v>
      </c>
      <c r="E129" s="362"/>
      <c r="F129" s="362"/>
      <c r="G129" s="277" t="s">
        <v>77</v>
      </c>
      <c r="H129" s="277"/>
      <c r="I129" s="308">
        <v>73.670307975</v>
      </c>
      <c r="J129" s="308">
        <v>66.973007249999995</v>
      </c>
      <c r="K129" s="277"/>
      <c r="L129" s="277"/>
      <c r="M129" s="308">
        <v>73.670307975</v>
      </c>
      <c r="N129" s="308">
        <v>66.973007249999995</v>
      </c>
      <c r="O129" s="277"/>
      <c r="P129" s="277"/>
      <c r="Q129" s="308">
        <v>22.32</v>
      </c>
      <c r="R129" s="308">
        <v>0</v>
      </c>
      <c r="S129" s="308">
        <f>22.32-22.32</f>
        <v>0</v>
      </c>
      <c r="T129" s="278"/>
      <c r="U129" s="278">
        <f t="shared" si="52"/>
        <v>0</v>
      </c>
      <c r="V129" s="278"/>
      <c r="W129" s="279"/>
      <c r="X129" s="16">
        <v>0</v>
      </c>
      <c r="Y129" s="312"/>
      <c r="Z129" s="278">
        <f t="shared" si="50"/>
        <v>0</v>
      </c>
      <c r="AA129" s="341">
        <f t="shared" si="34"/>
        <v>0</v>
      </c>
      <c r="AB129" s="341">
        <f t="shared" si="35"/>
        <v>0</v>
      </c>
      <c r="AC129" s="341"/>
      <c r="AD129" s="280"/>
    </row>
    <row r="130" spans="1:40">
      <c r="A130" s="307" t="s">
        <v>243</v>
      </c>
      <c r="B130" s="362" t="s">
        <v>18</v>
      </c>
      <c r="C130" s="361" t="s">
        <v>244</v>
      </c>
      <c r="D130" s="361" t="s">
        <v>18</v>
      </c>
      <c r="E130" s="362"/>
      <c r="F130" s="362"/>
      <c r="G130" s="277" t="s">
        <v>77</v>
      </c>
      <c r="H130" s="277"/>
      <c r="I130" s="308">
        <v>761.25984907499992</v>
      </c>
      <c r="J130" s="308">
        <v>692.05440824999994</v>
      </c>
      <c r="K130" s="277"/>
      <c r="L130" s="277"/>
      <c r="M130" s="308">
        <v>761.25984907499992</v>
      </c>
      <c r="N130" s="308">
        <v>692.05440824999994</v>
      </c>
      <c r="O130" s="277"/>
      <c r="P130" s="277"/>
      <c r="Q130" s="308">
        <v>133.94999999999999</v>
      </c>
      <c r="R130" s="308">
        <v>0</v>
      </c>
      <c r="S130" s="308">
        <f>133.95-133.95</f>
        <v>0</v>
      </c>
      <c r="T130" s="278"/>
      <c r="U130" s="278">
        <f t="shared" si="52"/>
        <v>0</v>
      </c>
      <c r="V130" s="278"/>
      <c r="W130" s="279"/>
      <c r="X130" s="16">
        <v>0</v>
      </c>
      <c r="Y130" s="311"/>
      <c r="Z130" s="278">
        <f t="shared" si="50"/>
        <v>0</v>
      </c>
      <c r="AA130" s="341">
        <f t="shared" si="34"/>
        <v>0</v>
      </c>
      <c r="AB130" s="341">
        <f t="shared" si="35"/>
        <v>0</v>
      </c>
      <c r="AC130" s="341"/>
      <c r="AD130" s="280"/>
    </row>
    <row r="131" spans="1:40">
      <c r="A131" s="307" t="s">
        <v>245</v>
      </c>
      <c r="B131" s="362" t="s">
        <v>98</v>
      </c>
      <c r="C131" s="361" t="s">
        <v>246</v>
      </c>
      <c r="D131" s="361" t="s">
        <v>98</v>
      </c>
      <c r="E131" s="362"/>
      <c r="F131" s="362"/>
      <c r="G131" s="277" t="s">
        <v>77</v>
      </c>
      <c r="H131" s="277"/>
      <c r="I131" s="308">
        <v>270.124462575</v>
      </c>
      <c r="J131" s="308">
        <v>245.56769324999999</v>
      </c>
      <c r="K131" s="277"/>
      <c r="L131" s="277"/>
      <c r="M131" s="308">
        <v>270.124462575</v>
      </c>
      <c r="N131" s="308">
        <v>245.56769324999999</v>
      </c>
      <c r="O131" s="277"/>
      <c r="P131" s="277"/>
      <c r="Q131" s="308">
        <v>89.3</v>
      </c>
      <c r="R131" s="308">
        <v>0</v>
      </c>
      <c r="S131" s="308">
        <f>89.3-89.3</f>
        <v>0</v>
      </c>
      <c r="T131" s="278"/>
      <c r="U131" s="278">
        <f t="shared" si="52"/>
        <v>0</v>
      </c>
      <c r="V131" s="278"/>
      <c r="W131" s="279"/>
      <c r="X131" s="16">
        <v>0</v>
      </c>
      <c r="Y131" s="312"/>
      <c r="Z131" s="278">
        <f t="shared" si="50"/>
        <v>0</v>
      </c>
      <c r="AA131" s="341">
        <f t="shared" si="34"/>
        <v>0</v>
      </c>
      <c r="AB131" s="341">
        <f t="shared" si="35"/>
        <v>0</v>
      </c>
      <c r="AC131" s="341"/>
      <c r="AD131" s="280"/>
    </row>
    <row r="132" spans="1:40">
      <c r="A132" s="307" t="s">
        <v>247</v>
      </c>
      <c r="B132" s="362" t="s">
        <v>99</v>
      </c>
      <c r="C132" s="361" t="s">
        <v>248</v>
      </c>
      <c r="D132" s="361" t="s">
        <v>99</v>
      </c>
      <c r="E132" s="362"/>
      <c r="F132" s="362"/>
      <c r="G132" s="277" t="s">
        <v>77</v>
      </c>
      <c r="H132" s="277"/>
      <c r="I132" s="308">
        <v>663.03277177500001</v>
      </c>
      <c r="J132" s="308">
        <v>602.75706524999998</v>
      </c>
      <c r="K132" s="277"/>
      <c r="L132" s="277"/>
      <c r="M132" s="308">
        <v>663.03277177500001</v>
      </c>
      <c r="N132" s="308">
        <v>602.75706524999998</v>
      </c>
      <c r="O132" s="277"/>
      <c r="P132" s="277"/>
      <c r="Q132" s="308">
        <v>133.94999999999999</v>
      </c>
      <c r="R132" s="308">
        <v>0</v>
      </c>
      <c r="S132" s="308">
        <f>133.95-133.95</f>
        <v>0</v>
      </c>
      <c r="T132" s="278"/>
      <c r="U132" s="278">
        <f t="shared" si="52"/>
        <v>0</v>
      </c>
      <c r="V132" s="278"/>
      <c r="W132" s="279"/>
      <c r="X132" s="16">
        <v>0</v>
      </c>
      <c r="Y132" s="312"/>
      <c r="Z132" s="278">
        <f t="shared" si="50"/>
        <v>0</v>
      </c>
      <c r="AA132" s="341">
        <f t="shared" si="34"/>
        <v>0</v>
      </c>
      <c r="AB132" s="341">
        <f t="shared" si="35"/>
        <v>0</v>
      </c>
      <c r="AC132" s="341"/>
      <c r="AD132" s="280"/>
    </row>
    <row r="133" spans="1:40">
      <c r="A133" s="307" t="s">
        <v>249</v>
      </c>
      <c r="B133" s="362" t="s">
        <v>250</v>
      </c>
      <c r="C133" s="361" t="s">
        <v>251</v>
      </c>
      <c r="D133" s="361" t="s">
        <v>250</v>
      </c>
      <c r="E133" s="362"/>
      <c r="F133" s="362"/>
      <c r="G133" s="277" t="s">
        <v>77</v>
      </c>
      <c r="H133" s="277"/>
      <c r="I133" s="308">
        <v>196.45415459999998</v>
      </c>
      <c r="J133" s="308">
        <v>178.594686</v>
      </c>
      <c r="K133" s="277"/>
      <c r="L133" s="277"/>
      <c r="M133" s="308">
        <v>196.45415459999998</v>
      </c>
      <c r="N133" s="308">
        <v>178.594686</v>
      </c>
      <c r="O133" s="277"/>
      <c r="P133" s="277"/>
      <c r="Q133" s="308">
        <v>66.97</v>
      </c>
      <c r="R133" s="308">
        <v>0</v>
      </c>
      <c r="S133" s="308">
        <f>66.97-66.97</f>
        <v>0</v>
      </c>
      <c r="T133" s="278"/>
      <c r="U133" s="278">
        <f t="shared" si="52"/>
        <v>0</v>
      </c>
      <c r="V133" s="278"/>
      <c r="W133" s="279"/>
      <c r="X133" s="16">
        <v>0</v>
      </c>
      <c r="Y133" s="309"/>
      <c r="Z133" s="278">
        <f t="shared" si="50"/>
        <v>0</v>
      </c>
      <c r="AA133" s="341">
        <f t="shared" si="34"/>
        <v>0</v>
      </c>
      <c r="AB133" s="341">
        <f t="shared" si="35"/>
        <v>0</v>
      </c>
      <c r="AC133" s="341"/>
      <c r="AD133" s="280"/>
    </row>
    <row r="134" spans="1:40">
      <c r="A134" s="307" t="s">
        <v>252</v>
      </c>
      <c r="B134" s="362" t="s">
        <v>21</v>
      </c>
      <c r="C134" s="361" t="s">
        <v>253</v>
      </c>
      <c r="D134" s="361" t="s">
        <v>21</v>
      </c>
      <c r="E134" s="362"/>
      <c r="F134" s="362"/>
      <c r="G134" s="277" t="s">
        <v>77</v>
      </c>
      <c r="H134" s="277"/>
      <c r="I134" s="308">
        <v>368.35153987500001</v>
      </c>
      <c r="J134" s="308">
        <v>334.86503625</v>
      </c>
      <c r="K134" s="277"/>
      <c r="L134" s="277"/>
      <c r="M134" s="308">
        <v>368.35153987500001</v>
      </c>
      <c r="N134" s="308">
        <v>334.86503625</v>
      </c>
      <c r="O134" s="277"/>
      <c r="P134" s="277"/>
      <c r="Q134" s="308">
        <v>178.59</v>
      </c>
      <c r="R134" s="308">
        <v>0</v>
      </c>
      <c r="S134" s="308">
        <f>178.59-178.59</f>
        <v>0</v>
      </c>
      <c r="T134" s="278"/>
      <c r="U134" s="278">
        <f t="shared" si="52"/>
        <v>0</v>
      </c>
      <c r="V134" s="278"/>
      <c r="W134" s="279"/>
      <c r="X134" s="16">
        <v>0</v>
      </c>
      <c r="Y134" s="309"/>
      <c r="Z134" s="278">
        <f t="shared" si="50"/>
        <v>0</v>
      </c>
      <c r="AA134" s="341">
        <f t="shared" si="34"/>
        <v>0</v>
      </c>
      <c r="AB134" s="341">
        <f t="shared" si="35"/>
        <v>0</v>
      </c>
      <c r="AC134" s="341"/>
      <c r="AD134" s="280"/>
    </row>
    <row r="135" spans="1:40">
      <c r="A135" s="305" t="s">
        <v>82</v>
      </c>
      <c r="B135" s="302" t="s">
        <v>83</v>
      </c>
      <c r="C135" s="286"/>
      <c r="D135" s="286"/>
      <c r="E135" s="286"/>
      <c r="F135" s="286"/>
      <c r="G135" s="286"/>
      <c r="H135" s="286"/>
      <c r="I135" s="304" t="e">
        <f>#REF!+#REF!</f>
        <v>#REF!</v>
      </c>
      <c r="J135" s="304" t="e">
        <f>#REF!+#REF!</f>
        <v>#REF!</v>
      </c>
      <c r="K135" s="304" t="e">
        <f>#REF!+#REF!</f>
        <v>#REF!</v>
      </c>
      <c r="L135" s="304" t="e">
        <f>#REF!+#REF!</f>
        <v>#REF!</v>
      </c>
      <c r="M135" s="304" t="e">
        <f>#REF!+#REF!</f>
        <v>#REF!</v>
      </c>
      <c r="N135" s="304" t="e">
        <f>#REF!+#REF!</f>
        <v>#REF!</v>
      </c>
      <c r="O135" s="304" t="e">
        <f>#REF!+#REF!</f>
        <v>#REF!</v>
      </c>
      <c r="P135" s="304" t="e">
        <f>#REF!+#REF!</f>
        <v>#REF!</v>
      </c>
      <c r="Q135" s="304" t="e">
        <f>#REF!+#REF!</f>
        <v>#REF!</v>
      </c>
      <c r="R135" s="185">
        <f>SUM(R136:R139)</f>
        <v>6004.0790999999999</v>
      </c>
      <c r="S135" s="185">
        <f t="shared" ref="S135:V135" si="57">SUM(S136:S139)</f>
        <v>5130.5761000000002</v>
      </c>
      <c r="T135" s="185">
        <f>SUM(T136:T139)</f>
        <v>873.50299999999993</v>
      </c>
      <c r="U135" s="185">
        <f t="shared" si="57"/>
        <v>5070.491</v>
      </c>
      <c r="V135" s="185">
        <f t="shared" si="57"/>
        <v>4196.991</v>
      </c>
      <c r="W135" s="185">
        <f>SUM(W136:W139)</f>
        <v>873.5</v>
      </c>
      <c r="X135" s="185">
        <f t="shared" si="48"/>
        <v>84.450769477703915</v>
      </c>
      <c r="Y135" s="286"/>
      <c r="Z135" s="185">
        <f t="shared" ref="Z135" si="58">SUM(Z136:Z139)</f>
        <v>933.58810000000017</v>
      </c>
      <c r="AA135" s="336">
        <f t="shared" si="34"/>
        <v>933.58510000000024</v>
      </c>
      <c r="AB135" s="336">
        <f t="shared" si="35"/>
        <v>2.9999999999290594E-3</v>
      </c>
      <c r="AC135" s="336"/>
      <c r="AD135" s="313"/>
    </row>
    <row r="136" spans="1:40" ht="38.25">
      <c r="A136" s="363" t="s">
        <v>84</v>
      </c>
      <c r="B136" s="358" t="s">
        <v>85</v>
      </c>
      <c r="C136" s="587" t="s">
        <v>67</v>
      </c>
      <c r="D136" s="290" t="s">
        <v>134</v>
      </c>
      <c r="E136" s="290">
        <v>7985610</v>
      </c>
      <c r="F136" s="276" t="s">
        <v>209</v>
      </c>
      <c r="G136" s="276" t="s">
        <v>88</v>
      </c>
      <c r="H136" s="307" t="s">
        <v>254</v>
      </c>
      <c r="I136" s="459">
        <v>3274.2359099999999</v>
      </c>
      <c r="J136" s="459">
        <v>2976.5780999999997</v>
      </c>
      <c r="K136" s="459">
        <v>3274.2359099999999</v>
      </c>
      <c r="L136" s="459">
        <v>2000</v>
      </c>
      <c r="M136" s="459">
        <v>3274.2359099999999</v>
      </c>
      <c r="N136" s="459">
        <v>2976.5780999999997</v>
      </c>
      <c r="O136" s="276"/>
      <c r="P136" s="276"/>
      <c r="Q136" s="460">
        <f>R136</f>
        <v>1549.4829999999999</v>
      </c>
      <c r="R136" s="16">
        <f>S136+T136</f>
        <v>1549.4829999999999</v>
      </c>
      <c r="S136" s="16">
        <f>976.5781-16.3571</f>
        <v>960.221</v>
      </c>
      <c r="T136" s="295">
        <f>Sheet1!H8</f>
        <v>589.26199999999994</v>
      </c>
      <c r="U136" s="278">
        <f>V136+W136</f>
        <v>1549.481</v>
      </c>
      <c r="V136" s="16">
        <f>937.707+22.514</f>
        <v>960.221</v>
      </c>
      <c r="W136" s="296">
        <v>589.26</v>
      </c>
      <c r="X136" s="16">
        <f t="shared" si="48"/>
        <v>99.999870924689077</v>
      </c>
      <c r="Y136" s="276"/>
      <c r="Z136" s="278">
        <f>AA136+AB136</f>
        <v>1.9999999999527063E-3</v>
      </c>
      <c r="AA136" s="341">
        <f t="shared" si="34"/>
        <v>0</v>
      </c>
      <c r="AB136" s="341">
        <f t="shared" si="35"/>
        <v>1.9999999999527063E-3</v>
      </c>
      <c r="AC136" s="341"/>
      <c r="AD136" s="292" t="s">
        <v>199</v>
      </c>
    </row>
    <row r="137" spans="1:40" ht="22.5" customHeight="1">
      <c r="A137" s="363" t="s">
        <v>86</v>
      </c>
      <c r="B137" s="461" t="s">
        <v>87</v>
      </c>
      <c r="C137" s="590"/>
      <c r="D137" s="298" t="s">
        <v>130</v>
      </c>
      <c r="E137" s="290">
        <v>7987877</v>
      </c>
      <c r="F137" s="276" t="s">
        <v>209</v>
      </c>
      <c r="G137" s="276" t="s">
        <v>88</v>
      </c>
      <c r="H137" s="307" t="s">
        <v>255</v>
      </c>
      <c r="I137" s="459">
        <v>3274.2359099999999</v>
      </c>
      <c r="J137" s="459">
        <v>2976.5780999999997</v>
      </c>
      <c r="K137" s="459">
        <v>3274.2359099999999</v>
      </c>
      <c r="L137" s="459">
        <v>1906</v>
      </c>
      <c r="M137" s="459">
        <v>3274.2359099999999</v>
      </c>
      <c r="N137" s="459">
        <v>2976.5780999999997</v>
      </c>
      <c r="O137" s="286"/>
      <c r="P137" s="286"/>
      <c r="Q137" s="460">
        <f>R137</f>
        <v>1232.6210999999998</v>
      </c>
      <c r="R137" s="16">
        <f>S137+T137</f>
        <v>1232.6210999999998</v>
      </c>
      <c r="S137" s="16">
        <f>1070.5781-122.198</f>
        <v>948.38009999999997</v>
      </c>
      <c r="T137" s="296">
        <f>Sheet1!H9</f>
        <v>284.24099999999999</v>
      </c>
      <c r="U137" s="278">
        <f>V137+W137</f>
        <v>1221.9470000000001</v>
      </c>
      <c r="V137" s="16">
        <v>937.70699999999999</v>
      </c>
      <c r="W137" s="296">
        <v>284.24</v>
      </c>
      <c r="X137" s="16">
        <f t="shared" si="48"/>
        <v>99.134032347815577</v>
      </c>
      <c r="Y137" s="286"/>
      <c r="Z137" s="278">
        <f>AA137+AB137</f>
        <v>10.674099999999953</v>
      </c>
      <c r="AA137" s="341">
        <f t="shared" si="34"/>
        <v>10.673099999999977</v>
      </c>
      <c r="AB137" s="341">
        <f t="shared" si="35"/>
        <v>9.9999999997635314E-4</v>
      </c>
      <c r="AC137" s="341"/>
      <c r="AD137" s="292" t="s">
        <v>199</v>
      </c>
    </row>
    <row r="138" spans="1:40" ht="20.25" customHeight="1">
      <c r="A138" s="363" t="s">
        <v>793</v>
      </c>
      <c r="B138" s="358" t="s">
        <v>257</v>
      </c>
      <c r="C138" s="590"/>
      <c r="D138" s="587" t="s">
        <v>52</v>
      </c>
      <c r="E138" s="290">
        <v>8006209</v>
      </c>
      <c r="F138" s="276" t="s">
        <v>209</v>
      </c>
      <c r="G138" s="276" t="s">
        <v>258</v>
      </c>
      <c r="H138" s="290" t="s">
        <v>259</v>
      </c>
      <c r="I138" s="315">
        <v>3274.2359099999999</v>
      </c>
      <c r="J138" s="315">
        <v>2976.5780999999997</v>
      </c>
      <c r="K138" s="276"/>
      <c r="L138" s="276"/>
      <c r="M138" s="315">
        <v>3274.2359099999999</v>
      </c>
      <c r="N138" s="315">
        <v>2976.5780999999997</v>
      </c>
      <c r="O138" s="276"/>
      <c r="P138" s="276"/>
      <c r="Q138" s="315">
        <f>R138+(R138*10%)</f>
        <v>1715.5105000000001</v>
      </c>
      <c r="R138" s="315">
        <f>S138+T138</f>
        <v>1559.5550000000001</v>
      </c>
      <c r="S138" s="315">
        <f>1421+138.555</f>
        <v>1559.5550000000001</v>
      </c>
      <c r="T138" s="16"/>
      <c r="U138" s="278">
        <f t="shared" si="52"/>
        <v>1166.4749999999999</v>
      </c>
      <c r="V138" s="364">
        <v>1166.4749999999999</v>
      </c>
      <c r="W138" s="460"/>
      <c r="X138" s="16">
        <f t="shared" si="48"/>
        <v>74.795374321521194</v>
      </c>
      <c r="Y138" s="276"/>
      <c r="Z138" s="278">
        <f t="shared" ref="Z138:Z139" si="59">AA138+AB138</f>
        <v>393.08000000000015</v>
      </c>
      <c r="AA138" s="341">
        <f t="shared" si="34"/>
        <v>393.08000000000015</v>
      </c>
      <c r="AB138" s="341">
        <f t="shared" si="35"/>
        <v>0</v>
      </c>
      <c r="AC138" s="341"/>
      <c r="AD138" s="292" t="s">
        <v>256</v>
      </c>
    </row>
    <row r="139" spans="1:40" ht="38.25">
      <c r="A139" s="363" t="s">
        <v>794</v>
      </c>
      <c r="B139" s="358" t="s">
        <v>260</v>
      </c>
      <c r="C139" s="588"/>
      <c r="D139" s="588"/>
      <c r="E139" s="290">
        <v>8006208</v>
      </c>
      <c r="F139" s="276" t="s">
        <v>209</v>
      </c>
      <c r="G139" s="276" t="s">
        <v>261</v>
      </c>
      <c r="H139" s="290" t="s">
        <v>262</v>
      </c>
      <c r="I139" s="315">
        <v>3274.2359099999999</v>
      </c>
      <c r="J139" s="315">
        <v>2976.5780999999997</v>
      </c>
      <c r="K139" s="276"/>
      <c r="L139" s="276"/>
      <c r="M139" s="315">
        <v>3274.2359099999999</v>
      </c>
      <c r="N139" s="315">
        <v>2976.5780999999997</v>
      </c>
      <c r="O139" s="276"/>
      <c r="P139" s="276"/>
      <c r="Q139" s="315">
        <f>R139+(R139*10%)</f>
        <v>1828.662</v>
      </c>
      <c r="R139" s="308">
        <f>S139+T139</f>
        <v>1662.42</v>
      </c>
      <c r="S139" s="308">
        <f>1421.44-183.5+0.34+424.14</f>
        <v>1662.42</v>
      </c>
      <c r="T139" s="16"/>
      <c r="U139" s="278">
        <f t="shared" si="52"/>
        <v>1132.588</v>
      </c>
      <c r="V139" s="364">
        <v>1132.588</v>
      </c>
      <c r="W139" s="460"/>
      <c r="X139" s="16">
        <f t="shared" si="48"/>
        <v>68.128872366790588</v>
      </c>
      <c r="Y139" s="276"/>
      <c r="Z139" s="278">
        <f t="shared" si="59"/>
        <v>529.83200000000011</v>
      </c>
      <c r="AA139" s="341">
        <f t="shared" si="34"/>
        <v>529.83200000000011</v>
      </c>
      <c r="AB139" s="341">
        <f t="shared" si="35"/>
        <v>0</v>
      </c>
      <c r="AC139" s="341"/>
      <c r="AD139" s="292" t="s">
        <v>256</v>
      </c>
    </row>
    <row r="140" spans="1:40">
      <c r="A140" s="305">
        <v>2</v>
      </c>
      <c r="B140" s="365" t="s">
        <v>796</v>
      </c>
      <c r="C140" s="286"/>
      <c r="D140" s="286"/>
      <c r="E140" s="283"/>
      <c r="F140" s="283"/>
      <c r="G140" s="283"/>
      <c r="H140" s="283"/>
      <c r="I140" s="314">
        <f>SUM(I141:I142)</f>
        <v>59310.9</v>
      </c>
      <c r="J140" s="314">
        <f t="shared" ref="J140:Q140" si="60">SUM(J141:J142)</f>
        <v>53919</v>
      </c>
      <c r="K140" s="314">
        <f t="shared" si="60"/>
        <v>59310.9</v>
      </c>
      <c r="L140" s="314">
        <f t="shared" si="60"/>
        <v>10167</v>
      </c>
      <c r="M140" s="314">
        <f t="shared" si="60"/>
        <v>59310.9</v>
      </c>
      <c r="N140" s="314">
        <f t="shared" si="60"/>
        <v>53919</v>
      </c>
      <c r="O140" s="314">
        <f t="shared" si="60"/>
        <v>0</v>
      </c>
      <c r="P140" s="314">
        <f t="shared" si="60"/>
        <v>0</v>
      </c>
      <c r="Q140" s="314">
        <f t="shared" si="60"/>
        <v>32928.695999999996</v>
      </c>
      <c r="R140" s="314">
        <f t="shared" ref="R140:W140" si="61">SUM(R141:R145)</f>
        <v>52794.695999999996</v>
      </c>
      <c r="S140" s="314">
        <f t="shared" si="61"/>
        <v>31757</v>
      </c>
      <c r="T140" s="314">
        <f t="shared" si="61"/>
        <v>21037.696</v>
      </c>
      <c r="U140" s="314">
        <f t="shared" si="61"/>
        <v>18522.09</v>
      </c>
      <c r="V140" s="314">
        <f t="shared" si="61"/>
        <v>12280.394</v>
      </c>
      <c r="W140" s="314">
        <f t="shared" si="61"/>
        <v>6241.6959999999999</v>
      </c>
      <c r="X140" s="16">
        <f>U140/R140*100</f>
        <v>35.08324018003627</v>
      </c>
      <c r="Y140" s="283"/>
      <c r="Z140" s="314">
        <f>SUM(Z141:Z145)</f>
        <v>34272.606</v>
      </c>
      <c r="AA140" s="336">
        <f t="shared" si="34"/>
        <v>19476.606</v>
      </c>
      <c r="AB140" s="336">
        <f t="shared" si="35"/>
        <v>14796</v>
      </c>
      <c r="AC140" s="336"/>
      <c r="AD140" s="292"/>
    </row>
    <row r="141" spans="1:40" ht="36.75" customHeight="1">
      <c r="A141" s="307" t="s">
        <v>89</v>
      </c>
      <c r="B141" s="316" t="s">
        <v>91</v>
      </c>
      <c r="C141" s="587" t="s">
        <v>67</v>
      </c>
      <c r="D141" s="361" t="s">
        <v>63</v>
      </c>
      <c r="E141" s="361">
        <v>7998160</v>
      </c>
      <c r="F141" s="276" t="s">
        <v>263</v>
      </c>
      <c r="G141" s="290" t="s">
        <v>92</v>
      </c>
      <c r="H141" s="307" t="s">
        <v>264</v>
      </c>
      <c r="I141" s="315">
        <v>37310.9</v>
      </c>
      <c r="J141" s="315">
        <v>33919</v>
      </c>
      <c r="K141" s="315">
        <v>37310.9</v>
      </c>
      <c r="L141" s="315">
        <v>6567</v>
      </c>
      <c r="M141" s="315">
        <v>37310.9</v>
      </c>
      <c r="N141" s="315">
        <v>33919</v>
      </c>
      <c r="O141" s="277"/>
      <c r="P141" s="277"/>
      <c r="Q141" s="366">
        <f>R141</f>
        <v>21148.103999999999</v>
      </c>
      <c r="R141" s="315">
        <f>S141+T141</f>
        <v>21148.103999999999</v>
      </c>
      <c r="S141" s="315">
        <f>10348-2500</f>
        <v>7848</v>
      </c>
      <c r="T141" s="295">
        <f>Sheet1!H11+7622</f>
        <v>13300.103999999999</v>
      </c>
      <c r="U141" s="278">
        <f>V141+W141</f>
        <v>13525.967000000001</v>
      </c>
      <c r="V141" s="278">
        <v>7847.8630000000003</v>
      </c>
      <c r="W141" s="296">
        <v>5678.1040000000003</v>
      </c>
      <c r="X141" s="16">
        <f>U141/R141*100</f>
        <v>63.958296214166531</v>
      </c>
      <c r="Y141" s="491"/>
      <c r="Z141" s="278">
        <f>AA141+AB141</f>
        <v>7622.1369999999988</v>
      </c>
      <c r="AA141" s="472">
        <f t="shared" si="34"/>
        <v>0.13699999999971624</v>
      </c>
      <c r="AB141" s="472">
        <f t="shared" si="35"/>
        <v>7621.9999999999991</v>
      </c>
      <c r="AC141" s="341"/>
      <c r="AD141" s="292" t="s">
        <v>199</v>
      </c>
      <c r="AN141" s="345"/>
    </row>
    <row r="142" spans="1:40" ht="38.25">
      <c r="A142" s="307" t="s">
        <v>90</v>
      </c>
      <c r="B142" s="299" t="s">
        <v>94</v>
      </c>
      <c r="C142" s="590"/>
      <c r="D142" s="290" t="s">
        <v>76</v>
      </c>
      <c r="E142" s="290">
        <v>7989024</v>
      </c>
      <c r="F142" s="276" t="s">
        <v>263</v>
      </c>
      <c r="G142" s="290" t="s">
        <v>92</v>
      </c>
      <c r="H142" s="299" t="s">
        <v>265</v>
      </c>
      <c r="I142" s="315">
        <v>22000</v>
      </c>
      <c r="J142" s="315">
        <v>20000</v>
      </c>
      <c r="K142" s="315">
        <v>22000</v>
      </c>
      <c r="L142" s="315">
        <v>3600</v>
      </c>
      <c r="M142" s="315">
        <v>22000</v>
      </c>
      <c r="N142" s="315">
        <v>20000</v>
      </c>
      <c r="O142" s="277"/>
      <c r="P142" s="277"/>
      <c r="Q142" s="366">
        <f>R142</f>
        <v>11780.592000000001</v>
      </c>
      <c r="R142" s="315">
        <f>S142+T142</f>
        <v>11780.592000000001</v>
      </c>
      <c r="S142" s="315">
        <v>11217</v>
      </c>
      <c r="T142" s="295">
        <f>Sheet1!H12</f>
        <v>563.5920000000001</v>
      </c>
      <c r="U142" s="278">
        <f>V142+W142</f>
        <v>4204.3450000000003</v>
      </c>
      <c r="V142" s="278">
        <f>3259.09+381.663</f>
        <v>3640.7530000000002</v>
      </c>
      <c r="W142" s="296">
        <v>563.59199999999998</v>
      </c>
      <c r="X142" s="16">
        <f>U142/R142*100</f>
        <v>35.688741278876307</v>
      </c>
      <c r="Y142" s="491"/>
      <c r="Z142" s="278">
        <f>AA142+AB142</f>
        <v>7576.2469999999994</v>
      </c>
      <c r="AA142" s="341">
        <f t="shared" si="34"/>
        <v>7576.2469999999994</v>
      </c>
      <c r="AB142" s="341">
        <f t="shared" si="35"/>
        <v>0</v>
      </c>
      <c r="AC142" s="341"/>
      <c r="AD142" s="292" t="s">
        <v>199</v>
      </c>
    </row>
    <row r="143" spans="1:40" ht="25.5">
      <c r="A143" s="340">
        <v>2.2999999999999998</v>
      </c>
      <c r="B143" s="316" t="s">
        <v>828</v>
      </c>
      <c r="C143" s="588"/>
      <c r="D143" s="478" t="s">
        <v>65</v>
      </c>
      <c r="E143" s="478"/>
      <c r="F143" s="466"/>
      <c r="G143" s="478"/>
      <c r="H143" s="250"/>
      <c r="I143" s="467"/>
      <c r="J143" s="467"/>
      <c r="K143" s="467"/>
      <c r="L143" s="467"/>
      <c r="M143" s="467"/>
      <c r="N143" s="467"/>
      <c r="O143" s="309"/>
      <c r="P143" s="309"/>
      <c r="Q143" s="490"/>
      <c r="R143" s="467">
        <f>S143</f>
        <v>4120</v>
      </c>
      <c r="S143" s="467">
        <v>4120</v>
      </c>
      <c r="T143" s="295"/>
      <c r="U143" s="379">
        <f>V143+W143</f>
        <v>791.77800000000002</v>
      </c>
      <c r="V143" s="379">
        <v>791.77800000000002</v>
      </c>
      <c r="W143" s="296"/>
      <c r="X143" s="364">
        <f>U143/R143*100</f>
        <v>19.217912621359222</v>
      </c>
      <c r="Y143" s="481"/>
      <c r="Z143" s="379">
        <f>AA143</f>
        <v>3328.2219999999998</v>
      </c>
      <c r="AA143" s="341">
        <f>S143-V143</f>
        <v>3328.2219999999998</v>
      </c>
      <c r="AB143" s="341"/>
      <c r="AC143" s="341"/>
      <c r="AD143" s="292"/>
    </row>
    <row r="144" spans="1:40" ht="31.5">
      <c r="A144" s="340">
        <v>2.4</v>
      </c>
      <c r="B144" s="316" t="s">
        <v>824</v>
      </c>
      <c r="C144" s="18" t="s">
        <v>123</v>
      </c>
      <c r="D144" s="18" t="s">
        <v>123</v>
      </c>
      <c r="E144" s="478"/>
      <c r="F144" s="466"/>
      <c r="G144" s="478"/>
      <c r="H144" s="250"/>
      <c r="I144" s="467"/>
      <c r="J144" s="467"/>
      <c r="K144" s="467"/>
      <c r="L144" s="467"/>
      <c r="M144" s="467"/>
      <c r="N144" s="467"/>
      <c r="O144" s="309"/>
      <c r="P144" s="309"/>
      <c r="Q144" s="490"/>
      <c r="R144" s="467">
        <f>T144</f>
        <v>780</v>
      </c>
      <c r="S144" s="467"/>
      <c r="T144" s="295">
        <f>2400-1620</f>
        <v>780</v>
      </c>
      <c r="U144" s="379"/>
      <c r="V144" s="379"/>
      <c r="W144" s="296"/>
      <c r="X144" s="364"/>
      <c r="Y144" s="481"/>
      <c r="Z144" s="278">
        <f t="shared" ref="Z144" si="62">AA144+AB144</f>
        <v>780</v>
      </c>
      <c r="AA144" s="341">
        <f t="shared" si="34"/>
        <v>0</v>
      </c>
      <c r="AB144" s="341">
        <f t="shared" si="35"/>
        <v>780</v>
      </c>
      <c r="AC144" s="341"/>
      <c r="AD144" s="292"/>
    </row>
    <row r="145" spans="1:40" s="375" customFormat="1" ht="39" customHeight="1">
      <c r="A145" s="307" t="s">
        <v>829</v>
      </c>
      <c r="B145" s="250" t="s">
        <v>741</v>
      </c>
      <c r="C145" s="477" t="s">
        <v>742</v>
      </c>
      <c r="D145" s="478" t="s">
        <v>743</v>
      </c>
      <c r="E145" s="367"/>
      <c r="F145" s="368"/>
      <c r="G145" s="368"/>
      <c r="H145" s="368"/>
      <c r="I145" s="369"/>
      <c r="J145" s="369"/>
      <c r="K145" s="369"/>
      <c r="L145" s="369"/>
      <c r="M145" s="369"/>
      <c r="N145" s="370"/>
      <c r="O145" s="370"/>
      <c r="P145" s="370"/>
      <c r="Q145" s="370"/>
      <c r="R145" s="315">
        <f>S145+T145</f>
        <v>14966</v>
      </c>
      <c r="S145" s="315">
        <v>8572</v>
      </c>
      <c r="T145" s="295">
        <v>6394</v>
      </c>
      <c r="U145" s="369"/>
      <c r="V145" s="369"/>
      <c r="W145" s="371"/>
      <c r="X145" s="372"/>
      <c r="Y145" s="373">
        <v>14966</v>
      </c>
      <c r="Z145" s="278">
        <f>AA145+AB145</f>
        <v>14966</v>
      </c>
      <c r="AA145" s="341">
        <f t="shared" si="34"/>
        <v>8572</v>
      </c>
      <c r="AB145" s="341">
        <f t="shared" si="35"/>
        <v>6394</v>
      </c>
      <c r="AC145" s="341"/>
      <c r="AD145" s="292"/>
      <c r="AE145" s="374">
        <f>S145+T145</f>
        <v>14966</v>
      </c>
    </row>
    <row r="146" spans="1:40" s="353" customFormat="1" ht="39" customHeight="1">
      <c r="A146" s="305">
        <v>3</v>
      </c>
      <c r="B146" s="310" t="s">
        <v>33</v>
      </c>
      <c r="C146" s="286"/>
      <c r="D146" s="286"/>
      <c r="E146" s="283"/>
      <c r="F146" s="283"/>
      <c r="G146" s="283"/>
      <c r="H146" s="283"/>
      <c r="I146" s="314" t="e">
        <f>#REF!+#REF!</f>
        <v>#REF!</v>
      </c>
      <c r="J146" s="314" t="e">
        <f>#REF!+#REF!</f>
        <v>#REF!</v>
      </c>
      <c r="K146" s="314" t="e">
        <f>#REF!+#REF!</f>
        <v>#REF!</v>
      </c>
      <c r="L146" s="314" t="e">
        <f>#REF!+#REF!</f>
        <v>#REF!</v>
      </c>
      <c r="M146" s="314" t="e">
        <f>#REF!+#REF!</f>
        <v>#REF!</v>
      </c>
      <c r="N146" s="314" t="e">
        <f>#REF!+#REF!</f>
        <v>#REF!</v>
      </c>
      <c r="O146" s="314" t="e">
        <f>#REF!+#REF!</f>
        <v>#REF!</v>
      </c>
      <c r="P146" s="314" t="e">
        <f>#REF!+#REF!</f>
        <v>#REF!</v>
      </c>
      <c r="Q146" s="314" t="e">
        <f>#REF!+#REF!</f>
        <v>#REF!</v>
      </c>
      <c r="R146" s="284">
        <f>SUM(R147:R160)</f>
        <v>43648.735116000003</v>
      </c>
      <c r="S146" s="284">
        <f t="shared" ref="S146:V146" si="63">SUM(S147:S160)</f>
        <v>35220.009999999995</v>
      </c>
      <c r="T146" s="284">
        <f>SUM(T147:T160)</f>
        <v>8428.7251159999996</v>
      </c>
      <c r="U146" s="284">
        <f t="shared" si="63"/>
        <v>41808.471839999991</v>
      </c>
      <c r="V146" s="284">
        <f t="shared" si="63"/>
        <v>33447.364840000002</v>
      </c>
      <c r="W146" s="284">
        <f>SUM(W147:W160)</f>
        <v>8361.107</v>
      </c>
      <c r="X146" s="16">
        <f>U146/R146*100</f>
        <v>95.783925304801244</v>
      </c>
      <c r="Y146" s="283"/>
      <c r="Z146" s="284">
        <f t="shared" ref="Z146" si="64">SUM(Z147:Z160)</f>
        <v>1840.2632759999988</v>
      </c>
      <c r="AA146" s="336">
        <f t="shared" si="34"/>
        <v>1772.6451599999928</v>
      </c>
      <c r="AB146" s="336">
        <f t="shared" si="35"/>
        <v>67.618115999999645</v>
      </c>
      <c r="AC146" s="336"/>
      <c r="AD146" s="292"/>
    </row>
    <row r="147" spans="1:40" ht="39" customHeight="1">
      <c r="A147" s="363" t="s">
        <v>266</v>
      </c>
      <c r="B147" s="316" t="s">
        <v>267</v>
      </c>
      <c r="C147" s="290" t="s">
        <v>268</v>
      </c>
      <c r="D147" s="290" t="s">
        <v>42</v>
      </c>
      <c r="E147" s="276">
        <v>7986338</v>
      </c>
      <c r="F147" s="276" t="s">
        <v>269</v>
      </c>
      <c r="G147" s="277" t="s">
        <v>88</v>
      </c>
      <c r="H147" s="357" t="s">
        <v>270</v>
      </c>
      <c r="I147" s="315">
        <v>5500</v>
      </c>
      <c r="J147" s="315">
        <v>5000</v>
      </c>
      <c r="K147" s="315">
        <v>5500</v>
      </c>
      <c r="L147" s="308">
        <v>2215.4</v>
      </c>
      <c r="M147" s="315">
        <v>5500</v>
      </c>
      <c r="N147" s="315">
        <v>5000</v>
      </c>
      <c r="O147" s="277"/>
      <c r="P147" s="277"/>
      <c r="Q147" s="376">
        <f>R147</f>
        <v>3731.9345000000003</v>
      </c>
      <c r="R147" s="376">
        <f t="shared" ref="R147:R159" si="65">S147+T147</f>
        <v>3731.9345000000003</v>
      </c>
      <c r="S147" s="376">
        <v>2784.6</v>
      </c>
      <c r="T147" s="295">
        <f>Sheet1!H14</f>
        <v>947.33450000000016</v>
      </c>
      <c r="U147" s="278">
        <f>V147+W147</f>
        <v>3698.9740000000002</v>
      </c>
      <c r="V147" s="278">
        <f>2744.8+6.84</f>
        <v>2751.6400000000003</v>
      </c>
      <c r="W147" s="296">
        <v>947.33399999999995</v>
      </c>
      <c r="X147" s="16">
        <f>U147/R147*100</f>
        <v>99.116798539738568</v>
      </c>
      <c r="Y147" s="277"/>
      <c r="Z147" s="278">
        <f>AA147+AB147</f>
        <v>32.960499999999797</v>
      </c>
      <c r="AA147" s="341">
        <f t="shared" si="34"/>
        <v>32.959999999999582</v>
      </c>
      <c r="AB147" s="341">
        <f t="shared" si="35"/>
        <v>5.0000000021555024E-4</v>
      </c>
      <c r="AC147" s="341"/>
      <c r="AD147" s="292" t="s">
        <v>199</v>
      </c>
    </row>
    <row r="148" spans="1:40" ht="39" customHeight="1">
      <c r="A148" s="363" t="s">
        <v>271</v>
      </c>
      <c r="B148" s="316" t="s">
        <v>272</v>
      </c>
      <c r="C148" s="290" t="s">
        <v>273</v>
      </c>
      <c r="D148" s="290" t="s">
        <v>63</v>
      </c>
      <c r="E148" s="299">
        <v>7986345</v>
      </c>
      <c r="F148" s="276" t="s">
        <v>269</v>
      </c>
      <c r="G148" s="276" t="s">
        <v>88</v>
      </c>
      <c r="H148" s="290" t="s">
        <v>274</v>
      </c>
      <c r="I148" s="315">
        <v>5500</v>
      </c>
      <c r="J148" s="315">
        <v>5000</v>
      </c>
      <c r="K148" s="315">
        <v>5500</v>
      </c>
      <c r="L148" s="308">
        <v>2190</v>
      </c>
      <c r="M148" s="315">
        <v>5500</v>
      </c>
      <c r="N148" s="315">
        <v>5000</v>
      </c>
      <c r="O148" s="277"/>
      <c r="P148" s="277"/>
      <c r="Q148" s="376">
        <f t="shared" ref="Q148:Q159" si="66">R148</f>
        <v>3746.2489999999998</v>
      </c>
      <c r="R148" s="376">
        <f t="shared" si="65"/>
        <v>3746.2489999999998</v>
      </c>
      <c r="S148" s="376">
        <f>2810-19.82</f>
        <v>2790.18</v>
      </c>
      <c r="T148" s="295">
        <f>Sheet1!H15</f>
        <v>956.06899999999996</v>
      </c>
      <c r="U148" s="278">
        <f>V148+W148</f>
        <v>3733.4060000000004</v>
      </c>
      <c r="V148" s="278">
        <f>2761.677+15.659</f>
        <v>2777.3360000000002</v>
      </c>
      <c r="W148" s="296">
        <v>956.07</v>
      </c>
      <c r="X148" s="16">
        <f t="shared" ref="X148:X159" si="67">U148/R148*100</f>
        <v>99.657177085666234</v>
      </c>
      <c r="Y148" s="277"/>
      <c r="Z148" s="278">
        <f>AA148+AB148</f>
        <v>12.842999999999506</v>
      </c>
      <c r="AA148" s="341">
        <f t="shared" si="34"/>
        <v>12.843999999999596</v>
      </c>
      <c r="AB148" s="341">
        <f t="shared" si="35"/>
        <v>-1.00000000009004E-3</v>
      </c>
      <c r="AC148" s="341"/>
      <c r="AD148" s="292" t="s">
        <v>199</v>
      </c>
      <c r="AE148" s="377"/>
    </row>
    <row r="149" spans="1:40" ht="39" customHeight="1">
      <c r="A149" s="580" t="s">
        <v>275</v>
      </c>
      <c r="B149" s="316" t="s">
        <v>276</v>
      </c>
      <c r="C149" s="307" t="s">
        <v>277</v>
      </c>
      <c r="D149" s="582" t="s">
        <v>44</v>
      </c>
      <c r="E149" s="316">
        <v>7985612</v>
      </c>
      <c r="F149" s="276" t="s">
        <v>269</v>
      </c>
      <c r="G149" s="276" t="s">
        <v>88</v>
      </c>
      <c r="H149" s="290" t="s">
        <v>278</v>
      </c>
      <c r="I149" s="315">
        <v>5500</v>
      </c>
      <c r="J149" s="315">
        <v>5000</v>
      </c>
      <c r="K149" s="315">
        <v>5500</v>
      </c>
      <c r="L149" s="308">
        <v>2289.0500000000002</v>
      </c>
      <c r="M149" s="315">
        <v>5500</v>
      </c>
      <c r="N149" s="315">
        <v>5000</v>
      </c>
      <c r="O149" s="283"/>
      <c r="P149" s="283"/>
      <c r="Q149" s="376">
        <f t="shared" si="66"/>
        <v>3356.8890000000001</v>
      </c>
      <c r="R149" s="376">
        <f>S149+T149</f>
        <v>3356.8890000000001</v>
      </c>
      <c r="S149" s="376">
        <f>2710.95-417</f>
        <v>2293.9499999999998</v>
      </c>
      <c r="T149" s="295">
        <f>Sheet1!H16</f>
        <v>1062.9390000000001</v>
      </c>
      <c r="U149" s="278">
        <f>V149+W149</f>
        <v>3309.4970000000003</v>
      </c>
      <c r="V149" s="278">
        <v>2246.558</v>
      </c>
      <c r="W149" s="279">
        <v>1062.9390000000001</v>
      </c>
      <c r="X149" s="16">
        <f>U149/R149*100</f>
        <v>98.588216649403662</v>
      </c>
      <c r="Y149" s="283"/>
      <c r="Z149" s="278">
        <f>AA149+AB149</f>
        <v>47.391999999999825</v>
      </c>
      <c r="AA149" s="341">
        <f t="shared" si="34"/>
        <v>47.391999999999825</v>
      </c>
      <c r="AB149" s="341">
        <f t="shared" si="35"/>
        <v>0</v>
      </c>
      <c r="AC149" s="341"/>
      <c r="AD149" s="292" t="s">
        <v>199</v>
      </c>
    </row>
    <row r="150" spans="1:40" ht="39" customHeight="1">
      <c r="A150" s="581"/>
      <c r="B150" s="380" t="s">
        <v>830</v>
      </c>
      <c r="C150" s="340" t="s">
        <v>831</v>
      </c>
      <c r="D150" s="583"/>
      <c r="E150" s="380"/>
      <c r="F150" s="466"/>
      <c r="G150" s="466"/>
      <c r="H150" s="478"/>
      <c r="I150" s="467"/>
      <c r="J150" s="467"/>
      <c r="K150" s="467"/>
      <c r="L150" s="247"/>
      <c r="M150" s="467"/>
      <c r="N150" s="467"/>
      <c r="O150" s="468"/>
      <c r="P150" s="468"/>
      <c r="Q150" s="311"/>
      <c r="R150" s="311">
        <f>S150</f>
        <v>486.05</v>
      </c>
      <c r="S150" s="311">
        <v>486.05</v>
      </c>
      <c r="T150" s="295"/>
      <c r="U150" s="379">
        <f>V150+W150</f>
        <v>0</v>
      </c>
      <c r="V150" s="379"/>
      <c r="W150" s="312"/>
      <c r="X150" s="16">
        <f>U150/R150*100</f>
        <v>0</v>
      </c>
      <c r="Y150" s="468"/>
      <c r="Z150" s="379">
        <f>AA150</f>
        <v>486.05</v>
      </c>
      <c r="AA150" s="341">
        <f>S150-V150</f>
        <v>486.05</v>
      </c>
      <c r="AB150" s="341"/>
      <c r="AC150" s="341"/>
      <c r="AD150" s="292"/>
    </row>
    <row r="151" spans="1:40" ht="39" customHeight="1">
      <c r="A151" s="363" t="s">
        <v>279</v>
      </c>
      <c r="B151" s="316" t="s">
        <v>280</v>
      </c>
      <c r="C151" s="307" t="s">
        <v>281</v>
      </c>
      <c r="D151" s="307" t="s">
        <v>52</v>
      </c>
      <c r="E151" s="316">
        <v>7985611</v>
      </c>
      <c r="F151" s="276" t="s">
        <v>269</v>
      </c>
      <c r="G151" s="276" t="s">
        <v>88</v>
      </c>
      <c r="H151" s="290" t="s">
        <v>282</v>
      </c>
      <c r="I151" s="315">
        <v>5500</v>
      </c>
      <c r="J151" s="315">
        <v>5000</v>
      </c>
      <c r="K151" s="315">
        <v>5500</v>
      </c>
      <c r="L151" s="308">
        <v>2286.12</v>
      </c>
      <c r="M151" s="315">
        <v>5500</v>
      </c>
      <c r="N151" s="315">
        <v>5000</v>
      </c>
      <c r="O151" s="277"/>
      <c r="P151" s="277"/>
      <c r="Q151" s="376">
        <f t="shared" si="66"/>
        <v>3725.3202019999999</v>
      </c>
      <c r="R151" s="376">
        <f>S151+T151</f>
        <v>3725.3202019999999</v>
      </c>
      <c r="S151" s="376">
        <f>2713.88-49.22</f>
        <v>2664.6600000000003</v>
      </c>
      <c r="T151" s="295">
        <f>Sheet1!H17</f>
        <v>1060.6602019999998</v>
      </c>
      <c r="U151" s="278">
        <f>V151+W151</f>
        <v>3612.567</v>
      </c>
      <c r="V151" s="278">
        <v>2551.9070000000002</v>
      </c>
      <c r="W151" s="296">
        <v>1060.6600000000001</v>
      </c>
      <c r="X151" s="16">
        <f t="shared" si="67"/>
        <v>96.97332857617269</v>
      </c>
      <c r="Y151" s="277"/>
      <c r="Z151" s="278">
        <f>AA151+AB151</f>
        <v>112.75320199999987</v>
      </c>
      <c r="AA151" s="341">
        <f t="shared" ref="AA151:AA190" si="68">S151-V151</f>
        <v>112.75300000000016</v>
      </c>
      <c r="AB151" s="341">
        <f t="shared" ref="AB151:AB191" si="69">T151-W151</f>
        <v>2.019999997173727E-4</v>
      </c>
      <c r="AC151" s="341"/>
      <c r="AD151" s="292" t="s">
        <v>199</v>
      </c>
    </row>
    <row r="152" spans="1:40" ht="39" customHeight="1">
      <c r="A152" s="363" t="s">
        <v>283</v>
      </c>
      <c r="B152" s="316" t="s">
        <v>284</v>
      </c>
      <c r="C152" s="307" t="s">
        <v>285</v>
      </c>
      <c r="D152" s="307" t="s">
        <v>51</v>
      </c>
      <c r="E152" s="316">
        <v>7983751</v>
      </c>
      <c r="F152" s="276" t="s">
        <v>269</v>
      </c>
      <c r="G152" s="276" t="s">
        <v>88</v>
      </c>
      <c r="H152" s="290" t="s">
        <v>286</v>
      </c>
      <c r="I152" s="315">
        <v>5500</v>
      </c>
      <c r="J152" s="315">
        <v>5000</v>
      </c>
      <c r="K152" s="315">
        <v>5500</v>
      </c>
      <c r="L152" s="308">
        <v>2400.64</v>
      </c>
      <c r="M152" s="315">
        <v>5500</v>
      </c>
      <c r="N152" s="315">
        <v>5000</v>
      </c>
      <c r="O152" s="283"/>
      <c r="P152" s="283"/>
      <c r="Q152" s="376">
        <f t="shared" si="66"/>
        <v>2650.553183</v>
      </c>
      <c r="R152" s="376">
        <f t="shared" si="65"/>
        <v>2650.553183</v>
      </c>
      <c r="S152" s="376">
        <v>2599.36</v>
      </c>
      <c r="T152" s="295">
        <f>Sheet1!H18</f>
        <v>51.193182999999863</v>
      </c>
      <c r="U152" s="278">
        <f t="shared" si="52"/>
        <v>2488.5</v>
      </c>
      <c r="V152" s="278">
        <v>2488.5</v>
      </c>
      <c r="W152" s="285"/>
      <c r="X152" s="16">
        <f t="shared" si="67"/>
        <v>93.886061821382441</v>
      </c>
      <c r="Y152" s="283"/>
      <c r="Z152" s="278">
        <f t="shared" ref="Z152:Z160" si="70">AA152+AB152</f>
        <v>162.05318299999999</v>
      </c>
      <c r="AA152" s="341">
        <f t="shared" si="68"/>
        <v>110.86000000000013</v>
      </c>
      <c r="AB152" s="341">
        <f t="shared" si="69"/>
        <v>51.193182999999863</v>
      </c>
      <c r="AC152" s="341"/>
      <c r="AD152" s="292" t="s">
        <v>199</v>
      </c>
    </row>
    <row r="153" spans="1:40" ht="39" customHeight="1">
      <c r="A153" s="363" t="s">
        <v>287</v>
      </c>
      <c r="B153" s="316" t="s">
        <v>288</v>
      </c>
      <c r="C153" s="307" t="s">
        <v>289</v>
      </c>
      <c r="D153" s="307" t="s">
        <v>45</v>
      </c>
      <c r="E153" s="316">
        <v>7983753</v>
      </c>
      <c r="F153" s="276" t="s">
        <v>269</v>
      </c>
      <c r="G153" s="276" t="s">
        <v>88</v>
      </c>
      <c r="H153" s="290" t="s">
        <v>290</v>
      </c>
      <c r="I153" s="315">
        <v>5500</v>
      </c>
      <c r="J153" s="315">
        <v>5000</v>
      </c>
      <c r="K153" s="315">
        <v>5500</v>
      </c>
      <c r="L153" s="308">
        <v>2428.04</v>
      </c>
      <c r="M153" s="315">
        <v>5500</v>
      </c>
      <c r="N153" s="315">
        <v>5000</v>
      </c>
      <c r="O153" s="283"/>
      <c r="P153" s="283"/>
      <c r="Q153" s="376">
        <f t="shared" si="66"/>
        <v>2613.2870000000003</v>
      </c>
      <c r="R153" s="376">
        <f t="shared" si="65"/>
        <v>2613.2870000000003</v>
      </c>
      <c r="S153" s="376">
        <v>2571.96</v>
      </c>
      <c r="T153" s="295">
        <v>41.326999999999998</v>
      </c>
      <c r="U153" s="278">
        <f t="shared" ref="U153:U159" si="71">V153+W153</f>
        <v>2610.6379999999999</v>
      </c>
      <c r="V153" s="278">
        <f>2536.685+32.626</f>
        <v>2569.3110000000001</v>
      </c>
      <c r="W153" s="296">
        <v>41.326999999999998</v>
      </c>
      <c r="X153" s="16">
        <f t="shared" si="67"/>
        <v>99.898633406893296</v>
      </c>
      <c r="Y153" s="283"/>
      <c r="Z153" s="278">
        <f t="shared" si="70"/>
        <v>2.6489999999998872</v>
      </c>
      <c r="AA153" s="341">
        <f t="shared" si="68"/>
        <v>2.6489999999998872</v>
      </c>
      <c r="AB153" s="341">
        <f t="shared" si="69"/>
        <v>0</v>
      </c>
      <c r="AC153" s="378">
        <v>32.625999999999998</v>
      </c>
      <c r="AD153" s="292" t="s">
        <v>199</v>
      </c>
    </row>
    <row r="154" spans="1:40" ht="39" customHeight="1">
      <c r="A154" s="363" t="s">
        <v>291</v>
      </c>
      <c r="B154" s="316" t="s">
        <v>292</v>
      </c>
      <c r="C154" s="307" t="s">
        <v>293</v>
      </c>
      <c r="D154" s="307" t="s">
        <v>46</v>
      </c>
      <c r="E154" s="316">
        <v>7983752</v>
      </c>
      <c r="F154" s="276" t="s">
        <v>269</v>
      </c>
      <c r="G154" s="276" t="s">
        <v>88</v>
      </c>
      <c r="H154" s="290" t="s">
        <v>294</v>
      </c>
      <c r="I154" s="315">
        <v>5500</v>
      </c>
      <c r="J154" s="315">
        <v>5000</v>
      </c>
      <c r="K154" s="315">
        <v>5500</v>
      </c>
      <c r="L154" s="308">
        <v>2448.7600000000002</v>
      </c>
      <c r="M154" s="315">
        <v>5500</v>
      </c>
      <c r="N154" s="315">
        <v>5000</v>
      </c>
      <c r="O154" s="283"/>
      <c r="P154" s="283"/>
      <c r="Q154" s="376">
        <f t="shared" si="66"/>
        <v>2663.8185110000004</v>
      </c>
      <c r="R154" s="376">
        <f t="shared" si="65"/>
        <v>2663.8185110000004</v>
      </c>
      <c r="S154" s="376">
        <v>2551.2399999999998</v>
      </c>
      <c r="T154" s="295">
        <f>Sheet1!H19</f>
        <v>112.57851100000062</v>
      </c>
      <c r="U154" s="278">
        <f t="shared" si="71"/>
        <v>2507.069</v>
      </c>
      <c r="V154" s="278">
        <v>2410.915</v>
      </c>
      <c r="W154" s="296">
        <v>96.153999999999996</v>
      </c>
      <c r="X154" s="16">
        <f t="shared" si="67"/>
        <v>94.115608463838001</v>
      </c>
      <c r="Y154" s="283"/>
      <c r="Z154" s="278">
        <f t="shared" si="70"/>
        <v>156.74951100000044</v>
      </c>
      <c r="AA154" s="341">
        <f t="shared" si="68"/>
        <v>140.32499999999982</v>
      </c>
      <c r="AB154" s="341">
        <f t="shared" si="69"/>
        <v>16.424511000000621</v>
      </c>
      <c r="AC154" s="341"/>
      <c r="AD154" s="292" t="s">
        <v>199</v>
      </c>
    </row>
    <row r="155" spans="1:40" ht="39" customHeight="1">
      <c r="A155" s="580" t="s">
        <v>295</v>
      </c>
      <c r="B155" s="316" t="s">
        <v>296</v>
      </c>
      <c r="C155" s="307" t="s">
        <v>297</v>
      </c>
      <c r="D155" s="582" t="s">
        <v>64</v>
      </c>
      <c r="E155" s="316">
        <v>7986339</v>
      </c>
      <c r="F155" s="276" t="s">
        <v>269</v>
      </c>
      <c r="G155" s="276" t="s">
        <v>88</v>
      </c>
      <c r="H155" s="290" t="s">
        <v>298</v>
      </c>
      <c r="I155" s="315">
        <v>5500</v>
      </c>
      <c r="J155" s="315">
        <v>5000</v>
      </c>
      <c r="K155" s="315">
        <v>5500</v>
      </c>
      <c r="L155" s="308">
        <v>2272.61</v>
      </c>
      <c r="M155" s="315">
        <v>5500</v>
      </c>
      <c r="N155" s="315">
        <v>5000</v>
      </c>
      <c r="O155" s="277"/>
      <c r="P155" s="277"/>
      <c r="Q155" s="376">
        <f t="shared" si="66"/>
        <v>3241.9610000000002</v>
      </c>
      <c r="R155" s="376">
        <f t="shared" si="65"/>
        <v>3241.9610000000002</v>
      </c>
      <c r="S155" s="376">
        <f>2727.39-527.29</f>
        <v>2200.1</v>
      </c>
      <c r="T155" s="295">
        <f>Sheet1!H20</f>
        <v>1041.8610000000001</v>
      </c>
      <c r="U155" s="278">
        <f t="shared" si="71"/>
        <v>3241.4009999999998</v>
      </c>
      <c r="V155" s="278">
        <v>2199.54</v>
      </c>
      <c r="W155" s="296">
        <v>1041.8610000000001</v>
      </c>
      <c r="X155" s="16">
        <f t="shared" si="67"/>
        <v>99.982726504112776</v>
      </c>
      <c r="Y155" s="277"/>
      <c r="Z155" s="278">
        <f t="shared" si="70"/>
        <v>0.55999999999994543</v>
      </c>
      <c r="AA155" s="341">
        <f t="shared" si="68"/>
        <v>0.55999999999994543</v>
      </c>
      <c r="AB155" s="341">
        <f t="shared" si="69"/>
        <v>0</v>
      </c>
      <c r="AC155" s="341"/>
      <c r="AD155" s="292" t="s">
        <v>199</v>
      </c>
    </row>
    <row r="156" spans="1:40" ht="39" customHeight="1">
      <c r="A156" s="581"/>
      <c r="B156" s="380" t="s">
        <v>832</v>
      </c>
      <c r="C156" s="340" t="s">
        <v>833</v>
      </c>
      <c r="D156" s="583"/>
      <c r="E156" s="380"/>
      <c r="F156" s="466"/>
      <c r="G156" s="466"/>
      <c r="H156" s="478"/>
      <c r="I156" s="467"/>
      <c r="J156" s="467"/>
      <c r="K156" s="467"/>
      <c r="L156" s="247"/>
      <c r="M156" s="467"/>
      <c r="N156" s="467"/>
      <c r="O156" s="309"/>
      <c r="P156" s="309"/>
      <c r="Q156" s="311">
        <f t="shared" si="66"/>
        <v>527.29</v>
      </c>
      <c r="R156" s="311">
        <f>S156</f>
        <v>527.29</v>
      </c>
      <c r="S156" s="311">
        <v>527.29</v>
      </c>
      <c r="T156" s="295"/>
      <c r="U156" s="379">
        <f>V156+W156</f>
        <v>0</v>
      </c>
      <c r="V156" s="379"/>
      <c r="W156" s="296"/>
      <c r="X156" s="364">
        <f t="shared" si="67"/>
        <v>0</v>
      </c>
      <c r="Y156" s="309"/>
      <c r="Z156" s="379">
        <f>R156-U156</f>
        <v>527.29</v>
      </c>
      <c r="AA156" s="341">
        <f>S156-V156</f>
        <v>527.29</v>
      </c>
      <c r="AB156" s="341"/>
      <c r="AC156" s="341"/>
      <c r="AD156" s="292"/>
    </row>
    <row r="157" spans="1:40" ht="39" customHeight="1">
      <c r="A157" s="363" t="s">
        <v>299</v>
      </c>
      <c r="B157" s="316" t="s">
        <v>300</v>
      </c>
      <c r="C157" s="307" t="s">
        <v>301</v>
      </c>
      <c r="D157" s="307" t="s">
        <v>62</v>
      </c>
      <c r="E157" s="316">
        <v>7985613</v>
      </c>
      <c r="F157" s="276" t="s">
        <v>269</v>
      </c>
      <c r="G157" s="276" t="s">
        <v>88</v>
      </c>
      <c r="H157" s="290" t="s">
        <v>302</v>
      </c>
      <c r="I157" s="315">
        <v>5500</v>
      </c>
      <c r="J157" s="315">
        <v>5000</v>
      </c>
      <c r="K157" s="315">
        <v>5500</v>
      </c>
      <c r="L157" s="308">
        <v>2202.5100000000002</v>
      </c>
      <c r="M157" s="315">
        <v>5500</v>
      </c>
      <c r="N157" s="315">
        <v>5000</v>
      </c>
      <c r="O157" s="277"/>
      <c r="P157" s="277"/>
      <c r="Q157" s="376">
        <f t="shared" si="66"/>
        <v>3781.0860000000002</v>
      </c>
      <c r="R157" s="376">
        <f t="shared" si="65"/>
        <v>3781.0860000000002</v>
      </c>
      <c r="S157" s="376">
        <v>2797.49</v>
      </c>
      <c r="T157" s="295">
        <f>Sheet1!H21</f>
        <v>983.59600000000023</v>
      </c>
      <c r="U157" s="278">
        <f t="shared" si="71"/>
        <v>3490.19</v>
      </c>
      <c r="V157" s="278">
        <v>2506.59</v>
      </c>
      <c r="W157" s="296">
        <v>983.6</v>
      </c>
      <c r="X157" s="16">
        <f t="shared" si="67"/>
        <v>92.306548965032803</v>
      </c>
      <c r="Y157" s="277"/>
      <c r="Z157" s="278">
        <f t="shared" si="70"/>
        <v>290.89599999999984</v>
      </c>
      <c r="AA157" s="341">
        <f t="shared" si="68"/>
        <v>290.89999999999964</v>
      </c>
      <c r="AB157" s="341">
        <f t="shared" si="69"/>
        <v>-3.9999999997917257E-3</v>
      </c>
      <c r="AC157" s="341"/>
      <c r="AD157" s="292" t="s">
        <v>199</v>
      </c>
    </row>
    <row r="158" spans="1:40" ht="39" customHeight="1">
      <c r="A158" s="363" t="s">
        <v>303</v>
      </c>
      <c r="B158" s="316" t="s">
        <v>304</v>
      </c>
      <c r="C158" s="307" t="s">
        <v>305</v>
      </c>
      <c r="D158" s="307" t="s">
        <v>65</v>
      </c>
      <c r="E158" s="316">
        <v>7985605</v>
      </c>
      <c r="F158" s="276" t="s">
        <v>269</v>
      </c>
      <c r="G158" s="276" t="s">
        <v>88</v>
      </c>
      <c r="H158" s="290" t="s">
        <v>306</v>
      </c>
      <c r="I158" s="315">
        <v>5500</v>
      </c>
      <c r="J158" s="315">
        <v>5000</v>
      </c>
      <c r="K158" s="315">
        <v>5500</v>
      </c>
      <c r="L158" s="308">
        <v>2299.81</v>
      </c>
      <c r="M158" s="315">
        <v>5500</v>
      </c>
      <c r="N158" s="315">
        <v>5000</v>
      </c>
      <c r="O158" s="277"/>
      <c r="P158" s="277"/>
      <c r="Q158" s="376">
        <f t="shared" si="66"/>
        <v>3825.0845600000002</v>
      </c>
      <c r="R158" s="376">
        <f t="shared" si="65"/>
        <v>3825.0845600000002</v>
      </c>
      <c r="S158" s="376">
        <v>2700.19</v>
      </c>
      <c r="T158" s="295">
        <f>Sheet1!H22</f>
        <v>1124.89456</v>
      </c>
      <c r="U158" s="278">
        <f t="shared" si="71"/>
        <v>3818.2300000000005</v>
      </c>
      <c r="V158" s="278">
        <v>2693.34</v>
      </c>
      <c r="W158" s="296">
        <v>1124.8900000000001</v>
      </c>
      <c r="X158" s="16">
        <f t="shared" si="67"/>
        <v>99.820799778606727</v>
      </c>
      <c r="Y158" s="277"/>
      <c r="Z158" s="278">
        <f t="shared" si="70"/>
        <v>6.8545599999997648</v>
      </c>
      <c r="AA158" s="341">
        <f t="shared" si="68"/>
        <v>6.8499999999999091</v>
      </c>
      <c r="AB158" s="341">
        <f t="shared" si="69"/>
        <v>4.5599999998557905E-3</v>
      </c>
      <c r="AC158" s="341"/>
      <c r="AD158" s="292" t="s">
        <v>199</v>
      </c>
      <c r="AN158" s="345"/>
    </row>
    <row r="159" spans="1:40" ht="39" customHeight="1">
      <c r="A159" s="363" t="s">
        <v>307</v>
      </c>
      <c r="B159" s="316" t="s">
        <v>308</v>
      </c>
      <c r="C159" s="307" t="s">
        <v>309</v>
      </c>
      <c r="D159" s="307" t="s">
        <v>66</v>
      </c>
      <c r="E159" s="316">
        <v>7986347</v>
      </c>
      <c r="F159" s="276" t="s">
        <v>269</v>
      </c>
      <c r="G159" s="276" t="s">
        <v>88</v>
      </c>
      <c r="H159" s="290" t="s">
        <v>310</v>
      </c>
      <c r="I159" s="315">
        <v>5500</v>
      </c>
      <c r="J159" s="315">
        <v>5000</v>
      </c>
      <c r="K159" s="315">
        <v>5500</v>
      </c>
      <c r="L159" s="308">
        <v>2281.06</v>
      </c>
      <c r="M159" s="315">
        <v>5500</v>
      </c>
      <c r="N159" s="315">
        <v>5000</v>
      </c>
      <c r="O159" s="277"/>
      <c r="P159" s="277"/>
      <c r="Q159" s="376">
        <f t="shared" si="66"/>
        <v>3765.21216</v>
      </c>
      <c r="R159" s="376">
        <f t="shared" si="65"/>
        <v>3765.21216</v>
      </c>
      <c r="S159" s="376">
        <v>2718.94</v>
      </c>
      <c r="T159" s="295">
        <f>Sheet1!H23</f>
        <v>1046.27216</v>
      </c>
      <c r="U159" s="278">
        <f t="shared" si="71"/>
        <v>3763.9998399999999</v>
      </c>
      <c r="V159" s="278">
        <v>2717.72784</v>
      </c>
      <c r="W159" s="379">
        <f>2036.272-990</f>
        <v>1046.2719999999999</v>
      </c>
      <c r="X159" s="16">
        <f t="shared" si="67"/>
        <v>99.967802079976281</v>
      </c>
      <c r="Y159" s="277"/>
      <c r="Z159" s="278">
        <f t="shared" si="70"/>
        <v>1.2123200000000907</v>
      </c>
      <c r="AA159" s="378">
        <f t="shared" si="68"/>
        <v>1.2121600000000399</v>
      </c>
      <c r="AB159" s="341">
        <f t="shared" si="69"/>
        <v>1.6000000005078618E-4</v>
      </c>
      <c r="AC159" s="341"/>
      <c r="AD159" s="292" t="s">
        <v>199</v>
      </c>
    </row>
    <row r="160" spans="1:40" ht="39" customHeight="1">
      <c r="A160" s="363" t="s">
        <v>795</v>
      </c>
      <c r="B160" s="299" t="s">
        <v>311</v>
      </c>
      <c r="C160" s="462" t="s">
        <v>67</v>
      </c>
      <c r="D160" s="290" t="s">
        <v>312</v>
      </c>
      <c r="E160" s="290">
        <v>7994274</v>
      </c>
      <c r="F160" s="290" t="s">
        <v>187</v>
      </c>
      <c r="G160" s="276" t="s">
        <v>261</v>
      </c>
      <c r="H160" s="299" t="s">
        <v>313</v>
      </c>
      <c r="I160" s="315">
        <v>19707.056842176</v>
      </c>
      <c r="J160" s="315">
        <v>17915.506220160001</v>
      </c>
      <c r="K160" s="277"/>
      <c r="L160" s="277"/>
      <c r="M160" s="315">
        <v>19707.056842176</v>
      </c>
      <c r="N160" s="315">
        <v>17915.506220160001</v>
      </c>
      <c r="O160" s="277"/>
      <c r="P160" s="277"/>
      <c r="Q160" s="315">
        <f>R160+(R160*10%)</f>
        <v>6087.4</v>
      </c>
      <c r="R160" s="315">
        <f>S160</f>
        <v>5534</v>
      </c>
      <c r="S160" s="315">
        <f>4928+606</f>
        <v>5534</v>
      </c>
      <c r="T160" s="278"/>
      <c r="U160" s="278">
        <f>V160+W160</f>
        <v>5534</v>
      </c>
      <c r="V160" s="278">
        <v>5534</v>
      </c>
      <c r="W160" s="279"/>
      <c r="X160" s="16">
        <f>U160/R160*100</f>
        <v>100</v>
      </c>
      <c r="Y160" s="277"/>
      <c r="Z160" s="278">
        <f t="shared" si="70"/>
        <v>0</v>
      </c>
      <c r="AA160" s="341">
        <f t="shared" si="68"/>
        <v>0</v>
      </c>
      <c r="AB160" s="341">
        <f t="shared" si="69"/>
        <v>0</v>
      </c>
      <c r="AC160" s="341"/>
      <c r="AD160" s="292" t="s">
        <v>256</v>
      </c>
    </row>
    <row r="161" spans="1:41" ht="39" customHeight="1">
      <c r="A161" s="305">
        <v>4</v>
      </c>
      <c r="B161" s="310" t="s">
        <v>797</v>
      </c>
      <c r="C161" s="276"/>
      <c r="D161" s="276"/>
      <c r="E161" s="277"/>
      <c r="F161" s="277"/>
      <c r="G161" s="277"/>
      <c r="H161" s="277"/>
      <c r="I161" s="314">
        <f>SUM(I164:I170)</f>
        <v>35038</v>
      </c>
      <c r="J161" s="314">
        <f t="shared" ref="J161:Q161" si="72">SUM(J164:J170)</f>
        <v>31859</v>
      </c>
      <c r="K161" s="314">
        <f t="shared" si="72"/>
        <v>35038</v>
      </c>
      <c r="L161" s="314">
        <f t="shared" si="72"/>
        <v>8678</v>
      </c>
      <c r="M161" s="314">
        <f t="shared" si="72"/>
        <v>35038</v>
      </c>
      <c r="N161" s="314">
        <f t="shared" si="72"/>
        <v>31859</v>
      </c>
      <c r="O161" s="314">
        <f t="shared" si="72"/>
        <v>0</v>
      </c>
      <c r="P161" s="314">
        <f t="shared" si="72"/>
        <v>0</v>
      </c>
      <c r="Q161" s="314">
        <f t="shared" si="72"/>
        <v>14758.327000000001</v>
      </c>
      <c r="R161" s="314">
        <f>SUM(R162:R170)</f>
        <v>15051.226000000001</v>
      </c>
      <c r="S161" s="314">
        <f t="shared" ref="S161:W161" si="73">SUM(S162:S170)</f>
        <v>11633</v>
      </c>
      <c r="T161" s="314">
        <f t="shared" si="73"/>
        <v>3418.2260000000001</v>
      </c>
      <c r="U161" s="314">
        <f>SUM(U162:U170)</f>
        <v>10958.913</v>
      </c>
      <c r="V161" s="314">
        <f t="shared" si="73"/>
        <v>7540.6819999999989</v>
      </c>
      <c r="W161" s="314">
        <f t="shared" si="73"/>
        <v>3418.2310000000002</v>
      </c>
      <c r="X161" s="284">
        <f>U161/R161*100</f>
        <v>72.810766378765422</v>
      </c>
      <c r="Y161" s="277"/>
      <c r="Z161" s="314">
        <f t="shared" ref="Z161" si="74">SUM(Z162:Z170)</f>
        <v>4098.994999999999</v>
      </c>
      <c r="AA161" s="336">
        <f t="shared" si="68"/>
        <v>4092.3180000000011</v>
      </c>
      <c r="AB161" s="336">
        <f t="shared" si="69"/>
        <v>-5.0000000001091394E-3</v>
      </c>
      <c r="AC161" s="336"/>
      <c r="AD161" s="292"/>
      <c r="AO161" s="329"/>
    </row>
    <row r="162" spans="1:41" ht="39" customHeight="1">
      <c r="A162" s="340" t="s">
        <v>97</v>
      </c>
      <c r="B162" s="489" t="s">
        <v>445</v>
      </c>
      <c r="C162" s="587" t="s">
        <v>67</v>
      </c>
      <c r="D162" s="480" t="s">
        <v>99</v>
      </c>
      <c r="E162" s="479" t="s">
        <v>446</v>
      </c>
      <c r="F162" s="280"/>
      <c r="G162" s="280"/>
      <c r="H162" s="280"/>
      <c r="I162" s="295"/>
      <c r="J162" s="295"/>
      <c r="K162" s="295"/>
      <c r="L162" s="295"/>
      <c r="M162" s="295"/>
      <c r="N162" s="280"/>
      <c r="O162" s="280"/>
      <c r="P162" s="280"/>
      <c r="Q162" s="280"/>
      <c r="R162" s="296">
        <f>T162</f>
        <v>286.221</v>
      </c>
      <c r="S162" s="297"/>
      <c r="T162" s="295">
        <f>Sheet1!H27</f>
        <v>286.221</v>
      </c>
      <c r="U162" s="295">
        <f>V162+W162</f>
        <v>286.221</v>
      </c>
      <c r="V162" s="295"/>
      <c r="W162" s="296">
        <v>286.221</v>
      </c>
      <c r="X162" s="16">
        <f>U162/R162*100</f>
        <v>100</v>
      </c>
      <c r="Y162" s="280"/>
      <c r="Z162" s="295">
        <f>AA162+AB162</f>
        <v>0</v>
      </c>
      <c r="AA162" s="341">
        <f t="shared" si="68"/>
        <v>0</v>
      </c>
      <c r="AB162" s="341">
        <f t="shared" si="69"/>
        <v>0</v>
      </c>
      <c r="AC162" s="341"/>
      <c r="AD162" s="292" t="s">
        <v>401</v>
      </c>
    </row>
    <row r="163" spans="1:41" ht="39" customHeight="1">
      <c r="A163" s="340" t="s">
        <v>100</v>
      </c>
      <c r="B163" s="489" t="s">
        <v>457</v>
      </c>
      <c r="C163" s="590"/>
      <c r="D163" s="480" t="s">
        <v>23</v>
      </c>
      <c r="E163" s="479" t="s">
        <v>458</v>
      </c>
      <c r="F163" s="280"/>
      <c r="G163" s="280"/>
      <c r="H163" s="280"/>
      <c r="I163" s="295"/>
      <c r="J163" s="295"/>
      <c r="K163" s="295"/>
      <c r="L163" s="295"/>
      <c r="M163" s="295"/>
      <c r="N163" s="280"/>
      <c r="O163" s="280"/>
      <c r="P163" s="280"/>
      <c r="Q163" s="280"/>
      <c r="R163" s="296">
        <v>6.6779999999999999</v>
      </c>
      <c r="S163" s="297"/>
      <c r="T163" s="295">
        <v>6.6779999999999973</v>
      </c>
      <c r="U163" s="295">
        <f>W163</f>
        <v>6.68</v>
      </c>
      <c r="V163" s="295"/>
      <c r="W163" s="296">
        <v>6.68</v>
      </c>
      <c r="X163" s="16">
        <f>U163/R163*100</f>
        <v>100.02994908655285</v>
      </c>
      <c r="Y163" s="280"/>
      <c r="Z163" s="295">
        <f>W163</f>
        <v>6.68</v>
      </c>
      <c r="AA163" s="341">
        <f t="shared" si="68"/>
        <v>0</v>
      </c>
      <c r="AB163" s="341">
        <f t="shared" si="69"/>
        <v>-2.0000000000024443E-3</v>
      </c>
      <c r="AC163" s="341"/>
      <c r="AD163" s="292" t="s">
        <v>401</v>
      </c>
    </row>
    <row r="164" spans="1:41" ht="39" customHeight="1">
      <c r="A164" s="340" t="s">
        <v>101</v>
      </c>
      <c r="B164" s="316" t="s">
        <v>751</v>
      </c>
      <c r="C164" s="590"/>
      <c r="D164" s="290" t="s">
        <v>22</v>
      </c>
      <c r="E164" s="290">
        <v>7970456</v>
      </c>
      <c r="F164" s="290" t="s">
        <v>314</v>
      </c>
      <c r="G164" s="290" t="s">
        <v>92</v>
      </c>
      <c r="H164" s="299" t="s">
        <v>315</v>
      </c>
      <c r="I164" s="315">
        <f>1229+765+765+2556</f>
        <v>5315</v>
      </c>
      <c r="J164" s="315">
        <f>1117+696+696+2324</f>
        <v>4833</v>
      </c>
      <c r="K164" s="315">
        <f>1229+765+765+2556</f>
        <v>5315</v>
      </c>
      <c r="L164" s="315">
        <f>670+696</f>
        <v>1366</v>
      </c>
      <c r="M164" s="315">
        <f>1229+765+765+2556</f>
        <v>5315</v>
      </c>
      <c r="N164" s="315">
        <f>1117+696+696+2324</f>
        <v>4833</v>
      </c>
      <c r="O164" s="277"/>
      <c r="P164" s="277"/>
      <c r="Q164" s="366">
        <f>R164</f>
        <v>2159.2179999999998</v>
      </c>
      <c r="R164" s="315">
        <f t="shared" ref="R164:R170" si="75">S164+T164</f>
        <v>2159.2179999999998</v>
      </c>
      <c r="S164" s="315">
        <v>1437</v>
      </c>
      <c r="T164" s="295">
        <f>Sheet1!H26+447.65</f>
        <v>722.21799999999996</v>
      </c>
      <c r="U164" s="278">
        <f t="shared" ref="U164:U191" si="76">V164+W164</f>
        <v>1409.1309999999999</v>
      </c>
      <c r="V164" s="278">
        <v>686.91</v>
      </c>
      <c r="W164" s="279">
        <v>722.221</v>
      </c>
      <c r="X164" s="16">
        <f>U164/R164*100</f>
        <v>65.261173258096221</v>
      </c>
      <c r="Y164" s="277"/>
      <c r="Z164" s="278">
        <f t="shared" ref="Z164:Z165" si="77">AA164+AB164</f>
        <v>750.08699999999999</v>
      </c>
      <c r="AA164" s="341">
        <f t="shared" si="68"/>
        <v>750.09</v>
      </c>
      <c r="AB164" s="341">
        <f t="shared" si="69"/>
        <v>-3.0000000000427463E-3</v>
      </c>
      <c r="AC164" s="341"/>
      <c r="AD164" s="292" t="s">
        <v>199</v>
      </c>
      <c r="AN164" s="345">
        <f>929.483-U164</f>
        <v>-479.64799999999991</v>
      </c>
    </row>
    <row r="165" spans="1:41" ht="39" customHeight="1">
      <c r="A165" s="340" t="s">
        <v>102</v>
      </c>
      <c r="B165" s="316" t="s">
        <v>316</v>
      </c>
      <c r="C165" s="590"/>
      <c r="D165" s="290" t="s">
        <v>21</v>
      </c>
      <c r="E165" s="290">
        <v>7974807</v>
      </c>
      <c r="F165" s="290" t="s">
        <v>314</v>
      </c>
      <c r="G165" s="290" t="s">
        <v>92</v>
      </c>
      <c r="H165" s="299" t="s">
        <v>317</v>
      </c>
      <c r="I165" s="315">
        <f>983+765+1917</f>
        <v>3665</v>
      </c>
      <c r="J165" s="315">
        <f>894+696+1743</f>
        <v>3333</v>
      </c>
      <c r="K165" s="315">
        <f>983+765+1917</f>
        <v>3665</v>
      </c>
      <c r="L165" s="315">
        <f>696</f>
        <v>696</v>
      </c>
      <c r="M165" s="315">
        <f>983+765+1917</f>
        <v>3665</v>
      </c>
      <c r="N165" s="315">
        <f>894+696+1743</f>
        <v>3333</v>
      </c>
      <c r="O165" s="277"/>
      <c r="P165" s="277"/>
      <c r="Q165" s="366">
        <f t="shared" ref="Q165:Q170" si="78">R165</f>
        <v>2084.4690000000001</v>
      </c>
      <c r="R165" s="315">
        <f t="shared" si="75"/>
        <v>2084.4690000000001</v>
      </c>
      <c r="S165" s="315">
        <v>1637</v>
      </c>
      <c r="T165" s="295">
        <f>Sheet1!H33</f>
        <v>447.46899999999999</v>
      </c>
      <c r="U165" s="278">
        <f t="shared" si="76"/>
        <v>1013.2529999999999</v>
      </c>
      <c r="V165" s="278">
        <v>565.78399999999999</v>
      </c>
      <c r="W165" s="279">
        <v>447.46899999999999</v>
      </c>
      <c r="X165" s="16">
        <f t="shared" ref="X165:X191" si="79">U165/R165*100</f>
        <v>48.609645909821637</v>
      </c>
      <c r="Y165" s="277"/>
      <c r="Z165" s="278">
        <f t="shared" si="77"/>
        <v>1071.2159999999999</v>
      </c>
      <c r="AA165" s="341">
        <f t="shared" si="68"/>
        <v>1071.2159999999999</v>
      </c>
      <c r="AB165" s="341">
        <f t="shared" si="69"/>
        <v>0</v>
      </c>
      <c r="AC165" s="341"/>
      <c r="AD165" s="292" t="s">
        <v>199</v>
      </c>
    </row>
    <row r="166" spans="1:41" ht="39" customHeight="1">
      <c r="A166" s="340" t="s">
        <v>321</v>
      </c>
      <c r="B166" s="316" t="s">
        <v>318</v>
      </c>
      <c r="C166" s="590"/>
      <c r="D166" s="290" t="s">
        <v>19</v>
      </c>
      <c r="E166" s="290">
        <v>7971598</v>
      </c>
      <c r="F166" s="290" t="s">
        <v>314</v>
      </c>
      <c r="G166" s="290" t="s">
        <v>92</v>
      </c>
      <c r="H166" s="299" t="s">
        <v>319</v>
      </c>
      <c r="I166" s="315">
        <f>4179+1530+765+2556</f>
        <v>9030</v>
      </c>
      <c r="J166" s="315">
        <f>3799+1391+696+2324</f>
        <v>8210</v>
      </c>
      <c r="K166" s="315">
        <f>4179+1530+765+2556</f>
        <v>9030</v>
      </c>
      <c r="L166" s="315">
        <v>1391</v>
      </c>
      <c r="M166" s="315">
        <f>4179+1530+765+2556</f>
        <v>9030</v>
      </c>
      <c r="N166" s="315">
        <f>3799+1391+696+2324</f>
        <v>8210</v>
      </c>
      <c r="O166" s="277"/>
      <c r="P166" s="277"/>
      <c r="Q166" s="366">
        <f t="shared" si="78"/>
        <v>3169.8249999999998</v>
      </c>
      <c r="R166" s="308">
        <f>S166+T166</f>
        <v>3169.8249999999998</v>
      </c>
      <c r="S166" s="315">
        <v>3105</v>
      </c>
      <c r="T166" s="295">
        <f>Sheet1!H28</f>
        <v>64.825000000000045</v>
      </c>
      <c r="U166" s="278">
        <f>V166+W166</f>
        <v>3169.8249999999998</v>
      </c>
      <c r="V166" s="278">
        <f>S166</f>
        <v>3105</v>
      </c>
      <c r="W166" s="296">
        <f>T166</f>
        <v>64.825000000000045</v>
      </c>
      <c r="X166" s="16">
        <f>U166/R166*100</f>
        <v>100</v>
      </c>
      <c r="Y166" s="277"/>
      <c r="Z166" s="278">
        <f>AA166+AB166</f>
        <v>0</v>
      </c>
      <c r="AA166" s="341">
        <f>S166-V166</f>
        <v>0</v>
      </c>
      <c r="AB166" s="341">
        <f t="shared" si="69"/>
        <v>0</v>
      </c>
      <c r="AC166" s="341"/>
      <c r="AD166" s="292" t="s">
        <v>199</v>
      </c>
    </row>
    <row r="167" spans="1:41" ht="39" customHeight="1">
      <c r="A167" s="340" t="s">
        <v>325</v>
      </c>
      <c r="B167" s="316" t="s">
        <v>752</v>
      </c>
      <c r="C167" s="590"/>
      <c r="D167" s="290" t="s">
        <v>23</v>
      </c>
      <c r="E167" s="290">
        <v>7970457</v>
      </c>
      <c r="F167" s="290" t="s">
        <v>314</v>
      </c>
      <c r="G167" s="290" t="s">
        <v>92</v>
      </c>
      <c r="H167" s="299" t="s">
        <v>320</v>
      </c>
      <c r="I167" s="315">
        <f>246+765+765+1917</f>
        <v>3693</v>
      </c>
      <c r="J167" s="315">
        <f>223+696+696+1743</f>
        <v>3358</v>
      </c>
      <c r="K167" s="315">
        <f>246+765+765+1917</f>
        <v>3693</v>
      </c>
      <c r="L167" s="315">
        <f>223+696</f>
        <v>919</v>
      </c>
      <c r="M167" s="315">
        <f>246+765+765+1917</f>
        <v>3693</v>
      </c>
      <c r="N167" s="315">
        <f>223+696+696+1743</f>
        <v>3358</v>
      </c>
      <c r="O167" s="277"/>
      <c r="P167" s="277"/>
      <c r="Q167" s="366">
        <f t="shared" si="78"/>
        <v>1275.559</v>
      </c>
      <c r="R167" s="315">
        <f t="shared" si="75"/>
        <v>1275.559</v>
      </c>
      <c r="S167" s="315">
        <v>1135</v>
      </c>
      <c r="T167" s="295">
        <f>Sheet1!H25</f>
        <v>140.559</v>
      </c>
      <c r="U167" s="278">
        <f t="shared" si="76"/>
        <v>432.64700000000005</v>
      </c>
      <c r="V167" s="278">
        <v>292.08800000000002</v>
      </c>
      <c r="W167" s="279">
        <v>140.559</v>
      </c>
      <c r="X167" s="16">
        <f t="shared" si="79"/>
        <v>33.918227224299315</v>
      </c>
      <c r="Y167" s="277"/>
      <c r="Z167" s="278">
        <f t="shared" ref="Z167:Z169" si="80">AA167+AB167</f>
        <v>842.91200000000003</v>
      </c>
      <c r="AA167" s="341">
        <f t="shared" si="68"/>
        <v>842.91200000000003</v>
      </c>
      <c r="AB167" s="341">
        <f t="shared" si="69"/>
        <v>0</v>
      </c>
      <c r="AC167" s="341"/>
      <c r="AD167" s="292" t="s">
        <v>199</v>
      </c>
    </row>
    <row r="168" spans="1:41" ht="39" customHeight="1">
      <c r="A168" s="340" t="s">
        <v>328</v>
      </c>
      <c r="B168" s="316" t="s">
        <v>322</v>
      </c>
      <c r="C168" s="590"/>
      <c r="D168" s="290" t="s">
        <v>323</v>
      </c>
      <c r="E168" s="290">
        <v>7974808</v>
      </c>
      <c r="F168" s="290" t="s">
        <v>314</v>
      </c>
      <c r="G168" s="290" t="s">
        <v>92</v>
      </c>
      <c r="H168" s="299" t="s">
        <v>324</v>
      </c>
      <c r="I168" s="315">
        <f>492+765+765+1917</f>
        <v>3939</v>
      </c>
      <c r="J168" s="315">
        <f>447+696+696+1743</f>
        <v>3582</v>
      </c>
      <c r="K168" s="315">
        <f>492+765+765+1917</f>
        <v>3939</v>
      </c>
      <c r="L168" s="315">
        <f>696</f>
        <v>696</v>
      </c>
      <c r="M168" s="315">
        <f>492+765+765+1917</f>
        <v>3939</v>
      </c>
      <c r="N168" s="315">
        <f>447+696+696+1743</f>
        <v>3582</v>
      </c>
      <c r="O168" s="277"/>
      <c r="P168" s="277"/>
      <c r="Q168" s="366">
        <f t="shared" si="78"/>
        <v>1833.5029999999999</v>
      </c>
      <c r="R168" s="315">
        <f t="shared" si="75"/>
        <v>1833.5029999999999</v>
      </c>
      <c r="S168" s="315">
        <v>1386</v>
      </c>
      <c r="T168" s="295">
        <f>Sheet1!H30</f>
        <v>447.50299999999999</v>
      </c>
      <c r="U168" s="278">
        <f t="shared" si="76"/>
        <v>1020.6220000000001</v>
      </c>
      <c r="V168" s="278">
        <v>573.11900000000003</v>
      </c>
      <c r="W168" s="279">
        <v>447.50299999999999</v>
      </c>
      <c r="X168" s="16">
        <f t="shared" si="79"/>
        <v>55.665139353467112</v>
      </c>
      <c r="Y168" s="277"/>
      <c r="Z168" s="278">
        <f t="shared" si="80"/>
        <v>812.88099999999997</v>
      </c>
      <c r="AA168" s="341">
        <f t="shared" si="68"/>
        <v>812.88099999999997</v>
      </c>
      <c r="AB168" s="341">
        <f t="shared" si="69"/>
        <v>0</v>
      </c>
      <c r="AC168" s="341"/>
      <c r="AD168" s="292" t="s">
        <v>199</v>
      </c>
    </row>
    <row r="169" spans="1:41" ht="39" customHeight="1">
      <c r="A169" s="340" t="s">
        <v>667</v>
      </c>
      <c r="B169" s="316" t="s">
        <v>326</v>
      </c>
      <c r="C169" s="590"/>
      <c r="D169" s="290" t="s">
        <v>99</v>
      </c>
      <c r="E169" s="290">
        <v>7974806</v>
      </c>
      <c r="F169" s="290" t="s">
        <v>314</v>
      </c>
      <c r="G169" s="290" t="s">
        <v>92</v>
      </c>
      <c r="H169" s="299" t="s">
        <v>327</v>
      </c>
      <c r="I169" s="315">
        <f>492+765+765+1917</f>
        <v>3939</v>
      </c>
      <c r="J169" s="315">
        <f>447+696+696+1743</f>
        <v>3582</v>
      </c>
      <c r="K169" s="315">
        <f>492+765+765+1917</f>
        <v>3939</v>
      </c>
      <c r="L169" s="315">
        <f>447+696</f>
        <v>1143</v>
      </c>
      <c r="M169" s="315">
        <f>492+765+765+1917</f>
        <v>3939</v>
      </c>
      <c r="N169" s="315">
        <f>447+696+696+1743</f>
        <v>3582</v>
      </c>
      <c r="O169" s="277"/>
      <c r="P169" s="277"/>
      <c r="Q169" s="366">
        <f t="shared" si="78"/>
        <v>1886.5989999999999</v>
      </c>
      <c r="R169" s="315">
        <f t="shared" si="75"/>
        <v>1886.5989999999999</v>
      </c>
      <c r="S169" s="315">
        <v>1439</v>
      </c>
      <c r="T169" s="295">
        <f>Sheet1!H32</f>
        <v>447.59899999999999</v>
      </c>
      <c r="U169" s="278">
        <f t="shared" si="76"/>
        <v>1271.3799999999999</v>
      </c>
      <c r="V169" s="278">
        <v>823.78099999999995</v>
      </c>
      <c r="W169" s="279">
        <v>447.59899999999999</v>
      </c>
      <c r="X169" s="16">
        <f t="shared" si="79"/>
        <v>67.390049501775422</v>
      </c>
      <c r="Y169" s="277"/>
      <c r="Z169" s="278">
        <f t="shared" si="80"/>
        <v>615.21900000000005</v>
      </c>
      <c r="AA169" s="341">
        <f t="shared" si="68"/>
        <v>615.21900000000005</v>
      </c>
      <c r="AB169" s="341">
        <f t="shared" si="69"/>
        <v>0</v>
      </c>
      <c r="AC169" s="341"/>
      <c r="AD169" s="292" t="s">
        <v>199</v>
      </c>
    </row>
    <row r="170" spans="1:41" ht="39" customHeight="1">
      <c r="A170" s="340" t="s">
        <v>668</v>
      </c>
      <c r="B170" s="316" t="s">
        <v>329</v>
      </c>
      <c r="C170" s="588"/>
      <c r="D170" s="290" t="s">
        <v>19</v>
      </c>
      <c r="E170" s="290">
        <v>7982837</v>
      </c>
      <c r="F170" s="290" t="s">
        <v>330</v>
      </c>
      <c r="G170" s="290" t="s">
        <v>92</v>
      </c>
      <c r="H170" s="299" t="s">
        <v>331</v>
      </c>
      <c r="I170" s="315">
        <f>983+4474</f>
        <v>5457</v>
      </c>
      <c r="J170" s="315">
        <f>894+4067</f>
        <v>4961</v>
      </c>
      <c r="K170" s="315">
        <f>983+4474</f>
        <v>5457</v>
      </c>
      <c r="L170" s="315">
        <v>2467</v>
      </c>
      <c r="M170" s="315">
        <f>983+4474</f>
        <v>5457</v>
      </c>
      <c r="N170" s="315">
        <f>894+4067</f>
        <v>4961</v>
      </c>
      <c r="O170" s="277"/>
      <c r="P170" s="277"/>
      <c r="Q170" s="366">
        <f t="shared" si="78"/>
        <v>2349.154</v>
      </c>
      <c r="R170" s="315">
        <f t="shared" si="75"/>
        <v>2349.154</v>
      </c>
      <c r="S170" s="315">
        <v>1494</v>
      </c>
      <c r="T170" s="295">
        <f>Sheet1!H34</f>
        <v>855.154</v>
      </c>
      <c r="U170" s="278">
        <f>V170+W170</f>
        <v>2349.154</v>
      </c>
      <c r="V170" s="278">
        <v>1494</v>
      </c>
      <c r="W170" s="296">
        <v>855.154</v>
      </c>
      <c r="X170" s="16">
        <f t="shared" si="79"/>
        <v>100</v>
      </c>
      <c r="Y170" s="277"/>
      <c r="Z170" s="278">
        <f>AA170+AB170</f>
        <v>0</v>
      </c>
      <c r="AA170" s="341">
        <f t="shared" si="68"/>
        <v>0</v>
      </c>
      <c r="AB170" s="341">
        <f t="shared" si="69"/>
        <v>0</v>
      </c>
      <c r="AC170" s="341"/>
      <c r="AD170" s="292" t="s">
        <v>199</v>
      </c>
    </row>
    <row r="171" spans="1:41" ht="39" customHeight="1">
      <c r="A171" s="305">
        <v>5</v>
      </c>
      <c r="B171" s="310" t="s">
        <v>38</v>
      </c>
      <c r="C171" s="305"/>
      <c r="D171" s="302"/>
      <c r="E171" s="303"/>
      <c r="F171" s="303"/>
      <c r="G171" s="303"/>
      <c r="H171" s="277"/>
      <c r="I171" s="304" t="e">
        <f>I172+I174</f>
        <v>#REF!</v>
      </c>
      <c r="J171" s="304" t="e">
        <f t="shared" ref="J171:Q171" si="81">J172+J174</f>
        <v>#REF!</v>
      </c>
      <c r="K171" s="304" t="e">
        <f t="shared" si="81"/>
        <v>#REF!</v>
      </c>
      <c r="L171" s="304" t="e">
        <f t="shared" si="81"/>
        <v>#REF!</v>
      </c>
      <c r="M171" s="304" t="e">
        <f t="shared" si="81"/>
        <v>#REF!</v>
      </c>
      <c r="N171" s="304" t="e">
        <f t="shared" si="81"/>
        <v>#REF!</v>
      </c>
      <c r="O171" s="304" t="e">
        <f t="shared" si="81"/>
        <v>#REF!</v>
      </c>
      <c r="P171" s="304" t="e">
        <f t="shared" si="81"/>
        <v>#REF!</v>
      </c>
      <c r="Q171" s="304" t="e">
        <f t="shared" si="81"/>
        <v>#REF!</v>
      </c>
      <c r="R171" s="185">
        <f>R172+R174</f>
        <v>3077.0305937777775</v>
      </c>
      <c r="S171" s="185">
        <f t="shared" ref="S171:W171" si="82">S172+S174</f>
        <v>1762.0025937777777</v>
      </c>
      <c r="T171" s="185">
        <f t="shared" si="82"/>
        <v>1315.0280000000002</v>
      </c>
      <c r="U171" s="185">
        <f t="shared" si="82"/>
        <v>2337.1809999999996</v>
      </c>
      <c r="V171" s="185">
        <f t="shared" si="82"/>
        <v>1068.6420000000001</v>
      </c>
      <c r="W171" s="185">
        <f t="shared" si="82"/>
        <v>1268.539</v>
      </c>
      <c r="X171" s="284">
        <f>U171/R171*100</f>
        <v>75.95572838067109</v>
      </c>
      <c r="Y171" s="277"/>
      <c r="Z171" s="185">
        <f t="shared" ref="Z171" si="83">Z172+Z174</f>
        <v>739.84959377777761</v>
      </c>
      <c r="AA171" s="336">
        <f t="shared" si="68"/>
        <v>693.36059377777769</v>
      </c>
      <c r="AB171" s="336">
        <f t="shared" si="69"/>
        <v>46.48900000000026</v>
      </c>
      <c r="AC171" s="336"/>
      <c r="AD171" s="292"/>
    </row>
    <row r="172" spans="1:41" ht="39" customHeight="1">
      <c r="A172" s="305" t="s">
        <v>103</v>
      </c>
      <c r="B172" s="310" t="s">
        <v>332</v>
      </c>
      <c r="C172" s="305"/>
      <c r="D172" s="302"/>
      <c r="E172" s="303"/>
      <c r="F172" s="303"/>
      <c r="G172" s="303"/>
      <c r="H172" s="277"/>
      <c r="I172" s="314">
        <f>I173</f>
        <v>5342.4384493333337</v>
      </c>
      <c r="J172" s="314">
        <f t="shared" ref="J172:W172" si="84">J173</f>
        <v>4856.7622266666667</v>
      </c>
      <c r="K172" s="314">
        <f t="shared" si="84"/>
        <v>0</v>
      </c>
      <c r="L172" s="314">
        <f t="shared" si="84"/>
        <v>0</v>
      </c>
      <c r="M172" s="314">
        <f t="shared" si="84"/>
        <v>5342.4384493333337</v>
      </c>
      <c r="N172" s="314">
        <f t="shared" si="84"/>
        <v>4856.7622266666667</v>
      </c>
      <c r="O172" s="314">
        <f t="shared" si="84"/>
        <v>0</v>
      </c>
      <c r="P172" s="314">
        <f t="shared" si="84"/>
        <v>0</v>
      </c>
      <c r="Q172" s="314">
        <f t="shared" si="84"/>
        <v>713.51499999999999</v>
      </c>
      <c r="R172" s="284">
        <f t="shared" si="84"/>
        <v>648.65</v>
      </c>
      <c r="S172" s="284">
        <f>S173</f>
        <v>648.65</v>
      </c>
      <c r="T172" s="284">
        <f t="shared" si="84"/>
        <v>0</v>
      </c>
      <c r="U172" s="284">
        <f t="shared" si="84"/>
        <v>0</v>
      </c>
      <c r="V172" s="284">
        <f t="shared" si="84"/>
        <v>0</v>
      </c>
      <c r="W172" s="284">
        <f t="shared" si="84"/>
        <v>0</v>
      </c>
      <c r="X172" s="16">
        <f t="shared" si="79"/>
        <v>0</v>
      </c>
      <c r="Y172" s="277"/>
      <c r="Z172" s="284">
        <f t="shared" ref="Z172" si="85">Z173</f>
        <v>648.65</v>
      </c>
      <c r="AA172" s="336">
        <f t="shared" si="68"/>
        <v>648.65</v>
      </c>
      <c r="AB172" s="336">
        <f t="shared" si="69"/>
        <v>0</v>
      </c>
      <c r="AC172" s="336"/>
      <c r="AD172" s="292"/>
    </row>
    <row r="173" spans="1:41" ht="39" customHeight="1">
      <c r="A173" s="307" t="s">
        <v>29</v>
      </c>
      <c r="B173" s="316" t="s">
        <v>753</v>
      </c>
      <c r="C173" s="307" t="s">
        <v>726</v>
      </c>
      <c r="D173" s="290" t="s">
        <v>21</v>
      </c>
      <c r="E173" s="290"/>
      <c r="F173" s="290"/>
      <c r="G173" s="290" t="s">
        <v>261</v>
      </c>
      <c r="H173" s="277"/>
      <c r="I173" s="315">
        <v>5342.4384493333337</v>
      </c>
      <c r="J173" s="315">
        <v>4856.7622266666667</v>
      </c>
      <c r="K173" s="277"/>
      <c r="L173" s="277"/>
      <c r="M173" s="315">
        <v>5342.4384493333337</v>
      </c>
      <c r="N173" s="315">
        <v>4856.7622266666667</v>
      </c>
      <c r="O173" s="277"/>
      <c r="P173" s="277"/>
      <c r="Q173" s="315">
        <f>R173+(R173*10%)</f>
        <v>713.51499999999999</v>
      </c>
      <c r="R173" s="308">
        <v>648.65</v>
      </c>
      <c r="S173" s="308">
        <v>648.65</v>
      </c>
      <c r="T173" s="278"/>
      <c r="U173" s="278">
        <f t="shared" si="76"/>
        <v>0</v>
      </c>
      <c r="V173" s="278"/>
      <c r="W173" s="279"/>
      <c r="X173" s="16">
        <f t="shared" si="79"/>
        <v>0</v>
      </c>
      <c r="Y173" s="277"/>
      <c r="Z173" s="278">
        <f t="shared" ref="Z173" si="86">AA173+AB173</f>
        <v>648.65</v>
      </c>
      <c r="AA173" s="341">
        <f t="shared" si="68"/>
        <v>648.65</v>
      </c>
      <c r="AB173" s="341">
        <f t="shared" si="69"/>
        <v>0</v>
      </c>
      <c r="AC173" s="341"/>
      <c r="AD173" s="292" t="s">
        <v>256</v>
      </c>
    </row>
    <row r="174" spans="1:41" ht="39" customHeight="1">
      <c r="A174" s="305" t="s">
        <v>333</v>
      </c>
      <c r="B174" s="310" t="s">
        <v>104</v>
      </c>
      <c r="C174" s="276"/>
      <c r="D174" s="276"/>
      <c r="E174" s="277"/>
      <c r="F174" s="277"/>
      <c r="G174" s="277"/>
      <c r="H174" s="277"/>
      <c r="I174" s="314" t="e">
        <f>#REF!+#REF!</f>
        <v>#REF!</v>
      </c>
      <c r="J174" s="314" t="e">
        <f>#REF!+#REF!</f>
        <v>#REF!</v>
      </c>
      <c r="K174" s="314" t="e">
        <f>#REF!+#REF!</f>
        <v>#REF!</v>
      </c>
      <c r="L174" s="314" t="e">
        <f>#REF!+#REF!</f>
        <v>#REF!</v>
      </c>
      <c r="M174" s="314" t="e">
        <f>#REF!+#REF!</f>
        <v>#REF!</v>
      </c>
      <c r="N174" s="314" t="e">
        <f>#REF!+#REF!</f>
        <v>#REF!</v>
      </c>
      <c r="O174" s="314" t="e">
        <f>#REF!+#REF!</f>
        <v>#REF!</v>
      </c>
      <c r="P174" s="314" t="e">
        <f>#REF!+#REF!</f>
        <v>#REF!</v>
      </c>
      <c r="Q174" s="314" t="e">
        <f>#REF!+#REF!</f>
        <v>#REF!</v>
      </c>
      <c r="R174" s="284">
        <f>SUM(R175:R189)</f>
        <v>2428.3805937777774</v>
      </c>
      <c r="S174" s="284">
        <f t="shared" ref="S174:W174" si="87">SUM(S175:S189)</f>
        <v>1113.3525937777777</v>
      </c>
      <c r="T174" s="284">
        <f t="shared" si="87"/>
        <v>1315.0280000000002</v>
      </c>
      <c r="U174" s="284">
        <f t="shared" si="87"/>
        <v>2337.1809999999996</v>
      </c>
      <c r="V174" s="284">
        <f t="shared" si="87"/>
        <v>1068.6420000000001</v>
      </c>
      <c r="W174" s="284">
        <f t="shared" si="87"/>
        <v>1268.539</v>
      </c>
      <c r="X174" s="185">
        <f t="shared" ref="X174:X181" si="88">U174/R174*100</f>
        <v>96.244427499896105</v>
      </c>
      <c r="Y174" s="277"/>
      <c r="Z174" s="284">
        <f t="shared" ref="Z174" si="89">SUM(Z175:Z189)</f>
        <v>91.199593777777594</v>
      </c>
      <c r="AA174" s="336">
        <f t="shared" si="68"/>
        <v>44.710593777777603</v>
      </c>
      <c r="AB174" s="336">
        <f t="shared" si="69"/>
        <v>46.48900000000026</v>
      </c>
      <c r="AC174" s="336"/>
      <c r="AD174" s="292"/>
    </row>
    <row r="175" spans="1:41" ht="39" customHeight="1">
      <c r="A175" s="340" t="s">
        <v>334</v>
      </c>
      <c r="B175" s="380" t="s">
        <v>468</v>
      </c>
      <c r="C175" s="582" t="s">
        <v>469</v>
      </c>
      <c r="D175" s="478" t="s">
        <v>24</v>
      </c>
      <c r="E175" s="301" t="s">
        <v>470</v>
      </c>
      <c r="F175" s="280"/>
      <c r="G175" s="280"/>
      <c r="H175" s="280"/>
      <c r="I175" s="295"/>
      <c r="J175" s="295"/>
      <c r="K175" s="295"/>
      <c r="L175" s="295"/>
      <c r="M175" s="295"/>
      <c r="N175" s="280"/>
      <c r="O175" s="280"/>
      <c r="P175" s="280"/>
      <c r="Q175" s="280"/>
      <c r="R175" s="296">
        <f t="shared" ref="R175:R181" si="90">T175</f>
        <v>161.892</v>
      </c>
      <c r="S175" s="297"/>
      <c r="T175" s="295">
        <f>Sheet1!H37</f>
        <v>161.892</v>
      </c>
      <c r="U175" s="295">
        <f t="shared" ref="U175:U183" si="91">V175+W175</f>
        <v>157.32900000000004</v>
      </c>
      <c r="V175" s="295"/>
      <c r="W175" s="497">
        <f>50+24+59.127+14.972+5.4+3.8+0.03</f>
        <v>157.32900000000004</v>
      </c>
      <c r="X175" s="16">
        <f t="shared" si="88"/>
        <v>97.181454302868602</v>
      </c>
      <c r="Y175" s="280"/>
      <c r="Z175" s="295">
        <f t="shared" ref="Z175:Z183" si="92">AA175+AB175</f>
        <v>4.5629999999999598</v>
      </c>
      <c r="AA175" s="341">
        <f t="shared" si="68"/>
        <v>0</v>
      </c>
      <c r="AB175" s="341">
        <f t="shared" si="69"/>
        <v>4.5629999999999598</v>
      </c>
      <c r="AC175" s="341"/>
      <c r="AD175" s="292" t="s">
        <v>401</v>
      </c>
    </row>
    <row r="176" spans="1:41" ht="39" customHeight="1">
      <c r="A176" s="340" t="s">
        <v>339</v>
      </c>
      <c r="B176" s="380" t="s">
        <v>472</v>
      </c>
      <c r="C176" s="589"/>
      <c r="D176" s="587" t="s">
        <v>21</v>
      </c>
      <c r="E176" s="301" t="s">
        <v>473</v>
      </c>
      <c r="F176" s="280"/>
      <c r="G176" s="280"/>
      <c r="H176" s="280"/>
      <c r="I176" s="295"/>
      <c r="J176" s="295"/>
      <c r="K176" s="295"/>
      <c r="L176" s="295"/>
      <c r="M176" s="295"/>
      <c r="N176" s="280"/>
      <c r="O176" s="280"/>
      <c r="P176" s="280"/>
      <c r="Q176" s="280"/>
      <c r="R176" s="296">
        <f t="shared" si="90"/>
        <v>161.892</v>
      </c>
      <c r="S176" s="297"/>
      <c r="T176" s="295">
        <f>Sheet1!H38</f>
        <v>161.892</v>
      </c>
      <c r="U176" s="295">
        <f t="shared" si="91"/>
        <v>157.81400000000002</v>
      </c>
      <c r="V176" s="295"/>
      <c r="W176" s="497">
        <f>59.127+15.2+50+0.617+23.64+5.4+3.8+0.03</f>
        <v>157.81400000000002</v>
      </c>
      <c r="X176" s="16">
        <f t="shared" si="88"/>
        <v>97.48103674054309</v>
      </c>
      <c r="Y176" s="280"/>
      <c r="Z176" s="295">
        <f t="shared" si="92"/>
        <v>4.0779999999999745</v>
      </c>
      <c r="AA176" s="341">
        <f t="shared" si="68"/>
        <v>0</v>
      </c>
      <c r="AB176" s="341">
        <f t="shared" si="69"/>
        <v>4.0779999999999745</v>
      </c>
      <c r="AC176" s="341"/>
      <c r="AD176" s="292" t="s">
        <v>401</v>
      </c>
    </row>
    <row r="177" spans="1:30" ht="39" customHeight="1">
      <c r="A177" s="340" t="s">
        <v>798</v>
      </c>
      <c r="B177" s="380" t="s">
        <v>475</v>
      </c>
      <c r="C177" s="589"/>
      <c r="D177" s="588"/>
      <c r="E177" s="301" t="s">
        <v>476</v>
      </c>
      <c r="F177" s="280"/>
      <c r="G177" s="280"/>
      <c r="H177" s="280"/>
      <c r="I177" s="295"/>
      <c r="J177" s="295"/>
      <c r="K177" s="295"/>
      <c r="L177" s="295"/>
      <c r="M177" s="295"/>
      <c r="N177" s="280"/>
      <c r="O177" s="280"/>
      <c r="P177" s="280"/>
      <c r="Q177" s="280"/>
      <c r="R177" s="296">
        <f t="shared" si="90"/>
        <v>161.892</v>
      </c>
      <c r="S177" s="297"/>
      <c r="T177" s="295">
        <f>Sheet1!H39</f>
        <v>161.892</v>
      </c>
      <c r="U177" s="295">
        <f t="shared" si="91"/>
        <v>157.60200000000003</v>
      </c>
      <c r="V177" s="295"/>
      <c r="W177" s="497">
        <f>50+14.4+59.127+1.205+23.64+5.4+3.8+0.03</f>
        <v>157.60200000000003</v>
      </c>
      <c r="X177" s="16">
        <f t="shared" si="88"/>
        <v>97.350085242013222</v>
      </c>
      <c r="Y177" s="280"/>
      <c r="Z177" s="295">
        <f t="shared" si="92"/>
        <v>4.2899999999999636</v>
      </c>
      <c r="AA177" s="341">
        <f t="shared" si="68"/>
        <v>0</v>
      </c>
      <c r="AB177" s="341">
        <f t="shared" si="69"/>
        <v>4.2899999999999636</v>
      </c>
      <c r="AC177" s="341"/>
      <c r="AD177" s="292" t="s">
        <v>401</v>
      </c>
    </row>
    <row r="178" spans="1:30" ht="39" customHeight="1">
      <c r="A178" s="340" t="s">
        <v>799</v>
      </c>
      <c r="B178" s="380" t="s">
        <v>478</v>
      </c>
      <c r="C178" s="589"/>
      <c r="D178" s="478" t="s">
        <v>20</v>
      </c>
      <c r="E178" s="301" t="s">
        <v>479</v>
      </c>
      <c r="F178" s="280"/>
      <c r="G178" s="280"/>
      <c r="H178" s="280"/>
      <c r="I178" s="295"/>
      <c r="J178" s="295"/>
      <c r="K178" s="295"/>
      <c r="L178" s="295"/>
      <c r="M178" s="295"/>
      <c r="N178" s="280"/>
      <c r="O178" s="280"/>
      <c r="P178" s="280"/>
      <c r="Q178" s="280"/>
      <c r="R178" s="296">
        <f t="shared" si="90"/>
        <v>161.892</v>
      </c>
      <c r="S178" s="297"/>
      <c r="T178" s="295">
        <f>Sheet1!H40</f>
        <v>161.892</v>
      </c>
      <c r="U178" s="295">
        <f t="shared" si="91"/>
        <v>156.99</v>
      </c>
      <c r="V178" s="295"/>
      <c r="W178" s="497">
        <f>15.588+28.8+50+1.432+49.88+5.4+3.7+0.03+2.16</f>
        <v>156.99</v>
      </c>
      <c r="X178" s="16">
        <f t="shared" si="88"/>
        <v>96.972055444370326</v>
      </c>
      <c r="Y178" s="280"/>
      <c r="Z178" s="295">
        <f t="shared" si="92"/>
        <v>4.9019999999999868</v>
      </c>
      <c r="AA178" s="341">
        <f t="shared" si="68"/>
        <v>0</v>
      </c>
      <c r="AB178" s="341">
        <f t="shared" si="69"/>
        <v>4.9019999999999868</v>
      </c>
      <c r="AC178" s="341"/>
      <c r="AD178" s="292" t="s">
        <v>401</v>
      </c>
    </row>
    <row r="179" spans="1:30" ht="39" customHeight="1">
      <c r="A179" s="340" t="s">
        <v>800</v>
      </c>
      <c r="B179" s="380" t="s">
        <v>481</v>
      </c>
      <c r="C179" s="589"/>
      <c r="D179" s="478" t="s">
        <v>22</v>
      </c>
      <c r="E179" s="301" t="s">
        <v>482</v>
      </c>
      <c r="F179" s="280"/>
      <c r="G179" s="280"/>
      <c r="H179" s="280"/>
      <c r="I179" s="295"/>
      <c r="J179" s="295"/>
      <c r="K179" s="295"/>
      <c r="L179" s="295"/>
      <c r="M179" s="295"/>
      <c r="N179" s="280"/>
      <c r="O179" s="280"/>
      <c r="P179" s="280"/>
      <c r="Q179" s="280"/>
      <c r="R179" s="296">
        <f t="shared" si="90"/>
        <v>161.892</v>
      </c>
      <c r="S179" s="297"/>
      <c r="T179" s="295">
        <f>Sheet1!H41</f>
        <v>161.892</v>
      </c>
      <c r="U179" s="295">
        <f t="shared" si="91"/>
        <v>155.874</v>
      </c>
      <c r="V179" s="295"/>
      <c r="W179" s="497">
        <f>24+20.704+50+49.88+5.4+3.7+0.03+2.16</f>
        <v>155.874</v>
      </c>
      <c r="X179" s="16">
        <f t="shared" si="88"/>
        <v>96.282706989845082</v>
      </c>
      <c r="Y179" s="280"/>
      <c r="Z179" s="295">
        <f t="shared" si="92"/>
        <v>6.0180000000000007</v>
      </c>
      <c r="AA179" s="341">
        <f t="shared" si="68"/>
        <v>0</v>
      </c>
      <c r="AB179" s="341">
        <f t="shared" si="69"/>
        <v>6.0180000000000007</v>
      </c>
      <c r="AC179" s="341"/>
      <c r="AD179" s="292" t="s">
        <v>401</v>
      </c>
    </row>
    <row r="180" spans="1:30" ht="39" customHeight="1">
      <c r="A180" s="340" t="s">
        <v>801</v>
      </c>
      <c r="B180" s="380" t="s">
        <v>484</v>
      </c>
      <c r="C180" s="589"/>
      <c r="D180" s="478" t="s">
        <v>18</v>
      </c>
      <c r="E180" s="301" t="s">
        <v>485</v>
      </c>
      <c r="F180" s="280"/>
      <c r="G180" s="280"/>
      <c r="H180" s="280"/>
      <c r="I180" s="295"/>
      <c r="J180" s="295"/>
      <c r="K180" s="295"/>
      <c r="L180" s="295"/>
      <c r="M180" s="295"/>
      <c r="N180" s="280"/>
      <c r="O180" s="280"/>
      <c r="P180" s="280"/>
      <c r="Q180" s="280"/>
      <c r="R180" s="296">
        <f t="shared" si="90"/>
        <v>161.892</v>
      </c>
      <c r="S180" s="297"/>
      <c r="T180" s="295">
        <f>Sheet1!H42</f>
        <v>161.892</v>
      </c>
      <c r="U180" s="295">
        <f t="shared" si="91"/>
        <v>157.166</v>
      </c>
      <c r="V180" s="295"/>
      <c r="W180" s="497">
        <f>27.524+24+92.792+3.72+5.4+3.7+0.03</f>
        <v>157.166</v>
      </c>
      <c r="X180" s="16">
        <f t="shared" si="88"/>
        <v>97.08076989598004</v>
      </c>
      <c r="Y180" s="280"/>
      <c r="Z180" s="295">
        <f t="shared" si="92"/>
        <v>4.7259999999999991</v>
      </c>
      <c r="AA180" s="341">
        <f t="shared" si="68"/>
        <v>0</v>
      </c>
      <c r="AB180" s="341">
        <f t="shared" si="69"/>
        <v>4.7259999999999991</v>
      </c>
      <c r="AC180" s="341"/>
      <c r="AD180" s="292" t="s">
        <v>401</v>
      </c>
    </row>
    <row r="181" spans="1:30" ht="39" customHeight="1">
      <c r="A181" s="340" t="s">
        <v>802</v>
      </c>
      <c r="B181" s="380" t="s">
        <v>487</v>
      </c>
      <c r="C181" s="589"/>
      <c r="D181" s="587" t="s">
        <v>99</v>
      </c>
      <c r="E181" s="340" t="s">
        <v>488</v>
      </c>
      <c r="F181" s="280"/>
      <c r="G181" s="280"/>
      <c r="H181" s="280"/>
      <c r="I181" s="295"/>
      <c r="J181" s="295"/>
      <c r="K181" s="295"/>
      <c r="L181" s="295"/>
      <c r="M181" s="295"/>
      <c r="N181" s="280"/>
      <c r="O181" s="280"/>
      <c r="P181" s="280"/>
      <c r="Q181" s="280"/>
      <c r="R181" s="296">
        <f t="shared" si="90"/>
        <v>161.892</v>
      </c>
      <c r="S181" s="297"/>
      <c r="T181" s="295">
        <f>Sheet1!H43</f>
        <v>161.892</v>
      </c>
      <c r="U181" s="295">
        <f t="shared" si="91"/>
        <v>157.22999999999999</v>
      </c>
      <c r="V181" s="295"/>
      <c r="W181" s="497">
        <f>92.792+24+29.988+1.32+5.4+3.7+0.03</f>
        <v>157.22999999999999</v>
      </c>
      <c r="X181" s="16">
        <f t="shared" si="88"/>
        <v>97.120302423838112</v>
      </c>
      <c r="Y181" s="280"/>
      <c r="Z181" s="295">
        <f t="shared" si="92"/>
        <v>4.6620000000000061</v>
      </c>
      <c r="AA181" s="341">
        <f t="shared" si="68"/>
        <v>0</v>
      </c>
      <c r="AB181" s="341">
        <f t="shared" si="69"/>
        <v>4.6620000000000061</v>
      </c>
      <c r="AC181" s="341"/>
      <c r="AD181" s="292" t="s">
        <v>401</v>
      </c>
    </row>
    <row r="182" spans="1:30" ht="39" customHeight="1">
      <c r="A182" s="340" t="s">
        <v>803</v>
      </c>
      <c r="B182" s="316" t="s">
        <v>335</v>
      </c>
      <c r="C182" s="589"/>
      <c r="D182" s="588"/>
      <c r="E182" s="290">
        <v>8006188</v>
      </c>
      <c r="F182" s="276">
        <v>160.161</v>
      </c>
      <c r="G182" s="290" t="s">
        <v>88</v>
      </c>
      <c r="H182" s="299" t="s">
        <v>336</v>
      </c>
      <c r="I182" s="315">
        <v>178.08128164444443</v>
      </c>
      <c r="J182" s="308">
        <v>161.89207422222222</v>
      </c>
      <c r="K182" s="315">
        <v>178.08128164444443</v>
      </c>
      <c r="L182" s="308">
        <v>90.891999999999996</v>
      </c>
      <c r="M182" s="315">
        <v>178.08128164444443</v>
      </c>
      <c r="N182" s="308">
        <v>161.89207422222222</v>
      </c>
      <c r="O182" s="277"/>
      <c r="P182" s="277"/>
      <c r="Q182" s="279">
        <f>R182</f>
        <v>161.89207422222222</v>
      </c>
      <c r="R182" s="308">
        <f>S182+T182</f>
        <v>161.89207422222222</v>
      </c>
      <c r="S182" s="308">
        <v>71.000074222222224</v>
      </c>
      <c r="T182" s="295">
        <f>Sheet1!H44</f>
        <v>90.891999999999996</v>
      </c>
      <c r="U182" s="278">
        <f t="shared" si="91"/>
        <v>157.32999999999998</v>
      </c>
      <c r="V182" s="309">
        <v>71</v>
      </c>
      <c r="W182" s="497">
        <f>24+29.988+21.792+1.32+5.4+3.8+0.03</f>
        <v>86.33</v>
      </c>
      <c r="X182" s="16">
        <f t="shared" si="79"/>
        <v>97.18202744381415</v>
      </c>
      <c r="Y182" s="277"/>
      <c r="Z182" s="278">
        <f t="shared" si="92"/>
        <v>4.5620742222222219</v>
      </c>
      <c r="AA182" s="341">
        <f t="shared" si="68"/>
        <v>7.4222222224307188E-5</v>
      </c>
      <c r="AB182" s="341">
        <f t="shared" si="69"/>
        <v>4.5619999999999976</v>
      </c>
      <c r="AC182" s="341"/>
      <c r="AD182" s="292" t="s">
        <v>199</v>
      </c>
    </row>
    <row r="183" spans="1:30" ht="38.25">
      <c r="A183" s="340" t="s">
        <v>804</v>
      </c>
      <c r="B183" s="316" t="s">
        <v>337</v>
      </c>
      <c r="C183" s="589"/>
      <c r="D183" s="587" t="s">
        <v>17</v>
      </c>
      <c r="E183" s="290">
        <v>8006200</v>
      </c>
      <c r="F183" s="276">
        <v>160.161</v>
      </c>
      <c r="G183" s="290" t="s">
        <v>88</v>
      </c>
      <c r="H183" s="299" t="s">
        <v>338</v>
      </c>
      <c r="I183" s="315">
        <v>178.08128164444443</v>
      </c>
      <c r="J183" s="308">
        <v>161.89207422222222</v>
      </c>
      <c r="K183" s="315">
        <v>178.08128164444443</v>
      </c>
      <c r="L183" s="308">
        <v>90.891999999999996</v>
      </c>
      <c r="M183" s="315">
        <v>178.08128164444443</v>
      </c>
      <c r="N183" s="308">
        <v>161.89207422222222</v>
      </c>
      <c r="O183" s="277"/>
      <c r="P183" s="277"/>
      <c r="Q183" s="279">
        <f>R183</f>
        <v>161.89207422222222</v>
      </c>
      <c r="R183" s="308">
        <f>S183+T183</f>
        <v>161.89207422222222</v>
      </c>
      <c r="S183" s="308">
        <v>71.000074222222224</v>
      </c>
      <c r="T183" s="295">
        <f>Sheet1!H45</f>
        <v>90.891999999999996</v>
      </c>
      <c r="U183" s="278">
        <f t="shared" si="91"/>
        <v>150.53100000000001</v>
      </c>
      <c r="V183" s="309">
        <v>68.326999999999998</v>
      </c>
      <c r="W183" s="497">
        <f>50+16+16.204</f>
        <v>82.204000000000008</v>
      </c>
      <c r="X183" s="16">
        <f t="shared" si="79"/>
        <v>92.9823159800724</v>
      </c>
      <c r="Y183" s="277"/>
      <c r="Z183" s="278">
        <f t="shared" si="92"/>
        <v>11.361074222222214</v>
      </c>
      <c r="AA183" s="341">
        <f t="shared" si="68"/>
        <v>2.6730742222222261</v>
      </c>
      <c r="AB183" s="341">
        <f t="shared" si="69"/>
        <v>8.6879999999999882</v>
      </c>
      <c r="AC183" s="341"/>
      <c r="AD183" s="292" t="s">
        <v>199</v>
      </c>
    </row>
    <row r="184" spans="1:30" ht="35.25" customHeight="1">
      <c r="A184" s="340" t="s">
        <v>805</v>
      </c>
      <c r="B184" s="316" t="s">
        <v>340</v>
      </c>
      <c r="C184" s="589"/>
      <c r="D184" s="588"/>
      <c r="E184" s="290">
        <v>8006205</v>
      </c>
      <c r="F184" s="276">
        <v>160.161</v>
      </c>
      <c r="G184" s="290">
        <v>2023</v>
      </c>
      <c r="H184" s="299" t="s">
        <v>341</v>
      </c>
      <c r="I184" s="315">
        <v>178.08128164444443</v>
      </c>
      <c r="J184" s="308">
        <v>161.89207422222222</v>
      </c>
      <c r="K184" s="277"/>
      <c r="L184" s="277"/>
      <c r="M184" s="315">
        <v>178.08128164444443</v>
      </c>
      <c r="N184" s="308">
        <v>161.89207422222222</v>
      </c>
      <c r="O184" s="277"/>
      <c r="P184" s="277"/>
      <c r="Q184" s="315">
        <v>178.08128164444443</v>
      </c>
      <c r="R184" s="308">
        <v>161.89207422222222</v>
      </c>
      <c r="S184" s="308">
        <v>161.89207422222222</v>
      </c>
      <c r="T184" s="278"/>
      <c r="U184" s="278">
        <f t="shared" si="76"/>
        <v>157.07999999999998</v>
      </c>
      <c r="V184" s="497">
        <f>147.98+5.4+3.7</f>
        <v>157.07999999999998</v>
      </c>
      <c r="W184" s="279"/>
      <c r="X184" s="16">
        <f t="shared" si="79"/>
        <v>97.027603577666866</v>
      </c>
      <c r="Y184" s="277"/>
      <c r="Z184" s="278">
        <f t="shared" ref="Z184:Z189" si="93">AA184+AB184</f>
        <v>4.8120742222222361</v>
      </c>
      <c r="AA184" s="341">
        <f t="shared" si="68"/>
        <v>4.8120742222222361</v>
      </c>
      <c r="AB184" s="341">
        <f t="shared" si="69"/>
        <v>0</v>
      </c>
      <c r="AC184" s="341"/>
      <c r="AD184" s="292" t="s">
        <v>256</v>
      </c>
    </row>
    <row r="185" spans="1:30" ht="38.25">
      <c r="A185" s="340" t="s">
        <v>806</v>
      </c>
      <c r="B185" s="316" t="s">
        <v>342</v>
      </c>
      <c r="C185" s="589"/>
      <c r="D185" s="290" t="s">
        <v>242</v>
      </c>
      <c r="E185" s="290">
        <v>8006189</v>
      </c>
      <c r="F185" s="276">
        <v>160.161</v>
      </c>
      <c r="G185" s="290">
        <v>2023</v>
      </c>
      <c r="H185" s="299" t="s">
        <v>343</v>
      </c>
      <c r="I185" s="315">
        <v>178.08128164444443</v>
      </c>
      <c r="J185" s="308">
        <v>161.89207422222222</v>
      </c>
      <c r="K185" s="277"/>
      <c r="L185" s="277"/>
      <c r="M185" s="315">
        <v>178.08128164444443</v>
      </c>
      <c r="N185" s="308">
        <v>161.89207422222222</v>
      </c>
      <c r="O185" s="277"/>
      <c r="P185" s="277"/>
      <c r="Q185" s="315">
        <v>178.08128164444443</v>
      </c>
      <c r="R185" s="308">
        <v>161.89207422222222</v>
      </c>
      <c r="S185" s="308">
        <v>161.89207422222222</v>
      </c>
      <c r="T185" s="278"/>
      <c r="U185" s="278">
        <f t="shared" si="76"/>
        <v>157.07999999999998</v>
      </c>
      <c r="V185" s="497">
        <f>147.98+5.4+3.7</f>
        <v>157.07999999999998</v>
      </c>
      <c r="W185" s="279"/>
      <c r="X185" s="16">
        <f t="shared" si="79"/>
        <v>97.027603577666866</v>
      </c>
      <c r="Y185" s="277"/>
      <c r="Z185" s="278">
        <f t="shared" si="93"/>
        <v>4.8120742222222361</v>
      </c>
      <c r="AA185" s="341">
        <f t="shared" si="68"/>
        <v>4.8120742222222361</v>
      </c>
      <c r="AB185" s="341">
        <f t="shared" si="69"/>
        <v>0</v>
      </c>
      <c r="AC185" s="341"/>
      <c r="AD185" s="292" t="s">
        <v>256</v>
      </c>
    </row>
    <row r="186" spans="1:30" ht="38.25">
      <c r="A186" s="340" t="s">
        <v>807</v>
      </c>
      <c r="B186" s="316" t="s">
        <v>344</v>
      </c>
      <c r="C186" s="589"/>
      <c r="D186" s="587" t="s">
        <v>19</v>
      </c>
      <c r="E186" s="290">
        <v>8006198</v>
      </c>
      <c r="F186" s="276">
        <v>160.161</v>
      </c>
      <c r="G186" s="290">
        <v>2023</v>
      </c>
      <c r="H186" s="299" t="s">
        <v>345</v>
      </c>
      <c r="I186" s="315">
        <v>178.08128164444443</v>
      </c>
      <c r="J186" s="308">
        <v>161.89207422222222</v>
      </c>
      <c r="K186" s="277"/>
      <c r="L186" s="277"/>
      <c r="M186" s="315">
        <v>178.08128164444443</v>
      </c>
      <c r="N186" s="308">
        <v>161.89207422222222</v>
      </c>
      <c r="O186" s="277"/>
      <c r="P186" s="277"/>
      <c r="Q186" s="315">
        <v>178.08128164444443</v>
      </c>
      <c r="R186" s="308">
        <v>161.89207422222222</v>
      </c>
      <c r="S186" s="308">
        <v>161.89207422222222</v>
      </c>
      <c r="T186" s="278"/>
      <c r="U186" s="278">
        <f t="shared" si="76"/>
        <v>154.84800000000001</v>
      </c>
      <c r="V186" s="497">
        <f>34.4+3.752+32.596+35+5.4+3.7+40</f>
        <v>154.84800000000001</v>
      </c>
      <c r="W186" s="279"/>
      <c r="X186" s="16">
        <f t="shared" si="79"/>
        <v>95.648907300703854</v>
      </c>
      <c r="Y186" s="277"/>
      <c r="Z186" s="278">
        <f t="shared" si="93"/>
        <v>7.044074222222207</v>
      </c>
      <c r="AA186" s="341">
        <f t="shared" si="68"/>
        <v>7.044074222222207</v>
      </c>
      <c r="AB186" s="341">
        <f t="shared" si="69"/>
        <v>0</v>
      </c>
      <c r="AC186" s="341"/>
      <c r="AD186" s="292" t="s">
        <v>256</v>
      </c>
    </row>
    <row r="187" spans="1:30" ht="38.25">
      <c r="A187" s="340" t="s">
        <v>808</v>
      </c>
      <c r="B187" s="316" t="s">
        <v>346</v>
      </c>
      <c r="C187" s="589"/>
      <c r="D187" s="588"/>
      <c r="E187" s="290">
        <v>8006199</v>
      </c>
      <c r="F187" s="276">
        <v>160.161</v>
      </c>
      <c r="G187" s="290">
        <v>2023</v>
      </c>
      <c r="H187" s="299" t="s">
        <v>347</v>
      </c>
      <c r="I187" s="315">
        <v>178.08128164444443</v>
      </c>
      <c r="J187" s="308">
        <v>161.89207422222222</v>
      </c>
      <c r="K187" s="277"/>
      <c r="L187" s="277"/>
      <c r="M187" s="315">
        <v>178.08128164444443</v>
      </c>
      <c r="N187" s="308">
        <v>161.89207422222222</v>
      </c>
      <c r="O187" s="277"/>
      <c r="P187" s="277"/>
      <c r="Q187" s="315">
        <v>178.08128164444443</v>
      </c>
      <c r="R187" s="308">
        <v>161.89207422222222</v>
      </c>
      <c r="S187" s="308">
        <v>161.89207422222222</v>
      </c>
      <c r="T187" s="278"/>
      <c r="U187" s="278">
        <f t="shared" si="76"/>
        <v>152.70300000000003</v>
      </c>
      <c r="V187" s="497">
        <f>59.127+36+48.376+5.4+3.8</f>
        <v>152.70300000000003</v>
      </c>
      <c r="W187" s="279"/>
      <c r="X187" s="16">
        <f t="shared" si="79"/>
        <v>94.323950529160101</v>
      </c>
      <c r="Y187" s="277"/>
      <c r="Z187" s="278">
        <f t="shared" si="93"/>
        <v>9.1890742222221888</v>
      </c>
      <c r="AA187" s="341">
        <f t="shared" si="68"/>
        <v>9.1890742222221888</v>
      </c>
      <c r="AB187" s="341">
        <f t="shared" si="69"/>
        <v>0</v>
      </c>
      <c r="AC187" s="341"/>
      <c r="AD187" s="292" t="s">
        <v>256</v>
      </c>
    </row>
    <row r="188" spans="1:30" ht="38.25">
      <c r="A188" s="340" t="s">
        <v>809</v>
      </c>
      <c r="B188" s="316" t="s">
        <v>348</v>
      </c>
      <c r="C188" s="589"/>
      <c r="D188" s="290" t="s">
        <v>23</v>
      </c>
      <c r="E188" s="290">
        <v>8006202</v>
      </c>
      <c r="F188" s="276">
        <v>160.161</v>
      </c>
      <c r="G188" s="290">
        <v>2023</v>
      </c>
      <c r="H188" s="299" t="s">
        <v>349</v>
      </c>
      <c r="I188" s="315">
        <v>178.08128164444443</v>
      </c>
      <c r="J188" s="308">
        <v>161.89207422222222</v>
      </c>
      <c r="K188" s="277"/>
      <c r="L188" s="277"/>
      <c r="M188" s="315">
        <v>178.08128164444443</v>
      </c>
      <c r="N188" s="308">
        <v>161.89207422222222</v>
      </c>
      <c r="O188" s="277"/>
      <c r="P188" s="277"/>
      <c r="Q188" s="315">
        <v>178.08128164444443</v>
      </c>
      <c r="R188" s="308">
        <v>161.89207422222222</v>
      </c>
      <c r="S188" s="308">
        <v>161.89207422222222</v>
      </c>
      <c r="T188" s="278"/>
      <c r="U188" s="278">
        <f t="shared" si="76"/>
        <v>157.21200000000002</v>
      </c>
      <c r="V188" s="497">
        <f>147.942+5.5+3.77</f>
        <v>157.21200000000002</v>
      </c>
      <c r="W188" s="279"/>
      <c r="X188" s="16">
        <f t="shared" si="79"/>
        <v>97.109139378992666</v>
      </c>
      <c r="Y188" s="277"/>
      <c r="Z188" s="278">
        <f t="shared" si="93"/>
        <v>4.6800742222222027</v>
      </c>
      <c r="AA188" s="341">
        <f t="shared" si="68"/>
        <v>4.6800742222222027</v>
      </c>
      <c r="AB188" s="341">
        <f t="shared" si="69"/>
        <v>0</v>
      </c>
      <c r="AC188" s="341"/>
      <c r="AD188" s="292" t="s">
        <v>256</v>
      </c>
    </row>
    <row r="189" spans="1:30" ht="38.25">
      <c r="A189" s="340" t="s">
        <v>810</v>
      </c>
      <c r="B189" s="316" t="s">
        <v>350</v>
      </c>
      <c r="C189" s="583"/>
      <c r="D189" s="290" t="s">
        <v>98</v>
      </c>
      <c r="E189" s="290">
        <v>8006203</v>
      </c>
      <c r="F189" s="276">
        <v>160.161</v>
      </c>
      <c r="G189" s="290">
        <v>2023</v>
      </c>
      <c r="H189" s="299" t="s">
        <v>351</v>
      </c>
      <c r="I189" s="315">
        <v>178.08128164444443</v>
      </c>
      <c r="J189" s="308">
        <v>161.89207422222222</v>
      </c>
      <c r="K189" s="277"/>
      <c r="L189" s="277"/>
      <c r="M189" s="315">
        <v>178.08128164444443</v>
      </c>
      <c r="N189" s="308">
        <v>161.89207422222222</v>
      </c>
      <c r="O189" s="277"/>
      <c r="P189" s="277"/>
      <c r="Q189" s="315">
        <v>178.08128164444443</v>
      </c>
      <c r="R189" s="308">
        <v>161.89207422222222</v>
      </c>
      <c r="S189" s="308">
        <v>161.89207422222222</v>
      </c>
      <c r="T189" s="278"/>
      <c r="U189" s="278">
        <f t="shared" si="76"/>
        <v>150.39200000000002</v>
      </c>
      <c r="V189" s="497">
        <f>148.192-7+5.4+3.8</f>
        <v>150.39200000000002</v>
      </c>
      <c r="W189" s="279"/>
      <c r="X189" s="16">
        <f t="shared" si="79"/>
        <v>92.896456310494528</v>
      </c>
      <c r="Y189" s="277"/>
      <c r="Z189" s="278">
        <f t="shared" si="93"/>
        <v>11.500074222222196</v>
      </c>
      <c r="AA189" s="341">
        <f t="shared" si="68"/>
        <v>11.500074222222196</v>
      </c>
      <c r="AB189" s="341">
        <f t="shared" si="69"/>
        <v>0</v>
      </c>
      <c r="AC189" s="341"/>
      <c r="AD189" s="292" t="s">
        <v>256</v>
      </c>
    </row>
    <row r="190" spans="1:30">
      <c r="A190" s="305">
        <v>6</v>
      </c>
      <c r="B190" s="310" t="s">
        <v>39</v>
      </c>
      <c r="C190" s="305"/>
      <c r="D190" s="302"/>
      <c r="E190" s="303"/>
      <c r="F190" s="303"/>
      <c r="G190" s="303"/>
      <c r="H190" s="277"/>
      <c r="I190" s="314">
        <f>I191</f>
        <v>4222.8999999999996</v>
      </c>
      <c r="J190" s="314">
        <f t="shared" ref="J190:W190" si="94">J191</f>
        <v>3839</v>
      </c>
      <c r="K190" s="314">
        <f t="shared" si="94"/>
        <v>4222.8999999999996</v>
      </c>
      <c r="L190" s="314">
        <f t="shared" si="94"/>
        <v>691</v>
      </c>
      <c r="M190" s="314">
        <f t="shared" si="94"/>
        <v>4222.8999999999996</v>
      </c>
      <c r="N190" s="314">
        <f t="shared" si="94"/>
        <v>3839</v>
      </c>
      <c r="O190" s="314">
        <f t="shared" si="94"/>
        <v>0</v>
      </c>
      <c r="P190" s="314">
        <f t="shared" si="94"/>
        <v>0</v>
      </c>
      <c r="Q190" s="314">
        <f t="shared" si="94"/>
        <v>1500.351948</v>
      </c>
      <c r="R190" s="314">
        <f t="shared" si="94"/>
        <v>1500.351948</v>
      </c>
      <c r="S190" s="314">
        <f t="shared" si="94"/>
        <v>1366</v>
      </c>
      <c r="T190" s="314">
        <f t="shared" si="94"/>
        <v>134.35194799999999</v>
      </c>
      <c r="U190" s="314">
        <f t="shared" si="94"/>
        <v>0</v>
      </c>
      <c r="V190" s="314">
        <f t="shared" si="94"/>
        <v>0</v>
      </c>
      <c r="W190" s="314">
        <f t="shared" si="94"/>
        <v>0</v>
      </c>
      <c r="X190" s="16">
        <f t="shared" si="79"/>
        <v>0</v>
      </c>
      <c r="Y190" s="277"/>
      <c r="Z190" s="314">
        <f t="shared" ref="Z190" si="95">Z191</f>
        <v>1500.351948</v>
      </c>
      <c r="AA190" s="336">
        <f t="shared" si="68"/>
        <v>1366</v>
      </c>
      <c r="AB190" s="336">
        <f t="shared" si="69"/>
        <v>134.35194799999999</v>
      </c>
      <c r="AC190" s="336"/>
      <c r="AD190" s="292"/>
    </row>
    <row r="191" spans="1:30" ht="37.5" customHeight="1">
      <c r="A191" s="307" t="s">
        <v>29</v>
      </c>
      <c r="B191" s="316" t="s">
        <v>105</v>
      </c>
      <c r="C191" s="307" t="s">
        <v>726</v>
      </c>
      <c r="D191" s="290" t="s">
        <v>106</v>
      </c>
      <c r="E191" s="299">
        <v>7993434</v>
      </c>
      <c r="F191" s="276" t="s">
        <v>352</v>
      </c>
      <c r="G191" s="299" t="s">
        <v>92</v>
      </c>
      <c r="H191" s="299" t="s">
        <v>353</v>
      </c>
      <c r="I191" s="315">
        <v>4222.8999999999996</v>
      </c>
      <c r="J191" s="315">
        <v>3839</v>
      </c>
      <c r="K191" s="315">
        <v>4222.8999999999996</v>
      </c>
      <c r="L191" s="315">
        <v>691</v>
      </c>
      <c r="M191" s="315">
        <v>4222.8999999999996</v>
      </c>
      <c r="N191" s="315">
        <v>3839</v>
      </c>
      <c r="O191" s="277"/>
      <c r="P191" s="277"/>
      <c r="Q191" s="315">
        <f>R191</f>
        <v>1500.351948</v>
      </c>
      <c r="R191" s="315">
        <f>S191+T191</f>
        <v>1500.351948</v>
      </c>
      <c r="S191" s="315">
        <v>1366</v>
      </c>
      <c r="T191" s="295">
        <f>Sheet1!H47</f>
        <v>134.35194799999999</v>
      </c>
      <c r="U191" s="278">
        <f t="shared" si="76"/>
        <v>0</v>
      </c>
      <c r="V191" s="278"/>
      <c r="W191" s="279"/>
      <c r="X191" s="16">
        <f t="shared" si="79"/>
        <v>0</v>
      </c>
      <c r="Y191" s="277"/>
      <c r="Z191" s="278">
        <f t="shared" ref="Z191" si="96">AA191+AB191</f>
        <v>1500.351948</v>
      </c>
      <c r="AA191" s="341">
        <f>S191-V191</f>
        <v>1366</v>
      </c>
      <c r="AB191" s="341">
        <f t="shared" si="69"/>
        <v>134.35194799999999</v>
      </c>
      <c r="AC191" s="341"/>
      <c r="AD191" s="292" t="s">
        <v>199</v>
      </c>
    </row>
    <row r="192" spans="1:30" hidden="1">
      <c r="U192" s="382">
        <v>3003.1725000000001</v>
      </c>
      <c r="AA192" s="384"/>
      <c r="AB192" s="385"/>
      <c r="AC192" s="385"/>
    </row>
    <row r="193" spans="3:29" hidden="1">
      <c r="AA193" s="384"/>
      <c r="AB193" s="385"/>
      <c r="AC193" s="385"/>
    </row>
    <row r="194" spans="3:29" hidden="1">
      <c r="AA194" s="384"/>
      <c r="AB194" s="385"/>
      <c r="AC194" s="385"/>
    </row>
    <row r="195" spans="3:29" hidden="1">
      <c r="AA195" s="384"/>
      <c r="AB195" s="385"/>
      <c r="AC195" s="385"/>
    </row>
    <row r="196" spans="3:29" hidden="1">
      <c r="C196" s="389">
        <f>R51+'B3 S ngiệp'!D8</f>
        <v>101405.70170000001</v>
      </c>
      <c r="AA196" s="384"/>
      <c r="AB196" s="385"/>
      <c r="AC196" s="385"/>
    </row>
    <row r="197" spans="3:29" hidden="1">
      <c r="AA197" s="384"/>
      <c r="AB197" s="385"/>
      <c r="AC197" s="385"/>
    </row>
    <row r="198" spans="3:29" hidden="1"/>
    <row r="199" spans="3:29" hidden="1"/>
    <row r="200" spans="3:29" hidden="1"/>
    <row r="201" spans="3:29" hidden="1"/>
  </sheetData>
  <mergeCells count="93">
    <mergeCell ref="AD5:AD8"/>
    <mergeCell ref="D57:D60"/>
    <mergeCell ref="D71:D78"/>
    <mergeCell ref="D67:D68"/>
    <mergeCell ref="D69:D70"/>
    <mergeCell ref="U5:W6"/>
    <mergeCell ref="Y5:Y8"/>
    <mergeCell ref="H6:H8"/>
    <mergeCell ref="I6:J6"/>
    <mergeCell ref="Q7:Q8"/>
    <mergeCell ref="I7:I8"/>
    <mergeCell ref="M5:P6"/>
    <mergeCell ref="M7:M8"/>
    <mergeCell ref="N7:N8"/>
    <mergeCell ref="K7:K8"/>
    <mergeCell ref="L7:L8"/>
    <mergeCell ref="A3:Y3"/>
    <mergeCell ref="A2:Y2"/>
    <mergeCell ref="X5:X8"/>
    <mergeCell ref="S7:T7"/>
    <mergeCell ref="U7:U8"/>
    <mergeCell ref="J7:J8"/>
    <mergeCell ref="V7:W7"/>
    <mergeCell ref="F5:F8"/>
    <mergeCell ref="G5:G8"/>
    <mergeCell ref="H5:J5"/>
    <mergeCell ref="K5:L6"/>
    <mergeCell ref="R7:R8"/>
    <mergeCell ref="R5:T6"/>
    <mergeCell ref="A5:A8"/>
    <mergeCell ref="B5:B8"/>
    <mergeCell ref="C5:C8"/>
    <mergeCell ref="D17:D18"/>
    <mergeCell ref="C85:C88"/>
    <mergeCell ref="C162:C170"/>
    <mergeCell ref="D21:D22"/>
    <mergeCell ref="D23:D24"/>
    <mergeCell ref="D90:D92"/>
    <mergeCell ref="D93:D94"/>
    <mergeCell ref="D97:D99"/>
    <mergeCell ref="D100:D101"/>
    <mergeCell ref="D85:D88"/>
    <mergeCell ref="D82:D84"/>
    <mergeCell ref="D95:D96"/>
    <mergeCell ref="C141:C143"/>
    <mergeCell ref="AB1:AC1"/>
    <mergeCell ref="C27:C28"/>
    <mergeCell ref="C100:C101"/>
    <mergeCell ref="C106:C107"/>
    <mergeCell ref="C93:C94"/>
    <mergeCell ref="C95:C96"/>
    <mergeCell ref="C102:C103"/>
    <mergeCell ref="C12:C13"/>
    <mergeCell ref="C19:C20"/>
    <mergeCell ref="C21:C22"/>
    <mergeCell ref="C83:C84"/>
    <mergeCell ref="C23:C24"/>
    <mergeCell ref="C25:C26"/>
    <mergeCell ref="D65:D66"/>
    <mergeCell ref="D25:D26"/>
    <mergeCell ref="D30:D31"/>
    <mergeCell ref="D181:D182"/>
    <mergeCell ref="D183:D184"/>
    <mergeCell ref="D186:D187"/>
    <mergeCell ref="Z5:AB6"/>
    <mergeCell ref="Z7:Z8"/>
    <mergeCell ref="AA7:AB7"/>
    <mergeCell ref="D32:D35"/>
    <mergeCell ref="D27:D28"/>
    <mergeCell ref="D5:D8"/>
    <mergeCell ref="E5:E8"/>
    <mergeCell ref="D19:D20"/>
    <mergeCell ref="D149:D150"/>
    <mergeCell ref="O7:P7"/>
    <mergeCell ref="D54:D56"/>
    <mergeCell ref="D12:D13"/>
    <mergeCell ref="D80:D81"/>
    <mergeCell ref="A149:A150"/>
    <mergeCell ref="D155:D156"/>
    <mergeCell ref="A155:A156"/>
    <mergeCell ref="AC5:AC8"/>
    <mergeCell ref="D176:D177"/>
    <mergeCell ref="C175:C189"/>
    <mergeCell ref="C36:C50"/>
    <mergeCell ref="C30:C31"/>
    <mergeCell ref="C32:C35"/>
    <mergeCell ref="C53:C81"/>
    <mergeCell ref="D62:D64"/>
    <mergeCell ref="C136:C139"/>
    <mergeCell ref="D138:D139"/>
    <mergeCell ref="D102:D103"/>
    <mergeCell ref="D106:D107"/>
    <mergeCell ref="D14:D16"/>
  </mergeCells>
  <phoneticPr fontId="267" type="noConversion"/>
  <pageMargins left="0.43307086614173229" right="0" top="0.39370078740157483" bottom="0.43307086614173229" header="0.31496062992125984" footer="0.31496062992125984"/>
  <pageSetup paperSize="9" scale="65" fitToHeight="0" orientation="landscape" verticalDpi="0" r:id="rId1"/>
  <headerFooter>
    <oddFooter>&amp;R&amp;P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34"/>
  <sheetViews>
    <sheetView tabSelected="1" zoomScale="80" zoomScaleNormal="80" workbookViewId="0">
      <pane ySplit="8" topLeftCell="A145" activePane="bottomLeft" state="frozen"/>
      <selection pane="bottomLeft" activeCell="B167" sqref="B167"/>
    </sheetView>
  </sheetViews>
  <sheetFormatPr defaultColWidth="9" defaultRowHeight="16.5"/>
  <cols>
    <col min="1" max="1" width="10.33203125" style="397" customWidth="1"/>
    <col min="2" max="2" width="55.33203125" style="397" customWidth="1"/>
    <col min="3" max="3" width="22.83203125" style="400" customWidth="1"/>
    <col min="4" max="6" width="15.33203125" style="401" customWidth="1"/>
    <col min="7" max="7" width="13.5" style="401" customWidth="1"/>
    <col min="8" max="8" width="13.6640625" style="401" customWidth="1"/>
    <col min="9" max="9" width="13.5" style="401" customWidth="1"/>
    <col min="10" max="10" width="10.1640625" style="450" customWidth="1"/>
    <col min="11" max="11" width="13.83203125" style="401" customWidth="1"/>
    <col min="12" max="12" width="14.1640625" style="401" customWidth="1"/>
    <col min="13" max="13" width="12" style="401" customWidth="1"/>
    <col min="14" max="14" width="0.6640625" style="329" hidden="1" customWidth="1"/>
    <col min="15" max="15" width="13.1640625" style="397" customWidth="1"/>
    <col min="16" max="16" width="10.1640625" style="397" customWidth="1"/>
    <col min="17" max="17" width="15.5" style="397" customWidth="1"/>
    <col min="18" max="18" width="17.6640625" style="398" bestFit="1" customWidth="1"/>
    <col min="19" max="19" width="11.83203125" style="397" bestFit="1" customWidth="1"/>
    <col min="20" max="20" width="12.33203125" style="397" customWidth="1"/>
    <col min="21" max="21" width="11.5" style="397" customWidth="1"/>
    <col min="22" max="22" width="14.6640625" style="397" customWidth="1"/>
    <col min="23" max="16384" width="9" style="397"/>
  </cols>
  <sheetData>
    <row r="1" spans="1:18" ht="15.75">
      <c r="A1" s="395"/>
      <c r="B1" s="395"/>
      <c r="C1" s="395"/>
      <c r="D1" s="395"/>
      <c r="E1" s="395"/>
      <c r="F1" s="395"/>
      <c r="G1" s="396"/>
      <c r="H1" s="396"/>
      <c r="I1" s="396"/>
      <c r="J1" s="638" t="s">
        <v>780</v>
      </c>
      <c r="K1" s="638"/>
      <c r="L1" s="638"/>
      <c r="M1" s="638"/>
      <c r="N1" s="638"/>
      <c r="O1" s="638"/>
    </row>
    <row r="2" spans="1:18" ht="27.75" customHeight="1">
      <c r="A2" s="639" t="s">
        <v>770</v>
      </c>
      <c r="B2" s="639"/>
      <c r="C2" s="639"/>
      <c r="D2" s="639"/>
      <c r="E2" s="639"/>
      <c r="F2" s="639"/>
      <c r="G2" s="639"/>
      <c r="H2" s="639"/>
      <c r="I2" s="639"/>
      <c r="J2" s="639"/>
      <c r="K2" s="639"/>
      <c r="L2" s="639"/>
      <c r="M2" s="639"/>
      <c r="N2" s="639"/>
      <c r="O2" s="639"/>
    </row>
    <row r="3" spans="1:18" ht="17.25" customHeight="1">
      <c r="A3" s="645" t="str">
        <f>'B1 tổg CTMT'!A4:AH4</f>
        <v>(Kèm theo Báo cáo số         /BC-TCKH ngày 10/01/2023 của Phòng Tài chính - kế hoạch huyện)</v>
      </c>
      <c r="B3" s="645"/>
      <c r="C3" s="645"/>
      <c r="D3" s="645"/>
      <c r="E3" s="645"/>
      <c r="F3" s="645"/>
      <c r="G3" s="645"/>
      <c r="H3" s="645"/>
      <c r="I3" s="645"/>
      <c r="J3" s="645"/>
      <c r="K3" s="645"/>
      <c r="L3" s="645"/>
      <c r="M3" s="645"/>
      <c r="N3" s="645"/>
      <c r="O3" s="645"/>
      <c r="P3" s="399"/>
    </row>
    <row r="4" spans="1:18">
      <c r="J4" s="641" t="s">
        <v>2</v>
      </c>
      <c r="K4" s="641"/>
      <c r="L4" s="641"/>
      <c r="M4" s="641"/>
      <c r="N4" s="641"/>
      <c r="O4" s="641"/>
      <c r="P4" s="399"/>
    </row>
    <row r="5" spans="1:18" ht="30.75" customHeight="1">
      <c r="A5" s="640" t="s">
        <v>0</v>
      </c>
      <c r="B5" s="640" t="s">
        <v>142</v>
      </c>
      <c r="C5" s="640" t="s">
        <v>387</v>
      </c>
      <c r="D5" s="626" t="s">
        <v>389</v>
      </c>
      <c r="E5" s="627"/>
      <c r="F5" s="628"/>
      <c r="G5" s="642" t="s">
        <v>838</v>
      </c>
      <c r="H5" s="643"/>
      <c r="I5" s="644"/>
      <c r="J5" s="625" t="s">
        <v>136</v>
      </c>
      <c r="K5" s="626" t="s">
        <v>812</v>
      </c>
      <c r="L5" s="627"/>
      <c r="M5" s="628"/>
      <c r="N5" s="584" t="s">
        <v>813</v>
      </c>
      <c r="O5" s="640" t="s">
        <v>785</v>
      </c>
      <c r="P5" s="625" t="s">
        <v>1</v>
      </c>
    </row>
    <row r="6" spans="1:18" ht="94.15" customHeight="1">
      <c r="A6" s="640"/>
      <c r="B6" s="640"/>
      <c r="C6" s="640"/>
      <c r="D6" s="32" t="s">
        <v>388</v>
      </c>
      <c r="E6" s="32" t="s">
        <v>710</v>
      </c>
      <c r="F6" s="32" t="s">
        <v>401</v>
      </c>
      <c r="G6" s="32" t="s">
        <v>388</v>
      </c>
      <c r="H6" s="32" t="s">
        <v>723</v>
      </c>
      <c r="I6" s="32" t="s">
        <v>737</v>
      </c>
      <c r="J6" s="625"/>
      <c r="K6" s="32" t="s">
        <v>388</v>
      </c>
      <c r="L6" s="32" t="s">
        <v>723</v>
      </c>
      <c r="M6" s="32" t="s">
        <v>737</v>
      </c>
      <c r="N6" s="585"/>
      <c r="O6" s="640"/>
      <c r="P6" s="625"/>
    </row>
    <row r="7" spans="1:18" ht="21.75" customHeight="1">
      <c r="A7" s="499"/>
      <c r="B7" s="499" t="s">
        <v>7</v>
      </c>
      <c r="C7" s="499"/>
      <c r="D7" s="223">
        <f>E7+F7</f>
        <v>89366.296770000001</v>
      </c>
      <c r="E7" s="498">
        <f>E8+E115+E165</f>
        <v>73958</v>
      </c>
      <c r="F7" s="498">
        <f>F8+F115+F165</f>
        <v>15408.296770000001</v>
      </c>
      <c r="G7" s="498">
        <f>G8+G115+G165</f>
        <v>46111.031514000002</v>
      </c>
      <c r="H7" s="498">
        <f>H8+H115+H165</f>
        <v>39651.847947000002</v>
      </c>
      <c r="I7" s="498">
        <f>I8+I115+I165</f>
        <v>6459.183567</v>
      </c>
      <c r="J7" s="223">
        <f>G7/D7*100</f>
        <v>51.597787063589429</v>
      </c>
      <c r="K7" s="498"/>
      <c r="L7" s="498"/>
      <c r="M7" s="498"/>
      <c r="N7" s="391"/>
      <c r="O7" s="498">
        <f>SUM(O8:O232)</f>
        <v>24237.949999999997</v>
      </c>
      <c r="P7" s="402"/>
      <c r="Q7" s="403">
        <f>G115-'[1]PL,4-2023'!$S$13</f>
        <v>235.21594000000005</v>
      </c>
    </row>
    <row r="8" spans="1:18" ht="25.5" customHeight="1">
      <c r="A8" s="499" t="s">
        <v>138</v>
      </c>
      <c r="B8" s="629" t="s">
        <v>738</v>
      </c>
      <c r="C8" s="630"/>
      <c r="D8" s="223">
        <f>D9+D16+D28+D44+D49+D61+D88</f>
        <v>36266.149000000005</v>
      </c>
      <c r="E8" s="223">
        <f>E9+E16+E28+E44+E49+E61+E88</f>
        <v>29754</v>
      </c>
      <c r="F8" s="223">
        <f t="shared" ref="F8" si="0">F9+F16+F28+F44+F49+F61+F88</f>
        <v>6512.1490000000003</v>
      </c>
      <c r="G8" s="223">
        <f>G9+G16+G28+G44+G49+G61+G88</f>
        <v>23682.746900000002</v>
      </c>
      <c r="H8" s="223">
        <f>H9+H16+H28+H44+H49+H61+H88</f>
        <v>21067.354900000002</v>
      </c>
      <c r="I8" s="223">
        <f>I9+I16+I28+I44+I49+I61+I88</f>
        <v>2615.3920000000003</v>
      </c>
      <c r="J8" s="223">
        <f t="shared" ref="J8:J48" si="1">G8/D8*100</f>
        <v>65.302623942784763</v>
      </c>
      <c r="K8" s="223"/>
      <c r="L8" s="223"/>
      <c r="M8" s="223"/>
      <c r="N8" s="391"/>
      <c r="O8" s="191"/>
      <c r="P8" s="404"/>
      <c r="Q8" s="405"/>
    </row>
    <row r="9" spans="1:18" ht="51.6" customHeight="1">
      <c r="A9" s="499" t="s">
        <v>3</v>
      </c>
      <c r="B9" s="27" t="s">
        <v>378</v>
      </c>
      <c r="C9" s="190"/>
      <c r="D9" s="223">
        <f>SUM(D10:D15)</f>
        <v>4247.2659999999996</v>
      </c>
      <c r="E9" s="223">
        <f>SUM(E10:E15)</f>
        <v>4222</v>
      </c>
      <c r="F9" s="223">
        <f t="shared" ref="F9:I9" si="2">SUM(F10:F15)</f>
        <v>25.266000000000076</v>
      </c>
      <c r="G9" s="223">
        <f>SUM(G10:G15)</f>
        <v>4159.5559999999996</v>
      </c>
      <c r="H9" s="223">
        <f>SUM(H10:H15)</f>
        <v>4134.9840000000004</v>
      </c>
      <c r="I9" s="223">
        <f t="shared" si="2"/>
        <v>24.571999999999999</v>
      </c>
      <c r="J9" s="498">
        <f>G9/D9*100</f>
        <v>97.934906831830176</v>
      </c>
      <c r="K9" s="223">
        <f>L9+M9</f>
        <v>87.709999999999695</v>
      </c>
      <c r="L9" s="223">
        <f>E9-H9</f>
        <v>87.015999999999622</v>
      </c>
      <c r="M9" s="223">
        <f>F9-I9</f>
        <v>0.69400000000007722</v>
      </c>
      <c r="N9" s="334"/>
      <c r="O9" s="189"/>
      <c r="P9" s="406"/>
    </row>
    <row r="10" spans="1:18" ht="78.599999999999994" customHeight="1">
      <c r="A10" s="19">
        <v>1</v>
      </c>
      <c r="B10" s="20" t="s">
        <v>673</v>
      </c>
      <c r="C10" s="649" t="s">
        <v>48</v>
      </c>
      <c r="D10" s="34">
        <f>F10</f>
        <v>25.07000000000005</v>
      </c>
      <c r="E10" s="34"/>
      <c r="F10" s="34">
        <f>sn!F9</f>
        <v>25.07000000000005</v>
      </c>
      <c r="G10" s="34">
        <f t="shared" ref="G10:G27" si="3">H10+I10</f>
        <v>24.571999999999999</v>
      </c>
      <c r="H10" s="183"/>
      <c r="I10" s="34">
        <v>24.571999999999999</v>
      </c>
      <c r="J10" s="184">
        <f t="shared" si="1"/>
        <v>98.013562026326085</v>
      </c>
      <c r="K10" s="225">
        <f t="shared" ref="K10:K15" si="4">L10+M10</f>
        <v>0.49800000000005085</v>
      </c>
      <c r="L10" s="225">
        <f t="shared" ref="L10:L15" si="5">E10-H10</f>
        <v>0</v>
      </c>
      <c r="M10" s="225">
        <f t="shared" ref="M10:M15" si="6">F10-I10</f>
        <v>0.49800000000005085</v>
      </c>
      <c r="N10" s="335"/>
      <c r="O10" s="407"/>
      <c r="P10" s="229" t="s">
        <v>814</v>
      </c>
    </row>
    <row r="11" spans="1:18" ht="27.6" customHeight="1">
      <c r="A11" s="19">
        <v>2</v>
      </c>
      <c r="B11" s="20" t="s">
        <v>360</v>
      </c>
      <c r="C11" s="650"/>
      <c r="D11" s="34">
        <f>E11+F11</f>
        <v>1072</v>
      </c>
      <c r="E11" s="34">
        <v>1072</v>
      </c>
      <c r="F11" s="34"/>
      <c r="G11" s="34">
        <f>H11+I11</f>
        <v>1060.4000000000001</v>
      </c>
      <c r="H11" s="34">
        <v>1060.4000000000001</v>
      </c>
      <c r="I11" s="34"/>
      <c r="J11" s="184">
        <f>G11/D11*100</f>
        <v>98.917910447761201</v>
      </c>
      <c r="K11" s="225">
        <f t="shared" si="4"/>
        <v>11.599999999999909</v>
      </c>
      <c r="L11" s="225">
        <f t="shared" si="5"/>
        <v>11.599999999999909</v>
      </c>
      <c r="M11" s="225">
        <f t="shared" si="6"/>
        <v>0</v>
      </c>
      <c r="N11" s="335"/>
      <c r="O11" s="21"/>
      <c r="P11" s="229" t="s">
        <v>715</v>
      </c>
    </row>
    <row r="12" spans="1:18" ht="38.450000000000003" customHeight="1">
      <c r="A12" s="19">
        <v>3</v>
      </c>
      <c r="B12" s="20" t="s">
        <v>772</v>
      </c>
      <c r="C12" s="649" t="s">
        <v>126</v>
      </c>
      <c r="D12" s="34">
        <f>F12</f>
        <v>0.19600000000002638</v>
      </c>
      <c r="E12" s="34"/>
      <c r="F12" s="34">
        <f>sn!F10</f>
        <v>0.19600000000002638</v>
      </c>
      <c r="G12" s="34">
        <f t="shared" si="3"/>
        <v>0</v>
      </c>
      <c r="H12" s="183"/>
      <c r="I12" s="183"/>
      <c r="J12" s="184">
        <f t="shared" si="1"/>
        <v>0</v>
      </c>
      <c r="K12" s="225">
        <f t="shared" si="4"/>
        <v>0.19600000000002638</v>
      </c>
      <c r="L12" s="225">
        <f t="shared" si="5"/>
        <v>0</v>
      </c>
      <c r="M12" s="225">
        <f t="shared" si="6"/>
        <v>0.19600000000002638</v>
      </c>
      <c r="N12" s="342"/>
      <c r="O12" s="407"/>
      <c r="P12" s="229" t="s">
        <v>814</v>
      </c>
    </row>
    <row r="13" spans="1:18" ht="63">
      <c r="A13" s="19">
        <v>4</v>
      </c>
      <c r="B13" s="22" t="s">
        <v>361</v>
      </c>
      <c r="C13" s="650"/>
      <c r="D13" s="34">
        <f>E13+F13</f>
        <v>1100</v>
      </c>
      <c r="E13" s="34">
        <v>1100</v>
      </c>
      <c r="F13" s="34"/>
      <c r="G13" s="34">
        <f>H13+I13</f>
        <v>1095</v>
      </c>
      <c r="H13" s="34">
        <v>1095</v>
      </c>
      <c r="I13" s="34"/>
      <c r="J13" s="184">
        <f>G13/D13*100</f>
        <v>99.545454545454547</v>
      </c>
      <c r="K13" s="225">
        <f>L13+M13</f>
        <v>5</v>
      </c>
      <c r="L13" s="225">
        <f>E13-H13</f>
        <v>5</v>
      </c>
      <c r="M13" s="225">
        <f t="shared" si="6"/>
        <v>0</v>
      </c>
      <c r="N13" s="342"/>
      <c r="O13" s="21"/>
      <c r="P13" s="229" t="s">
        <v>715</v>
      </c>
    </row>
    <row r="14" spans="1:18" ht="63">
      <c r="A14" s="19">
        <v>5</v>
      </c>
      <c r="B14" s="22" t="s">
        <v>362</v>
      </c>
      <c r="C14" s="28" t="s">
        <v>21</v>
      </c>
      <c r="D14" s="34">
        <f>E14+F14</f>
        <v>1000</v>
      </c>
      <c r="E14" s="34">
        <v>1000</v>
      </c>
      <c r="F14" s="34"/>
      <c r="G14" s="34">
        <f>H14+I14</f>
        <v>965.72199999999998</v>
      </c>
      <c r="H14" s="34">
        <v>965.72199999999998</v>
      </c>
      <c r="I14" s="34"/>
      <c r="J14" s="184">
        <f>G14/D14*100</f>
        <v>96.572199999999995</v>
      </c>
      <c r="K14" s="225">
        <f t="shared" si="4"/>
        <v>34.27800000000002</v>
      </c>
      <c r="L14" s="225">
        <f t="shared" si="5"/>
        <v>34.27800000000002</v>
      </c>
      <c r="M14" s="225">
        <f t="shared" si="6"/>
        <v>0</v>
      </c>
      <c r="N14" s="342"/>
      <c r="O14" s="21"/>
      <c r="P14" s="229" t="s">
        <v>715</v>
      </c>
    </row>
    <row r="15" spans="1:18" ht="63">
      <c r="A15" s="19">
        <v>6</v>
      </c>
      <c r="B15" s="22" t="s">
        <v>363</v>
      </c>
      <c r="C15" s="28" t="s">
        <v>99</v>
      </c>
      <c r="D15" s="34">
        <f>E15+F15</f>
        <v>1050</v>
      </c>
      <c r="E15" s="34">
        <v>1050</v>
      </c>
      <c r="F15" s="34"/>
      <c r="G15" s="34">
        <f>H15+I15</f>
        <v>1013.862</v>
      </c>
      <c r="H15" s="34">
        <v>1013.862</v>
      </c>
      <c r="I15" s="34"/>
      <c r="J15" s="184">
        <f>G15/D15*100</f>
        <v>96.558285714285702</v>
      </c>
      <c r="K15" s="225">
        <f t="shared" si="4"/>
        <v>36.138000000000034</v>
      </c>
      <c r="L15" s="225">
        <f t="shared" si="5"/>
        <v>36.138000000000034</v>
      </c>
      <c r="M15" s="225">
        <f t="shared" si="6"/>
        <v>0</v>
      </c>
      <c r="N15" s="342"/>
      <c r="O15" s="21"/>
      <c r="P15" s="229" t="s">
        <v>715</v>
      </c>
    </row>
    <row r="16" spans="1:18" s="409" customFormat="1" ht="31.5">
      <c r="A16" s="181" t="s">
        <v>5</v>
      </c>
      <c r="B16" s="27" t="s">
        <v>364</v>
      </c>
      <c r="C16" s="182"/>
      <c r="D16" s="183">
        <f t="shared" ref="D16:I16" si="7">SUM(D17:D27)</f>
        <v>9337.1720000000005</v>
      </c>
      <c r="E16" s="183">
        <f t="shared" si="7"/>
        <v>5831</v>
      </c>
      <c r="F16" s="183">
        <f t="shared" si="7"/>
        <v>3506.172</v>
      </c>
      <c r="G16" s="183">
        <f>SUM(G17:G27)</f>
        <v>7913.2205000000004</v>
      </c>
      <c r="H16" s="183">
        <f t="shared" si="7"/>
        <v>5322.4004999999997</v>
      </c>
      <c r="I16" s="183">
        <f t="shared" si="7"/>
        <v>2590.8200000000002</v>
      </c>
      <c r="J16" s="498">
        <f>G16/D16*100</f>
        <v>84.749649037203127</v>
      </c>
      <c r="K16" s="223">
        <f>L16+M16</f>
        <v>1423.9515000000001</v>
      </c>
      <c r="L16" s="228">
        <f>E16-H16</f>
        <v>508.59950000000026</v>
      </c>
      <c r="M16" s="227">
        <f>F16-I16</f>
        <v>915.35199999999986</v>
      </c>
      <c r="N16" s="342"/>
      <c r="O16" s="407"/>
      <c r="P16" s="408"/>
      <c r="R16" s="410"/>
    </row>
    <row r="17" spans="1:18" ht="23.45" customHeight="1">
      <c r="A17" s="411">
        <v>1</v>
      </c>
      <c r="B17" s="23" t="s">
        <v>42</v>
      </c>
      <c r="C17" s="29" t="s">
        <v>42</v>
      </c>
      <c r="D17" s="34">
        <f>E17+F17</f>
        <v>822</v>
      </c>
      <c r="E17" s="34">
        <f>11*43</f>
        <v>473</v>
      </c>
      <c r="F17" s="34">
        <f>sn!F12+149</f>
        <v>349</v>
      </c>
      <c r="G17" s="34">
        <f>H17+I17</f>
        <v>629.52</v>
      </c>
      <c r="H17" s="34">
        <v>429.52</v>
      </c>
      <c r="I17" s="34">
        <v>200</v>
      </c>
      <c r="J17" s="184">
        <f t="shared" si="1"/>
        <v>76.583941605839414</v>
      </c>
      <c r="K17" s="224">
        <f t="shared" ref="K17:K27" si="8">L17+M17</f>
        <v>192.48000000000002</v>
      </c>
      <c r="L17" s="226">
        <f t="shared" ref="L17:L27" si="9">E17-H17</f>
        <v>43.480000000000018</v>
      </c>
      <c r="M17" s="226">
        <f t="shared" ref="M17:M27" si="10">F17-I17</f>
        <v>149</v>
      </c>
      <c r="N17" s="342"/>
      <c r="O17" s="21"/>
      <c r="P17" s="635" t="s">
        <v>815</v>
      </c>
      <c r="Q17" s="397">
        <v>349</v>
      </c>
    </row>
    <row r="18" spans="1:18" ht="15.75">
      <c r="A18" s="411">
        <v>2</v>
      </c>
      <c r="B18" s="24" t="s">
        <v>43</v>
      </c>
      <c r="C18" s="30" t="s">
        <v>43</v>
      </c>
      <c r="D18" s="34">
        <f t="shared" ref="D18:D27" si="11">E18+F18</f>
        <v>589.20000000000005</v>
      </c>
      <c r="E18" s="34">
        <f>34*11</f>
        <v>374</v>
      </c>
      <c r="F18" s="34">
        <v>215.2</v>
      </c>
      <c r="G18" s="34">
        <f>H18+I18</f>
        <v>215.2</v>
      </c>
      <c r="H18" s="34"/>
      <c r="I18" s="34">
        <v>215.2</v>
      </c>
      <c r="J18" s="184">
        <f t="shared" si="1"/>
        <v>36.524100475220635</v>
      </c>
      <c r="K18" s="224">
        <f t="shared" si="8"/>
        <v>374</v>
      </c>
      <c r="L18" s="226">
        <f t="shared" si="9"/>
        <v>374</v>
      </c>
      <c r="M18" s="226">
        <f t="shared" si="10"/>
        <v>0</v>
      </c>
      <c r="N18" s="342"/>
      <c r="O18" s="21"/>
      <c r="P18" s="636"/>
      <c r="Q18" s="397">
        <v>215.2</v>
      </c>
    </row>
    <row r="19" spans="1:18" ht="15.75">
      <c r="A19" s="411">
        <v>3</v>
      </c>
      <c r="B19" s="24" t="s">
        <v>44</v>
      </c>
      <c r="C19" s="30" t="s">
        <v>44</v>
      </c>
      <c r="D19" s="34">
        <f t="shared" si="11"/>
        <v>761.97199999999998</v>
      </c>
      <c r="E19" s="34">
        <f>51*11</f>
        <v>561</v>
      </c>
      <c r="F19" s="34">
        <f>sn!F14+149</f>
        <v>200.97200000000001</v>
      </c>
      <c r="G19" s="34">
        <f t="shared" si="3"/>
        <v>751.26080000000002</v>
      </c>
      <c r="H19" s="34">
        <v>551.26080000000002</v>
      </c>
      <c r="I19" s="34">
        <v>200</v>
      </c>
      <c r="J19" s="184">
        <f t="shared" si="1"/>
        <v>98.594279054873411</v>
      </c>
      <c r="K19" s="224">
        <f t="shared" si="8"/>
        <v>10.711199999999991</v>
      </c>
      <c r="L19" s="226">
        <f t="shared" si="9"/>
        <v>9.7391999999999825</v>
      </c>
      <c r="M19" s="226">
        <f t="shared" si="10"/>
        <v>0.97200000000000841</v>
      </c>
      <c r="N19" s="342"/>
      <c r="O19" s="21"/>
      <c r="P19" s="636"/>
    </row>
    <row r="20" spans="1:18" ht="15.75">
      <c r="A20" s="411">
        <v>4</v>
      </c>
      <c r="B20" s="23" t="s">
        <v>52</v>
      </c>
      <c r="C20" s="29" t="s">
        <v>52</v>
      </c>
      <c r="D20" s="34">
        <f t="shared" si="11"/>
        <v>544</v>
      </c>
      <c r="E20" s="34">
        <f>31*11</f>
        <v>341</v>
      </c>
      <c r="F20" s="34">
        <f>sn!F15+148</f>
        <v>203</v>
      </c>
      <c r="G20" s="34">
        <f t="shared" si="3"/>
        <v>537.38599999999997</v>
      </c>
      <c r="H20" s="34">
        <f>537.386-I20</f>
        <v>334.38599999999997</v>
      </c>
      <c r="I20" s="34">
        <v>203</v>
      </c>
      <c r="J20" s="184">
        <f t="shared" si="1"/>
        <v>98.784191176470586</v>
      </c>
      <c r="K20" s="224">
        <f t="shared" si="8"/>
        <v>6.6140000000000327</v>
      </c>
      <c r="L20" s="226">
        <f t="shared" si="9"/>
        <v>6.6140000000000327</v>
      </c>
      <c r="M20" s="226">
        <f t="shared" si="10"/>
        <v>0</v>
      </c>
      <c r="N20" s="342"/>
      <c r="O20" s="21"/>
      <c r="P20" s="636"/>
      <c r="Q20" s="397">
        <f>215-364</f>
        <v>-149</v>
      </c>
    </row>
    <row r="21" spans="1:18" ht="15.75">
      <c r="A21" s="411">
        <v>5</v>
      </c>
      <c r="B21" s="24" t="s">
        <v>51</v>
      </c>
      <c r="C21" s="30" t="s">
        <v>51</v>
      </c>
      <c r="D21" s="34">
        <f t="shared" si="11"/>
        <v>1060</v>
      </c>
      <c r="E21" s="34">
        <f>45*11+201</f>
        <v>696</v>
      </c>
      <c r="F21" s="34">
        <f>sn!F16+149</f>
        <v>364</v>
      </c>
      <c r="G21" s="34">
        <f t="shared" si="3"/>
        <v>911</v>
      </c>
      <c r="H21" s="34">
        <v>696</v>
      </c>
      <c r="I21" s="34">
        <v>215</v>
      </c>
      <c r="J21" s="184">
        <f t="shared" si="1"/>
        <v>85.943396226415089</v>
      </c>
      <c r="K21" s="224">
        <f t="shared" si="8"/>
        <v>149</v>
      </c>
      <c r="L21" s="226">
        <f t="shared" si="9"/>
        <v>0</v>
      </c>
      <c r="M21" s="226">
        <f t="shared" si="10"/>
        <v>149</v>
      </c>
      <c r="N21" s="342"/>
      <c r="O21" s="21"/>
      <c r="P21" s="636"/>
    </row>
    <row r="22" spans="1:18" ht="15.75">
      <c r="A22" s="411">
        <v>6</v>
      </c>
      <c r="B22" s="24" t="s">
        <v>45</v>
      </c>
      <c r="C22" s="30" t="s">
        <v>45</v>
      </c>
      <c r="D22" s="34">
        <f t="shared" si="11"/>
        <v>810</v>
      </c>
      <c r="E22" s="34">
        <f>42*11</f>
        <v>462</v>
      </c>
      <c r="F22" s="34">
        <f>sn!F17+148</f>
        <v>348</v>
      </c>
      <c r="G22" s="34">
        <f t="shared" si="3"/>
        <v>662</v>
      </c>
      <c r="H22" s="34">
        <v>462</v>
      </c>
      <c r="I22" s="34">
        <v>200</v>
      </c>
      <c r="J22" s="184">
        <f t="shared" si="1"/>
        <v>81.728395061728392</v>
      </c>
      <c r="K22" s="224">
        <f t="shared" si="8"/>
        <v>148</v>
      </c>
      <c r="L22" s="226">
        <f t="shared" si="9"/>
        <v>0</v>
      </c>
      <c r="M22" s="226">
        <f t="shared" si="10"/>
        <v>148</v>
      </c>
      <c r="N22" s="342"/>
      <c r="O22" s="21"/>
      <c r="P22" s="636"/>
    </row>
    <row r="23" spans="1:18" ht="15.75">
      <c r="A23" s="411">
        <v>7</v>
      </c>
      <c r="B23" s="23" t="s">
        <v>46</v>
      </c>
      <c r="C23" s="29" t="s">
        <v>46</v>
      </c>
      <c r="D23" s="34">
        <f t="shared" si="11"/>
        <v>994</v>
      </c>
      <c r="E23" s="34">
        <f>39*11+201</f>
        <v>630</v>
      </c>
      <c r="F23" s="34">
        <f>sn!F18+149</f>
        <v>364</v>
      </c>
      <c r="G23" s="34">
        <f t="shared" si="3"/>
        <v>786</v>
      </c>
      <c r="H23" s="34">
        <v>571</v>
      </c>
      <c r="I23" s="34">
        <v>215</v>
      </c>
      <c r="J23" s="184">
        <f t="shared" si="1"/>
        <v>79.074446680080484</v>
      </c>
      <c r="K23" s="224">
        <f t="shared" si="8"/>
        <v>208</v>
      </c>
      <c r="L23" s="226">
        <f t="shared" si="9"/>
        <v>59</v>
      </c>
      <c r="M23" s="226">
        <f t="shared" si="10"/>
        <v>149</v>
      </c>
      <c r="N23" s="342"/>
      <c r="O23" s="21"/>
      <c r="P23" s="636"/>
    </row>
    <row r="24" spans="1:18" ht="15.75">
      <c r="A24" s="411">
        <v>8</v>
      </c>
      <c r="B24" s="24" t="s">
        <v>47</v>
      </c>
      <c r="C24" s="30" t="s">
        <v>47</v>
      </c>
      <c r="D24" s="34">
        <f t="shared" si="11"/>
        <v>1220</v>
      </c>
      <c r="E24" s="34">
        <f>56*11+201</f>
        <v>817</v>
      </c>
      <c r="F24" s="34">
        <f>sn!F19+148</f>
        <v>403</v>
      </c>
      <c r="G24" s="34">
        <f>H24+I24</f>
        <v>1066.01</v>
      </c>
      <c r="H24" s="34">
        <v>813.99</v>
      </c>
      <c r="I24" s="34">
        <v>252.02</v>
      </c>
      <c r="J24" s="184">
        <f t="shared" si="1"/>
        <v>87.377868852459017</v>
      </c>
      <c r="K24" s="224">
        <f t="shared" si="8"/>
        <v>153.98999999999998</v>
      </c>
      <c r="L24" s="226">
        <f t="shared" si="9"/>
        <v>3.0099999999999909</v>
      </c>
      <c r="M24" s="226">
        <f t="shared" si="10"/>
        <v>150.97999999999999</v>
      </c>
      <c r="N24" s="342"/>
      <c r="O24" s="21"/>
      <c r="P24" s="636"/>
    </row>
    <row r="25" spans="1:18" ht="15.75">
      <c r="A25" s="411">
        <v>9</v>
      </c>
      <c r="B25" s="24" t="s">
        <v>48</v>
      </c>
      <c r="C25" s="30" t="s">
        <v>48</v>
      </c>
      <c r="D25" s="34">
        <f t="shared" si="11"/>
        <v>1004</v>
      </c>
      <c r="E25" s="34">
        <f>40*11+201</f>
        <v>641</v>
      </c>
      <c r="F25" s="34">
        <f>sn!F20+148</f>
        <v>363</v>
      </c>
      <c r="G25" s="34">
        <f>H25+I25</f>
        <v>981</v>
      </c>
      <c r="H25" s="34">
        <v>638</v>
      </c>
      <c r="I25" s="34">
        <f>128.1+214.9</f>
        <v>343</v>
      </c>
      <c r="J25" s="184">
        <f t="shared" si="1"/>
        <v>97.709163346613551</v>
      </c>
      <c r="K25" s="224">
        <f t="shared" si="8"/>
        <v>23</v>
      </c>
      <c r="L25" s="226">
        <f t="shared" si="9"/>
        <v>3</v>
      </c>
      <c r="M25" s="226">
        <f t="shared" si="10"/>
        <v>20</v>
      </c>
      <c r="N25" s="342"/>
      <c r="O25" s="21"/>
      <c r="P25" s="636"/>
    </row>
    <row r="26" spans="1:18" ht="15.75">
      <c r="A26" s="411">
        <v>10</v>
      </c>
      <c r="B26" s="23" t="s">
        <v>49</v>
      </c>
      <c r="C26" s="29" t="s">
        <v>49</v>
      </c>
      <c r="D26" s="34">
        <f t="shared" si="11"/>
        <v>689</v>
      </c>
      <c r="E26" s="34">
        <f>31*11</f>
        <v>341</v>
      </c>
      <c r="F26" s="34">
        <f>sn!F21+148</f>
        <v>348</v>
      </c>
      <c r="G26" s="34">
        <f t="shared" si="3"/>
        <v>678.84370000000001</v>
      </c>
      <c r="H26" s="34">
        <f>531.2437-200</f>
        <v>331.24369999999999</v>
      </c>
      <c r="I26" s="34">
        <f>147.6+200</f>
        <v>347.6</v>
      </c>
      <c r="J26" s="184">
        <f t="shared" si="1"/>
        <v>98.525936139332373</v>
      </c>
      <c r="K26" s="224">
        <f t="shared" si="8"/>
        <v>10.156299999999987</v>
      </c>
      <c r="L26" s="226">
        <f t="shared" si="9"/>
        <v>9.7563000000000102</v>
      </c>
      <c r="M26" s="226">
        <f t="shared" si="10"/>
        <v>0.39999999999997726</v>
      </c>
      <c r="N26" s="342"/>
      <c r="O26" s="21"/>
      <c r="P26" s="636"/>
    </row>
    <row r="27" spans="1:18" ht="15.75">
      <c r="A27" s="411">
        <v>11</v>
      </c>
      <c r="B27" s="24" t="s">
        <v>50</v>
      </c>
      <c r="C27" s="30" t="s">
        <v>50</v>
      </c>
      <c r="D27" s="34">
        <f t="shared" si="11"/>
        <v>843</v>
      </c>
      <c r="E27" s="34">
        <f>45*11</f>
        <v>495</v>
      </c>
      <c r="F27" s="34">
        <f>sn!F22+148</f>
        <v>348</v>
      </c>
      <c r="G27" s="34">
        <f t="shared" si="3"/>
        <v>695</v>
      </c>
      <c r="H27" s="34">
        <v>495</v>
      </c>
      <c r="I27" s="34">
        <v>200</v>
      </c>
      <c r="J27" s="184">
        <f t="shared" si="1"/>
        <v>82.443653618030837</v>
      </c>
      <c r="K27" s="224">
        <f t="shared" si="8"/>
        <v>148</v>
      </c>
      <c r="L27" s="226">
        <f t="shared" si="9"/>
        <v>0</v>
      </c>
      <c r="M27" s="226">
        <f t="shared" si="10"/>
        <v>148</v>
      </c>
      <c r="N27" s="342"/>
      <c r="O27" s="21"/>
      <c r="P27" s="637"/>
    </row>
    <row r="28" spans="1:18" ht="31.5">
      <c r="A28" s="412" t="s">
        <v>13</v>
      </c>
      <c r="B28" s="27" t="s">
        <v>365</v>
      </c>
      <c r="C28" s="17"/>
      <c r="D28" s="223">
        <f>D29+D42</f>
        <v>4871</v>
      </c>
      <c r="E28" s="223">
        <f>E29+E42</f>
        <v>3482</v>
      </c>
      <c r="F28" s="223">
        <f>F29+F42</f>
        <v>1389</v>
      </c>
      <c r="G28" s="223">
        <f t="shared" ref="G28:M28" si="12">G29+G42</f>
        <v>1532.9114</v>
      </c>
      <c r="H28" s="223">
        <f t="shared" si="12"/>
        <v>1532.9114</v>
      </c>
      <c r="I28" s="223">
        <f t="shared" si="12"/>
        <v>0</v>
      </c>
      <c r="J28" s="184">
        <f>G28/D28*100</f>
        <v>31.470158078423321</v>
      </c>
      <c r="K28" s="223">
        <f t="shared" si="12"/>
        <v>2579.9746</v>
      </c>
      <c r="L28" s="223">
        <f t="shared" si="12"/>
        <v>1949.0886</v>
      </c>
      <c r="M28" s="223">
        <f t="shared" si="12"/>
        <v>1389</v>
      </c>
      <c r="N28" s="342"/>
      <c r="O28" s="407"/>
      <c r="P28" s="406"/>
    </row>
    <row r="29" spans="1:18" s="420" customFormat="1" ht="30">
      <c r="A29" s="413"/>
      <c r="B29" s="414" t="s">
        <v>736</v>
      </c>
      <c r="C29" s="415"/>
      <c r="D29" s="416">
        <f>SUM(D30:D41)</f>
        <v>3909</v>
      </c>
      <c r="E29" s="416">
        <f>SUM(E30:E41)</f>
        <v>2520</v>
      </c>
      <c r="F29" s="416">
        <f>SUM(F30:F41)</f>
        <v>1389</v>
      </c>
      <c r="G29" s="416">
        <f>SUM(G31:G41)</f>
        <v>1329.0254</v>
      </c>
      <c r="H29" s="416">
        <f>SUM(H31:H41)</f>
        <v>1329.0254</v>
      </c>
      <c r="I29" s="416">
        <f>SUM(I31:I41)</f>
        <v>0</v>
      </c>
      <c r="J29" s="184">
        <f t="shared" ref="J29" si="13">G29/D29*100</f>
        <v>33.999114863136356</v>
      </c>
      <c r="K29" s="417">
        <f>L29+M29</f>
        <v>2579.9746</v>
      </c>
      <c r="L29" s="416">
        <f>SUM(L30:L41)</f>
        <v>1190.9746</v>
      </c>
      <c r="M29" s="416">
        <f>SUM(M30:M41)</f>
        <v>1389</v>
      </c>
      <c r="N29" s="342"/>
      <c r="O29" s="418"/>
      <c r="P29" s="419"/>
      <c r="R29" s="421"/>
    </row>
    <row r="30" spans="1:18" ht="25.5">
      <c r="A30" s="19">
        <v>1</v>
      </c>
      <c r="B30" s="24" t="s">
        <v>366</v>
      </c>
      <c r="C30" s="139" t="s">
        <v>676</v>
      </c>
      <c r="D30" s="34">
        <f>E30+F30</f>
        <v>1789</v>
      </c>
      <c r="E30" s="34">
        <v>400</v>
      </c>
      <c r="F30" s="34">
        <f>408+981</f>
        <v>1389</v>
      </c>
      <c r="G30" s="34">
        <f t="shared" ref="G30:G41" si="14">H30+I30</f>
        <v>0</v>
      </c>
      <c r="H30" s="183"/>
      <c r="I30" s="183"/>
      <c r="J30" s="184">
        <f t="shared" ref="J30:J44" si="15">G30/D30*100</f>
        <v>0</v>
      </c>
      <c r="K30" s="422">
        <f t="shared" ref="K30:K41" si="16">L30+M30</f>
        <v>1789</v>
      </c>
      <c r="L30" s="34">
        <f>E30-H30</f>
        <v>400</v>
      </c>
      <c r="M30" s="34">
        <f>F30-I30</f>
        <v>1389</v>
      </c>
      <c r="N30" s="342"/>
      <c r="O30" s="407"/>
      <c r="P30" s="406"/>
    </row>
    <row r="31" spans="1:18" ht="15.6" customHeight="1">
      <c r="A31" s="19" t="s">
        <v>57</v>
      </c>
      <c r="B31" s="23" t="s">
        <v>42</v>
      </c>
      <c r="C31" s="29" t="s">
        <v>42</v>
      </c>
      <c r="D31" s="34">
        <f t="shared" ref="D31:D41" si="17">E31+F31</f>
        <v>172</v>
      </c>
      <c r="E31" s="34">
        <v>172</v>
      </c>
      <c r="F31" s="34"/>
      <c r="G31" s="34">
        <f t="shared" si="14"/>
        <v>162.25</v>
      </c>
      <c r="H31" s="34">
        <v>162.25</v>
      </c>
      <c r="I31" s="34"/>
      <c r="J31" s="184">
        <f t="shared" si="15"/>
        <v>94.331395348837205</v>
      </c>
      <c r="K31" s="422">
        <f t="shared" si="16"/>
        <v>9.75</v>
      </c>
      <c r="L31" s="34">
        <f t="shared" ref="L31:L41" si="18">E31-H31</f>
        <v>9.75</v>
      </c>
      <c r="M31" s="34">
        <f t="shared" ref="M31:M41" si="19">F31-I31</f>
        <v>0</v>
      </c>
      <c r="N31" s="342"/>
      <c r="O31" s="21"/>
      <c r="P31" s="635" t="s">
        <v>816</v>
      </c>
    </row>
    <row r="32" spans="1:18" ht="15.75">
      <c r="A32" s="19" t="s">
        <v>58</v>
      </c>
      <c r="B32" s="24" t="s">
        <v>43</v>
      </c>
      <c r="C32" s="30" t="s">
        <v>43</v>
      </c>
      <c r="D32" s="34">
        <f t="shared" si="17"/>
        <v>136</v>
      </c>
      <c r="E32" s="34">
        <v>136</v>
      </c>
      <c r="F32" s="34"/>
      <c r="G32" s="34">
        <f t="shared" si="14"/>
        <v>0</v>
      </c>
      <c r="H32" s="34">
        <v>0</v>
      </c>
      <c r="I32" s="34"/>
      <c r="J32" s="184">
        <f t="shared" si="15"/>
        <v>0</v>
      </c>
      <c r="K32" s="422">
        <f t="shared" si="16"/>
        <v>136</v>
      </c>
      <c r="L32" s="34">
        <f t="shared" si="18"/>
        <v>136</v>
      </c>
      <c r="M32" s="34">
        <f t="shared" si="19"/>
        <v>0</v>
      </c>
      <c r="N32" s="342"/>
      <c r="O32" s="21"/>
      <c r="P32" s="636"/>
    </row>
    <row r="33" spans="1:18" ht="15.75">
      <c r="A33" s="19" t="s">
        <v>59</v>
      </c>
      <c r="B33" s="24" t="s">
        <v>44</v>
      </c>
      <c r="C33" s="30" t="s">
        <v>44</v>
      </c>
      <c r="D33" s="34">
        <f t="shared" si="17"/>
        <v>204</v>
      </c>
      <c r="E33" s="34">
        <v>204</v>
      </c>
      <c r="F33" s="34"/>
      <c r="G33" s="34">
        <f t="shared" si="14"/>
        <v>194.43039999999999</v>
      </c>
      <c r="H33" s="34">
        <v>194.43039999999999</v>
      </c>
      <c r="I33" s="34"/>
      <c r="J33" s="184">
        <f t="shared" si="15"/>
        <v>95.30901960784314</v>
      </c>
      <c r="K33" s="422">
        <f t="shared" si="16"/>
        <v>9.5696000000000083</v>
      </c>
      <c r="L33" s="34">
        <f t="shared" si="18"/>
        <v>9.5696000000000083</v>
      </c>
      <c r="M33" s="34">
        <f t="shared" si="19"/>
        <v>0</v>
      </c>
      <c r="N33" s="342"/>
      <c r="O33" s="21"/>
      <c r="P33" s="636"/>
    </row>
    <row r="34" spans="1:18" ht="15.75">
      <c r="A34" s="19" t="s">
        <v>60</v>
      </c>
      <c r="B34" s="24" t="s">
        <v>52</v>
      </c>
      <c r="C34" s="30" t="s">
        <v>52</v>
      </c>
      <c r="D34" s="34">
        <f t="shared" si="17"/>
        <v>124</v>
      </c>
      <c r="E34" s="34">
        <v>124</v>
      </c>
      <c r="F34" s="34"/>
      <c r="G34" s="34">
        <f t="shared" si="14"/>
        <v>123.69499999999999</v>
      </c>
      <c r="H34" s="34">
        <v>123.69499999999999</v>
      </c>
      <c r="I34" s="34"/>
      <c r="J34" s="184">
        <f t="shared" si="15"/>
        <v>99.754032258064512</v>
      </c>
      <c r="K34" s="422">
        <f t="shared" si="16"/>
        <v>0.30500000000000682</v>
      </c>
      <c r="L34" s="34">
        <f t="shared" si="18"/>
        <v>0.30500000000000682</v>
      </c>
      <c r="M34" s="34">
        <f t="shared" si="19"/>
        <v>0</v>
      </c>
      <c r="N34" s="342"/>
      <c r="O34" s="21"/>
      <c r="P34" s="636"/>
    </row>
    <row r="35" spans="1:18" ht="15.75">
      <c r="A35" s="19" t="s">
        <v>107</v>
      </c>
      <c r="B35" s="24" t="s">
        <v>51</v>
      </c>
      <c r="C35" s="30" t="s">
        <v>51</v>
      </c>
      <c r="D35" s="34">
        <f t="shared" si="17"/>
        <v>253</v>
      </c>
      <c r="E35" s="34">
        <v>253</v>
      </c>
      <c r="F35" s="34"/>
      <c r="G35" s="34">
        <f t="shared" si="14"/>
        <v>253</v>
      </c>
      <c r="H35" s="34">
        <v>253</v>
      </c>
      <c r="I35" s="34"/>
      <c r="J35" s="184">
        <f t="shared" si="15"/>
        <v>100</v>
      </c>
      <c r="K35" s="422">
        <f t="shared" si="16"/>
        <v>0</v>
      </c>
      <c r="L35" s="34">
        <f t="shared" si="18"/>
        <v>0</v>
      </c>
      <c r="M35" s="34">
        <f t="shared" si="19"/>
        <v>0</v>
      </c>
      <c r="N35" s="342"/>
      <c r="O35" s="21"/>
      <c r="P35" s="636"/>
    </row>
    <row r="36" spans="1:18" ht="15.75">
      <c r="A36" s="19" t="s">
        <v>108</v>
      </c>
      <c r="B36" s="24" t="s">
        <v>45</v>
      </c>
      <c r="C36" s="30" t="s">
        <v>45</v>
      </c>
      <c r="D36" s="34">
        <f t="shared" si="17"/>
        <v>168</v>
      </c>
      <c r="E36" s="34">
        <v>168</v>
      </c>
      <c r="F36" s="34"/>
      <c r="G36" s="34">
        <f t="shared" si="14"/>
        <v>168</v>
      </c>
      <c r="H36" s="34">
        <v>168</v>
      </c>
      <c r="I36" s="34"/>
      <c r="J36" s="184">
        <f t="shared" si="15"/>
        <v>100</v>
      </c>
      <c r="K36" s="422">
        <f t="shared" si="16"/>
        <v>0</v>
      </c>
      <c r="L36" s="34">
        <f t="shared" si="18"/>
        <v>0</v>
      </c>
      <c r="M36" s="34">
        <f t="shared" si="19"/>
        <v>0</v>
      </c>
      <c r="N36" s="342"/>
      <c r="O36" s="21"/>
      <c r="P36" s="636"/>
    </row>
    <row r="37" spans="1:18" ht="15.75">
      <c r="A37" s="19" t="s">
        <v>109</v>
      </c>
      <c r="B37" s="24" t="s">
        <v>46</v>
      </c>
      <c r="C37" s="30" t="s">
        <v>46</v>
      </c>
      <c r="D37" s="34">
        <f>E37+F37</f>
        <v>229</v>
      </c>
      <c r="E37" s="34">
        <v>229</v>
      </c>
      <c r="F37" s="34"/>
      <c r="G37" s="34">
        <f t="shared" si="14"/>
        <v>229</v>
      </c>
      <c r="H37" s="34">
        <v>229</v>
      </c>
      <c r="I37" s="34"/>
      <c r="J37" s="184">
        <f t="shared" si="15"/>
        <v>100</v>
      </c>
      <c r="K37" s="422">
        <f t="shared" si="16"/>
        <v>0</v>
      </c>
      <c r="L37" s="34">
        <f t="shared" si="18"/>
        <v>0</v>
      </c>
      <c r="M37" s="34">
        <f t="shared" si="19"/>
        <v>0</v>
      </c>
      <c r="N37" s="342"/>
      <c r="O37" s="21"/>
      <c r="P37" s="636"/>
    </row>
    <row r="38" spans="1:18" ht="15.75">
      <c r="A38" s="19" t="s">
        <v>110</v>
      </c>
      <c r="B38" s="24" t="s">
        <v>47</v>
      </c>
      <c r="C38" s="30" t="s">
        <v>47</v>
      </c>
      <c r="D38" s="34">
        <f t="shared" si="17"/>
        <v>297</v>
      </c>
      <c r="E38" s="34">
        <v>297</v>
      </c>
      <c r="F38" s="34"/>
      <c r="G38" s="34">
        <f t="shared" si="14"/>
        <v>9.65</v>
      </c>
      <c r="H38" s="34">
        <v>9.65</v>
      </c>
      <c r="I38" s="34"/>
      <c r="J38" s="184">
        <f t="shared" si="15"/>
        <v>3.2491582491582496</v>
      </c>
      <c r="K38" s="422">
        <f t="shared" si="16"/>
        <v>287.35000000000002</v>
      </c>
      <c r="L38" s="34">
        <f t="shared" si="18"/>
        <v>287.35000000000002</v>
      </c>
      <c r="M38" s="34">
        <f t="shared" si="19"/>
        <v>0</v>
      </c>
      <c r="N38" s="342"/>
      <c r="O38" s="21"/>
      <c r="P38" s="636"/>
    </row>
    <row r="39" spans="1:18" ht="15.75">
      <c r="A39" s="19" t="s">
        <v>111</v>
      </c>
      <c r="B39" s="24" t="s">
        <v>48</v>
      </c>
      <c r="C39" s="30" t="s">
        <v>48</v>
      </c>
      <c r="D39" s="34">
        <f>E39+F39</f>
        <v>233</v>
      </c>
      <c r="E39" s="34">
        <v>233</v>
      </c>
      <c r="F39" s="34"/>
      <c r="G39" s="34">
        <f t="shared" si="14"/>
        <v>9</v>
      </c>
      <c r="H39" s="34">
        <v>9</v>
      </c>
      <c r="I39" s="34"/>
      <c r="J39" s="184">
        <f t="shared" si="15"/>
        <v>3.8626609442060089</v>
      </c>
      <c r="K39" s="422">
        <f t="shared" si="16"/>
        <v>224</v>
      </c>
      <c r="L39" s="34">
        <f t="shared" si="18"/>
        <v>224</v>
      </c>
      <c r="M39" s="34">
        <f t="shared" si="19"/>
        <v>0</v>
      </c>
      <c r="N39" s="342"/>
      <c r="O39" s="21"/>
      <c r="P39" s="636"/>
    </row>
    <row r="40" spans="1:18" ht="15.75">
      <c r="A40" s="19" t="s">
        <v>112</v>
      </c>
      <c r="B40" s="24" t="s">
        <v>49</v>
      </c>
      <c r="C40" s="30" t="s">
        <v>49</v>
      </c>
      <c r="D40" s="34">
        <f t="shared" si="17"/>
        <v>124</v>
      </c>
      <c r="E40" s="34">
        <v>124</v>
      </c>
      <c r="F40" s="34"/>
      <c r="G40" s="34">
        <f t="shared" si="14"/>
        <v>0</v>
      </c>
      <c r="H40" s="34">
        <v>0</v>
      </c>
      <c r="I40" s="34"/>
      <c r="J40" s="184">
        <f t="shared" si="15"/>
        <v>0</v>
      </c>
      <c r="K40" s="422">
        <f t="shared" si="16"/>
        <v>124</v>
      </c>
      <c r="L40" s="34">
        <f t="shared" si="18"/>
        <v>124</v>
      </c>
      <c r="M40" s="34">
        <f t="shared" si="19"/>
        <v>0</v>
      </c>
      <c r="N40" s="342"/>
      <c r="O40" s="21"/>
      <c r="P40" s="636"/>
    </row>
    <row r="41" spans="1:18" ht="15.75">
      <c r="A41" s="19" t="s">
        <v>113</v>
      </c>
      <c r="B41" s="24" t="s">
        <v>50</v>
      </c>
      <c r="C41" s="30" t="s">
        <v>50</v>
      </c>
      <c r="D41" s="34">
        <f t="shared" si="17"/>
        <v>180</v>
      </c>
      <c r="E41" s="34">
        <v>180</v>
      </c>
      <c r="F41" s="34"/>
      <c r="G41" s="34">
        <f t="shared" si="14"/>
        <v>180</v>
      </c>
      <c r="H41" s="34">
        <v>180</v>
      </c>
      <c r="I41" s="34"/>
      <c r="J41" s="184">
        <f t="shared" si="15"/>
        <v>100</v>
      </c>
      <c r="K41" s="422">
        <f t="shared" si="16"/>
        <v>0</v>
      </c>
      <c r="L41" s="34">
        <f t="shared" si="18"/>
        <v>0</v>
      </c>
      <c r="M41" s="34">
        <f t="shared" si="19"/>
        <v>0</v>
      </c>
      <c r="N41" s="342"/>
      <c r="O41" s="21"/>
      <c r="P41" s="636"/>
    </row>
    <row r="42" spans="1:18" s="425" customFormat="1" ht="15.75">
      <c r="A42" s="423"/>
      <c r="B42" s="424" t="s">
        <v>730</v>
      </c>
      <c r="C42" s="186"/>
      <c r="D42" s="187">
        <f>D43</f>
        <v>962</v>
      </c>
      <c r="E42" s="187">
        <f t="shared" ref="E42" si="20">E43</f>
        <v>962</v>
      </c>
      <c r="F42" s="187"/>
      <c r="G42" s="183">
        <f>G43</f>
        <v>203.886</v>
      </c>
      <c r="H42" s="183">
        <f>H43</f>
        <v>203.886</v>
      </c>
      <c r="I42" s="187"/>
      <c r="J42" s="184"/>
      <c r="K42" s="187"/>
      <c r="L42" s="183">
        <f>L43</f>
        <v>758.11400000000003</v>
      </c>
      <c r="M42" s="187"/>
      <c r="N42" s="342"/>
      <c r="O42" s="418"/>
      <c r="P42" s="636"/>
      <c r="R42" s="426"/>
    </row>
    <row r="43" spans="1:18" ht="15.75">
      <c r="A43" s="19">
        <v>1</v>
      </c>
      <c r="B43" s="25" t="s">
        <v>731</v>
      </c>
      <c r="C43" s="188" t="s">
        <v>731</v>
      </c>
      <c r="D43" s="34">
        <v>962</v>
      </c>
      <c r="E43" s="34">
        <v>962</v>
      </c>
      <c r="F43" s="34"/>
      <c r="G43" s="34">
        <f>H43</f>
        <v>203.886</v>
      </c>
      <c r="H43" s="34">
        <v>203.886</v>
      </c>
      <c r="I43" s="34"/>
      <c r="J43" s="184">
        <f t="shared" si="15"/>
        <v>21.193970893970892</v>
      </c>
      <c r="K43" s="34"/>
      <c r="L43" s="34">
        <f>E43-G43</f>
        <v>758.11400000000003</v>
      </c>
      <c r="M43" s="34"/>
      <c r="N43" s="342"/>
      <c r="O43" s="21">
        <f>L43</f>
        <v>758.11400000000003</v>
      </c>
      <c r="P43" s="637"/>
    </row>
    <row r="44" spans="1:18" ht="35.25" customHeight="1">
      <c r="A44" s="412" t="s">
        <v>14</v>
      </c>
      <c r="B44" s="27" t="s">
        <v>367</v>
      </c>
      <c r="C44" s="190"/>
      <c r="D44" s="183">
        <f>SUM(D45:D48)</f>
        <v>5398.75</v>
      </c>
      <c r="E44" s="183">
        <f>SUM(E45:E48)</f>
        <v>3954</v>
      </c>
      <c r="F44" s="183">
        <f>SUM(F45:F48)</f>
        <v>1444.75</v>
      </c>
      <c r="G44" s="183">
        <f>H44+I44</f>
        <v>0</v>
      </c>
      <c r="H44" s="183">
        <f>SUM(H45:H48)</f>
        <v>0</v>
      </c>
      <c r="I44" s="183">
        <f>SUM(I45:I48)</f>
        <v>0</v>
      </c>
      <c r="J44" s="184">
        <f t="shared" si="15"/>
        <v>0</v>
      </c>
      <c r="K44" s="183">
        <f>L44+M44</f>
        <v>5398.75</v>
      </c>
      <c r="L44" s="183">
        <f>E44-H44</f>
        <v>3954</v>
      </c>
      <c r="M44" s="183">
        <f>F44-I44</f>
        <v>1444.75</v>
      </c>
      <c r="N44" s="342"/>
      <c r="O44" s="189"/>
      <c r="P44" s="427"/>
    </row>
    <row r="45" spans="1:18" ht="22.5" customHeight="1">
      <c r="A45" s="19">
        <v>1</v>
      </c>
      <c r="B45" s="24" t="s">
        <v>677</v>
      </c>
      <c r="C45" s="428" t="s">
        <v>678</v>
      </c>
      <c r="D45" s="34">
        <f>E45+F45</f>
        <v>2566.75</v>
      </c>
      <c r="E45" s="34">
        <v>1561</v>
      </c>
      <c r="F45" s="34">
        <f>sn!F26</f>
        <v>1005.75</v>
      </c>
      <c r="G45" s="34">
        <f t="shared" ref="G45:G48" si="21">H45+I45</f>
        <v>0</v>
      </c>
      <c r="H45" s="32"/>
      <c r="I45" s="32"/>
      <c r="J45" s="184">
        <f t="shared" si="1"/>
        <v>0</v>
      </c>
      <c r="K45" s="34">
        <f t="shared" ref="K45:K47" si="22">L45+M45</f>
        <v>2566.75</v>
      </c>
      <c r="L45" s="34">
        <f t="shared" ref="L45:L47" si="23">E45-H45</f>
        <v>1561</v>
      </c>
      <c r="M45" s="34">
        <f t="shared" ref="M45:M60" si="24">F45-I45</f>
        <v>1005.75</v>
      </c>
      <c r="N45" s="342"/>
      <c r="O45" s="429">
        <f>F45+E45</f>
        <v>2566.75</v>
      </c>
      <c r="P45" s="406"/>
      <c r="Q45" s="397">
        <f>K45+K46</f>
        <v>3776.75</v>
      </c>
    </row>
    <row r="46" spans="1:18" ht="15.75">
      <c r="A46" s="411" t="s">
        <v>78</v>
      </c>
      <c r="B46" s="26" t="s">
        <v>817</v>
      </c>
      <c r="C46" s="646" t="s">
        <v>680</v>
      </c>
      <c r="D46" s="34">
        <f t="shared" ref="D46:D48" si="25">E46+F46</f>
        <v>1210</v>
      </c>
      <c r="E46" s="34">
        <v>1210</v>
      </c>
      <c r="F46" s="34"/>
      <c r="G46" s="34">
        <f t="shared" si="21"/>
        <v>0</v>
      </c>
      <c r="H46" s="34"/>
      <c r="I46" s="34"/>
      <c r="J46" s="184">
        <f>G46/D46*100</f>
        <v>0</v>
      </c>
      <c r="K46" s="34">
        <f t="shared" si="22"/>
        <v>1210</v>
      </c>
      <c r="L46" s="34">
        <f t="shared" si="23"/>
        <v>1210</v>
      </c>
      <c r="M46" s="34">
        <f t="shared" si="24"/>
        <v>0</v>
      </c>
      <c r="N46" s="342"/>
      <c r="O46" s="225">
        <f>E46</f>
        <v>1210</v>
      </c>
      <c r="P46" s="406"/>
    </row>
    <row r="47" spans="1:18" ht="17.25" customHeight="1">
      <c r="A47" s="19">
        <v>2</v>
      </c>
      <c r="B47" s="24" t="s">
        <v>679</v>
      </c>
      <c r="C47" s="647"/>
      <c r="D47" s="34">
        <f t="shared" si="25"/>
        <v>953</v>
      </c>
      <c r="E47" s="219">
        <v>694</v>
      </c>
      <c r="F47" s="34">
        <f>sn!F27</f>
        <v>259</v>
      </c>
      <c r="G47" s="34">
        <f t="shared" si="21"/>
        <v>0</v>
      </c>
      <c r="H47" s="32"/>
      <c r="I47" s="32"/>
      <c r="J47" s="184">
        <f t="shared" si="1"/>
        <v>0</v>
      </c>
      <c r="K47" s="34">
        <f t="shared" si="22"/>
        <v>953</v>
      </c>
      <c r="L47" s="34">
        <f t="shared" si="23"/>
        <v>694</v>
      </c>
      <c r="M47" s="34">
        <f t="shared" si="24"/>
        <v>259</v>
      </c>
      <c r="N47" s="342"/>
      <c r="O47" s="208">
        <f>F47+494</f>
        <v>753</v>
      </c>
      <c r="P47" s="406"/>
    </row>
    <row r="48" spans="1:18" ht="17.25" customHeight="1">
      <c r="A48" s="19">
        <v>3</v>
      </c>
      <c r="B48" s="24" t="s">
        <v>681</v>
      </c>
      <c r="C48" s="648"/>
      <c r="D48" s="34">
        <f t="shared" si="25"/>
        <v>669</v>
      </c>
      <c r="E48" s="219">
        <v>489</v>
      </c>
      <c r="F48" s="34">
        <f>sn!F28</f>
        <v>180</v>
      </c>
      <c r="G48" s="34">
        <f t="shared" si="21"/>
        <v>0</v>
      </c>
      <c r="H48" s="32"/>
      <c r="I48" s="32"/>
      <c r="J48" s="184">
        <f t="shared" si="1"/>
        <v>0</v>
      </c>
      <c r="K48" s="34">
        <f>L48+M48</f>
        <v>669</v>
      </c>
      <c r="L48" s="34">
        <f>E48-H48</f>
        <v>489</v>
      </c>
      <c r="M48" s="34">
        <f t="shared" si="24"/>
        <v>180</v>
      </c>
      <c r="N48" s="342"/>
      <c r="O48" s="208">
        <v>160</v>
      </c>
      <c r="P48" s="430"/>
    </row>
    <row r="49" spans="1:18" ht="31.5">
      <c r="A49" s="412" t="s">
        <v>140</v>
      </c>
      <c r="B49" s="27" t="s">
        <v>368</v>
      </c>
      <c r="C49" s="17"/>
      <c r="D49" s="223">
        <f>SUM(D50:D60)</f>
        <v>10880</v>
      </c>
      <c r="E49" s="223">
        <f>SUM(E50:E60)</f>
        <v>10880</v>
      </c>
      <c r="F49" s="223">
        <f t="shared" ref="F49:I49" si="26">SUM(F50:F60)</f>
        <v>0</v>
      </c>
      <c r="G49" s="223">
        <f>SUM(G50:G60)</f>
        <v>9440</v>
      </c>
      <c r="H49" s="223">
        <f>SUM(H50:H60)</f>
        <v>9440</v>
      </c>
      <c r="I49" s="183">
        <f t="shared" si="26"/>
        <v>0</v>
      </c>
      <c r="J49" s="498">
        <f t="shared" ref="J49:J60" si="27">G49/D49*100</f>
        <v>86.764705882352942</v>
      </c>
      <c r="K49" s="183">
        <f t="shared" ref="K49:K87" si="28">L49+M49</f>
        <v>1440</v>
      </c>
      <c r="L49" s="183">
        <f t="shared" ref="L49:L60" si="29">E49-H49</f>
        <v>1440</v>
      </c>
      <c r="M49" s="183">
        <f t="shared" si="24"/>
        <v>0</v>
      </c>
      <c r="N49" s="342"/>
      <c r="O49" s="407"/>
      <c r="P49" s="406"/>
    </row>
    <row r="50" spans="1:18" ht="15.75">
      <c r="A50" s="19" t="s">
        <v>36</v>
      </c>
      <c r="B50" s="23" t="s">
        <v>42</v>
      </c>
      <c r="C50" s="29" t="s">
        <v>42</v>
      </c>
      <c r="D50" s="34">
        <f>E50</f>
        <v>1000</v>
      </c>
      <c r="E50" s="34">
        <f>25*40</f>
        <v>1000</v>
      </c>
      <c r="F50" s="34"/>
      <c r="G50" s="34">
        <f t="shared" ref="G50:G60" si="30">H50+I50</f>
        <v>800</v>
      </c>
      <c r="H50" s="34">
        <v>800</v>
      </c>
      <c r="I50" s="34"/>
      <c r="J50" s="184">
        <f t="shared" si="27"/>
        <v>80</v>
      </c>
      <c r="K50" s="34">
        <f t="shared" si="28"/>
        <v>200</v>
      </c>
      <c r="L50" s="34">
        <f t="shared" si="29"/>
        <v>200</v>
      </c>
      <c r="M50" s="34">
        <f t="shared" si="24"/>
        <v>0</v>
      </c>
      <c r="N50" s="342"/>
      <c r="O50" s="21"/>
      <c r="P50" s="406"/>
      <c r="Q50" s="397">
        <f>H50+[2]B2!$AK$65</f>
        <v>880</v>
      </c>
    </row>
    <row r="51" spans="1:18" ht="15.75">
      <c r="A51" s="19" t="s">
        <v>57</v>
      </c>
      <c r="B51" s="24" t="s">
        <v>43</v>
      </c>
      <c r="C51" s="30" t="s">
        <v>43</v>
      </c>
      <c r="D51" s="34">
        <f t="shared" ref="D51:D60" si="31">E51</f>
        <v>720</v>
      </c>
      <c r="E51" s="34">
        <f>22*40-160</f>
        <v>720</v>
      </c>
      <c r="F51" s="34"/>
      <c r="G51" s="34">
        <f>H51+I51</f>
        <v>720</v>
      </c>
      <c r="H51" s="34">
        <v>720</v>
      </c>
      <c r="I51" s="34"/>
      <c r="J51" s="184">
        <f t="shared" si="27"/>
        <v>100</v>
      </c>
      <c r="K51" s="34">
        <f t="shared" si="28"/>
        <v>0</v>
      </c>
      <c r="L51" s="34">
        <f t="shared" si="29"/>
        <v>0</v>
      </c>
      <c r="M51" s="34">
        <f t="shared" si="24"/>
        <v>0</v>
      </c>
      <c r="N51" s="335"/>
      <c r="O51" s="21"/>
      <c r="P51" s="406"/>
    </row>
    <row r="52" spans="1:18" ht="15.75">
      <c r="A52" s="19" t="s">
        <v>58</v>
      </c>
      <c r="B52" s="24" t="s">
        <v>44</v>
      </c>
      <c r="C52" s="30" t="s">
        <v>44</v>
      </c>
      <c r="D52" s="34">
        <f t="shared" si="31"/>
        <v>240</v>
      </c>
      <c r="E52" s="34">
        <f>6*40</f>
        <v>240</v>
      </c>
      <c r="F52" s="34"/>
      <c r="G52" s="34">
        <f t="shared" si="30"/>
        <v>240</v>
      </c>
      <c r="H52" s="34">
        <v>240</v>
      </c>
      <c r="I52" s="34"/>
      <c r="J52" s="184">
        <f t="shared" si="27"/>
        <v>100</v>
      </c>
      <c r="K52" s="34">
        <f t="shared" si="28"/>
        <v>0</v>
      </c>
      <c r="L52" s="34">
        <f t="shared" si="29"/>
        <v>0</v>
      </c>
      <c r="M52" s="34">
        <f t="shared" si="24"/>
        <v>0</v>
      </c>
      <c r="N52" s="335"/>
      <c r="O52" s="21"/>
      <c r="P52" s="406"/>
    </row>
    <row r="53" spans="1:18" ht="15.75">
      <c r="A53" s="19" t="s">
        <v>59</v>
      </c>
      <c r="B53" s="24" t="s">
        <v>52</v>
      </c>
      <c r="C53" s="30" t="s">
        <v>52</v>
      </c>
      <c r="D53" s="34">
        <f t="shared" si="31"/>
        <v>240</v>
      </c>
      <c r="E53" s="34">
        <f>8*40-80</f>
        <v>240</v>
      </c>
      <c r="F53" s="34"/>
      <c r="G53" s="34">
        <f t="shared" si="30"/>
        <v>240</v>
      </c>
      <c r="H53" s="34">
        <v>240</v>
      </c>
      <c r="I53" s="34"/>
      <c r="J53" s="184">
        <f t="shared" si="27"/>
        <v>100</v>
      </c>
      <c r="K53" s="34">
        <f t="shared" si="28"/>
        <v>0</v>
      </c>
      <c r="L53" s="34">
        <f t="shared" si="29"/>
        <v>0</v>
      </c>
      <c r="M53" s="34">
        <f t="shared" si="24"/>
        <v>0</v>
      </c>
      <c r="N53" s="341"/>
      <c r="O53" s="21"/>
      <c r="P53" s="406"/>
    </row>
    <row r="54" spans="1:18" ht="15.75">
      <c r="A54" s="19" t="s">
        <v>60</v>
      </c>
      <c r="B54" s="24" t="s">
        <v>51</v>
      </c>
      <c r="C54" s="30" t="s">
        <v>51</v>
      </c>
      <c r="D54" s="34">
        <f t="shared" si="31"/>
        <v>1080</v>
      </c>
      <c r="E54" s="34">
        <f>30*40-120</f>
        <v>1080</v>
      </c>
      <c r="F54" s="34"/>
      <c r="G54" s="34">
        <f t="shared" si="30"/>
        <v>1080</v>
      </c>
      <c r="H54" s="34">
        <v>1080</v>
      </c>
      <c r="I54" s="34"/>
      <c r="J54" s="184">
        <f t="shared" si="27"/>
        <v>100</v>
      </c>
      <c r="K54" s="34">
        <f t="shared" si="28"/>
        <v>0</v>
      </c>
      <c r="L54" s="34">
        <f t="shared" si="29"/>
        <v>0</v>
      </c>
      <c r="M54" s="34">
        <f t="shared" si="24"/>
        <v>0</v>
      </c>
      <c r="N54" s="341"/>
      <c r="O54" s="21"/>
      <c r="P54" s="406"/>
    </row>
    <row r="55" spans="1:18" ht="15.75">
      <c r="A55" s="19" t="s">
        <v>107</v>
      </c>
      <c r="B55" s="24" t="s">
        <v>45</v>
      </c>
      <c r="C55" s="30" t="s">
        <v>45</v>
      </c>
      <c r="D55" s="34">
        <f t="shared" si="31"/>
        <v>360</v>
      </c>
      <c r="E55" s="34">
        <f>26*40-680</f>
        <v>360</v>
      </c>
      <c r="F55" s="34"/>
      <c r="G55" s="34">
        <f t="shared" si="30"/>
        <v>360</v>
      </c>
      <c r="H55" s="34">
        <v>360</v>
      </c>
      <c r="I55" s="34"/>
      <c r="J55" s="184">
        <f t="shared" si="27"/>
        <v>100</v>
      </c>
      <c r="K55" s="34">
        <f t="shared" si="28"/>
        <v>0</v>
      </c>
      <c r="L55" s="34">
        <f t="shared" si="29"/>
        <v>0</v>
      </c>
      <c r="M55" s="34">
        <f t="shared" si="24"/>
        <v>0</v>
      </c>
      <c r="N55" s="341"/>
      <c r="O55" s="21"/>
      <c r="P55" s="406"/>
    </row>
    <row r="56" spans="1:18" ht="15.75">
      <c r="A56" s="19" t="s">
        <v>108</v>
      </c>
      <c r="B56" s="24" t="s">
        <v>46</v>
      </c>
      <c r="C56" s="30" t="s">
        <v>46</v>
      </c>
      <c r="D56" s="34">
        <f t="shared" si="31"/>
        <v>1060</v>
      </c>
      <c r="E56" s="34">
        <f>12*40+580</f>
        <v>1060</v>
      </c>
      <c r="F56" s="34"/>
      <c r="G56" s="34">
        <f>H56+I56</f>
        <v>480</v>
      </c>
      <c r="H56" s="34">
        <v>480</v>
      </c>
      <c r="I56" s="34"/>
      <c r="J56" s="184">
        <f t="shared" si="27"/>
        <v>45.283018867924532</v>
      </c>
      <c r="K56" s="34">
        <f t="shared" si="28"/>
        <v>580</v>
      </c>
      <c r="L56" s="34">
        <f>E56-H56</f>
        <v>580</v>
      </c>
      <c r="M56" s="34">
        <f t="shared" si="24"/>
        <v>0</v>
      </c>
      <c r="N56" s="341"/>
      <c r="O56" s="21"/>
      <c r="P56" s="406"/>
    </row>
    <row r="57" spans="1:18" ht="15.75">
      <c r="A57" s="19" t="s">
        <v>109</v>
      </c>
      <c r="B57" s="24" t="s">
        <v>47</v>
      </c>
      <c r="C57" s="30" t="s">
        <v>47</v>
      </c>
      <c r="D57" s="34">
        <f t="shared" si="31"/>
        <v>640</v>
      </c>
      <c r="E57" s="34">
        <f>16*40</f>
        <v>640</v>
      </c>
      <c r="F57" s="34"/>
      <c r="G57" s="34">
        <f t="shared" si="30"/>
        <v>640</v>
      </c>
      <c r="H57" s="34">
        <v>640</v>
      </c>
      <c r="I57" s="34"/>
      <c r="J57" s="184">
        <f t="shared" si="27"/>
        <v>100</v>
      </c>
      <c r="K57" s="34">
        <f t="shared" si="28"/>
        <v>0</v>
      </c>
      <c r="L57" s="34">
        <f t="shared" si="29"/>
        <v>0</v>
      </c>
      <c r="M57" s="34">
        <f t="shared" si="24"/>
        <v>0</v>
      </c>
      <c r="N57" s="341"/>
      <c r="O57" s="21"/>
      <c r="P57" s="406"/>
    </row>
    <row r="58" spans="1:18" ht="15.75">
      <c r="A58" s="19" t="s">
        <v>110</v>
      </c>
      <c r="B58" s="24" t="s">
        <v>48</v>
      </c>
      <c r="C58" s="30" t="s">
        <v>48</v>
      </c>
      <c r="D58" s="34">
        <f t="shared" si="31"/>
        <v>1980</v>
      </c>
      <c r="E58" s="34">
        <f>38*40+460</f>
        <v>1980</v>
      </c>
      <c r="F58" s="34"/>
      <c r="G58" s="34">
        <f t="shared" si="30"/>
        <v>1520</v>
      </c>
      <c r="H58" s="34">
        <v>1520</v>
      </c>
      <c r="I58" s="34"/>
      <c r="J58" s="184">
        <f t="shared" si="27"/>
        <v>76.767676767676761</v>
      </c>
      <c r="K58" s="34">
        <f t="shared" si="28"/>
        <v>460</v>
      </c>
      <c r="L58" s="34">
        <f t="shared" si="29"/>
        <v>460</v>
      </c>
      <c r="M58" s="34">
        <f t="shared" si="24"/>
        <v>0</v>
      </c>
      <c r="N58" s="341"/>
      <c r="O58" s="21"/>
      <c r="P58" s="406"/>
      <c r="Q58" s="397">
        <v>1520</v>
      </c>
    </row>
    <row r="59" spans="1:18" ht="15.75">
      <c r="A59" s="19" t="s">
        <v>111</v>
      </c>
      <c r="B59" s="24" t="s">
        <v>49</v>
      </c>
      <c r="C59" s="30" t="s">
        <v>49</v>
      </c>
      <c r="D59" s="34">
        <f t="shared" si="31"/>
        <v>1720</v>
      </c>
      <c r="E59" s="34">
        <f>43*40</f>
        <v>1720</v>
      </c>
      <c r="F59" s="34"/>
      <c r="G59" s="34">
        <f t="shared" si="30"/>
        <v>1720</v>
      </c>
      <c r="H59" s="34">
        <v>1720</v>
      </c>
      <c r="I59" s="34"/>
      <c r="J59" s="184">
        <f t="shared" si="27"/>
        <v>100</v>
      </c>
      <c r="K59" s="34">
        <f t="shared" si="28"/>
        <v>0</v>
      </c>
      <c r="L59" s="34">
        <f t="shared" si="29"/>
        <v>0</v>
      </c>
      <c r="M59" s="34">
        <f t="shared" si="24"/>
        <v>0</v>
      </c>
      <c r="N59" s="341"/>
      <c r="O59" s="21"/>
      <c r="P59" s="406"/>
      <c r="Q59" s="397">
        <v>152</v>
      </c>
    </row>
    <row r="60" spans="1:18" ht="15.75">
      <c r="A60" s="19" t="s">
        <v>112</v>
      </c>
      <c r="B60" s="24" t="s">
        <v>50</v>
      </c>
      <c r="C60" s="30" t="s">
        <v>50</v>
      </c>
      <c r="D60" s="34">
        <f t="shared" si="31"/>
        <v>1840</v>
      </c>
      <c r="E60" s="34">
        <f>46*40</f>
        <v>1840</v>
      </c>
      <c r="F60" s="34"/>
      <c r="G60" s="34">
        <f t="shared" si="30"/>
        <v>1640</v>
      </c>
      <c r="H60" s="34">
        <v>1640</v>
      </c>
      <c r="I60" s="34"/>
      <c r="J60" s="184">
        <f t="shared" si="27"/>
        <v>89.130434782608688</v>
      </c>
      <c r="K60" s="34">
        <f t="shared" si="28"/>
        <v>200</v>
      </c>
      <c r="L60" s="34">
        <f t="shared" si="29"/>
        <v>200</v>
      </c>
      <c r="M60" s="34">
        <f t="shared" si="24"/>
        <v>0</v>
      </c>
      <c r="N60" s="341"/>
      <c r="O60" s="21"/>
      <c r="P60" s="406"/>
      <c r="Q60" s="397">
        <f>Q58-Q59</f>
        <v>1368</v>
      </c>
    </row>
    <row r="61" spans="1:18" ht="23.25" customHeight="1">
      <c r="A61" s="412" t="s">
        <v>15</v>
      </c>
      <c r="B61" s="27" t="s">
        <v>369</v>
      </c>
      <c r="C61" s="17"/>
      <c r="D61" s="183">
        <f>D62+D75</f>
        <v>642</v>
      </c>
      <c r="E61" s="183">
        <f>E62+E75</f>
        <v>642</v>
      </c>
      <c r="F61" s="183">
        <f t="shared" ref="F61" si="32">F62+F75</f>
        <v>0</v>
      </c>
      <c r="G61" s="183">
        <f>G62+G75</f>
        <v>190</v>
      </c>
      <c r="H61" s="183">
        <f>H62+H75</f>
        <v>190</v>
      </c>
      <c r="I61" s="183">
        <f>I62+I75</f>
        <v>0</v>
      </c>
      <c r="J61" s="498">
        <f t="shared" ref="J61:J76" si="33">G61/D61*100</f>
        <v>29.595015576323984</v>
      </c>
      <c r="K61" s="183">
        <f t="shared" si="28"/>
        <v>452</v>
      </c>
      <c r="L61" s="183">
        <f>E61-H61</f>
        <v>452</v>
      </c>
      <c r="M61" s="183">
        <f>F61-I61</f>
        <v>0</v>
      </c>
      <c r="N61" s="341"/>
      <c r="O61" s="407"/>
      <c r="P61" s="406"/>
    </row>
    <row r="62" spans="1:18" s="420" customFormat="1" ht="15.75">
      <c r="A62" s="413" t="s">
        <v>370</v>
      </c>
      <c r="B62" s="431" t="s">
        <v>371</v>
      </c>
      <c r="C62" s="432"/>
      <c r="D62" s="187">
        <f>SUM(D63:D74)</f>
        <v>442</v>
      </c>
      <c r="E62" s="187">
        <f>SUM(E63:E74)</f>
        <v>442</v>
      </c>
      <c r="F62" s="187">
        <f t="shared" ref="F62" si="34">SUM(F63:F74)</f>
        <v>0</v>
      </c>
      <c r="G62" s="187">
        <f>SUM(G63:G74)</f>
        <v>80</v>
      </c>
      <c r="H62" s="187">
        <f>SUM(H63:H74)</f>
        <v>80</v>
      </c>
      <c r="I62" s="187">
        <f>SUM(I63:I74)</f>
        <v>0</v>
      </c>
      <c r="J62" s="498">
        <f t="shared" si="33"/>
        <v>18.099547511312217</v>
      </c>
      <c r="K62" s="183">
        <f t="shared" si="28"/>
        <v>362</v>
      </c>
      <c r="L62" s="183">
        <f t="shared" ref="L62:L74" si="35">E62-H62</f>
        <v>362</v>
      </c>
      <c r="M62" s="183">
        <f t="shared" ref="M62:M74" si="36">F62-I62</f>
        <v>0</v>
      </c>
      <c r="N62" s="341"/>
      <c r="O62" s="418"/>
      <c r="P62" s="419"/>
      <c r="R62" s="421"/>
    </row>
    <row r="63" spans="1:18" ht="27.75" customHeight="1">
      <c r="A63" s="19" t="s">
        <v>36</v>
      </c>
      <c r="B63" s="26" t="s">
        <v>372</v>
      </c>
      <c r="C63" s="17" t="s">
        <v>735</v>
      </c>
      <c r="D63" s="34">
        <v>332</v>
      </c>
      <c r="E63" s="34">
        <v>332</v>
      </c>
      <c r="F63" s="34"/>
      <c r="G63" s="34">
        <f t="shared" ref="G63:G114" si="37">H63+I63</f>
        <v>0</v>
      </c>
      <c r="H63" s="34"/>
      <c r="I63" s="34"/>
      <c r="J63" s="184">
        <f t="shared" si="33"/>
        <v>0</v>
      </c>
      <c r="K63" s="34">
        <f t="shared" si="28"/>
        <v>332</v>
      </c>
      <c r="L63" s="34">
        <f t="shared" si="35"/>
        <v>332</v>
      </c>
      <c r="M63" s="34">
        <f t="shared" si="36"/>
        <v>0</v>
      </c>
      <c r="N63" s="341"/>
      <c r="O63" s="21"/>
      <c r="P63" s="406" t="s">
        <v>745</v>
      </c>
    </row>
    <row r="64" spans="1:18" ht="15.75">
      <c r="A64" s="19" t="s">
        <v>57</v>
      </c>
      <c r="B64" s="23" t="s">
        <v>42</v>
      </c>
      <c r="C64" s="29" t="s">
        <v>42</v>
      </c>
      <c r="D64" s="34">
        <v>10</v>
      </c>
      <c r="E64" s="34">
        <v>10</v>
      </c>
      <c r="F64" s="34"/>
      <c r="G64" s="34">
        <f t="shared" si="37"/>
        <v>10</v>
      </c>
      <c r="H64" s="34">
        <v>10</v>
      </c>
      <c r="I64" s="34"/>
      <c r="J64" s="184">
        <f t="shared" si="33"/>
        <v>100</v>
      </c>
      <c r="K64" s="34">
        <f t="shared" si="28"/>
        <v>0</v>
      </c>
      <c r="L64" s="34">
        <f t="shared" si="35"/>
        <v>0</v>
      </c>
      <c r="M64" s="34">
        <f t="shared" si="36"/>
        <v>0</v>
      </c>
      <c r="N64" s="341"/>
      <c r="O64" s="21"/>
      <c r="P64" s="406" t="s">
        <v>745</v>
      </c>
    </row>
    <row r="65" spans="1:18" ht="15.75">
      <c r="A65" s="19" t="s">
        <v>58</v>
      </c>
      <c r="B65" s="24" t="s">
        <v>43</v>
      </c>
      <c r="C65" s="30" t="s">
        <v>43</v>
      </c>
      <c r="D65" s="34">
        <v>10</v>
      </c>
      <c r="E65" s="34">
        <v>10</v>
      </c>
      <c r="F65" s="34"/>
      <c r="G65" s="34">
        <f t="shared" si="37"/>
        <v>10</v>
      </c>
      <c r="H65" s="34">
        <v>10</v>
      </c>
      <c r="I65" s="34"/>
      <c r="J65" s="184">
        <f t="shared" si="33"/>
        <v>100</v>
      </c>
      <c r="K65" s="34">
        <f t="shared" si="28"/>
        <v>0</v>
      </c>
      <c r="L65" s="34">
        <f t="shared" si="35"/>
        <v>0</v>
      </c>
      <c r="M65" s="34">
        <f t="shared" si="36"/>
        <v>0</v>
      </c>
      <c r="N65" s="341"/>
      <c r="O65" s="21"/>
      <c r="P65" s="406" t="s">
        <v>745</v>
      </c>
    </row>
    <row r="66" spans="1:18" ht="15.75">
      <c r="A66" s="19" t="s">
        <v>59</v>
      </c>
      <c r="B66" s="24" t="s">
        <v>44</v>
      </c>
      <c r="C66" s="30" t="s">
        <v>44</v>
      </c>
      <c r="D66" s="34">
        <v>10</v>
      </c>
      <c r="E66" s="34">
        <v>10</v>
      </c>
      <c r="F66" s="34"/>
      <c r="G66" s="34">
        <f t="shared" si="37"/>
        <v>10</v>
      </c>
      <c r="H66" s="34">
        <v>10</v>
      </c>
      <c r="I66" s="34"/>
      <c r="J66" s="184">
        <f t="shared" si="33"/>
        <v>100</v>
      </c>
      <c r="K66" s="34">
        <f t="shared" si="28"/>
        <v>0</v>
      </c>
      <c r="L66" s="34">
        <f t="shared" si="35"/>
        <v>0</v>
      </c>
      <c r="M66" s="34">
        <f t="shared" si="36"/>
        <v>0</v>
      </c>
      <c r="N66" s="341"/>
      <c r="O66" s="21"/>
      <c r="P66" s="406" t="s">
        <v>745</v>
      </c>
    </row>
    <row r="67" spans="1:18" ht="15.75">
      <c r="A67" s="19" t="s">
        <v>60</v>
      </c>
      <c r="B67" s="24" t="s">
        <v>52</v>
      </c>
      <c r="C67" s="30" t="s">
        <v>52</v>
      </c>
      <c r="D67" s="34">
        <v>10</v>
      </c>
      <c r="E67" s="34">
        <v>10</v>
      </c>
      <c r="F67" s="34"/>
      <c r="G67" s="34">
        <f t="shared" si="37"/>
        <v>10</v>
      </c>
      <c r="H67" s="34">
        <v>10</v>
      </c>
      <c r="I67" s="34"/>
      <c r="J67" s="184">
        <f t="shared" si="33"/>
        <v>100</v>
      </c>
      <c r="K67" s="34">
        <f t="shared" si="28"/>
        <v>0</v>
      </c>
      <c r="L67" s="34">
        <f t="shared" si="35"/>
        <v>0</v>
      </c>
      <c r="M67" s="34">
        <f t="shared" si="36"/>
        <v>0</v>
      </c>
      <c r="N67" s="341"/>
      <c r="O67" s="21"/>
      <c r="P67" s="406" t="s">
        <v>745</v>
      </c>
    </row>
    <row r="68" spans="1:18" ht="15.75">
      <c r="A68" s="19" t="s">
        <v>107</v>
      </c>
      <c r="B68" s="24" t="s">
        <v>51</v>
      </c>
      <c r="C68" s="30" t="s">
        <v>51</v>
      </c>
      <c r="D68" s="34">
        <v>10</v>
      </c>
      <c r="E68" s="34">
        <v>10</v>
      </c>
      <c r="F68" s="34"/>
      <c r="G68" s="34">
        <f t="shared" si="37"/>
        <v>0</v>
      </c>
      <c r="H68" s="34"/>
      <c r="I68" s="34"/>
      <c r="J68" s="184">
        <f t="shared" si="33"/>
        <v>0</v>
      </c>
      <c r="K68" s="34">
        <f t="shared" si="28"/>
        <v>10</v>
      </c>
      <c r="L68" s="34">
        <f t="shared" si="35"/>
        <v>10</v>
      </c>
      <c r="M68" s="34">
        <f t="shared" si="36"/>
        <v>0</v>
      </c>
      <c r="N68" s="341"/>
      <c r="O68" s="21"/>
      <c r="P68" s="406" t="s">
        <v>745</v>
      </c>
    </row>
    <row r="69" spans="1:18" ht="15.75">
      <c r="A69" s="19" t="s">
        <v>108</v>
      </c>
      <c r="B69" s="24" t="s">
        <v>45</v>
      </c>
      <c r="C69" s="30" t="s">
        <v>45</v>
      </c>
      <c r="D69" s="34">
        <v>10</v>
      </c>
      <c r="E69" s="34">
        <v>10</v>
      </c>
      <c r="F69" s="34"/>
      <c r="G69" s="34">
        <f t="shared" si="37"/>
        <v>10</v>
      </c>
      <c r="H69" s="34">
        <v>10</v>
      </c>
      <c r="I69" s="34"/>
      <c r="J69" s="184">
        <f t="shared" si="33"/>
        <v>100</v>
      </c>
      <c r="K69" s="34">
        <f t="shared" si="28"/>
        <v>0</v>
      </c>
      <c r="L69" s="34">
        <f t="shared" si="35"/>
        <v>0</v>
      </c>
      <c r="M69" s="34">
        <f t="shared" si="36"/>
        <v>0</v>
      </c>
      <c r="N69" s="341"/>
      <c r="O69" s="21"/>
      <c r="P69" s="406" t="s">
        <v>745</v>
      </c>
    </row>
    <row r="70" spans="1:18" ht="15.75">
      <c r="A70" s="19" t="s">
        <v>109</v>
      </c>
      <c r="B70" s="24" t="s">
        <v>46</v>
      </c>
      <c r="C70" s="30" t="s">
        <v>46</v>
      </c>
      <c r="D70" s="34">
        <v>10</v>
      </c>
      <c r="E70" s="34">
        <v>10</v>
      </c>
      <c r="F70" s="34"/>
      <c r="G70" s="34">
        <f t="shared" si="37"/>
        <v>0</v>
      </c>
      <c r="H70" s="34"/>
      <c r="I70" s="34"/>
      <c r="J70" s="184">
        <f t="shared" si="33"/>
        <v>0</v>
      </c>
      <c r="K70" s="34">
        <f t="shared" si="28"/>
        <v>10</v>
      </c>
      <c r="L70" s="34">
        <f t="shared" si="35"/>
        <v>10</v>
      </c>
      <c r="M70" s="34">
        <f t="shared" si="36"/>
        <v>0</v>
      </c>
      <c r="N70" s="341"/>
      <c r="O70" s="21"/>
      <c r="P70" s="406" t="s">
        <v>745</v>
      </c>
    </row>
    <row r="71" spans="1:18" ht="15.75">
      <c r="A71" s="19" t="s">
        <v>110</v>
      </c>
      <c r="B71" s="24" t="s">
        <v>47</v>
      </c>
      <c r="C71" s="30" t="s">
        <v>47</v>
      </c>
      <c r="D71" s="34">
        <v>10</v>
      </c>
      <c r="E71" s="34">
        <v>10</v>
      </c>
      <c r="F71" s="34"/>
      <c r="G71" s="34">
        <f t="shared" si="37"/>
        <v>10</v>
      </c>
      <c r="H71" s="34">
        <v>10</v>
      </c>
      <c r="I71" s="34"/>
      <c r="J71" s="184">
        <f t="shared" si="33"/>
        <v>100</v>
      </c>
      <c r="K71" s="34">
        <f t="shared" si="28"/>
        <v>0</v>
      </c>
      <c r="L71" s="34">
        <f t="shared" si="35"/>
        <v>0</v>
      </c>
      <c r="M71" s="34">
        <f t="shared" si="36"/>
        <v>0</v>
      </c>
      <c r="N71" s="341"/>
      <c r="O71" s="21"/>
      <c r="P71" s="406" t="s">
        <v>745</v>
      </c>
    </row>
    <row r="72" spans="1:18" ht="15.75">
      <c r="A72" s="19" t="s">
        <v>111</v>
      </c>
      <c r="B72" s="24" t="s">
        <v>48</v>
      </c>
      <c r="C72" s="30" t="s">
        <v>48</v>
      </c>
      <c r="D72" s="34">
        <v>10</v>
      </c>
      <c r="E72" s="34">
        <v>10</v>
      </c>
      <c r="F72" s="34"/>
      <c r="G72" s="34">
        <f t="shared" si="37"/>
        <v>0</v>
      </c>
      <c r="H72" s="34"/>
      <c r="I72" s="34"/>
      <c r="J72" s="184">
        <f t="shared" si="33"/>
        <v>0</v>
      </c>
      <c r="K72" s="34">
        <f t="shared" si="28"/>
        <v>10</v>
      </c>
      <c r="L72" s="34">
        <f t="shared" si="35"/>
        <v>10</v>
      </c>
      <c r="M72" s="34">
        <f t="shared" si="36"/>
        <v>0</v>
      </c>
      <c r="N72" s="341"/>
      <c r="O72" s="21"/>
      <c r="P72" s="406" t="s">
        <v>745</v>
      </c>
    </row>
    <row r="73" spans="1:18" ht="15.75">
      <c r="A73" s="19" t="s">
        <v>112</v>
      </c>
      <c r="B73" s="24" t="s">
        <v>49</v>
      </c>
      <c r="C73" s="30" t="s">
        <v>49</v>
      </c>
      <c r="D73" s="34">
        <v>10</v>
      </c>
      <c r="E73" s="34">
        <v>10</v>
      </c>
      <c r="F73" s="34"/>
      <c r="G73" s="34">
        <f t="shared" si="37"/>
        <v>10</v>
      </c>
      <c r="H73" s="34">
        <v>10</v>
      </c>
      <c r="I73" s="34"/>
      <c r="J73" s="184">
        <f t="shared" si="33"/>
        <v>100</v>
      </c>
      <c r="K73" s="34">
        <f t="shared" si="28"/>
        <v>0</v>
      </c>
      <c r="L73" s="34">
        <f t="shared" si="35"/>
        <v>0</v>
      </c>
      <c r="M73" s="34">
        <f t="shared" si="36"/>
        <v>0</v>
      </c>
      <c r="N73" s="341"/>
      <c r="O73" s="21"/>
      <c r="P73" s="406" t="s">
        <v>745</v>
      </c>
    </row>
    <row r="74" spans="1:18" ht="15.75">
      <c r="A74" s="19" t="s">
        <v>113</v>
      </c>
      <c r="B74" s="24" t="s">
        <v>50</v>
      </c>
      <c r="C74" s="30" t="s">
        <v>50</v>
      </c>
      <c r="D74" s="34">
        <v>10</v>
      </c>
      <c r="E74" s="34">
        <v>10</v>
      </c>
      <c r="F74" s="34"/>
      <c r="G74" s="34">
        <f t="shared" si="37"/>
        <v>10</v>
      </c>
      <c r="H74" s="34">
        <v>10</v>
      </c>
      <c r="I74" s="34"/>
      <c r="J74" s="184">
        <f t="shared" si="33"/>
        <v>100</v>
      </c>
      <c r="K74" s="34">
        <f t="shared" si="28"/>
        <v>0</v>
      </c>
      <c r="L74" s="34">
        <f t="shared" si="35"/>
        <v>0</v>
      </c>
      <c r="M74" s="34">
        <f t="shared" si="36"/>
        <v>0</v>
      </c>
      <c r="N74" s="341"/>
      <c r="O74" s="21"/>
      <c r="P74" s="406" t="s">
        <v>745</v>
      </c>
    </row>
    <row r="75" spans="1:18" s="420" customFormat="1" ht="15.75">
      <c r="A75" s="413" t="s">
        <v>373</v>
      </c>
      <c r="B75" s="431" t="s">
        <v>374</v>
      </c>
      <c r="C75" s="432"/>
      <c r="D75" s="187">
        <f>SUM(D76:D87)</f>
        <v>200</v>
      </c>
      <c r="E75" s="187">
        <f>SUM(E76:E87)</f>
        <v>200</v>
      </c>
      <c r="F75" s="187">
        <f t="shared" ref="F75:H75" si="38">SUM(F76:F87)</f>
        <v>0</v>
      </c>
      <c r="G75" s="187">
        <f>SUM(G76:G87)</f>
        <v>110</v>
      </c>
      <c r="H75" s="187">
        <f t="shared" si="38"/>
        <v>110</v>
      </c>
      <c r="I75" s="187">
        <f>SUM(I76:I87)</f>
        <v>0</v>
      </c>
      <c r="J75" s="498">
        <f>G75/D75*100</f>
        <v>55.000000000000007</v>
      </c>
      <c r="K75" s="183">
        <f t="shared" si="28"/>
        <v>90</v>
      </c>
      <c r="L75" s="183">
        <f>E75-H75</f>
        <v>90</v>
      </c>
      <c r="M75" s="183">
        <f>F75-I75</f>
        <v>0</v>
      </c>
      <c r="N75" s="341"/>
      <c r="O75" s="418">
        <f t="shared" ref="O75" si="39">SUM(O76:O87)</f>
        <v>0</v>
      </c>
      <c r="P75" s="419"/>
      <c r="R75" s="421"/>
    </row>
    <row r="76" spans="1:18" ht="18" customHeight="1">
      <c r="A76" s="19" t="s">
        <v>36</v>
      </c>
      <c r="B76" s="26" t="s">
        <v>716</v>
      </c>
      <c r="C76" s="17" t="s">
        <v>739</v>
      </c>
      <c r="D76" s="34">
        <v>46</v>
      </c>
      <c r="E76" s="34">
        <v>46</v>
      </c>
      <c r="F76" s="34"/>
      <c r="G76" s="34">
        <f t="shared" si="37"/>
        <v>0</v>
      </c>
      <c r="H76" s="34"/>
      <c r="I76" s="34"/>
      <c r="J76" s="184">
        <f t="shared" si="33"/>
        <v>0</v>
      </c>
      <c r="K76" s="34">
        <f t="shared" si="28"/>
        <v>46</v>
      </c>
      <c r="L76" s="34">
        <f t="shared" ref="L76:L87" si="40">E76-H76</f>
        <v>46</v>
      </c>
      <c r="M76" s="34">
        <f t="shared" ref="M76:M87" si="41">F76-I76</f>
        <v>0</v>
      </c>
      <c r="N76" s="341"/>
      <c r="O76" s="21"/>
      <c r="P76" s="406"/>
    </row>
    <row r="77" spans="1:18" ht="15.75">
      <c r="A77" s="19" t="s">
        <v>57</v>
      </c>
      <c r="B77" s="23" t="s">
        <v>42</v>
      </c>
      <c r="C77" s="29" t="s">
        <v>42</v>
      </c>
      <c r="D77" s="34">
        <v>14</v>
      </c>
      <c r="E77" s="34">
        <v>14</v>
      </c>
      <c r="F77" s="34"/>
      <c r="G77" s="34">
        <f t="shared" si="37"/>
        <v>14</v>
      </c>
      <c r="H77" s="34">
        <v>14</v>
      </c>
      <c r="I77" s="34"/>
      <c r="J77" s="184">
        <f t="shared" ref="J77:J101" si="42">G77/D77*100</f>
        <v>100</v>
      </c>
      <c r="K77" s="34">
        <f t="shared" si="28"/>
        <v>0</v>
      </c>
      <c r="L77" s="34">
        <f t="shared" si="40"/>
        <v>0</v>
      </c>
      <c r="M77" s="34">
        <f t="shared" si="41"/>
        <v>0</v>
      </c>
      <c r="N77" s="341"/>
      <c r="O77" s="21"/>
      <c r="P77" s="406"/>
    </row>
    <row r="78" spans="1:18" ht="15.75">
      <c r="A78" s="19" t="s">
        <v>58</v>
      </c>
      <c r="B78" s="24" t="s">
        <v>43</v>
      </c>
      <c r="C78" s="30" t="s">
        <v>43</v>
      </c>
      <c r="D78" s="34">
        <v>14</v>
      </c>
      <c r="E78" s="34">
        <v>14</v>
      </c>
      <c r="F78" s="34"/>
      <c r="G78" s="34">
        <f t="shared" si="37"/>
        <v>14</v>
      </c>
      <c r="H78" s="34">
        <f>12+2</f>
        <v>14</v>
      </c>
      <c r="I78" s="34"/>
      <c r="J78" s="184">
        <f t="shared" si="42"/>
        <v>100</v>
      </c>
      <c r="K78" s="34">
        <f t="shared" si="28"/>
        <v>0</v>
      </c>
      <c r="L78" s="34">
        <f t="shared" si="40"/>
        <v>0</v>
      </c>
      <c r="M78" s="34">
        <f t="shared" si="41"/>
        <v>0</v>
      </c>
      <c r="N78" s="341"/>
      <c r="O78" s="21"/>
      <c r="P78" s="406"/>
    </row>
    <row r="79" spans="1:18" ht="15.75">
      <c r="A79" s="19" t="s">
        <v>59</v>
      </c>
      <c r="B79" s="24" t="s">
        <v>44</v>
      </c>
      <c r="C79" s="30" t="s">
        <v>44</v>
      </c>
      <c r="D79" s="34">
        <v>14</v>
      </c>
      <c r="E79" s="34">
        <v>14</v>
      </c>
      <c r="F79" s="34"/>
      <c r="G79" s="34">
        <f t="shared" si="37"/>
        <v>14</v>
      </c>
      <c r="H79" s="34">
        <v>14</v>
      </c>
      <c r="I79" s="34"/>
      <c r="J79" s="184">
        <f t="shared" si="42"/>
        <v>100</v>
      </c>
      <c r="K79" s="34">
        <f t="shared" si="28"/>
        <v>0</v>
      </c>
      <c r="L79" s="34">
        <f t="shared" si="40"/>
        <v>0</v>
      </c>
      <c r="M79" s="34">
        <f t="shared" si="41"/>
        <v>0</v>
      </c>
      <c r="N79" s="341"/>
      <c r="O79" s="21"/>
      <c r="P79" s="406"/>
    </row>
    <row r="80" spans="1:18" ht="15.75">
      <c r="A80" s="19" t="s">
        <v>60</v>
      </c>
      <c r="B80" s="24" t="s">
        <v>52</v>
      </c>
      <c r="C80" s="30" t="s">
        <v>52</v>
      </c>
      <c r="D80" s="34">
        <v>14</v>
      </c>
      <c r="E80" s="34">
        <v>14</v>
      </c>
      <c r="F80" s="34"/>
      <c r="G80" s="34">
        <f t="shared" si="37"/>
        <v>14</v>
      </c>
      <c r="H80" s="34">
        <v>14</v>
      </c>
      <c r="I80" s="34"/>
      <c r="J80" s="184">
        <f t="shared" si="42"/>
        <v>100</v>
      </c>
      <c r="K80" s="34">
        <f t="shared" si="28"/>
        <v>0</v>
      </c>
      <c r="L80" s="34">
        <f t="shared" si="40"/>
        <v>0</v>
      </c>
      <c r="M80" s="34">
        <f t="shared" si="41"/>
        <v>0</v>
      </c>
      <c r="N80" s="341"/>
      <c r="O80" s="21"/>
      <c r="P80" s="406"/>
    </row>
    <row r="81" spans="1:16" ht="15.75">
      <c r="A81" s="19" t="s">
        <v>107</v>
      </c>
      <c r="B81" s="24" t="s">
        <v>51</v>
      </c>
      <c r="C81" s="30" t="s">
        <v>51</v>
      </c>
      <c r="D81" s="34">
        <v>14</v>
      </c>
      <c r="E81" s="34">
        <v>14</v>
      </c>
      <c r="F81" s="34"/>
      <c r="G81" s="34">
        <f t="shared" si="37"/>
        <v>0</v>
      </c>
      <c r="H81" s="34"/>
      <c r="I81" s="34"/>
      <c r="J81" s="184">
        <f t="shared" si="42"/>
        <v>0</v>
      </c>
      <c r="K81" s="34">
        <f t="shared" si="28"/>
        <v>14</v>
      </c>
      <c r="L81" s="34">
        <f t="shared" si="40"/>
        <v>14</v>
      </c>
      <c r="M81" s="34">
        <f t="shared" si="41"/>
        <v>0</v>
      </c>
      <c r="N81" s="341"/>
      <c r="O81" s="21"/>
      <c r="P81" s="406"/>
    </row>
    <row r="82" spans="1:16" ht="15.75">
      <c r="A82" s="19" t="s">
        <v>108</v>
      </c>
      <c r="B82" s="24" t="s">
        <v>45</v>
      </c>
      <c r="C82" s="30" t="s">
        <v>45</v>
      </c>
      <c r="D82" s="34">
        <v>14</v>
      </c>
      <c r="E82" s="34">
        <v>14</v>
      </c>
      <c r="F82" s="34"/>
      <c r="G82" s="34">
        <f t="shared" si="37"/>
        <v>14</v>
      </c>
      <c r="H82" s="34">
        <v>14</v>
      </c>
      <c r="I82" s="34"/>
      <c r="J82" s="184">
        <f t="shared" si="42"/>
        <v>100</v>
      </c>
      <c r="K82" s="34">
        <f t="shared" si="28"/>
        <v>0</v>
      </c>
      <c r="L82" s="34">
        <f t="shared" si="40"/>
        <v>0</v>
      </c>
      <c r="M82" s="34">
        <f t="shared" si="41"/>
        <v>0</v>
      </c>
      <c r="N82" s="341"/>
      <c r="O82" s="21"/>
      <c r="P82" s="406"/>
    </row>
    <row r="83" spans="1:16" ht="15.75">
      <c r="A83" s="19" t="s">
        <v>109</v>
      </c>
      <c r="B83" s="24" t="s">
        <v>46</v>
      </c>
      <c r="C83" s="30" t="s">
        <v>46</v>
      </c>
      <c r="D83" s="34">
        <v>14</v>
      </c>
      <c r="E83" s="34">
        <v>14</v>
      </c>
      <c r="F83" s="34"/>
      <c r="G83" s="34">
        <f t="shared" si="37"/>
        <v>12</v>
      </c>
      <c r="H83" s="34">
        <v>12</v>
      </c>
      <c r="I83" s="34"/>
      <c r="J83" s="184">
        <f t="shared" si="42"/>
        <v>85.714285714285708</v>
      </c>
      <c r="K83" s="34">
        <f t="shared" si="28"/>
        <v>2</v>
      </c>
      <c r="L83" s="34">
        <f t="shared" si="40"/>
        <v>2</v>
      </c>
      <c r="M83" s="34">
        <f t="shared" si="41"/>
        <v>0</v>
      </c>
      <c r="N83" s="341"/>
      <c r="O83" s="21"/>
      <c r="P83" s="406"/>
    </row>
    <row r="84" spans="1:16" ht="15.75">
      <c r="A84" s="19" t="s">
        <v>110</v>
      </c>
      <c r="B84" s="24" t="s">
        <v>47</v>
      </c>
      <c r="C84" s="30" t="s">
        <v>47</v>
      </c>
      <c r="D84" s="34">
        <v>14</v>
      </c>
      <c r="E84" s="34">
        <v>14</v>
      </c>
      <c r="F84" s="34"/>
      <c r="G84" s="34">
        <f t="shared" si="37"/>
        <v>0</v>
      </c>
      <c r="H84" s="34"/>
      <c r="I84" s="34"/>
      <c r="J84" s="184">
        <f t="shared" si="42"/>
        <v>0</v>
      </c>
      <c r="K84" s="34">
        <f t="shared" si="28"/>
        <v>14</v>
      </c>
      <c r="L84" s="34">
        <f t="shared" si="40"/>
        <v>14</v>
      </c>
      <c r="M84" s="34">
        <f t="shared" si="41"/>
        <v>0</v>
      </c>
      <c r="N84" s="341"/>
      <c r="O84" s="21"/>
      <c r="P84" s="406"/>
    </row>
    <row r="85" spans="1:16" ht="15.75">
      <c r="A85" s="19" t="s">
        <v>111</v>
      </c>
      <c r="B85" s="24" t="s">
        <v>48</v>
      </c>
      <c r="C85" s="30" t="s">
        <v>48</v>
      </c>
      <c r="D85" s="34">
        <v>14</v>
      </c>
      <c r="E85" s="34">
        <v>14</v>
      </c>
      <c r="F85" s="34"/>
      <c r="G85" s="34">
        <f t="shared" si="37"/>
        <v>0</v>
      </c>
      <c r="H85" s="34"/>
      <c r="I85" s="34"/>
      <c r="J85" s="184">
        <f t="shared" si="42"/>
        <v>0</v>
      </c>
      <c r="K85" s="34">
        <f t="shared" si="28"/>
        <v>14</v>
      </c>
      <c r="L85" s="34">
        <f t="shared" si="40"/>
        <v>14</v>
      </c>
      <c r="M85" s="34">
        <f t="shared" si="41"/>
        <v>0</v>
      </c>
      <c r="N85" s="341"/>
      <c r="O85" s="21"/>
      <c r="P85" s="406"/>
    </row>
    <row r="86" spans="1:16" ht="15.75">
      <c r="A86" s="19" t="s">
        <v>112</v>
      </c>
      <c r="B86" s="24" t="s">
        <v>49</v>
      </c>
      <c r="C86" s="30" t="s">
        <v>49</v>
      </c>
      <c r="D86" s="34">
        <v>14</v>
      </c>
      <c r="E86" s="34">
        <v>14</v>
      </c>
      <c r="F86" s="34"/>
      <c r="G86" s="34">
        <f t="shared" si="37"/>
        <v>14</v>
      </c>
      <c r="H86" s="34">
        <v>14</v>
      </c>
      <c r="I86" s="34"/>
      <c r="J86" s="184">
        <f t="shared" si="42"/>
        <v>100</v>
      </c>
      <c r="K86" s="34">
        <f t="shared" si="28"/>
        <v>0</v>
      </c>
      <c r="L86" s="34">
        <f t="shared" si="40"/>
        <v>0</v>
      </c>
      <c r="M86" s="34">
        <f t="shared" si="41"/>
        <v>0</v>
      </c>
      <c r="N86" s="341"/>
      <c r="O86" s="21"/>
      <c r="P86" s="406"/>
    </row>
    <row r="87" spans="1:16" ht="15.75">
      <c r="A87" s="19" t="s">
        <v>113</v>
      </c>
      <c r="B87" s="24" t="s">
        <v>50</v>
      </c>
      <c r="C87" s="30" t="s">
        <v>50</v>
      </c>
      <c r="D87" s="34">
        <v>14</v>
      </c>
      <c r="E87" s="34">
        <v>14</v>
      </c>
      <c r="F87" s="34"/>
      <c r="G87" s="34">
        <f t="shared" si="37"/>
        <v>14</v>
      </c>
      <c r="H87" s="34">
        <v>14</v>
      </c>
      <c r="I87" s="34"/>
      <c r="J87" s="184">
        <f t="shared" si="42"/>
        <v>100</v>
      </c>
      <c r="K87" s="34">
        <f t="shared" si="28"/>
        <v>0</v>
      </c>
      <c r="L87" s="34">
        <f t="shared" si="40"/>
        <v>0</v>
      </c>
      <c r="M87" s="34">
        <f t="shared" si="41"/>
        <v>0</v>
      </c>
      <c r="N87" s="341"/>
      <c r="O87" s="21"/>
      <c r="P87" s="406"/>
    </row>
    <row r="88" spans="1:16" ht="31.5">
      <c r="A88" s="223" t="s">
        <v>16</v>
      </c>
      <c r="B88" s="433" t="s">
        <v>375</v>
      </c>
      <c r="C88" s="434"/>
      <c r="D88" s="183">
        <f>D89+D102</f>
        <v>889.96100000000001</v>
      </c>
      <c r="E88" s="183">
        <f t="shared" ref="E88:I88" si="43">E89+E102</f>
        <v>743</v>
      </c>
      <c r="F88" s="183">
        <f t="shared" si="43"/>
        <v>146.96099999999998</v>
      </c>
      <c r="G88" s="183">
        <f>G89+G102</f>
        <v>447.05900000000003</v>
      </c>
      <c r="H88" s="183">
        <f>H89+H102</f>
        <v>447.05900000000003</v>
      </c>
      <c r="I88" s="183">
        <f t="shared" si="43"/>
        <v>0</v>
      </c>
      <c r="J88" s="498">
        <f>G88/D88*100</f>
        <v>50.233549560036906</v>
      </c>
      <c r="K88" s="183">
        <f>K89+K102</f>
        <v>442.90200000000004</v>
      </c>
      <c r="L88" s="183">
        <f>L89+L102</f>
        <v>295.94100000000003</v>
      </c>
      <c r="M88" s="183">
        <f>M89+M102</f>
        <v>146.96099999999998</v>
      </c>
      <c r="N88" s="341"/>
      <c r="O88" s="435"/>
      <c r="P88" s="406"/>
    </row>
    <row r="89" spans="1:16" ht="15.75">
      <c r="A89" s="223" t="s">
        <v>394</v>
      </c>
      <c r="B89" s="433" t="s">
        <v>818</v>
      </c>
      <c r="C89" s="434"/>
      <c r="D89" s="183">
        <f>SUM(D90:D101)</f>
        <v>630.96100000000001</v>
      </c>
      <c r="E89" s="183">
        <f>SUM(E90:E101)</f>
        <v>484</v>
      </c>
      <c r="F89" s="183">
        <f t="shared" ref="F89:I89" si="44">SUM(F90:F101)</f>
        <v>146.96099999999998</v>
      </c>
      <c r="G89" s="183">
        <f>SUM(G90:G101)</f>
        <v>311.10000000000002</v>
      </c>
      <c r="H89" s="183">
        <f t="shared" si="44"/>
        <v>311.10000000000002</v>
      </c>
      <c r="I89" s="183">
        <f t="shared" si="44"/>
        <v>0</v>
      </c>
      <c r="J89" s="498">
        <f t="shared" si="42"/>
        <v>49.305741559303982</v>
      </c>
      <c r="K89" s="183">
        <f>SUM(K90:K101)</f>
        <v>319.86100000000005</v>
      </c>
      <c r="L89" s="183">
        <f>SUM(L90:L101)</f>
        <v>172.9</v>
      </c>
      <c r="M89" s="183">
        <f t="shared" ref="M89" si="45">SUM(M90:M101)</f>
        <v>146.96099999999998</v>
      </c>
      <c r="N89" s="341"/>
      <c r="O89" s="435"/>
      <c r="P89" s="406"/>
    </row>
    <row r="90" spans="1:16" ht="15.75">
      <c r="A90" s="18">
        <v>1</v>
      </c>
      <c r="B90" s="26" t="s">
        <v>41</v>
      </c>
      <c r="C90" s="17" t="s">
        <v>141</v>
      </c>
      <c r="D90" s="34">
        <f>E90+F90</f>
        <v>221.35</v>
      </c>
      <c r="E90" s="34">
        <v>99</v>
      </c>
      <c r="F90" s="34">
        <f>sn!F30</f>
        <v>122.35</v>
      </c>
      <c r="G90" s="34">
        <f>H90+I90</f>
        <v>0</v>
      </c>
      <c r="H90" s="34"/>
      <c r="I90" s="34"/>
      <c r="J90" s="184">
        <f t="shared" si="42"/>
        <v>0</v>
      </c>
      <c r="K90" s="34">
        <f t="shared" ref="K90:K101" si="46">L90+M90</f>
        <v>221.35</v>
      </c>
      <c r="L90" s="34">
        <f t="shared" ref="L90:L101" si="47">E90-H90</f>
        <v>99</v>
      </c>
      <c r="M90" s="34">
        <f t="shared" ref="M90:M101" si="48">F90-I90</f>
        <v>122.35</v>
      </c>
      <c r="N90" s="341"/>
      <c r="O90" s="225">
        <f>F90</f>
        <v>122.35</v>
      </c>
      <c r="P90" s="406"/>
    </row>
    <row r="91" spans="1:16" ht="15.75">
      <c r="A91" s="18">
        <v>2</v>
      </c>
      <c r="B91" s="23" t="s">
        <v>42</v>
      </c>
      <c r="C91" s="29" t="s">
        <v>42</v>
      </c>
      <c r="D91" s="34">
        <f t="shared" ref="D91:D101" si="49">E91+F91</f>
        <v>35</v>
      </c>
      <c r="E91" s="34">
        <v>35</v>
      </c>
      <c r="F91" s="34"/>
      <c r="G91" s="34">
        <f t="shared" si="37"/>
        <v>20</v>
      </c>
      <c r="H91" s="34">
        <v>20</v>
      </c>
      <c r="I91" s="34"/>
      <c r="J91" s="184">
        <f t="shared" si="42"/>
        <v>57.142857142857139</v>
      </c>
      <c r="K91" s="34">
        <f t="shared" si="46"/>
        <v>15</v>
      </c>
      <c r="L91" s="34">
        <f t="shared" si="47"/>
        <v>15</v>
      </c>
      <c r="M91" s="34">
        <f t="shared" si="48"/>
        <v>0</v>
      </c>
      <c r="N91" s="341"/>
      <c r="O91" s="436"/>
      <c r="P91" s="406"/>
    </row>
    <row r="92" spans="1:16" ht="15.75">
      <c r="A92" s="18">
        <v>3</v>
      </c>
      <c r="B92" s="24" t="s">
        <v>43</v>
      </c>
      <c r="C92" s="30" t="s">
        <v>43</v>
      </c>
      <c r="D92" s="34">
        <f t="shared" si="49"/>
        <v>35</v>
      </c>
      <c r="E92" s="34">
        <v>35</v>
      </c>
      <c r="F92" s="34"/>
      <c r="G92" s="34">
        <f t="shared" si="37"/>
        <v>35</v>
      </c>
      <c r="H92" s="34">
        <v>35</v>
      </c>
      <c r="I92" s="34"/>
      <c r="J92" s="184">
        <f t="shared" si="42"/>
        <v>100</v>
      </c>
      <c r="K92" s="34">
        <f t="shared" si="46"/>
        <v>0</v>
      </c>
      <c r="L92" s="34">
        <f t="shared" si="47"/>
        <v>0</v>
      </c>
      <c r="M92" s="34">
        <f t="shared" si="48"/>
        <v>0</v>
      </c>
      <c r="N92" s="341"/>
      <c r="O92" s="436"/>
      <c r="P92" s="406"/>
    </row>
    <row r="93" spans="1:16" ht="15.75">
      <c r="A93" s="18">
        <v>4</v>
      </c>
      <c r="B93" s="24" t="s">
        <v>44</v>
      </c>
      <c r="C93" s="30" t="s">
        <v>44</v>
      </c>
      <c r="D93" s="34">
        <f t="shared" si="49"/>
        <v>35</v>
      </c>
      <c r="E93" s="34">
        <v>35</v>
      </c>
      <c r="F93" s="34"/>
      <c r="G93" s="34">
        <f t="shared" si="37"/>
        <v>35</v>
      </c>
      <c r="H93" s="34">
        <v>35</v>
      </c>
      <c r="I93" s="34"/>
      <c r="J93" s="184">
        <f t="shared" si="42"/>
        <v>100</v>
      </c>
      <c r="K93" s="34">
        <f t="shared" si="46"/>
        <v>0</v>
      </c>
      <c r="L93" s="34">
        <f t="shared" si="47"/>
        <v>0</v>
      </c>
      <c r="M93" s="34">
        <f t="shared" si="48"/>
        <v>0</v>
      </c>
      <c r="N93" s="341"/>
      <c r="O93" s="436"/>
      <c r="P93" s="406"/>
    </row>
    <row r="94" spans="1:16" ht="15.75">
      <c r="A94" s="18">
        <v>5</v>
      </c>
      <c r="B94" s="24" t="s">
        <v>52</v>
      </c>
      <c r="C94" s="30" t="s">
        <v>52</v>
      </c>
      <c r="D94" s="34">
        <f t="shared" si="49"/>
        <v>35</v>
      </c>
      <c r="E94" s="34">
        <v>35</v>
      </c>
      <c r="F94" s="34"/>
      <c r="G94" s="34">
        <f t="shared" si="37"/>
        <v>35</v>
      </c>
      <c r="H94" s="34">
        <v>35</v>
      </c>
      <c r="I94" s="34"/>
      <c r="J94" s="184">
        <f t="shared" si="42"/>
        <v>100</v>
      </c>
      <c r="K94" s="34">
        <f t="shared" si="46"/>
        <v>0</v>
      </c>
      <c r="L94" s="34">
        <f t="shared" si="47"/>
        <v>0</v>
      </c>
      <c r="M94" s="34">
        <f t="shared" si="48"/>
        <v>0</v>
      </c>
      <c r="N94" s="341"/>
      <c r="O94" s="436"/>
      <c r="P94" s="406"/>
    </row>
    <row r="95" spans="1:16" ht="15.75">
      <c r="A95" s="18">
        <v>6</v>
      </c>
      <c r="B95" s="24" t="s">
        <v>51</v>
      </c>
      <c r="C95" s="30" t="s">
        <v>51</v>
      </c>
      <c r="D95" s="34">
        <f t="shared" si="49"/>
        <v>35</v>
      </c>
      <c r="E95" s="34">
        <v>35</v>
      </c>
      <c r="F95" s="34"/>
      <c r="G95" s="34">
        <f t="shared" si="37"/>
        <v>27</v>
      </c>
      <c r="H95" s="34">
        <v>27</v>
      </c>
      <c r="I95" s="34"/>
      <c r="J95" s="184">
        <f t="shared" si="42"/>
        <v>77.142857142857153</v>
      </c>
      <c r="K95" s="34">
        <f t="shared" si="46"/>
        <v>8</v>
      </c>
      <c r="L95" s="34">
        <f t="shared" si="47"/>
        <v>8</v>
      </c>
      <c r="M95" s="34">
        <f t="shared" si="48"/>
        <v>0</v>
      </c>
      <c r="N95" s="341"/>
      <c r="O95" s="436"/>
      <c r="P95" s="406"/>
    </row>
    <row r="96" spans="1:16" ht="15.75">
      <c r="A96" s="18">
        <v>7</v>
      </c>
      <c r="B96" s="24" t="s">
        <v>45</v>
      </c>
      <c r="C96" s="30" t="s">
        <v>45</v>
      </c>
      <c r="D96" s="34">
        <f t="shared" si="49"/>
        <v>35</v>
      </c>
      <c r="E96" s="34">
        <v>35</v>
      </c>
      <c r="F96" s="34"/>
      <c r="G96" s="34">
        <f t="shared" si="37"/>
        <v>35</v>
      </c>
      <c r="H96" s="34">
        <v>35</v>
      </c>
      <c r="I96" s="34"/>
      <c r="J96" s="184">
        <f t="shared" si="42"/>
        <v>100</v>
      </c>
      <c r="K96" s="34">
        <f t="shared" si="46"/>
        <v>0</v>
      </c>
      <c r="L96" s="34">
        <f t="shared" si="47"/>
        <v>0</v>
      </c>
      <c r="M96" s="34">
        <f t="shared" si="48"/>
        <v>0</v>
      </c>
      <c r="N96" s="341"/>
      <c r="O96" s="436"/>
      <c r="P96" s="406"/>
    </row>
    <row r="97" spans="1:17" ht="15.75">
      <c r="A97" s="18">
        <v>8</v>
      </c>
      <c r="B97" s="24" t="s">
        <v>46</v>
      </c>
      <c r="C97" s="30" t="s">
        <v>46</v>
      </c>
      <c r="D97" s="34">
        <f t="shared" si="49"/>
        <v>35</v>
      </c>
      <c r="E97" s="34">
        <v>35</v>
      </c>
      <c r="F97" s="34"/>
      <c r="G97" s="34">
        <f t="shared" si="37"/>
        <v>21.6</v>
      </c>
      <c r="H97" s="34">
        <v>21.6</v>
      </c>
      <c r="I97" s="34"/>
      <c r="J97" s="184">
        <f t="shared" si="42"/>
        <v>61.714285714285722</v>
      </c>
      <c r="K97" s="34">
        <f t="shared" si="46"/>
        <v>13.399999999999999</v>
      </c>
      <c r="L97" s="34">
        <f t="shared" si="47"/>
        <v>13.399999999999999</v>
      </c>
      <c r="M97" s="34">
        <f t="shared" si="48"/>
        <v>0</v>
      </c>
      <c r="N97" s="341"/>
      <c r="O97" s="436"/>
      <c r="P97" s="406"/>
    </row>
    <row r="98" spans="1:17" ht="15.75">
      <c r="A98" s="18">
        <v>9</v>
      </c>
      <c r="B98" s="24" t="s">
        <v>47</v>
      </c>
      <c r="C98" s="30" t="s">
        <v>47</v>
      </c>
      <c r="D98" s="34">
        <f t="shared" si="49"/>
        <v>43.885999999999996</v>
      </c>
      <c r="E98" s="34">
        <v>35</v>
      </c>
      <c r="F98" s="34">
        <f>sn!F31</f>
        <v>8.8859999999999992</v>
      </c>
      <c r="G98" s="34">
        <f t="shared" si="37"/>
        <v>32.5</v>
      </c>
      <c r="H98" s="34">
        <v>32.5</v>
      </c>
      <c r="I98" s="34"/>
      <c r="J98" s="184">
        <f t="shared" si="42"/>
        <v>74.055507451123376</v>
      </c>
      <c r="K98" s="34">
        <f t="shared" si="46"/>
        <v>11.385999999999999</v>
      </c>
      <c r="L98" s="34">
        <f t="shared" si="47"/>
        <v>2.5</v>
      </c>
      <c r="M98" s="34">
        <f t="shared" si="48"/>
        <v>8.8859999999999992</v>
      </c>
      <c r="N98" s="341"/>
      <c r="O98" s="436"/>
      <c r="P98" s="406"/>
    </row>
    <row r="99" spans="1:17" ht="15.75">
      <c r="A99" s="18">
        <v>10</v>
      </c>
      <c r="B99" s="24" t="s">
        <v>48</v>
      </c>
      <c r="C99" s="30" t="s">
        <v>48</v>
      </c>
      <c r="D99" s="34">
        <f>E99+F99</f>
        <v>50.725000000000001</v>
      </c>
      <c r="E99" s="34">
        <v>35</v>
      </c>
      <c r="F99" s="34">
        <f>sn!F32</f>
        <v>15.725</v>
      </c>
      <c r="G99" s="34">
        <f t="shared" si="37"/>
        <v>0</v>
      </c>
      <c r="H99" s="34"/>
      <c r="I99" s="34"/>
      <c r="J99" s="184">
        <f t="shared" si="42"/>
        <v>0</v>
      </c>
      <c r="K99" s="34">
        <f t="shared" si="46"/>
        <v>50.725000000000001</v>
      </c>
      <c r="L99" s="34">
        <f t="shared" si="47"/>
        <v>35</v>
      </c>
      <c r="M99" s="34">
        <f t="shared" si="48"/>
        <v>15.725</v>
      </c>
      <c r="N99" s="341"/>
      <c r="O99" s="436"/>
      <c r="P99" s="406"/>
    </row>
    <row r="100" spans="1:17" ht="15.75">
      <c r="A100" s="18">
        <v>11</v>
      </c>
      <c r="B100" s="24" t="s">
        <v>49</v>
      </c>
      <c r="C100" s="30" t="s">
        <v>49</v>
      </c>
      <c r="D100" s="34">
        <f t="shared" si="49"/>
        <v>35</v>
      </c>
      <c r="E100" s="34">
        <v>35</v>
      </c>
      <c r="F100" s="34"/>
      <c r="G100" s="34">
        <f t="shared" si="37"/>
        <v>35</v>
      </c>
      <c r="H100" s="34">
        <v>35</v>
      </c>
      <c r="I100" s="34"/>
      <c r="J100" s="184">
        <f t="shared" si="42"/>
        <v>100</v>
      </c>
      <c r="K100" s="34">
        <f t="shared" si="46"/>
        <v>0</v>
      </c>
      <c r="L100" s="34">
        <f t="shared" si="47"/>
        <v>0</v>
      </c>
      <c r="M100" s="34">
        <f t="shared" si="48"/>
        <v>0</v>
      </c>
      <c r="N100" s="265"/>
      <c r="O100" s="436"/>
      <c r="P100" s="406"/>
    </row>
    <row r="101" spans="1:17" ht="15.75">
      <c r="A101" s="18">
        <v>12</v>
      </c>
      <c r="B101" s="24" t="s">
        <v>50</v>
      </c>
      <c r="C101" s="30" t="s">
        <v>50</v>
      </c>
      <c r="D101" s="34">
        <f t="shared" si="49"/>
        <v>35</v>
      </c>
      <c r="E101" s="34">
        <v>35</v>
      </c>
      <c r="F101" s="34"/>
      <c r="G101" s="34">
        <f t="shared" si="37"/>
        <v>35</v>
      </c>
      <c r="H101" s="197">
        <v>35</v>
      </c>
      <c r="I101" s="197"/>
      <c r="J101" s="184">
        <f t="shared" si="42"/>
        <v>100</v>
      </c>
      <c r="K101" s="34">
        <f t="shared" si="46"/>
        <v>0</v>
      </c>
      <c r="L101" s="34">
        <f t="shared" si="47"/>
        <v>0</v>
      </c>
      <c r="M101" s="34">
        <f t="shared" si="48"/>
        <v>0</v>
      </c>
      <c r="N101" s="341"/>
      <c r="O101" s="437"/>
      <c r="P101" s="406"/>
    </row>
    <row r="102" spans="1:17" ht="15.75">
      <c r="A102" s="223" t="s">
        <v>394</v>
      </c>
      <c r="B102" s="433" t="s">
        <v>395</v>
      </c>
      <c r="C102" s="434"/>
      <c r="D102" s="183">
        <f>SUM(D103:D114)</f>
        <v>259</v>
      </c>
      <c r="E102" s="183">
        <f>SUM(E103:E114)</f>
        <v>259</v>
      </c>
      <c r="F102" s="183"/>
      <c r="G102" s="183">
        <f>SUM(G103:G114)</f>
        <v>135.959</v>
      </c>
      <c r="H102" s="183">
        <f>SUM(H103:H114)</f>
        <v>135.959</v>
      </c>
      <c r="I102" s="183">
        <f t="shared" ref="I102" si="50">SUM(I103:I114)</f>
        <v>0</v>
      </c>
      <c r="J102" s="184">
        <f>G102/D102*100</f>
        <v>52.493822393822398</v>
      </c>
      <c r="K102" s="183">
        <f>L102+M102</f>
        <v>123.041</v>
      </c>
      <c r="L102" s="183">
        <f>E102-H102</f>
        <v>123.041</v>
      </c>
      <c r="M102" s="183">
        <f>F102-I102</f>
        <v>0</v>
      </c>
      <c r="N102" s="341"/>
      <c r="O102" s="407"/>
      <c r="P102" s="406"/>
    </row>
    <row r="103" spans="1:17" ht="15.75">
      <c r="A103" s="18">
        <v>1</v>
      </c>
      <c r="B103" s="26" t="s">
        <v>41</v>
      </c>
      <c r="C103" s="17" t="s">
        <v>141</v>
      </c>
      <c r="D103" s="34">
        <f>E103+F103</f>
        <v>72</v>
      </c>
      <c r="E103" s="34">
        <v>72</v>
      </c>
      <c r="F103" s="34"/>
      <c r="G103" s="34">
        <f t="shared" si="37"/>
        <v>0</v>
      </c>
      <c r="H103" s="34"/>
      <c r="I103" s="34"/>
      <c r="J103" s="184"/>
      <c r="K103" s="34">
        <f t="shared" ref="K103:K114" si="51">L103+M103</f>
        <v>72</v>
      </c>
      <c r="L103" s="34">
        <f t="shared" ref="L103:L114" si="52">E103-H103</f>
        <v>72</v>
      </c>
      <c r="M103" s="34">
        <f t="shared" ref="M103:M114" si="53">F103-I103</f>
        <v>0</v>
      </c>
      <c r="N103" s="341"/>
      <c r="O103" s="436"/>
      <c r="P103" s="406"/>
    </row>
    <row r="104" spans="1:17" ht="15.75">
      <c r="A104" s="18">
        <v>1</v>
      </c>
      <c r="B104" s="23" t="s">
        <v>42</v>
      </c>
      <c r="C104" s="29" t="s">
        <v>42</v>
      </c>
      <c r="D104" s="34">
        <f t="shared" ref="D104:D114" si="54">E104+F104</f>
        <v>17</v>
      </c>
      <c r="E104" s="34">
        <v>17</v>
      </c>
      <c r="F104" s="34"/>
      <c r="G104" s="34">
        <f t="shared" si="37"/>
        <v>0</v>
      </c>
      <c r="H104" s="34"/>
      <c r="I104" s="34"/>
      <c r="J104" s="184"/>
      <c r="K104" s="34">
        <f t="shared" si="51"/>
        <v>17</v>
      </c>
      <c r="L104" s="34">
        <f t="shared" si="52"/>
        <v>17</v>
      </c>
      <c r="M104" s="34">
        <f t="shared" si="53"/>
        <v>0</v>
      </c>
      <c r="N104" s="341"/>
      <c r="O104" s="436"/>
      <c r="P104" s="406"/>
    </row>
    <row r="105" spans="1:17" ht="15.75">
      <c r="A105" s="18">
        <v>2</v>
      </c>
      <c r="B105" s="24" t="s">
        <v>43</v>
      </c>
      <c r="C105" s="30" t="s">
        <v>43</v>
      </c>
      <c r="D105" s="34">
        <f t="shared" si="54"/>
        <v>17</v>
      </c>
      <c r="E105" s="34">
        <v>17</v>
      </c>
      <c r="F105" s="34"/>
      <c r="G105" s="34">
        <f t="shared" si="37"/>
        <v>17</v>
      </c>
      <c r="H105" s="34">
        <f>6.174+10.826</f>
        <v>17</v>
      </c>
      <c r="I105" s="34"/>
      <c r="J105" s="184"/>
      <c r="K105" s="34">
        <f t="shared" si="51"/>
        <v>0</v>
      </c>
      <c r="L105" s="34">
        <f t="shared" si="52"/>
        <v>0</v>
      </c>
      <c r="M105" s="34">
        <f t="shared" si="53"/>
        <v>0</v>
      </c>
      <c r="N105" s="341"/>
      <c r="O105" s="436"/>
      <c r="P105" s="406"/>
    </row>
    <row r="106" spans="1:17" ht="15.75">
      <c r="A106" s="18">
        <v>3</v>
      </c>
      <c r="B106" s="24" t="s">
        <v>44</v>
      </c>
      <c r="C106" s="30" t="s">
        <v>44</v>
      </c>
      <c r="D106" s="34">
        <f t="shared" si="54"/>
        <v>17</v>
      </c>
      <c r="E106" s="34">
        <v>17</v>
      </c>
      <c r="F106" s="34"/>
      <c r="G106" s="34">
        <f t="shared" si="37"/>
        <v>17</v>
      </c>
      <c r="H106" s="34">
        <v>17</v>
      </c>
      <c r="I106" s="34"/>
      <c r="J106" s="184"/>
      <c r="K106" s="34">
        <f t="shared" si="51"/>
        <v>0</v>
      </c>
      <c r="L106" s="34">
        <f t="shared" si="52"/>
        <v>0</v>
      </c>
      <c r="M106" s="34">
        <f t="shared" si="53"/>
        <v>0</v>
      </c>
      <c r="N106" s="341"/>
      <c r="O106" s="436"/>
      <c r="P106" s="406"/>
    </row>
    <row r="107" spans="1:17" ht="15.75">
      <c r="A107" s="18">
        <v>4</v>
      </c>
      <c r="B107" s="24" t="s">
        <v>52</v>
      </c>
      <c r="C107" s="30" t="s">
        <v>52</v>
      </c>
      <c r="D107" s="34">
        <f t="shared" si="54"/>
        <v>17</v>
      </c>
      <c r="E107" s="34">
        <v>17</v>
      </c>
      <c r="F107" s="34"/>
      <c r="G107" s="34">
        <f t="shared" si="37"/>
        <v>17</v>
      </c>
      <c r="H107" s="34">
        <v>17</v>
      </c>
      <c r="I107" s="34"/>
      <c r="J107" s="184"/>
      <c r="K107" s="34">
        <f t="shared" si="51"/>
        <v>0</v>
      </c>
      <c r="L107" s="34">
        <f t="shared" si="52"/>
        <v>0</v>
      </c>
      <c r="M107" s="34">
        <f t="shared" si="53"/>
        <v>0</v>
      </c>
      <c r="N107" s="341"/>
      <c r="O107" s="436"/>
      <c r="P107" s="406"/>
    </row>
    <row r="108" spans="1:17" ht="15.75">
      <c r="A108" s="18">
        <v>5</v>
      </c>
      <c r="B108" s="24" t="s">
        <v>51</v>
      </c>
      <c r="C108" s="30" t="s">
        <v>51</v>
      </c>
      <c r="D108" s="34">
        <f t="shared" si="54"/>
        <v>17</v>
      </c>
      <c r="E108" s="34">
        <v>17</v>
      </c>
      <c r="F108" s="34"/>
      <c r="G108" s="34">
        <f t="shared" si="37"/>
        <v>0</v>
      </c>
      <c r="H108" s="34"/>
      <c r="I108" s="34"/>
      <c r="J108" s="184"/>
      <c r="K108" s="34">
        <f t="shared" si="51"/>
        <v>17</v>
      </c>
      <c r="L108" s="34">
        <f t="shared" si="52"/>
        <v>17</v>
      </c>
      <c r="M108" s="34">
        <f t="shared" si="53"/>
        <v>0</v>
      </c>
      <c r="N108" s="341"/>
      <c r="O108" s="436"/>
      <c r="P108" s="406"/>
    </row>
    <row r="109" spans="1:17" ht="15.75">
      <c r="A109" s="18">
        <v>6</v>
      </c>
      <c r="B109" s="24" t="s">
        <v>45</v>
      </c>
      <c r="C109" s="30" t="s">
        <v>45</v>
      </c>
      <c r="D109" s="34">
        <f t="shared" si="54"/>
        <v>17</v>
      </c>
      <c r="E109" s="34">
        <v>17</v>
      </c>
      <c r="F109" s="34"/>
      <c r="G109" s="34">
        <f t="shared" si="37"/>
        <v>17</v>
      </c>
      <c r="H109" s="34">
        <v>17</v>
      </c>
      <c r="I109" s="34"/>
      <c r="J109" s="184"/>
      <c r="K109" s="34">
        <f t="shared" si="51"/>
        <v>0</v>
      </c>
      <c r="L109" s="34">
        <f t="shared" si="52"/>
        <v>0</v>
      </c>
      <c r="M109" s="34">
        <f t="shared" si="53"/>
        <v>0</v>
      </c>
      <c r="N109" s="341"/>
      <c r="O109" s="436"/>
      <c r="P109" s="406"/>
      <c r="Q109" s="405">
        <f>G8-'B1 tổg CTMT'!Y11</f>
        <v>0</v>
      </c>
    </row>
    <row r="110" spans="1:17" ht="15.75">
      <c r="A110" s="18">
        <v>7</v>
      </c>
      <c r="B110" s="24" t="s">
        <v>46</v>
      </c>
      <c r="C110" s="30" t="s">
        <v>46</v>
      </c>
      <c r="D110" s="34">
        <f t="shared" si="54"/>
        <v>17</v>
      </c>
      <c r="E110" s="34">
        <v>17</v>
      </c>
      <c r="F110" s="34"/>
      <c r="G110" s="34">
        <f t="shared" si="37"/>
        <v>16.959</v>
      </c>
      <c r="H110" s="34">
        <v>16.959</v>
      </c>
      <c r="I110" s="34"/>
      <c r="J110" s="184"/>
      <c r="K110" s="34">
        <f t="shared" si="51"/>
        <v>4.1000000000000369E-2</v>
      </c>
      <c r="L110" s="34">
        <f t="shared" si="52"/>
        <v>4.1000000000000369E-2</v>
      </c>
      <c r="M110" s="34">
        <f t="shared" si="53"/>
        <v>0</v>
      </c>
      <c r="N110" s="336"/>
      <c r="O110" s="436"/>
      <c r="P110" s="406"/>
    </row>
    <row r="111" spans="1:17" ht="15.75">
      <c r="A111" s="18">
        <v>8</v>
      </c>
      <c r="B111" s="24" t="s">
        <v>47</v>
      </c>
      <c r="C111" s="30" t="s">
        <v>47</v>
      </c>
      <c r="D111" s="34">
        <f t="shared" si="54"/>
        <v>17</v>
      </c>
      <c r="E111" s="34">
        <v>17</v>
      </c>
      <c r="F111" s="34"/>
      <c r="G111" s="34">
        <f t="shared" si="37"/>
        <v>17</v>
      </c>
      <c r="H111" s="34">
        <v>17</v>
      </c>
      <c r="I111" s="34"/>
      <c r="J111" s="184"/>
      <c r="K111" s="34">
        <f t="shared" si="51"/>
        <v>0</v>
      </c>
      <c r="L111" s="34">
        <f t="shared" si="52"/>
        <v>0</v>
      </c>
      <c r="M111" s="34">
        <f t="shared" si="53"/>
        <v>0</v>
      </c>
      <c r="N111" s="336"/>
      <c r="O111" s="436"/>
      <c r="P111" s="406"/>
    </row>
    <row r="112" spans="1:17" ht="15.75">
      <c r="A112" s="18">
        <v>9</v>
      </c>
      <c r="B112" s="24" t="s">
        <v>48</v>
      </c>
      <c r="C112" s="30" t="s">
        <v>48</v>
      </c>
      <c r="D112" s="34">
        <f t="shared" si="54"/>
        <v>17</v>
      </c>
      <c r="E112" s="34">
        <v>17</v>
      </c>
      <c r="F112" s="34"/>
      <c r="G112" s="34">
        <f t="shared" si="37"/>
        <v>0</v>
      </c>
      <c r="H112" s="34"/>
      <c r="I112" s="34"/>
      <c r="J112" s="184"/>
      <c r="K112" s="34">
        <f t="shared" si="51"/>
        <v>17</v>
      </c>
      <c r="L112" s="34">
        <f t="shared" si="52"/>
        <v>17</v>
      </c>
      <c r="M112" s="34">
        <f t="shared" si="53"/>
        <v>0</v>
      </c>
      <c r="N112" s="336"/>
      <c r="O112" s="436"/>
      <c r="P112" s="406"/>
    </row>
    <row r="113" spans="1:18" ht="15.75">
      <c r="A113" s="18">
        <v>10</v>
      </c>
      <c r="B113" s="24" t="s">
        <v>49</v>
      </c>
      <c r="C113" s="30" t="s">
        <v>49</v>
      </c>
      <c r="D113" s="34">
        <f t="shared" si="54"/>
        <v>17</v>
      </c>
      <c r="E113" s="34">
        <v>17</v>
      </c>
      <c r="F113" s="34"/>
      <c r="G113" s="34">
        <f t="shared" si="37"/>
        <v>17</v>
      </c>
      <c r="H113" s="34">
        <v>17</v>
      </c>
      <c r="I113" s="34"/>
      <c r="J113" s="184"/>
      <c r="K113" s="34">
        <f t="shared" si="51"/>
        <v>0</v>
      </c>
      <c r="L113" s="34">
        <f t="shared" si="52"/>
        <v>0</v>
      </c>
      <c r="M113" s="34">
        <f t="shared" si="53"/>
        <v>0</v>
      </c>
      <c r="N113" s="341"/>
      <c r="O113" s="436"/>
      <c r="P113" s="406"/>
    </row>
    <row r="114" spans="1:18" ht="15.75">
      <c r="A114" s="18">
        <v>11</v>
      </c>
      <c r="B114" s="24" t="s">
        <v>50</v>
      </c>
      <c r="C114" s="30" t="s">
        <v>50</v>
      </c>
      <c r="D114" s="34">
        <f t="shared" si="54"/>
        <v>17</v>
      </c>
      <c r="E114" s="34">
        <v>17</v>
      </c>
      <c r="F114" s="34"/>
      <c r="G114" s="34">
        <f t="shared" si="37"/>
        <v>17</v>
      </c>
      <c r="H114" s="197">
        <v>17</v>
      </c>
      <c r="I114" s="197"/>
      <c r="J114" s="184"/>
      <c r="K114" s="34">
        <f t="shared" si="51"/>
        <v>0</v>
      </c>
      <c r="L114" s="34">
        <f t="shared" si="52"/>
        <v>0</v>
      </c>
      <c r="M114" s="34">
        <f t="shared" si="53"/>
        <v>0</v>
      </c>
      <c r="N114" s="341"/>
      <c r="O114" s="437"/>
      <c r="P114" s="406"/>
    </row>
    <row r="115" spans="1:18" ht="38.25" customHeight="1">
      <c r="A115" s="499" t="s">
        <v>139</v>
      </c>
      <c r="B115" s="629" t="s">
        <v>722</v>
      </c>
      <c r="C115" s="630"/>
      <c r="D115" s="223">
        <f>D116+D123</f>
        <v>3626.6170000000002</v>
      </c>
      <c r="E115" s="223">
        <f t="shared" ref="E115" si="55">E116+E123</f>
        <v>3214</v>
      </c>
      <c r="F115" s="223">
        <f>F116+F123</f>
        <v>412.61700000000002</v>
      </c>
      <c r="G115" s="223">
        <f>H115+I115</f>
        <v>2706.4115360000001</v>
      </c>
      <c r="H115" s="223">
        <f>H116+H123</f>
        <v>2503.3419690000001</v>
      </c>
      <c r="I115" s="223">
        <f>I116+I123</f>
        <v>203.06956700000001</v>
      </c>
      <c r="J115" s="223">
        <f>G115/D115*100</f>
        <v>74.6263400849883</v>
      </c>
      <c r="K115" s="228">
        <f>L115+M115</f>
        <v>920.20546399999989</v>
      </c>
      <c r="L115" s="228">
        <f>E115-H115</f>
        <v>710.65803099999994</v>
      </c>
      <c r="M115" s="228">
        <f>F115-I115</f>
        <v>209.54743300000001</v>
      </c>
      <c r="N115" s="336"/>
      <c r="O115" s="189"/>
      <c r="P115" s="406"/>
    </row>
    <row r="116" spans="1:18" ht="15.75">
      <c r="A116" s="412" t="s">
        <v>713</v>
      </c>
      <c r="B116" s="633" t="s">
        <v>709</v>
      </c>
      <c r="C116" s="634"/>
      <c r="D116" s="183">
        <f>SUM(D117:D122)</f>
        <v>412.61700000000002</v>
      </c>
      <c r="E116" s="183">
        <f t="shared" ref="E116" si="56">SUM(E117:E122)</f>
        <v>0</v>
      </c>
      <c r="F116" s="183">
        <f>SUM(F117:F122)</f>
        <v>412.61700000000002</v>
      </c>
      <c r="G116" s="183">
        <f>H116+I116</f>
        <v>203.06956700000001</v>
      </c>
      <c r="H116" s="183">
        <f>SUM(H117:H122)</f>
        <v>0</v>
      </c>
      <c r="I116" s="183">
        <f>SUM(I117:I122)</f>
        <v>203.06956700000001</v>
      </c>
      <c r="J116" s="183">
        <f>G116/D116*100</f>
        <v>49.215026768165146</v>
      </c>
      <c r="K116" s="227">
        <f t="shared" ref="K116:K122" si="57">L116+M116</f>
        <v>209.54743300000001</v>
      </c>
      <c r="L116" s="227">
        <f t="shared" ref="L116:L122" si="58">E116-H116</f>
        <v>0</v>
      </c>
      <c r="M116" s="227">
        <f t="shared" ref="M116:M122" si="59">F116-I116</f>
        <v>209.54743300000001</v>
      </c>
      <c r="N116" s="341"/>
      <c r="O116" s="407"/>
      <c r="P116" s="406"/>
    </row>
    <row r="117" spans="1:18" ht="24" customHeight="1">
      <c r="A117" s="508">
        <v>1</v>
      </c>
      <c r="B117" s="192" t="s">
        <v>683</v>
      </c>
      <c r="C117" s="631" t="s">
        <v>684</v>
      </c>
      <c r="D117" s="34">
        <f>F117</f>
        <v>100</v>
      </c>
      <c r="E117" s="34"/>
      <c r="F117" s="34">
        <f>sn!F34</f>
        <v>100</v>
      </c>
      <c r="G117" s="34">
        <f>H117+I117</f>
        <v>100</v>
      </c>
      <c r="H117" s="33"/>
      <c r="I117" s="33">
        <v>100</v>
      </c>
      <c r="J117" s="184">
        <f t="shared" ref="J117:J131" si="60">G117/D117*100</f>
        <v>100</v>
      </c>
      <c r="K117" s="226">
        <f t="shared" si="57"/>
        <v>0</v>
      </c>
      <c r="L117" s="226">
        <f t="shared" si="58"/>
        <v>0</v>
      </c>
      <c r="M117" s="226">
        <f t="shared" si="59"/>
        <v>0</v>
      </c>
      <c r="N117" s="341"/>
      <c r="O117" s="509"/>
      <c r="P117" s="404"/>
    </row>
    <row r="118" spans="1:18" ht="36.75" customHeight="1">
      <c r="A118" s="508">
        <v>2</v>
      </c>
      <c r="B118" s="192" t="s">
        <v>685</v>
      </c>
      <c r="C118" s="632"/>
      <c r="D118" s="34">
        <f t="shared" ref="D118:D122" si="61">F118</f>
        <v>19.40300000000002</v>
      </c>
      <c r="E118" s="34"/>
      <c r="F118" s="34">
        <f>sn!F35</f>
        <v>19.40300000000002</v>
      </c>
      <c r="G118" s="34">
        <f t="shared" ref="G118:G171" si="62">H118+I118</f>
        <v>0</v>
      </c>
      <c r="H118" s="33"/>
      <c r="I118" s="33"/>
      <c r="J118" s="184">
        <f t="shared" si="60"/>
        <v>0</v>
      </c>
      <c r="K118" s="226">
        <f t="shared" si="57"/>
        <v>19.40300000000002</v>
      </c>
      <c r="L118" s="226">
        <f t="shared" si="58"/>
        <v>0</v>
      </c>
      <c r="M118" s="226">
        <f t="shared" si="59"/>
        <v>19.40300000000002</v>
      </c>
      <c r="N118" s="341"/>
      <c r="O118" s="509"/>
      <c r="P118" s="510"/>
    </row>
    <row r="119" spans="1:18" ht="24" customHeight="1">
      <c r="A119" s="508">
        <v>3</v>
      </c>
      <c r="B119" s="192" t="s">
        <v>708</v>
      </c>
      <c r="C119" s="28" t="s">
        <v>686</v>
      </c>
      <c r="D119" s="34">
        <f t="shared" si="61"/>
        <v>100</v>
      </c>
      <c r="E119" s="34"/>
      <c r="F119" s="34">
        <f>sn!F36</f>
        <v>100</v>
      </c>
      <c r="G119" s="34">
        <f>H119+I119</f>
        <v>100</v>
      </c>
      <c r="H119" s="33"/>
      <c r="I119" s="33">
        <v>100</v>
      </c>
      <c r="J119" s="184">
        <f t="shared" si="60"/>
        <v>100</v>
      </c>
      <c r="K119" s="226">
        <f t="shared" si="57"/>
        <v>0</v>
      </c>
      <c r="L119" s="226">
        <f t="shared" si="58"/>
        <v>0</v>
      </c>
      <c r="M119" s="226">
        <f t="shared" si="59"/>
        <v>0</v>
      </c>
      <c r="N119" s="336"/>
      <c r="O119" s="509"/>
      <c r="P119" s="406"/>
    </row>
    <row r="120" spans="1:18" ht="28.5" customHeight="1">
      <c r="A120" s="508">
        <v>4</v>
      </c>
      <c r="B120" s="192" t="s">
        <v>687</v>
      </c>
      <c r="C120" s="28" t="s">
        <v>695</v>
      </c>
      <c r="D120" s="34">
        <f>F120</f>
        <v>3.0699999999999932</v>
      </c>
      <c r="E120" s="34"/>
      <c r="F120" s="34">
        <f>sn!F37</f>
        <v>3.0699999999999932</v>
      </c>
      <c r="G120" s="34">
        <f>H120+I120</f>
        <v>3.0695670000000002</v>
      </c>
      <c r="H120" s="33"/>
      <c r="I120" s="34">
        <v>3.0695670000000002</v>
      </c>
      <c r="J120" s="184">
        <f t="shared" si="60"/>
        <v>99.985895765472549</v>
      </c>
      <c r="K120" s="226">
        <f t="shared" si="57"/>
        <v>4.329999999930223E-4</v>
      </c>
      <c r="L120" s="226">
        <f t="shared" si="58"/>
        <v>0</v>
      </c>
      <c r="M120" s="226">
        <f t="shared" si="59"/>
        <v>4.329999999930223E-4</v>
      </c>
      <c r="N120" s="341"/>
      <c r="O120" s="509"/>
      <c r="P120" s="406"/>
    </row>
    <row r="121" spans="1:18" ht="24" customHeight="1">
      <c r="A121" s="508">
        <v>5</v>
      </c>
      <c r="B121" s="192" t="s">
        <v>711</v>
      </c>
      <c r="C121" s="28" t="s">
        <v>62</v>
      </c>
      <c r="D121" s="34">
        <f t="shared" si="61"/>
        <v>0.14400000000000546</v>
      </c>
      <c r="E121" s="34"/>
      <c r="F121" s="34">
        <f>sn!F39</f>
        <v>0.14400000000000546</v>
      </c>
      <c r="G121" s="34">
        <f t="shared" si="62"/>
        <v>0</v>
      </c>
      <c r="H121" s="33"/>
      <c r="I121" s="33"/>
      <c r="J121" s="184">
        <f t="shared" si="60"/>
        <v>0</v>
      </c>
      <c r="K121" s="226">
        <f t="shared" si="57"/>
        <v>0.14400000000000546</v>
      </c>
      <c r="L121" s="226">
        <f t="shared" si="58"/>
        <v>0</v>
      </c>
      <c r="M121" s="226">
        <f t="shared" si="59"/>
        <v>0.14400000000000546</v>
      </c>
      <c r="N121" s="341"/>
      <c r="O121" s="509"/>
      <c r="P121" s="406"/>
      <c r="Q121" s="397" t="s">
        <v>837</v>
      </c>
    </row>
    <row r="122" spans="1:18" ht="24" customHeight="1">
      <c r="A122" s="508">
        <v>6</v>
      </c>
      <c r="B122" s="192" t="s">
        <v>712</v>
      </c>
      <c r="C122" s="28" t="s">
        <v>46</v>
      </c>
      <c r="D122" s="34">
        <f t="shared" si="61"/>
        <v>190</v>
      </c>
      <c r="E122" s="34"/>
      <c r="F122" s="34">
        <f>sn!F40</f>
        <v>190</v>
      </c>
      <c r="G122" s="34">
        <f t="shared" si="62"/>
        <v>0</v>
      </c>
      <c r="H122" s="33"/>
      <c r="I122" s="33"/>
      <c r="J122" s="184">
        <f t="shared" si="60"/>
        <v>0</v>
      </c>
      <c r="K122" s="226">
        <f t="shared" si="57"/>
        <v>190</v>
      </c>
      <c r="L122" s="226">
        <f t="shared" si="58"/>
        <v>0</v>
      </c>
      <c r="M122" s="226">
        <f t="shared" si="59"/>
        <v>190</v>
      </c>
      <c r="N122" s="341"/>
      <c r="O122" s="509"/>
      <c r="P122" s="406"/>
    </row>
    <row r="123" spans="1:18" ht="15.75">
      <c r="A123" s="412" t="s">
        <v>714</v>
      </c>
      <c r="B123" s="633" t="s">
        <v>715</v>
      </c>
      <c r="C123" s="634"/>
      <c r="D123" s="223">
        <f>D124+D126+D128+D130+D132+D134+D136+D148+D160</f>
        <v>3214</v>
      </c>
      <c r="E123" s="223">
        <f t="shared" ref="E123:F123" si="63">E124+E126+E128+E130+E132+E134+E136+E148+E160</f>
        <v>3214</v>
      </c>
      <c r="F123" s="223">
        <f t="shared" si="63"/>
        <v>0</v>
      </c>
      <c r="G123" s="223">
        <f>H123+I123</f>
        <v>2503.3419690000001</v>
      </c>
      <c r="H123" s="223">
        <f>H124+H126+H128+H130+H132+H134+H136+H148+H160</f>
        <v>2503.3419690000001</v>
      </c>
      <c r="I123" s="223"/>
      <c r="J123" s="498">
        <f t="shared" si="60"/>
        <v>77.88867358431861</v>
      </c>
      <c r="K123" s="223">
        <f>L123+M123</f>
        <v>710.65803099999994</v>
      </c>
      <c r="L123" s="223">
        <f>E123-H123</f>
        <v>710.65803099999994</v>
      </c>
      <c r="M123" s="183">
        <f>F123-I123</f>
        <v>0</v>
      </c>
      <c r="N123" s="341"/>
      <c r="O123" s="407"/>
      <c r="P123" s="406"/>
    </row>
    <row r="124" spans="1:18" s="409" customFormat="1" ht="18.75" customHeight="1">
      <c r="A124" s="193">
        <v>1</v>
      </c>
      <c r="B124" s="511" t="s">
        <v>355</v>
      </c>
      <c r="C124" s="194"/>
      <c r="D124" s="183">
        <f>D125</f>
        <v>400</v>
      </c>
      <c r="E124" s="183">
        <f>E125</f>
        <v>400</v>
      </c>
      <c r="F124" s="183">
        <f t="shared" ref="F124:I124" si="64">F125</f>
        <v>0</v>
      </c>
      <c r="G124" s="183">
        <f t="shared" si="64"/>
        <v>348.39800000000002</v>
      </c>
      <c r="H124" s="183">
        <f t="shared" si="64"/>
        <v>348.39800000000002</v>
      </c>
      <c r="I124" s="183">
        <f t="shared" si="64"/>
        <v>0</v>
      </c>
      <c r="J124" s="184">
        <f t="shared" si="60"/>
        <v>87.099500000000006</v>
      </c>
      <c r="K124" s="34">
        <f t="shared" ref="K124:K164" si="65">L124+M124</f>
        <v>51.601999999999975</v>
      </c>
      <c r="L124" s="34">
        <f t="shared" ref="L124:L164" si="66">E124-H124</f>
        <v>51.601999999999975</v>
      </c>
      <c r="M124" s="183"/>
      <c r="N124" s="341"/>
      <c r="O124" s="512"/>
      <c r="P124" s="27"/>
      <c r="R124" s="410"/>
    </row>
    <row r="125" spans="1:18" ht="15.75">
      <c r="A125" s="195" t="s">
        <v>29</v>
      </c>
      <c r="B125" s="192" t="s">
        <v>381</v>
      </c>
      <c r="C125" s="28" t="s">
        <v>695</v>
      </c>
      <c r="D125" s="34">
        <f>E125</f>
        <v>400</v>
      </c>
      <c r="E125" s="34">
        <v>400</v>
      </c>
      <c r="F125" s="34"/>
      <c r="G125" s="34">
        <f t="shared" si="62"/>
        <v>348.39800000000002</v>
      </c>
      <c r="H125" s="34">
        <v>348.39800000000002</v>
      </c>
      <c r="I125" s="34"/>
      <c r="J125" s="184">
        <f t="shared" si="60"/>
        <v>87.099500000000006</v>
      </c>
      <c r="K125" s="34">
        <f t="shared" si="65"/>
        <v>51.601999999999975</v>
      </c>
      <c r="L125" s="34">
        <f t="shared" si="66"/>
        <v>51.601999999999975</v>
      </c>
      <c r="M125" s="34"/>
      <c r="N125" s="341"/>
      <c r="O125" s="513"/>
      <c r="P125" s="406"/>
    </row>
    <row r="126" spans="1:18" s="409" customFormat="1" ht="33.75" customHeight="1">
      <c r="A126" s="193">
        <v>2</v>
      </c>
      <c r="B126" s="511" t="s">
        <v>379</v>
      </c>
      <c r="C126" s="194"/>
      <c r="D126" s="183">
        <f>D127</f>
        <v>564</v>
      </c>
      <c r="E126" s="183">
        <f>E127</f>
        <v>564</v>
      </c>
      <c r="F126" s="183">
        <f t="shared" ref="F126:I126" si="67">F127</f>
        <v>0</v>
      </c>
      <c r="G126" s="183">
        <f t="shared" si="67"/>
        <v>497.75594000000001</v>
      </c>
      <c r="H126" s="183">
        <f t="shared" si="67"/>
        <v>497.75594000000001</v>
      </c>
      <c r="I126" s="183">
        <f t="shared" si="67"/>
        <v>0</v>
      </c>
      <c r="J126" s="184">
        <f t="shared" si="60"/>
        <v>88.254599290780149</v>
      </c>
      <c r="K126" s="34">
        <f t="shared" si="65"/>
        <v>66.24405999999999</v>
      </c>
      <c r="L126" s="34">
        <f t="shared" si="66"/>
        <v>66.24405999999999</v>
      </c>
      <c r="M126" s="183"/>
      <c r="N126" s="341"/>
      <c r="O126" s="512"/>
      <c r="P126" s="438"/>
      <c r="R126" s="410"/>
    </row>
    <row r="127" spans="1:18" ht="15.75">
      <c r="A127" s="195" t="s">
        <v>29</v>
      </c>
      <c r="B127" s="192" t="s">
        <v>381</v>
      </c>
      <c r="C127" s="28" t="s">
        <v>695</v>
      </c>
      <c r="D127" s="34">
        <f>E127</f>
        <v>564</v>
      </c>
      <c r="E127" s="34">
        <f>500+64</f>
        <v>564</v>
      </c>
      <c r="F127" s="34"/>
      <c r="G127" s="34">
        <f t="shared" si="62"/>
        <v>497.75594000000001</v>
      </c>
      <c r="H127" s="34">
        <f>493.00094+4.755</f>
        <v>497.75594000000001</v>
      </c>
      <c r="I127" s="34"/>
      <c r="J127" s="184">
        <f t="shared" si="60"/>
        <v>88.254599290780149</v>
      </c>
      <c r="K127" s="34">
        <f t="shared" si="65"/>
        <v>66.24405999999999</v>
      </c>
      <c r="L127" s="34">
        <f t="shared" si="66"/>
        <v>66.24405999999999</v>
      </c>
      <c r="M127" s="34"/>
      <c r="N127" s="341"/>
      <c r="O127" s="513"/>
      <c r="P127" s="406" t="s">
        <v>744</v>
      </c>
    </row>
    <row r="128" spans="1:18" s="409" customFormat="1" ht="60" customHeight="1">
      <c r="A128" s="193">
        <v>3</v>
      </c>
      <c r="B128" s="511" t="s">
        <v>718</v>
      </c>
      <c r="C128" s="194"/>
      <c r="D128" s="183">
        <f>D129</f>
        <v>50</v>
      </c>
      <c r="E128" s="183">
        <f>E129</f>
        <v>50</v>
      </c>
      <c r="F128" s="183">
        <f t="shared" ref="F128:I128" si="68">F129</f>
        <v>0</v>
      </c>
      <c r="G128" s="183">
        <f>G129</f>
        <v>47.369390000000003</v>
      </c>
      <c r="H128" s="183">
        <f>H129</f>
        <v>47.369390000000003</v>
      </c>
      <c r="I128" s="183">
        <f t="shared" si="68"/>
        <v>0</v>
      </c>
      <c r="J128" s="498">
        <f t="shared" si="60"/>
        <v>94.738780000000006</v>
      </c>
      <c r="K128" s="183">
        <f t="shared" si="65"/>
        <v>2.6306099999999972</v>
      </c>
      <c r="L128" s="183">
        <f t="shared" si="66"/>
        <v>2.6306099999999972</v>
      </c>
      <c r="M128" s="183"/>
      <c r="N128" s="336"/>
      <c r="O128" s="512"/>
      <c r="P128" s="438"/>
      <c r="R128" s="410"/>
    </row>
    <row r="129" spans="1:18" ht="15.75">
      <c r="A129" s="196" t="s">
        <v>29</v>
      </c>
      <c r="B129" s="192" t="s">
        <v>381</v>
      </c>
      <c r="C129" s="28" t="s">
        <v>695</v>
      </c>
      <c r="D129" s="514">
        <v>50</v>
      </c>
      <c r="E129" s="33">
        <v>50</v>
      </c>
      <c r="F129" s="33"/>
      <c r="G129" s="34">
        <f t="shared" si="62"/>
        <v>47.369390000000003</v>
      </c>
      <c r="H129" s="197">
        <v>47.369390000000003</v>
      </c>
      <c r="I129" s="197"/>
      <c r="J129" s="184">
        <f t="shared" si="60"/>
        <v>94.738780000000006</v>
      </c>
      <c r="K129" s="34">
        <f t="shared" si="65"/>
        <v>2.6306099999999972</v>
      </c>
      <c r="L129" s="34">
        <f t="shared" si="66"/>
        <v>2.6306099999999972</v>
      </c>
      <c r="M129" s="197"/>
      <c r="N129" s="341"/>
      <c r="O129" s="198"/>
      <c r="P129" s="406"/>
    </row>
    <row r="130" spans="1:18" s="409" customFormat="1" ht="16.5" customHeight="1">
      <c r="A130" s="193">
        <v>4</v>
      </c>
      <c r="B130" s="511" t="s">
        <v>356</v>
      </c>
      <c r="C130" s="194"/>
      <c r="D130" s="183">
        <f>D131</f>
        <v>85</v>
      </c>
      <c r="E130" s="183">
        <f>E131</f>
        <v>85</v>
      </c>
      <c r="F130" s="183">
        <f t="shared" ref="F130:I130" si="69">F131</f>
        <v>0</v>
      </c>
      <c r="G130" s="183">
        <f t="shared" si="69"/>
        <v>84.999639000000002</v>
      </c>
      <c r="H130" s="183">
        <f t="shared" si="69"/>
        <v>84.999639000000002</v>
      </c>
      <c r="I130" s="183">
        <f t="shared" si="69"/>
        <v>0</v>
      </c>
      <c r="J130" s="498">
        <f t="shared" si="60"/>
        <v>99.999575294117648</v>
      </c>
      <c r="K130" s="183">
        <f t="shared" si="65"/>
        <v>3.6099999999805732E-4</v>
      </c>
      <c r="L130" s="183">
        <f>E130-H130</f>
        <v>3.6099999999805732E-4</v>
      </c>
      <c r="M130" s="183"/>
      <c r="N130" s="341"/>
      <c r="O130" s="512"/>
      <c r="P130" s="438"/>
      <c r="R130" s="410"/>
    </row>
    <row r="131" spans="1:18" ht="15.75">
      <c r="A131" s="196" t="s">
        <v>29</v>
      </c>
      <c r="B131" s="192" t="s">
        <v>381</v>
      </c>
      <c r="C131" s="28" t="s">
        <v>695</v>
      </c>
      <c r="D131" s="514">
        <f>E131</f>
        <v>85</v>
      </c>
      <c r="E131" s="33">
        <v>85</v>
      </c>
      <c r="F131" s="33"/>
      <c r="G131" s="34">
        <f t="shared" si="62"/>
        <v>84.999639000000002</v>
      </c>
      <c r="H131" s="34">
        <v>84.999639000000002</v>
      </c>
      <c r="I131" s="197"/>
      <c r="J131" s="184">
        <f t="shared" si="60"/>
        <v>99.999575294117648</v>
      </c>
      <c r="K131" s="34">
        <f t="shared" si="65"/>
        <v>3.6099999999805732E-4</v>
      </c>
      <c r="L131" s="34">
        <f t="shared" si="66"/>
        <v>3.6099999999805732E-4</v>
      </c>
      <c r="M131" s="197"/>
      <c r="N131" s="341"/>
      <c r="O131" s="198"/>
      <c r="P131" s="406"/>
    </row>
    <row r="132" spans="1:18" s="409" customFormat="1" ht="31.5" customHeight="1">
      <c r="A132" s="193">
        <v>5</v>
      </c>
      <c r="B132" s="511" t="s">
        <v>357</v>
      </c>
      <c r="C132" s="194"/>
      <c r="D132" s="183">
        <f>D133</f>
        <v>50</v>
      </c>
      <c r="E132" s="183">
        <f>E133</f>
        <v>50</v>
      </c>
      <c r="F132" s="183">
        <f t="shared" ref="F132:J132" si="70">F133</f>
        <v>0</v>
      </c>
      <c r="G132" s="183">
        <f>G133</f>
        <v>27.678999999999998</v>
      </c>
      <c r="H132" s="183">
        <f>H133</f>
        <v>27.678999999999998</v>
      </c>
      <c r="I132" s="183">
        <f t="shared" si="70"/>
        <v>0</v>
      </c>
      <c r="J132" s="183">
        <f t="shared" si="70"/>
        <v>55.357999999999997</v>
      </c>
      <c r="K132" s="183">
        <f t="shared" si="65"/>
        <v>22.321000000000002</v>
      </c>
      <c r="L132" s="183">
        <f t="shared" si="66"/>
        <v>22.321000000000002</v>
      </c>
      <c r="M132" s="183"/>
      <c r="N132" s="341"/>
      <c r="O132" s="512"/>
      <c r="P132" s="438"/>
      <c r="R132" s="410"/>
    </row>
    <row r="133" spans="1:18" s="526" customFormat="1" ht="15.75">
      <c r="A133" s="515" t="s">
        <v>29</v>
      </c>
      <c r="B133" s="516" t="s">
        <v>358</v>
      </c>
      <c r="C133" s="517" t="s">
        <v>358</v>
      </c>
      <c r="D133" s="518">
        <v>50</v>
      </c>
      <c r="E133" s="519">
        <v>50</v>
      </c>
      <c r="F133" s="519"/>
      <c r="G133" s="520">
        <f t="shared" si="62"/>
        <v>27.678999999999998</v>
      </c>
      <c r="H133" s="521">
        <v>27.678999999999998</v>
      </c>
      <c r="I133" s="522"/>
      <c r="J133" s="523">
        <f>G133/D133*100</f>
        <v>55.357999999999997</v>
      </c>
      <c r="K133" s="34">
        <f t="shared" si="65"/>
        <v>22.321000000000002</v>
      </c>
      <c r="L133" s="34">
        <f t="shared" si="66"/>
        <v>22.321000000000002</v>
      </c>
      <c r="M133" s="522"/>
      <c r="N133" s="336"/>
      <c r="O133" s="524"/>
      <c r="P133" s="525"/>
      <c r="R133" s="527"/>
    </row>
    <row r="134" spans="1:18" s="409" customFormat="1" ht="46.5" customHeight="1">
      <c r="A134" s="193">
        <v>6</v>
      </c>
      <c r="B134" s="511" t="s">
        <v>359</v>
      </c>
      <c r="C134" s="194"/>
      <c r="D134" s="183">
        <f>D135</f>
        <v>200</v>
      </c>
      <c r="E134" s="183">
        <f>E135</f>
        <v>200</v>
      </c>
      <c r="F134" s="183">
        <f>F135</f>
        <v>0</v>
      </c>
      <c r="G134" s="183">
        <f>G135</f>
        <v>0</v>
      </c>
      <c r="H134" s="183">
        <f>H135</f>
        <v>0</v>
      </c>
      <c r="I134" s="183">
        <f t="shared" ref="I134" si="71">I135</f>
        <v>0</v>
      </c>
      <c r="J134" s="498">
        <f>G134/D134*100</f>
        <v>0</v>
      </c>
      <c r="K134" s="183">
        <f t="shared" si="65"/>
        <v>200</v>
      </c>
      <c r="L134" s="183">
        <f t="shared" si="66"/>
        <v>200</v>
      </c>
      <c r="M134" s="183"/>
      <c r="N134" s="341"/>
      <c r="O134" s="512"/>
      <c r="P134" s="438"/>
      <c r="R134" s="410"/>
    </row>
    <row r="135" spans="1:18" ht="15.75">
      <c r="A135" s="196" t="s">
        <v>29</v>
      </c>
      <c r="B135" s="192" t="s">
        <v>382</v>
      </c>
      <c r="C135" s="28" t="s">
        <v>717</v>
      </c>
      <c r="D135" s="514">
        <v>200</v>
      </c>
      <c r="E135" s="33">
        <v>200</v>
      </c>
      <c r="F135" s="33"/>
      <c r="G135" s="34">
        <f>H135+I135</f>
        <v>0</v>
      </c>
      <c r="H135" s="33"/>
      <c r="I135" s="33"/>
      <c r="J135" s="184">
        <f>G135/D135*100</f>
        <v>0</v>
      </c>
      <c r="K135" s="34">
        <f t="shared" si="65"/>
        <v>200</v>
      </c>
      <c r="L135" s="34">
        <f t="shared" si="66"/>
        <v>200</v>
      </c>
      <c r="M135" s="33"/>
      <c r="N135" s="341"/>
      <c r="O135" s="198"/>
      <c r="P135" s="406"/>
    </row>
    <row r="136" spans="1:18" s="409" customFormat="1" ht="48.6" customHeight="1">
      <c r="A136" s="193">
        <v>7</v>
      </c>
      <c r="B136" s="511" t="s">
        <v>719</v>
      </c>
      <c r="C136" s="194"/>
      <c r="D136" s="183">
        <f>SUM(D137:D147)</f>
        <v>1000</v>
      </c>
      <c r="E136" s="183">
        <f>SUM(E137:E147)</f>
        <v>1000</v>
      </c>
      <c r="F136" s="183">
        <f t="shared" ref="F136:I136" si="72">SUM(F137:F147)</f>
        <v>0</v>
      </c>
      <c r="G136" s="183">
        <f>SUM(G137:G147)</f>
        <v>908.48</v>
      </c>
      <c r="H136" s="183">
        <f>SUM(H137:H147)</f>
        <v>908.48</v>
      </c>
      <c r="I136" s="183">
        <f t="shared" si="72"/>
        <v>0</v>
      </c>
      <c r="J136" s="498"/>
      <c r="K136" s="183">
        <f t="shared" si="65"/>
        <v>91.519999999999982</v>
      </c>
      <c r="L136" s="183">
        <f t="shared" si="66"/>
        <v>91.519999999999982</v>
      </c>
      <c r="M136" s="183"/>
      <c r="N136" s="341"/>
      <c r="O136" s="512"/>
      <c r="P136" s="438"/>
      <c r="R136" s="410"/>
    </row>
    <row r="137" spans="1:18" ht="15.75">
      <c r="A137" s="199">
        <v>1</v>
      </c>
      <c r="B137" s="192" t="s">
        <v>62</v>
      </c>
      <c r="C137" s="28" t="s">
        <v>62</v>
      </c>
      <c r="D137" s="33">
        <f>E137</f>
        <v>90</v>
      </c>
      <c r="E137" s="33">
        <v>90</v>
      </c>
      <c r="F137" s="33"/>
      <c r="G137" s="34">
        <f t="shared" si="62"/>
        <v>90</v>
      </c>
      <c r="H137" s="33">
        <v>90</v>
      </c>
      <c r="I137" s="33"/>
      <c r="J137" s="184">
        <f t="shared" ref="J137:J181" si="73">G137/D137*100</f>
        <v>100</v>
      </c>
      <c r="K137" s="34">
        <f t="shared" si="65"/>
        <v>0</v>
      </c>
      <c r="L137" s="34">
        <f t="shared" si="66"/>
        <v>0</v>
      </c>
      <c r="M137" s="33"/>
      <c r="N137" s="336"/>
      <c r="O137" s="198"/>
      <c r="P137" s="406"/>
    </row>
    <row r="138" spans="1:18" ht="15.75">
      <c r="A138" s="199">
        <v>2</v>
      </c>
      <c r="B138" s="192" t="s">
        <v>51</v>
      </c>
      <c r="C138" s="28" t="s">
        <v>51</v>
      </c>
      <c r="D138" s="33">
        <f t="shared" ref="D138:D164" si="74">E138</f>
        <v>90</v>
      </c>
      <c r="E138" s="33">
        <v>90</v>
      </c>
      <c r="F138" s="33"/>
      <c r="G138" s="34">
        <f t="shared" si="62"/>
        <v>90</v>
      </c>
      <c r="H138" s="33">
        <v>90</v>
      </c>
      <c r="I138" s="33"/>
      <c r="J138" s="184">
        <f t="shared" si="73"/>
        <v>100</v>
      </c>
      <c r="K138" s="34">
        <f t="shared" si="65"/>
        <v>0</v>
      </c>
      <c r="L138" s="34">
        <f t="shared" si="66"/>
        <v>0</v>
      </c>
      <c r="M138" s="33"/>
      <c r="N138" s="341"/>
      <c r="O138" s="198"/>
      <c r="P138" s="406"/>
    </row>
    <row r="139" spans="1:18" ht="15.75">
      <c r="A139" s="199">
        <v>3</v>
      </c>
      <c r="B139" s="192" t="s">
        <v>42</v>
      </c>
      <c r="C139" s="28" t="s">
        <v>42</v>
      </c>
      <c r="D139" s="33">
        <f t="shared" si="74"/>
        <v>90</v>
      </c>
      <c r="E139" s="33">
        <v>90</v>
      </c>
      <c r="F139" s="33"/>
      <c r="G139" s="34">
        <f>H139+I139</f>
        <v>90</v>
      </c>
      <c r="H139" s="33">
        <v>90</v>
      </c>
      <c r="I139" s="33"/>
      <c r="J139" s="184">
        <f t="shared" si="73"/>
        <v>100</v>
      </c>
      <c r="K139" s="34">
        <f t="shared" si="65"/>
        <v>0</v>
      </c>
      <c r="L139" s="34">
        <f t="shared" si="66"/>
        <v>0</v>
      </c>
      <c r="M139" s="33"/>
      <c r="N139" s="341"/>
      <c r="O139" s="198"/>
      <c r="P139" s="406"/>
    </row>
    <row r="140" spans="1:18" ht="15.75">
      <c r="A140" s="199">
        <v>4</v>
      </c>
      <c r="B140" s="192" t="s">
        <v>63</v>
      </c>
      <c r="C140" s="28" t="s">
        <v>63</v>
      </c>
      <c r="D140" s="33">
        <f t="shared" si="74"/>
        <v>100</v>
      </c>
      <c r="E140" s="33">
        <v>100</v>
      </c>
      <c r="F140" s="33"/>
      <c r="G140" s="34">
        <f t="shared" si="62"/>
        <v>100</v>
      </c>
      <c r="H140" s="33">
        <v>100</v>
      </c>
      <c r="I140" s="33"/>
      <c r="J140" s="184">
        <f t="shared" si="73"/>
        <v>100</v>
      </c>
      <c r="K140" s="34">
        <f t="shared" si="65"/>
        <v>0</v>
      </c>
      <c r="L140" s="34">
        <f t="shared" si="66"/>
        <v>0</v>
      </c>
      <c r="M140" s="33"/>
      <c r="N140" s="341"/>
      <c r="O140" s="198"/>
      <c r="P140" s="406"/>
    </row>
    <row r="141" spans="1:18" ht="15.75">
      <c r="A141" s="199">
        <v>5</v>
      </c>
      <c r="B141" s="24" t="s">
        <v>52</v>
      </c>
      <c r="C141" s="30" t="s">
        <v>52</v>
      </c>
      <c r="D141" s="33">
        <f t="shared" si="74"/>
        <v>90</v>
      </c>
      <c r="E141" s="33">
        <v>90</v>
      </c>
      <c r="F141" s="33"/>
      <c r="G141" s="34">
        <f t="shared" si="62"/>
        <v>90</v>
      </c>
      <c r="H141" s="33">
        <v>90</v>
      </c>
      <c r="I141" s="33"/>
      <c r="J141" s="184">
        <f t="shared" si="73"/>
        <v>100</v>
      </c>
      <c r="K141" s="34">
        <f t="shared" si="65"/>
        <v>0</v>
      </c>
      <c r="L141" s="34">
        <f t="shared" si="66"/>
        <v>0</v>
      </c>
      <c r="M141" s="33"/>
      <c r="N141" s="341"/>
      <c r="O141" s="198"/>
      <c r="P141" s="406"/>
    </row>
    <row r="142" spans="1:18" ht="15.75">
      <c r="A142" s="199">
        <v>6</v>
      </c>
      <c r="B142" s="192" t="s">
        <v>45</v>
      </c>
      <c r="C142" s="28" t="s">
        <v>45</v>
      </c>
      <c r="D142" s="33">
        <f t="shared" si="74"/>
        <v>90</v>
      </c>
      <c r="E142" s="33">
        <v>90</v>
      </c>
      <c r="F142" s="33"/>
      <c r="G142" s="34">
        <f t="shared" si="62"/>
        <v>90</v>
      </c>
      <c r="H142" s="33">
        <v>90</v>
      </c>
      <c r="I142" s="33"/>
      <c r="J142" s="184">
        <f t="shared" si="73"/>
        <v>100</v>
      </c>
      <c r="K142" s="34">
        <f t="shared" si="65"/>
        <v>0</v>
      </c>
      <c r="L142" s="34">
        <f t="shared" si="66"/>
        <v>0</v>
      </c>
      <c r="M142" s="33"/>
      <c r="N142" s="341"/>
      <c r="O142" s="198"/>
      <c r="P142" s="406"/>
    </row>
    <row r="143" spans="1:18" ht="15.75">
      <c r="A143" s="199">
        <v>7</v>
      </c>
      <c r="B143" s="192" t="s">
        <v>46</v>
      </c>
      <c r="C143" s="28" t="s">
        <v>46</v>
      </c>
      <c r="D143" s="33">
        <f t="shared" si="74"/>
        <v>90</v>
      </c>
      <c r="E143" s="33">
        <v>90</v>
      </c>
      <c r="F143" s="33"/>
      <c r="G143" s="34">
        <f t="shared" si="62"/>
        <v>90</v>
      </c>
      <c r="H143" s="33">
        <v>90</v>
      </c>
      <c r="I143" s="33"/>
      <c r="J143" s="184">
        <f t="shared" si="73"/>
        <v>100</v>
      </c>
      <c r="K143" s="34">
        <f t="shared" si="65"/>
        <v>0</v>
      </c>
      <c r="L143" s="34">
        <f t="shared" si="66"/>
        <v>0</v>
      </c>
      <c r="M143" s="33"/>
      <c r="N143" s="341"/>
      <c r="O143" s="198"/>
      <c r="P143" s="406"/>
    </row>
    <row r="144" spans="1:18" ht="15.75">
      <c r="A144" s="199">
        <v>8</v>
      </c>
      <c r="B144" s="192" t="s">
        <v>64</v>
      </c>
      <c r="C144" s="28" t="s">
        <v>64</v>
      </c>
      <c r="D144" s="33">
        <f t="shared" si="74"/>
        <v>90</v>
      </c>
      <c r="E144" s="33">
        <v>90</v>
      </c>
      <c r="F144" s="33"/>
      <c r="G144" s="34">
        <f t="shared" si="62"/>
        <v>90</v>
      </c>
      <c r="H144" s="33">
        <v>90</v>
      </c>
      <c r="I144" s="33"/>
      <c r="J144" s="184">
        <f t="shared" si="73"/>
        <v>100</v>
      </c>
      <c r="K144" s="34">
        <f t="shared" si="65"/>
        <v>0</v>
      </c>
      <c r="L144" s="34">
        <f t="shared" si="66"/>
        <v>0</v>
      </c>
      <c r="M144" s="33"/>
      <c r="N144" s="341"/>
      <c r="O144" s="198"/>
      <c r="P144" s="406"/>
    </row>
    <row r="145" spans="1:18" ht="15.75">
      <c r="A145" s="199">
        <v>9</v>
      </c>
      <c r="B145" s="192" t="s">
        <v>65</v>
      </c>
      <c r="C145" s="28" t="s">
        <v>65</v>
      </c>
      <c r="D145" s="33">
        <f t="shared" si="74"/>
        <v>90</v>
      </c>
      <c r="E145" s="33">
        <v>90</v>
      </c>
      <c r="F145" s="33"/>
      <c r="G145" s="34">
        <f t="shared" si="62"/>
        <v>0</v>
      </c>
      <c r="H145" s="33"/>
      <c r="I145" s="33"/>
      <c r="J145" s="184">
        <f t="shared" si="73"/>
        <v>0</v>
      </c>
      <c r="K145" s="34">
        <f t="shared" si="65"/>
        <v>90</v>
      </c>
      <c r="L145" s="34">
        <f t="shared" si="66"/>
        <v>90</v>
      </c>
      <c r="M145" s="33"/>
      <c r="N145" s="341"/>
      <c r="O145" s="198"/>
      <c r="P145" s="406"/>
    </row>
    <row r="146" spans="1:18" ht="15.75">
      <c r="A146" s="199">
        <v>10</v>
      </c>
      <c r="B146" s="192" t="s">
        <v>66</v>
      </c>
      <c r="C146" s="28" t="s">
        <v>66</v>
      </c>
      <c r="D146" s="33">
        <f t="shared" si="74"/>
        <v>90</v>
      </c>
      <c r="E146" s="33">
        <v>90</v>
      </c>
      <c r="F146" s="33"/>
      <c r="G146" s="34">
        <f t="shared" si="62"/>
        <v>88.48</v>
      </c>
      <c r="H146" s="33">
        <v>88.48</v>
      </c>
      <c r="I146" s="33"/>
      <c r="J146" s="184">
        <f t="shared" si="73"/>
        <v>98.311111111111117</v>
      </c>
      <c r="K146" s="34">
        <f t="shared" si="65"/>
        <v>1.519999999999996</v>
      </c>
      <c r="L146" s="34">
        <f t="shared" si="66"/>
        <v>1.519999999999996</v>
      </c>
      <c r="M146" s="33"/>
      <c r="N146" s="341"/>
      <c r="O146" s="198"/>
      <c r="P146" s="406"/>
    </row>
    <row r="147" spans="1:18" ht="15.75">
      <c r="A147" s="199">
        <v>11</v>
      </c>
      <c r="B147" s="192" t="s">
        <v>44</v>
      </c>
      <c r="C147" s="28" t="s">
        <v>44</v>
      </c>
      <c r="D147" s="33">
        <f t="shared" si="74"/>
        <v>90</v>
      </c>
      <c r="E147" s="33">
        <v>90</v>
      </c>
      <c r="F147" s="33"/>
      <c r="G147" s="34">
        <f t="shared" si="62"/>
        <v>90</v>
      </c>
      <c r="H147" s="33">
        <v>90</v>
      </c>
      <c r="I147" s="33"/>
      <c r="J147" s="184">
        <f t="shared" si="73"/>
        <v>100</v>
      </c>
      <c r="K147" s="34">
        <f t="shared" si="65"/>
        <v>0</v>
      </c>
      <c r="L147" s="34">
        <f t="shared" si="66"/>
        <v>0</v>
      </c>
      <c r="M147" s="33"/>
      <c r="N147" s="341"/>
      <c r="O147" s="198"/>
      <c r="P147" s="406"/>
    </row>
    <row r="148" spans="1:18" s="409" customFormat="1" ht="18.75" customHeight="1">
      <c r="A148" s="193">
        <v>8</v>
      </c>
      <c r="B148" s="511" t="s">
        <v>356</v>
      </c>
      <c r="C148" s="200"/>
      <c r="D148" s="32">
        <f>SUM(D149:D159)</f>
        <v>165</v>
      </c>
      <c r="E148" s="32">
        <f>SUM(E149:E159)</f>
        <v>165</v>
      </c>
      <c r="F148" s="32">
        <f t="shared" ref="F148:I148" si="75">SUM(F149:F159)</f>
        <v>0</v>
      </c>
      <c r="G148" s="32">
        <f t="shared" si="75"/>
        <v>150</v>
      </c>
      <c r="H148" s="32">
        <f>SUM(H149:H159)</f>
        <v>150</v>
      </c>
      <c r="I148" s="32">
        <f t="shared" si="75"/>
        <v>0</v>
      </c>
      <c r="J148" s="498">
        <f t="shared" si="73"/>
        <v>90.909090909090907</v>
      </c>
      <c r="K148" s="183">
        <f t="shared" si="65"/>
        <v>15</v>
      </c>
      <c r="L148" s="183">
        <f t="shared" si="66"/>
        <v>15</v>
      </c>
      <c r="M148" s="32"/>
      <c r="N148" s="341"/>
      <c r="O148" s="512"/>
      <c r="P148" s="438"/>
      <c r="Q148" s="409">
        <f>E148+E130</f>
        <v>250</v>
      </c>
      <c r="R148" s="410"/>
    </row>
    <row r="149" spans="1:18" ht="15.75">
      <c r="A149" s="199">
        <v>1</v>
      </c>
      <c r="B149" s="192" t="s">
        <v>62</v>
      </c>
      <c r="C149" s="28" t="s">
        <v>62</v>
      </c>
      <c r="D149" s="33">
        <f t="shared" si="74"/>
        <v>15</v>
      </c>
      <c r="E149" s="33">
        <v>15</v>
      </c>
      <c r="F149" s="33"/>
      <c r="G149" s="34">
        <f t="shared" si="62"/>
        <v>15</v>
      </c>
      <c r="H149" s="528">
        <v>15</v>
      </c>
      <c r="I149" s="528"/>
      <c r="J149" s="184">
        <f t="shared" si="73"/>
        <v>100</v>
      </c>
      <c r="K149" s="34">
        <f t="shared" si="65"/>
        <v>0</v>
      </c>
      <c r="L149" s="34">
        <f t="shared" si="66"/>
        <v>0</v>
      </c>
      <c r="M149" s="528"/>
      <c r="N149" s="341"/>
      <c r="O149" s="406"/>
      <c r="P149" s="406"/>
      <c r="Q149" s="397">
        <f>H148+H131</f>
        <v>234.999639</v>
      </c>
    </row>
    <row r="150" spans="1:18" ht="15.75">
      <c r="A150" s="199">
        <v>2</v>
      </c>
      <c r="B150" s="192" t="s">
        <v>51</v>
      </c>
      <c r="C150" s="28" t="s">
        <v>51</v>
      </c>
      <c r="D150" s="33">
        <f t="shared" si="74"/>
        <v>15</v>
      </c>
      <c r="E150" s="33">
        <v>15</v>
      </c>
      <c r="F150" s="33"/>
      <c r="G150" s="34">
        <f t="shared" si="62"/>
        <v>15</v>
      </c>
      <c r="H150" s="528">
        <v>15</v>
      </c>
      <c r="I150" s="528"/>
      <c r="J150" s="184">
        <f t="shared" si="73"/>
        <v>100</v>
      </c>
      <c r="K150" s="34">
        <f t="shared" si="65"/>
        <v>0</v>
      </c>
      <c r="L150" s="34">
        <f t="shared" si="66"/>
        <v>0</v>
      </c>
      <c r="M150" s="528"/>
      <c r="N150" s="336"/>
      <c r="O150" s="406"/>
      <c r="P150" s="406"/>
    </row>
    <row r="151" spans="1:18" ht="15.75">
      <c r="A151" s="199">
        <v>3</v>
      </c>
      <c r="B151" s="192" t="s">
        <v>42</v>
      </c>
      <c r="C151" s="28" t="s">
        <v>42</v>
      </c>
      <c r="D151" s="33">
        <f t="shared" si="74"/>
        <v>15</v>
      </c>
      <c r="E151" s="33">
        <v>15</v>
      </c>
      <c r="F151" s="33"/>
      <c r="G151" s="34">
        <f t="shared" si="62"/>
        <v>15</v>
      </c>
      <c r="H151" s="528">
        <v>15</v>
      </c>
      <c r="I151" s="528"/>
      <c r="J151" s="184">
        <f t="shared" si="73"/>
        <v>100</v>
      </c>
      <c r="K151" s="34">
        <f t="shared" si="65"/>
        <v>0</v>
      </c>
      <c r="L151" s="34">
        <f t="shared" si="66"/>
        <v>0</v>
      </c>
      <c r="M151" s="528"/>
      <c r="N151" s="341"/>
      <c r="O151" s="406"/>
      <c r="P151" s="406"/>
    </row>
    <row r="152" spans="1:18" ht="15.75">
      <c r="A152" s="199">
        <v>4</v>
      </c>
      <c r="B152" s="192" t="s">
        <v>63</v>
      </c>
      <c r="C152" s="28" t="s">
        <v>63</v>
      </c>
      <c r="D152" s="33">
        <f t="shared" si="74"/>
        <v>15</v>
      </c>
      <c r="E152" s="33">
        <v>15</v>
      </c>
      <c r="F152" s="33"/>
      <c r="G152" s="34">
        <f t="shared" si="62"/>
        <v>15</v>
      </c>
      <c r="H152" s="528">
        <v>15</v>
      </c>
      <c r="I152" s="528"/>
      <c r="J152" s="184">
        <f t="shared" si="73"/>
        <v>100</v>
      </c>
      <c r="K152" s="34">
        <f t="shared" si="65"/>
        <v>0</v>
      </c>
      <c r="L152" s="34">
        <f t="shared" si="66"/>
        <v>0</v>
      </c>
      <c r="M152" s="528"/>
      <c r="N152" s="341"/>
      <c r="O152" s="406"/>
      <c r="P152" s="406"/>
    </row>
    <row r="153" spans="1:18" ht="15.75">
      <c r="A153" s="199">
        <v>5</v>
      </c>
      <c r="B153" s="24" t="s">
        <v>52</v>
      </c>
      <c r="C153" s="30" t="s">
        <v>52</v>
      </c>
      <c r="D153" s="33">
        <f t="shared" si="74"/>
        <v>15</v>
      </c>
      <c r="E153" s="33">
        <v>15</v>
      </c>
      <c r="F153" s="33"/>
      <c r="G153" s="34">
        <f t="shared" si="62"/>
        <v>15</v>
      </c>
      <c r="H153" s="528">
        <v>15</v>
      </c>
      <c r="I153" s="528"/>
      <c r="J153" s="184">
        <f t="shared" si="73"/>
        <v>100</v>
      </c>
      <c r="K153" s="34">
        <f t="shared" si="65"/>
        <v>0</v>
      </c>
      <c r="L153" s="34">
        <f t="shared" si="66"/>
        <v>0</v>
      </c>
      <c r="M153" s="528"/>
      <c r="N153" s="341"/>
      <c r="O153" s="406"/>
      <c r="P153" s="406"/>
    </row>
    <row r="154" spans="1:18" ht="15.75">
      <c r="A154" s="199">
        <v>6</v>
      </c>
      <c r="B154" s="192" t="s">
        <v>45</v>
      </c>
      <c r="C154" s="28" t="s">
        <v>45</v>
      </c>
      <c r="D154" s="33">
        <f t="shared" si="74"/>
        <v>15</v>
      </c>
      <c r="E154" s="33">
        <v>15</v>
      </c>
      <c r="F154" s="33"/>
      <c r="G154" s="34">
        <f t="shared" si="62"/>
        <v>15</v>
      </c>
      <c r="H154" s="528">
        <v>15</v>
      </c>
      <c r="I154" s="528"/>
      <c r="J154" s="184">
        <f t="shared" si="73"/>
        <v>100</v>
      </c>
      <c r="K154" s="34">
        <f t="shared" si="65"/>
        <v>0</v>
      </c>
      <c r="L154" s="34">
        <f t="shared" si="66"/>
        <v>0</v>
      </c>
      <c r="M154" s="528"/>
      <c r="N154" s="341"/>
      <c r="O154" s="406"/>
      <c r="P154" s="406"/>
    </row>
    <row r="155" spans="1:18" ht="15.75">
      <c r="A155" s="199">
        <v>7</v>
      </c>
      <c r="B155" s="192" t="s">
        <v>46</v>
      </c>
      <c r="C155" s="28" t="s">
        <v>46</v>
      </c>
      <c r="D155" s="33">
        <f t="shared" si="74"/>
        <v>15</v>
      </c>
      <c r="E155" s="33">
        <v>15</v>
      </c>
      <c r="F155" s="33"/>
      <c r="G155" s="34">
        <f t="shared" si="62"/>
        <v>15</v>
      </c>
      <c r="H155" s="528">
        <v>15</v>
      </c>
      <c r="I155" s="528"/>
      <c r="J155" s="184">
        <f t="shared" si="73"/>
        <v>100</v>
      </c>
      <c r="K155" s="34">
        <f t="shared" si="65"/>
        <v>0</v>
      </c>
      <c r="L155" s="34">
        <f t="shared" si="66"/>
        <v>0</v>
      </c>
      <c r="M155" s="528"/>
      <c r="N155" s="341"/>
      <c r="O155" s="406"/>
      <c r="P155" s="406"/>
    </row>
    <row r="156" spans="1:18" ht="15.75">
      <c r="A156" s="199">
        <v>8</v>
      </c>
      <c r="B156" s="192" t="s">
        <v>64</v>
      </c>
      <c r="C156" s="28" t="s">
        <v>64</v>
      </c>
      <c r="D156" s="33">
        <f t="shared" si="74"/>
        <v>15</v>
      </c>
      <c r="E156" s="33">
        <v>15</v>
      </c>
      <c r="F156" s="33"/>
      <c r="G156" s="34">
        <f t="shared" si="62"/>
        <v>15</v>
      </c>
      <c r="H156" s="528">
        <v>15</v>
      </c>
      <c r="I156" s="528"/>
      <c r="J156" s="184">
        <f t="shared" si="73"/>
        <v>100</v>
      </c>
      <c r="K156" s="34">
        <f t="shared" si="65"/>
        <v>0</v>
      </c>
      <c r="L156" s="34">
        <f t="shared" si="66"/>
        <v>0</v>
      </c>
      <c r="M156" s="528"/>
      <c r="N156" s="341"/>
      <c r="O156" s="406"/>
      <c r="P156" s="406"/>
    </row>
    <row r="157" spans="1:18" ht="15.75">
      <c r="A157" s="199">
        <v>9</v>
      </c>
      <c r="B157" s="192" t="s">
        <v>65</v>
      </c>
      <c r="C157" s="28" t="s">
        <v>65</v>
      </c>
      <c r="D157" s="33">
        <f t="shared" si="74"/>
        <v>15</v>
      </c>
      <c r="E157" s="33">
        <v>15</v>
      </c>
      <c r="F157" s="33"/>
      <c r="G157" s="34">
        <f t="shared" si="62"/>
        <v>0</v>
      </c>
      <c r="H157" s="528"/>
      <c r="I157" s="528"/>
      <c r="J157" s="184">
        <f t="shared" si="73"/>
        <v>0</v>
      </c>
      <c r="K157" s="34">
        <f t="shared" si="65"/>
        <v>15</v>
      </c>
      <c r="L157" s="34">
        <f t="shared" si="66"/>
        <v>15</v>
      </c>
      <c r="M157" s="528"/>
      <c r="N157" s="341"/>
      <c r="O157" s="406"/>
      <c r="P157" s="406"/>
    </row>
    <row r="158" spans="1:18" ht="15.75">
      <c r="A158" s="199">
        <v>10</v>
      </c>
      <c r="B158" s="192" t="s">
        <v>66</v>
      </c>
      <c r="C158" s="28" t="s">
        <v>66</v>
      </c>
      <c r="D158" s="33">
        <f t="shared" si="74"/>
        <v>15</v>
      </c>
      <c r="E158" s="33">
        <v>15</v>
      </c>
      <c r="F158" s="33"/>
      <c r="G158" s="34">
        <f t="shared" si="62"/>
        <v>15</v>
      </c>
      <c r="H158" s="528">
        <v>15</v>
      </c>
      <c r="I158" s="528"/>
      <c r="J158" s="184">
        <f t="shared" si="73"/>
        <v>100</v>
      </c>
      <c r="K158" s="34">
        <f>L158+M158</f>
        <v>0</v>
      </c>
      <c r="L158" s="34">
        <f t="shared" si="66"/>
        <v>0</v>
      </c>
      <c r="M158" s="528"/>
      <c r="N158" s="341"/>
      <c r="O158" s="406"/>
      <c r="P158" s="406"/>
    </row>
    <row r="159" spans="1:18" ht="15.75">
      <c r="A159" s="199">
        <v>11</v>
      </c>
      <c r="B159" s="192" t="s">
        <v>44</v>
      </c>
      <c r="C159" s="28" t="s">
        <v>44</v>
      </c>
      <c r="D159" s="33">
        <f t="shared" si="74"/>
        <v>15</v>
      </c>
      <c r="E159" s="33">
        <v>15</v>
      </c>
      <c r="F159" s="33"/>
      <c r="G159" s="34">
        <f t="shared" si="62"/>
        <v>15</v>
      </c>
      <c r="H159" s="528">
        <v>15</v>
      </c>
      <c r="I159" s="528"/>
      <c r="J159" s="184">
        <f t="shared" si="73"/>
        <v>100</v>
      </c>
      <c r="K159" s="34">
        <f t="shared" si="65"/>
        <v>0</v>
      </c>
      <c r="L159" s="34">
        <f t="shared" si="66"/>
        <v>0</v>
      </c>
      <c r="M159" s="528"/>
      <c r="N159" s="341"/>
      <c r="O159" s="406"/>
      <c r="P159" s="406"/>
    </row>
    <row r="160" spans="1:18" s="409" customFormat="1" ht="18" customHeight="1">
      <c r="A160" s="193">
        <v>9</v>
      </c>
      <c r="B160" s="511" t="s">
        <v>380</v>
      </c>
      <c r="C160" s="200"/>
      <c r="D160" s="32">
        <f>SUM(D161:D164)</f>
        <v>700</v>
      </c>
      <c r="E160" s="32">
        <f>SUM(E161:E164)</f>
        <v>700</v>
      </c>
      <c r="F160" s="32"/>
      <c r="G160" s="34">
        <f t="shared" si="62"/>
        <v>438.65999999999997</v>
      </c>
      <c r="H160" s="183">
        <f>SUM(H161:H164)</f>
        <v>438.65999999999997</v>
      </c>
      <c r="I160" s="183"/>
      <c r="J160" s="184">
        <f t="shared" si="73"/>
        <v>62.66571428571428</v>
      </c>
      <c r="K160" s="183">
        <f t="shared" si="65"/>
        <v>261.34000000000003</v>
      </c>
      <c r="L160" s="183">
        <f t="shared" si="66"/>
        <v>261.34000000000003</v>
      </c>
      <c r="M160" s="183"/>
      <c r="N160" s="336"/>
      <c r="O160" s="512"/>
      <c r="P160" s="438"/>
      <c r="R160" s="410"/>
    </row>
    <row r="161" spans="1:18" ht="15.75">
      <c r="A161" s="199">
        <v>1</v>
      </c>
      <c r="B161" s="192" t="s">
        <v>62</v>
      </c>
      <c r="C161" s="28" t="s">
        <v>62</v>
      </c>
      <c r="D161" s="33">
        <f t="shared" si="74"/>
        <v>52</v>
      </c>
      <c r="E161" s="33">
        <v>52</v>
      </c>
      <c r="F161" s="33"/>
      <c r="G161" s="34">
        <f t="shared" si="62"/>
        <v>52</v>
      </c>
      <c r="H161" s="33">
        <v>52</v>
      </c>
      <c r="I161" s="33"/>
      <c r="J161" s="184">
        <f t="shared" si="73"/>
        <v>100</v>
      </c>
      <c r="K161" s="34">
        <f t="shared" si="65"/>
        <v>0</v>
      </c>
      <c r="L161" s="34">
        <f t="shared" si="66"/>
        <v>0</v>
      </c>
      <c r="M161" s="33"/>
      <c r="N161" s="336"/>
      <c r="O161" s="198"/>
      <c r="P161" s="406"/>
    </row>
    <row r="162" spans="1:18" ht="15.75">
      <c r="A162" s="199">
        <v>2</v>
      </c>
      <c r="B162" s="192" t="s">
        <v>51</v>
      </c>
      <c r="C162" s="28" t="s">
        <v>51</v>
      </c>
      <c r="D162" s="33">
        <f t="shared" si="74"/>
        <v>52</v>
      </c>
      <c r="E162" s="33">
        <v>52</v>
      </c>
      <c r="F162" s="33"/>
      <c r="G162" s="34">
        <f t="shared" si="62"/>
        <v>52</v>
      </c>
      <c r="H162" s="33">
        <v>52</v>
      </c>
      <c r="I162" s="33"/>
      <c r="J162" s="184">
        <f t="shared" si="73"/>
        <v>100</v>
      </c>
      <c r="K162" s="34">
        <f t="shared" si="65"/>
        <v>0</v>
      </c>
      <c r="L162" s="34">
        <f t="shared" si="66"/>
        <v>0</v>
      </c>
      <c r="M162" s="33"/>
      <c r="N162" s="341"/>
      <c r="O162" s="198"/>
      <c r="P162" s="406"/>
    </row>
    <row r="163" spans="1:18" ht="15.75">
      <c r="A163" s="199">
        <v>4</v>
      </c>
      <c r="B163" s="192" t="s">
        <v>63</v>
      </c>
      <c r="C163" s="28" t="s">
        <v>63</v>
      </c>
      <c r="D163" s="33">
        <f t="shared" si="74"/>
        <v>544</v>
      </c>
      <c r="E163" s="33">
        <f>700-156</f>
        <v>544</v>
      </c>
      <c r="F163" s="33"/>
      <c r="G163" s="34">
        <f t="shared" si="62"/>
        <v>334.65999999999997</v>
      </c>
      <c r="H163" s="33">
        <f>90+49+70.2+125.46</f>
        <v>334.65999999999997</v>
      </c>
      <c r="I163" s="33"/>
      <c r="J163" s="184">
        <f t="shared" si="73"/>
        <v>61.518382352941167</v>
      </c>
      <c r="K163" s="34">
        <f t="shared" si="65"/>
        <v>209.34000000000003</v>
      </c>
      <c r="L163" s="34">
        <f t="shared" si="66"/>
        <v>209.34000000000003</v>
      </c>
      <c r="M163" s="33"/>
      <c r="N163" s="336"/>
      <c r="O163" s="198"/>
      <c r="P163" s="406"/>
    </row>
    <row r="164" spans="1:18" ht="15.75">
      <c r="A164" s="199">
        <v>7</v>
      </c>
      <c r="B164" s="192" t="s">
        <v>46</v>
      </c>
      <c r="C164" s="28" t="s">
        <v>46</v>
      </c>
      <c r="D164" s="33">
        <f t="shared" si="74"/>
        <v>52</v>
      </c>
      <c r="E164" s="33">
        <v>52</v>
      </c>
      <c r="F164" s="33"/>
      <c r="G164" s="34">
        <f t="shared" si="62"/>
        <v>0</v>
      </c>
      <c r="H164" s="33"/>
      <c r="I164" s="33"/>
      <c r="J164" s="184">
        <f t="shared" si="73"/>
        <v>0</v>
      </c>
      <c r="K164" s="34">
        <f t="shared" si="65"/>
        <v>52</v>
      </c>
      <c r="L164" s="34">
        <f t="shared" si="66"/>
        <v>52</v>
      </c>
      <c r="M164" s="33"/>
      <c r="N164" s="341"/>
      <c r="O164" s="198"/>
      <c r="P164" s="406"/>
    </row>
    <row r="165" spans="1:18" ht="28.5" customHeight="1">
      <c r="A165" s="499" t="s">
        <v>145</v>
      </c>
      <c r="B165" s="629" t="s">
        <v>383</v>
      </c>
      <c r="C165" s="630"/>
      <c r="D165" s="223">
        <f>D166+D168+D194+D206+D214+D215+D216+D217</f>
        <v>49473.53076999999</v>
      </c>
      <c r="E165" s="223">
        <f>E166+E168+E194+E206+E214+E215+E216+E217</f>
        <v>40990</v>
      </c>
      <c r="F165" s="223">
        <f t="shared" ref="F165:K165" si="76">F166+F168+F194+F206+F214+F215+F216+F217</f>
        <v>8483.5307700000012</v>
      </c>
      <c r="G165" s="223">
        <f>G166+G168+G194+G206+G214+G215+G216+G217</f>
        <v>19721.873077999997</v>
      </c>
      <c r="H165" s="223">
        <f>H166+H168+H194+H206+H214+H215+H216+H217</f>
        <v>16081.151077999999</v>
      </c>
      <c r="I165" s="223">
        <f>I166+I168+I194+I206+I214+I215+I216+I217</f>
        <v>3640.7219999999993</v>
      </c>
      <c r="J165" s="498">
        <f t="shared" si="73"/>
        <v>39.863484111708161</v>
      </c>
      <c r="K165" s="223">
        <f t="shared" si="76"/>
        <v>29751.661429</v>
      </c>
      <c r="L165" s="223">
        <f t="shared" ref="L165" si="77">L166+L168+L194+L206+L214+L215+L216+L217</f>
        <v>24908.848922000005</v>
      </c>
      <c r="M165" s="223">
        <f>M166+M168+M194+M206+M214+M215+M216+M217</f>
        <v>4842.8125070000006</v>
      </c>
      <c r="N165" s="341"/>
      <c r="O165" s="189"/>
      <c r="P165" s="439"/>
      <c r="Q165" s="496">
        <f>G165-'B1 tổg CTMT'!AB11</f>
        <v>0</v>
      </c>
    </row>
    <row r="166" spans="1:18" ht="34.5" customHeight="1">
      <c r="A166" s="499" t="s">
        <v>3</v>
      </c>
      <c r="B166" s="201" t="s">
        <v>690</v>
      </c>
      <c r="C166" s="202"/>
      <c r="D166" s="223">
        <f>D167</f>
        <v>3705.286263</v>
      </c>
      <c r="E166" s="223">
        <f>E167</f>
        <v>3679</v>
      </c>
      <c r="F166" s="223">
        <f t="shared" ref="F166:I166" si="78">F167</f>
        <v>26.286262999999963</v>
      </c>
      <c r="G166" s="223">
        <f t="shared" si="78"/>
        <v>2181.5335</v>
      </c>
      <c r="H166" s="223">
        <f t="shared" si="78"/>
        <v>2155.2435</v>
      </c>
      <c r="I166" s="223">
        <f t="shared" si="78"/>
        <v>26.29</v>
      </c>
      <c r="J166" s="498">
        <f t="shared" si="73"/>
        <v>58.876247208865117</v>
      </c>
      <c r="K166" s="529">
        <f>K167</f>
        <v>1523.7565</v>
      </c>
      <c r="L166" s="529">
        <f t="shared" ref="L166:M166" si="79">L167</f>
        <v>1523.7565</v>
      </c>
      <c r="M166" s="529">
        <f t="shared" si="79"/>
        <v>0</v>
      </c>
      <c r="N166" s="341"/>
      <c r="O166" s="189"/>
      <c r="P166" s="406"/>
      <c r="Q166" s="405">
        <f>'B1 tổg CTMT'!R11-'B3 S ngiệp'!G7</f>
        <v>0</v>
      </c>
    </row>
    <row r="167" spans="1:18" ht="18" customHeight="1">
      <c r="A167" s="530"/>
      <c r="B167" s="192" t="s">
        <v>68</v>
      </c>
      <c r="C167" s="531" t="s">
        <v>68</v>
      </c>
      <c r="D167" s="224">
        <f>E167+F167</f>
        <v>3705.286263</v>
      </c>
      <c r="E167" s="184">
        <v>3679</v>
      </c>
      <c r="F167" s="224">
        <f>sn!F43</f>
        <v>26.286262999999963</v>
      </c>
      <c r="G167" s="224">
        <f t="shared" si="62"/>
        <v>2181.5335</v>
      </c>
      <c r="H167" s="184">
        <v>2155.2435</v>
      </c>
      <c r="I167" s="532">
        <v>26.29</v>
      </c>
      <c r="J167" s="184">
        <f t="shared" si="73"/>
        <v>58.876247208865117</v>
      </c>
      <c r="K167" s="224">
        <f>L167+M167</f>
        <v>1523.7565</v>
      </c>
      <c r="L167" s="33">
        <f>E167-H167</f>
        <v>1523.7565</v>
      </c>
      <c r="M167" s="533"/>
      <c r="N167" s="341"/>
      <c r="O167" s="509"/>
      <c r="P167" s="406"/>
    </row>
    <row r="168" spans="1:18" ht="42" customHeight="1">
      <c r="A168" s="499" t="s">
        <v>5</v>
      </c>
      <c r="B168" s="203" t="s">
        <v>691</v>
      </c>
      <c r="C168" s="202"/>
      <c r="D168" s="223">
        <f>D169+D181</f>
        <v>29548.469179999993</v>
      </c>
      <c r="E168" s="223">
        <f>E169+E181</f>
        <v>24032</v>
      </c>
      <c r="F168" s="223">
        <f t="shared" ref="F168:I168" si="80">F169+F181</f>
        <v>5516.4691800000001</v>
      </c>
      <c r="G168" s="223">
        <f t="shared" si="80"/>
        <v>10899.690417999998</v>
      </c>
      <c r="H168" s="223">
        <f t="shared" si="80"/>
        <v>7730.1904180000001</v>
      </c>
      <c r="I168" s="223">
        <f t="shared" si="80"/>
        <v>3169.4999999999995</v>
      </c>
      <c r="J168" s="498">
        <f t="shared" si="73"/>
        <v>36.887496105475073</v>
      </c>
      <c r="K168" s="223">
        <f>K169+K181</f>
        <v>18648.778762000002</v>
      </c>
      <c r="L168" s="223">
        <f t="shared" ref="L168:M168" si="81">L169+L181</f>
        <v>16301.809582</v>
      </c>
      <c r="M168" s="223">
        <f t="shared" si="81"/>
        <v>2346.9691800000005</v>
      </c>
      <c r="N168" s="341"/>
      <c r="O168" s="189"/>
      <c r="P168" s="406"/>
      <c r="Q168" s="405">
        <f>'B3 S ngiệp'!G167+'B3 S ngiệp'!G208+'B3 S ngiệp'!G221+'B3 S ngiệp'!G213+'B3 S ngiệp'!G218</f>
        <v>3136.7496600000004</v>
      </c>
    </row>
    <row r="169" spans="1:18" s="420" customFormat="1" ht="43.5" customHeight="1">
      <c r="A169" s="204"/>
      <c r="B169" s="205" t="s">
        <v>755</v>
      </c>
      <c r="C169" s="206"/>
      <c r="D169" s="416">
        <f>SUM(D170:D180)</f>
        <v>9933.4691799999982</v>
      </c>
      <c r="E169" s="416">
        <f>SUM(E170:E180)</f>
        <v>9566</v>
      </c>
      <c r="F169" s="416">
        <f t="shared" ref="F169:H169" si="82">SUM(F170:F180)</f>
        <v>367.46918000000005</v>
      </c>
      <c r="G169" s="416">
        <f t="shared" si="82"/>
        <v>2328.178418</v>
      </c>
      <c r="H169" s="416">
        <f t="shared" si="82"/>
        <v>2193.4494179999997</v>
      </c>
      <c r="I169" s="416">
        <f>SUM(I170:I180)</f>
        <v>134.72900000000001</v>
      </c>
      <c r="J169" s="498">
        <f>G169/D169*100</f>
        <v>23.437717234654976</v>
      </c>
      <c r="K169" s="223">
        <f>L169+M169</f>
        <v>7605.2907619999996</v>
      </c>
      <c r="L169" s="228">
        <f>E169-H169</f>
        <v>7372.5505819999998</v>
      </c>
      <c r="M169" s="228">
        <f>F169-I169</f>
        <v>232.74018000000004</v>
      </c>
      <c r="N169" s="341"/>
      <c r="O169" s="207"/>
      <c r="P169" s="419"/>
      <c r="R169" s="421"/>
    </row>
    <row r="170" spans="1:18" ht="15.75">
      <c r="A170" s="199">
        <v>1</v>
      </c>
      <c r="B170" s="192" t="s">
        <v>62</v>
      </c>
      <c r="C170" s="28" t="s">
        <v>62</v>
      </c>
      <c r="D170" s="33">
        <f t="shared" ref="D170:D175" si="83">E170+F170</f>
        <v>891.11223999999993</v>
      </c>
      <c r="E170" s="33">
        <f>29*10.45+582.33</f>
        <v>885.38</v>
      </c>
      <c r="F170" s="33">
        <f>sn!F46</f>
        <v>5.7322399999999902</v>
      </c>
      <c r="G170" s="34">
        <f>H170+I170</f>
        <v>289.87</v>
      </c>
      <c r="H170" s="33">
        <v>289.87</v>
      </c>
      <c r="I170" s="33"/>
      <c r="J170" s="184">
        <f t="shared" si="73"/>
        <v>32.529011160255187</v>
      </c>
      <c r="K170" s="226">
        <f>L170+M170</f>
        <v>601.24224000000004</v>
      </c>
      <c r="L170" s="226">
        <f>E170-H170</f>
        <v>595.51</v>
      </c>
      <c r="M170" s="226">
        <f>F170-I170</f>
        <v>5.7322399999999902</v>
      </c>
      <c r="N170" s="341"/>
      <c r="O170" s="198">
        <v>58.35</v>
      </c>
      <c r="P170" s="406"/>
    </row>
    <row r="171" spans="1:18" ht="15.75">
      <c r="A171" s="199">
        <v>2</v>
      </c>
      <c r="B171" s="192" t="s">
        <v>51</v>
      </c>
      <c r="C171" s="28" t="s">
        <v>51</v>
      </c>
      <c r="D171" s="33">
        <f t="shared" si="83"/>
        <v>1060.0962499999998</v>
      </c>
      <c r="E171" s="33">
        <f>10.45*29+723.9</f>
        <v>1026.9499999999998</v>
      </c>
      <c r="F171" s="33">
        <f>sn!F47</f>
        <v>33.146250000000009</v>
      </c>
      <c r="G171" s="34">
        <f t="shared" si="62"/>
        <v>211.64599999999999</v>
      </c>
      <c r="H171" s="33">
        <v>211.64599999999999</v>
      </c>
      <c r="I171" s="33"/>
      <c r="J171" s="184">
        <f t="shared" si="73"/>
        <v>19.964790932898786</v>
      </c>
      <c r="K171" s="226">
        <f t="shared" ref="K171:K180" si="84">L171+M171</f>
        <v>848.45024999999987</v>
      </c>
      <c r="L171" s="226">
        <f t="shared" ref="L171:L180" si="85">E171-H171</f>
        <v>815.30399999999986</v>
      </c>
      <c r="M171" s="226">
        <f t="shared" ref="M171:M180" si="86">F171-I171</f>
        <v>33.146250000000009</v>
      </c>
      <c r="N171" s="341"/>
      <c r="O171" s="208">
        <v>240.97499999999999</v>
      </c>
      <c r="P171" s="406"/>
    </row>
    <row r="172" spans="1:18" ht="15.75">
      <c r="A172" s="199">
        <v>3</v>
      </c>
      <c r="B172" s="192" t="s">
        <v>42</v>
      </c>
      <c r="C172" s="28" t="s">
        <v>42</v>
      </c>
      <c r="D172" s="33">
        <f t="shared" si="83"/>
        <v>1168.4468000000002</v>
      </c>
      <c r="E172" s="33">
        <f>35*10.45+759.7</f>
        <v>1125.45</v>
      </c>
      <c r="F172" s="33">
        <f>sn!F48</f>
        <v>42.996800000000007</v>
      </c>
      <c r="G172" s="34">
        <f t="shared" ref="G172:G183" si="87">H172+I172</f>
        <v>133.63</v>
      </c>
      <c r="H172" s="33">
        <v>133.63</v>
      </c>
      <c r="I172" s="33"/>
      <c r="J172" s="184">
        <f t="shared" ref="J172:J180" si="88">G172/D172*100</f>
        <v>11.436549785578597</v>
      </c>
      <c r="K172" s="226">
        <f t="shared" si="84"/>
        <v>1034.8168000000001</v>
      </c>
      <c r="L172" s="226">
        <f t="shared" si="85"/>
        <v>991.82</v>
      </c>
      <c r="M172" s="226">
        <f t="shared" si="86"/>
        <v>42.996800000000007</v>
      </c>
      <c r="N172" s="341"/>
      <c r="O172" s="208">
        <f>135.75+151.525</f>
        <v>287.27499999999998</v>
      </c>
      <c r="P172" s="406"/>
    </row>
    <row r="173" spans="1:18" ht="15.75">
      <c r="A173" s="199">
        <v>4</v>
      </c>
      <c r="B173" s="192" t="s">
        <v>63</v>
      </c>
      <c r="C173" s="28" t="s">
        <v>63</v>
      </c>
      <c r="D173" s="33">
        <f t="shared" si="83"/>
        <v>1016.6382</v>
      </c>
      <c r="E173" s="33">
        <f>10.45*25+715.61</f>
        <v>976.86</v>
      </c>
      <c r="F173" s="33">
        <f>sn!F49</f>
        <v>39.77819999999997</v>
      </c>
      <c r="G173" s="34">
        <f t="shared" si="87"/>
        <v>182.33</v>
      </c>
      <c r="H173" s="33">
        <v>182.33</v>
      </c>
      <c r="I173" s="33"/>
      <c r="J173" s="184">
        <f t="shared" si="88"/>
        <v>17.934600529470565</v>
      </c>
      <c r="K173" s="226">
        <f t="shared" si="84"/>
        <v>834.30819999999994</v>
      </c>
      <c r="L173" s="226">
        <f t="shared" si="85"/>
        <v>794.53</v>
      </c>
      <c r="M173" s="226">
        <f t="shared" si="86"/>
        <v>39.77819999999997</v>
      </c>
      <c r="N173" s="341"/>
      <c r="O173" s="208">
        <v>233.49600000000001</v>
      </c>
      <c r="P173" s="406"/>
    </row>
    <row r="174" spans="1:18" ht="15.75">
      <c r="A174" s="199">
        <v>5</v>
      </c>
      <c r="B174" s="192" t="s">
        <v>52</v>
      </c>
      <c r="C174" s="28" t="s">
        <v>52</v>
      </c>
      <c r="D174" s="33">
        <f t="shared" si="83"/>
        <v>910.43399999999997</v>
      </c>
      <c r="E174" s="33">
        <f>10.45*32+515.09</f>
        <v>849.49</v>
      </c>
      <c r="F174" s="33">
        <f>sn!F50</f>
        <v>60.944000000000017</v>
      </c>
      <c r="G174" s="34">
        <f t="shared" si="87"/>
        <v>117.4355</v>
      </c>
      <c r="H174" s="33">
        <f>117.4355-I174</f>
        <v>56.491499999999988</v>
      </c>
      <c r="I174" s="33">
        <f>F174</f>
        <v>60.944000000000017</v>
      </c>
      <c r="J174" s="184">
        <f t="shared" si="88"/>
        <v>12.898848241607849</v>
      </c>
      <c r="K174" s="226">
        <f t="shared" si="84"/>
        <v>792.99850000000004</v>
      </c>
      <c r="L174" s="226">
        <f t="shared" si="85"/>
        <v>792.99850000000004</v>
      </c>
      <c r="M174" s="226">
        <f t="shared" si="86"/>
        <v>0</v>
      </c>
      <c r="N174" s="341"/>
      <c r="O174" s="208">
        <v>684.97</v>
      </c>
      <c r="P174" s="406"/>
    </row>
    <row r="175" spans="1:18" ht="15.75">
      <c r="A175" s="199">
        <v>6</v>
      </c>
      <c r="B175" s="192" t="s">
        <v>45</v>
      </c>
      <c r="C175" s="28" t="s">
        <v>45</v>
      </c>
      <c r="D175" s="33">
        <f t="shared" si="83"/>
        <v>507.90499999999997</v>
      </c>
      <c r="E175" s="33">
        <f>10.45*12+375.98</f>
        <v>501.38</v>
      </c>
      <c r="F175" s="33">
        <f>sn!F51</f>
        <v>6.5249999999999773</v>
      </c>
      <c r="G175" s="34">
        <f t="shared" si="87"/>
        <v>199.489</v>
      </c>
      <c r="H175" s="33">
        <v>199.489</v>
      </c>
      <c r="I175" s="33"/>
      <c r="J175" s="184">
        <f t="shared" si="88"/>
        <v>39.276833266063541</v>
      </c>
      <c r="K175" s="226">
        <f t="shared" si="84"/>
        <v>308.41599999999994</v>
      </c>
      <c r="L175" s="226">
        <f t="shared" si="85"/>
        <v>301.89099999999996</v>
      </c>
      <c r="M175" s="226">
        <f t="shared" si="86"/>
        <v>6.5249999999999773</v>
      </c>
      <c r="N175" s="341"/>
      <c r="O175" s="208">
        <v>152</v>
      </c>
      <c r="P175" s="406"/>
    </row>
    <row r="176" spans="1:18" ht="15.75">
      <c r="A176" s="199">
        <v>7</v>
      </c>
      <c r="B176" s="192" t="s">
        <v>46</v>
      </c>
      <c r="C176" s="28" t="s">
        <v>46</v>
      </c>
      <c r="D176" s="33">
        <f>E176+F176</f>
        <v>978.976</v>
      </c>
      <c r="E176" s="33">
        <f>10.45*30+627.27</f>
        <v>940.77</v>
      </c>
      <c r="F176" s="33">
        <f>sn!F52</f>
        <v>38.206000000000017</v>
      </c>
      <c r="G176" s="34">
        <f t="shared" si="87"/>
        <v>220</v>
      </c>
      <c r="H176" s="33">
        <v>220</v>
      </c>
      <c r="I176" s="33"/>
      <c r="J176" s="184">
        <f t="shared" si="88"/>
        <v>22.472461020494887</v>
      </c>
      <c r="K176" s="226">
        <f t="shared" si="84"/>
        <v>758.976</v>
      </c>
      <c r="L176" s="226">
        <f t="shared" si="85"/>
        <v>720.77</v>
      </c>
      <c r="M176" s="226">
        <f t="shared" si="86"/>
        <v>38.206000000000017</v>
      </c>
      <c r="N176" s="341"/>
      <c r="O176" s="208">
        <v>617.33600000000001</v>
      </c>
      <c r="P176" s="406"/>
    </row>
    <row r="177" spans="1:18" ht="15.75">
      <c r="A177" s="199">
        <v>8</v>
      </c>
      <c r="B177" s="192" t="s">
        <v>64</v>
      </c>
      <c r="C177" s="28" t="s">
        <v>64</v>
      </c>
      <c r="D177" s="33">
        <f t="shared" ref="D177:D180" si="89">E177+F177</f>
        <v>1489.44283</v>
      </c>
      <c r="E177" s="33">
        <f>10.45*20+1230.76</f>
        <v>1439.76</v>
      </c>
      <c r="F177" s="33">
        <f>sn!F53</f>
        <v>49.682830000000024</v>
      </c>
      <c r="G177" s="34">
        <f>H177+I177</f>
        <v>326.07499999999999</v>
      </c>
      <c r="H177" s="33">
        <v>308.83999999999997</v>
      </c>
      <c r="I177" s="33">
        <v>17.234999999999999</v>
      </c>
      <c r="J177" s="184">
        <f t="shared" si="88"/>
        <v>21.892414628629954</v>
      </c>
      <c r="K177" s="226">
        <f t="shared" si="84"/>
        <v>1163.3678300000001</v>
      </c>
      <c r="L177" s="226">
        <f t="shared" si="85"/>
        <v>1130.92</v>
      </c>
      <c r="M177" s="226">
        <f t="shared" si="86"/>
        <v>32.447830000000025</v>
      </c>
      <c r="N177" s="341"/>
      <c r="O177" s="208">
        <v>381.26</v>
      </c>
      <c r="P177" s="406"/>
    </row>
    <row r="178" spans="1:18" ht="15.75">
      <c r="A178" s="199">
        <v>9</v>
      </c>
      <c r="B178" s="192" t="s">
        <v>65</v>
      </c>
      <c r="C178" s="28" t="s">
        <v>65</v>
      </c>
      <c r="D178" s="33">
        <f t="shared" si="89"/>
        <v>451.61786000000001</v>
      </c>
      <c r="E178" s="33">
        <f>10.45*14+277.11</f>
        <v>423.40999999999997</v>
      </c>
      <c r="F178" s="33">
        <f>sn!F54</f>
        <v>28.207860000000039</v>
      </c>
      <c r="G178" s="34">
        <f t="shared" si="87"/>
        <v>138.63291800000002</v>
      </c>
      <c r="H178" s="33">
        <f>112.93+25.702918</f>
        <v>138.63291800000002</v>
      </c>
      <c r="I178" s="33"/>
      <c r="J178" s="184">
        <f t="shared" si="88"/>
        <v>30.696952064738987</v>
      </c>
      <c r="K178" s="226">
        <f t="shared" si="84"/>
        <v>312.98494199999999</v>
      </c>
      <c r="L178" s="226">
        <f t="shared" si="85"/>
        <v>284.77708199999995</v>
      </c>
      <c r="M178" s="226">
        <f t="shared" si="86"/>
        <v>28.207860000000039</v>
      </c>
      <c r="N178" s="341"/>
      <c r="O178" s="208">
        <v>217.518</v>
      </c>
      <c r="P178" s="406"/>
    </row>
    <row r="179" spans="1:18" ht="15.75">
      <c r="A179" s="199">
        <v>10</v>
      </c>
      <c r="B179" s="192" t="s">
        <v>66</v>
      </c>
      <c r="C179" s="28" t="s">
        <v>66</v>
      </c>
      <c r="D179" s="33">
        <f t="shared" ref="D179" si="90">E179</f>
        <v>628.32999999999993</v>
      </c>
      <c r="E179" s="33">
        <f>10.45*16+461.13</f>
        <v>628.32999999999993</v>
      </c>
      <c r="F179" s="33"/>
      <c r="G179" s="34">
        <f t="shared" si="87"/>
        <v>233.39999999999998</v>
      </c>
      <c r="H179" s="33">
        <f>167.2+66.2</f>
        <v>233.39999999999998</v>
      </c>
      <c r="I179" s="33"/>
      <c r="J179" s="184">
        <f t="shared" si="88"/>
        <v>37.14608565562682</v>
      </c>
      <c r="K179" s="226">
        <f t="shared" si="84"/>
        <v>394.92999999999995</v>
      </c>
      <c r="L179" s="226">
        <f t="shared" si="85"/>
        <v>394.92999999999995</v>
      </c>
      <c r="M179" s="226">
        <f t="shared" si="86"/>
        <v>0</v>
      </c>
      <c r="N179" s="336"/>
      <c r="O179" s="208">
        <v>302.09500000000003</v>
      </c>
      <c r="P179" s="406"/>
    </row>
    <row r="180" spans="1:18" ht="15.75">
      <c r="A180" s="199">
        <v>11</v>
      </c>
      <c r="B180" s="192" t="s">
        <v>44</v>
      </c>
      <c r="C180" s="28" t="s">
        <v>44</v>
      </c>
      <c r="D180" s="33">
        <f t="shared" si="89"/>
        <v>830.47</v>
      </c>
      <c r="E180" s="33">
        <f>10.45*22+538.32</f>
        <v>768.22</v>
      </c>
      <c r="F180" s="33">
        <f>sn!F55</f>
        <v>62.25</v>
      </c>
      <c r="G180" s="34">
        <f t="shared" si="87"/>
        <v>275.67</v>
      </c>
      <c r="H180" s="33">
        <v>219.12</v>
      </c>
      <c r="I180" s="33">
        <v>56.55</v>
      </c>
      <c r="J180" s="184">
        <f t="shared" si="88"/>
        <v>33.194456151335991</v>
      </c>
      <c r="K180" s="226">
        <f t="shared" si="84"/>
        <v>554.80000000000007</v>
      </c>
      <c r="L180" s="226">
        <f t="shared" si="85"/>
        <v>549.1</v>
      </c>
      <c r="M180" s="226">
        <f t="shared" si="86"/>
        <v>5.7000000000000028</v>
      </c>
      <c r="N180" s="341"/>
      <c r="O180" s="208">
        <v>297.3</v>
      </c>
      <c r="P180" s="406"/>
      <c r="R180" s="440">
        <f>G7-'B1 tổg CTMT'!R11</f>
        <v>0</v>
      </c>
    </row>
    <row r="181" spans="1:18" s="420" customFormat="1" ht="57" customHeight="1">
      <c r="A181" s="204"/>
      <c r="B181" s="205" t="s">
        <v>756</v>
      </c>
      <c r="C181" s="206"/>
      <c r="D181" s="441">
        <f>SUM(D182:D193)</f>
        <v>19614.999999999996</v>
      </c>
      <c r="E181" s="441">
        <f>SUM(E182:E193)</f>
        <v>14466</v>
      </c>
      <c r="F181" s="441">
        <f t="shared" ref="F181" si="91">SUM(F182:F193)</f>
        <v>5149</v>
      </c>
      <c r="G181" s="34">
        <f>H181+I181</f>
        <v>8571.5119999999988</v>
      </c>
      <c r="H181" s="209">
        <f>SUM(H182:H193)</f>
        <v>5536.741</v>
      </c>
      <c r="I181" s="209">
        <f>SUM(I182:I193)</f>
        <v>3034.7709999999997</v>
      </c>
      <c r="J181" s="184">
        <f t="shared" si="73"/>
        <v>43.698761152179458</v>
      </c>
      <c r="K181" s="223">
        <f>L181+M181</f>
        <v>11043.488000000001</v>
      </c>
      <c r="L181" s="498">
        <f>E181-H181</f>
        <v>8929.259</v>
      </c>
      <c r="M181" s="498">
        <f>F181-I181</f>
        <v>2114.2290000000003</v>
      </c>
      <c r="N181" s="385"/>
      <c r="O181" s="207"/>
      <c r="P181" s="419"/>
      <c r="R181" s="421">
        <f>'B1 tổg CTMT'!R11-'B3 S ngiệp'!G7</f>
        <v>0</v>
      </c>
    </row>
    <row r="182" spans="1:18" s="420" customFormat="1" ht="18" customHeight="1">
      <c r="A182" s="204">
        <v>1</v>
      </c>
      <c r="B182" s="442" t="s">
        <v>695</v>
      </c>
      <c r="C182" s="28" t="s">
        <v>695</v>
      </c>
      <c r="D182" s="184">
        <f>E182+F182</f>
        <v>7402</v>
      </c>
      <c r="E182" s="33">
        <f>3701+2711</f>
        <v>6412</v>
      </c>
      <c r="F182" s="219">
        <v>990</v>
      </c>
      <c r="G182" s="34">
        <f t="shared" si="87"/>
        <v>0</v>
      </c>
      <c r="H182" s="209"/>
      <c r="I182" s="209"/>
      <c r="J182" s="184">
        <f>G182/D182*100</f>
        <v>0</v>
      </c>
      <c r="K182" s="224">
        <f t="shared" ref="K182:K193" si="92">L182+M182</f>
        <v>7402</v>
      </c>
      <c r="L182" s="184">
        <f t="shared" ref="L182:L193" si="93">E182-H182</f>
        <v>6412</v>
      </c>
      <c r="M182" s="317">
        <f t="shared" ref="M182:M193" si="94">F182-I182</f>
        <v>990</v>
      </c>
      <c r="N182" s="385"/>
      <c r="O182" s="207">
        <v>7402</v>
      </c>
      <c r="P182" s="419" t="s">
        <v>745</v>
      </c>
      <c r="R182" s="421"/>
    </row>
    <row r="183" spans="1:18" ht="15.75">
      <c r="A183" s="199">
        <v>1</v>
      </c>
      <c r="B183" s="192" t="s">
        <v>62</v>
      </c>
      <c r="C183" s="28" t="s">
        <v>62</v>
      </c>
      <c r="D183" s="184">
        <f t="shared" ref="D183:D193" si="95">E183+F183</f>
        <v>1078.1199999999999</v>
      </c>
      <c r="E183" s="33">
        <f>718</f>
        <v>718</v>
      </c>
      <c r="F183" s="33">
        <f>sn!F57</f>
        <v>360.12</v>
      </c>
      <c r="G183" s="34">
        <f t="shared" si="87"/>
        <v>1036.893</v>
      </c>
      <c r="H183" s="494">
        <v>676.77</v>
      </c>
      <c r="I183" s="33">
        <v>360.12299999999999</v>
      </c>
      <c r="J183" s="184">
        <f>G183/D183*100</f>
        <v>96.176028642451683</v>
      </c>
      <c r="K183" s="224">
        <f t="shared" si="92"/>
        <v>41.227000000000032</v>
      </c>
      <c r="L183" s="184">
        <f t="shared" si="93"/>
        <v>41.230000000000018</v>
      </c>
      <c r="M183" s="317">
        <f t="shared" si="94"/>
        <v>-2.9999999999859028E-3</v>
      </c>
      <c r="N183" s="385"/>
      <c r="O183" s="198"/>
      <c r="P183" s="406"/>
    </row>
    <row r="184" spans="1:18" ht="15.75">
      <c r="A184" s="199">
        <v>2</v>
      </c>
      <c r="B184" s="192" t="s">
        <v>51</v>
      </c>
      <c r="C184" s="28" t="s">
        <v>51</v>
      </c>
      <c r="D184" s="184">
        <f t="shared" si="95"/>
        <v>1160.48</v>
      </c>
      <c r="E184" s="33">
        <f>779</f>
        <v>779</v>
      </c>
      <c r="F184" s="33">
        <f>sn!F58</f>
        <v>381.48</v>
      </c>
      <c r="G184" s="34">
        <f t="shared" ref="G184:G219" si="96">H184+I184</f>
        <v>1091.2080000000001</v>
      </c>
      <c r="H184" s="33">
        <v>709.72799999999995</v>
      </c>
      <c r="I184" s="33">
        <f>F184</f>
        <v>381.48</v>
      </c>
      <c r="J184" s="184">
        <f t="shared" ref="J184:J208" si="97">G184/D184*100</f>
        <v>94.030745898248995</v>
      </c>
      <c r="K184" s="224">
        <f t="shared" si="92"/>
        <v>69.272000000000048</v>
      </c>
      <c r="L184" s="184">
        <f t="shared" si="93"/>
        <v>69.272000000000048</v>
      </c>
      <c r="M184" s="317">
        <f t="shared" si="94"/>
        <v>0</v>
      </c>
      <c r="N184" s="385"/>
      <c r="O184" s="198"/>
      <c r="P184" s="406"/>
    </row>
    <row r="185" spans="1:18" ht="15.75">
      <c r="A185" s="199">
        <v>3</v>
      </c>
      <c r="B185" s="192" t="s">
        <v>42</v>
      </c>
      <c r="C185" s="28" t="s">
        <v>42</v>
      </c>
      <c r="D185" s="184">
        <f t="shared" si="95"/>
        <v>1090.6199999999999</v>
      </c>
      <c r="E185" s="33">
        <f>727</f>
        <v>727</v>
      </c>
      <c r="F185" s="33">
        <f>sn!F59</f>
        <v>363.62</v>
      </c>
      <c r="G185" s="34">
        <f t="shared" si="96"/>
        <v>0</v>
      </c>
      <c r="H185" s="33"/>
      <c r="I185" s="33"/>
      <c r="J185" s="184">
        <f t="shared" si="97"/>
        <v>0</v>
      </c>
      <c r="K185" s="224">
        <f t="shared" si="92"/>
        <v>1090.6199999999999</v>
      </c>
      <c r="L185" s="184">
        <f t="shared" si="93"/>
        <v>727</v>
      </c>
      <c r="M185" s="317">
        <f t="shared" si="94"/>
        <v>363.62</v>
      </c>
      <c r="N185" s="385"/>
      <c r="O185" s="198"/>
      <c r="P185" s="406"/>
    </row>
    <row r="186" spans="1:18" ht="15.75">
      <c r="A186" s="199">
        <v>4</v>
      </c>
      <c r="B186" s="192" t="s">
        <v>63</v>
      </c>
      <c r="C186" s="28" t="s">
        <v>63</v>
      </c>
      <c r="D186" s="184">
        <f t="shared" si="95"/>
        <v>1053.73</v>
      </c>
      <c r="E186" s="33">
        <f>697</f>
        <v>697</v>
      </c>
      <c r="F186" s="33">
        <f>sn!F60</f>
        <v>356.73</v>
      </c>
      <c r="G186" s="34">
        <f t="shared" si="96"/>
        <v>1033.885</v>
      </c>
      <c r="H186" s="495">
        <f>1033.885-I186</f>
        <v>677.15499999999997</v>
      </c>
      <c r="I186" s="33">
        <f>F186</f>
        <v>356.73</v>
      </c>
      <c r="J186" s="184">
        <f t="shared" si="97"/>
        <v>98.116690233741082</v>
      </c>
      <c r="K186" s="224">
        <f t="shared" si="92"/>
        <v>19.845000000000027</v>
      </c>
      <c r="L186" s="184">
        <f t="shared" si="93"/>
        <v>19.845000000000027</v>
      </c>
      <c r="M186" s="317">
        <f t="shared" si="94"/>
        <v>0</v>
      </c>
      <c r="N186" s="385"/>
      <c r="O186" s="198"/>
      <c r="P186" s="406"/>
    </row>
    <row r="187" spans="1:18" ht="15.75">
      <c r="A187" s="199">
        <v>5</v>
      </c>
      <c r="B187" s="192" t="s">
        <v>52</v>
      </c>
      <c r="C187" s="28" t="s">
        <v>52</v>
      </c>
      <c r="D187" s="184">
        <f t="shared" si="95"/>
        <v>1063.82</v>
      </c>
      <c r="E187" s="33">
        <f>681</f>
        <v>681</v>
      </c>
      <c r="F187" s="33">
        <f>sn!F61</f>
        <v>382.82</v>
      </c>
      <c r="G187" s="34">
        <f t="shared" si="96"/>
        <v>1032.3130000000001</v>
      </c>
      <c r="H187" s="33">
        <f>1032.313-I187</f>
        <v>649.49300000000017</v>
      </c>
      <c r="I187" s="33">
        <f>F187</f>
        <v>382.82</v>
      </c>
      <c r="J187" s="184">
        <f t="shared" si="97"/>
        <v>97.038314752495737</v>
      </c>
      <c r="K187" s="224">
        <f t="shared" si="92"/>
        <v>31.506999999999834</v>
      </c>
      <c r="L187" s="184">
        <f t="shared" si="93"/>
        <v>31.506999999999834</v>
      </c>
      <c r="M187" s="317">
        <f t="shared" si="94"/>
        <v>0</v>
      </c>
      <c r="O187" s="198"/>
      <c r="P187" s="406"/>
    </row>
    <row r="188" spans="1:18" ht="15.75">
      <c r="A188" s="199">
        <v>6</v>
      </c>
      <c r="B188" s="192" t="s">
        <v>45</v>
      </c>
      <c r="C188" s="28" t="s">
        <v>45</v>
      </c>
      <c r="D188" s="184">
        <f t="shared" si="95"/>
        <v>1153.92</v>
      </c>
      <c r="E188" s="33">
        <f>765</f>
        <v>765</v>
      </c>
      <c r="F188" s="33">
        <f>sn!F62</f>
        <v>388.92</v>
      </c>
      <c r="G188" s="34">
        <f t="shared" si="96"/>
        <v>1140.4649999999999</v>
      </c>
      <c r="H188" s="33">
        <v>751.54899999999998</v>
      </c>
      <c r="I188" s="33">
        <v>388.916</v>
      </c>
      <c r="J188" s="184">
        <f t="shared" si="97"/>
        <v>98.833974625623938</v>
      </c>
      <c r="K188" s="224">
        <f t="shared" si="92"/>
        <v>13.455000000000041</v>
      </c>
      <c r="L188" s="184">
        <f t="shared" si="93"/>
        <v>13.451000000000022</v>
      </c>
      <c r="M188" s="317">
        <f t="shared" si="94"/>
        <v>4.0000000000190994E-3</v>
      </c>
      <c r="O188" s="198"/>
      <c r="P188" s="406"/>
    </row>
    <row r="189" spans="1:18" ht="15.75">
      <c r="A189" s="199">
        <v>7</v>
      </c>
      <c r="B189" s="192" t="s">
        <v>46</v>
      </c>
      <c r="C189" s="28" t="s">
        <v>46</v>
      </c>
      <c r="D189" s="184">
        <f>E189+F189</f>
        <v>1148.54</v>
      </c>
      <c r="E189" s="33">
        <f>754</f>
        <v>754</v>
      </c>
      <c r="F189" s="33">
        <f>sn!F63</f>
        <v>394.54</v>
      </c>
      <c r="G189" s="34">
        <f t="shared" si="96"/>
        <v>1148.5419999999999</v>
      </c>
      <c r="H189" s="33">
        <v>754</v>
      </c>
      <c r="I189" s="33">
        <v>394.54199999999997</v>
      </c>
      <c r="J189" s="184">
        <f t="shared" si="97"/>
        <v>100.0001741341181</v>
      </c>
      <c r="K189" s="224">
        <f t="shared" si="92"/>
        <v>-1.9999999999527063E-3</v>
      </c>
      <c r="L189" s="184">
        <f t="shared" si="93"/>
        <v>0</v>
      </c>
      <c r="M189" s="317">
        <f t="shared" si="94"/>
        <v>-1.9999999999527063E-3</v>
      </c>
      <c r="O189" s="198"/>
      <c r="P189" s="406"/>
    </row>
    <row r="190" spans="1:18" ht="15.75">
      <c r="A190" s="199">
        <v>8</v>
      </c>
      <c r="B190" s="192" t="s">
        <v>64</v>
      </c>
      <c r="C190" s="28" t="s">
        <v>64</v>
      </c>
      <c r="D190" s="184">
        <f t="shared" si="95"/>
        <v>1150.1600000000001</v>
      </c>
      <c r="E190" s="33">
        <f>771</f>
        <v>771</v>
      </c>
      <c r="F190" s="33">
        <f>sn!F64</f>
        <v>379.16</v>
      </c>
      <c r="G190" s="34">
        <f t="shared" si="96"/>
        <v>0</v>
      </c>
      <c r="H190" s="33"/>
      <c r="I190" s="33"/>
      <c r="J190" s="184">
        <f t="shared" si="97"/>
        <v>0</v>
      </c>
      <c r="K190" s="224">
        <f t="shared" si="92"/>
        <v>1150.1600000000001</v>
      </c>
      <c r="L190" s="184">
        <f t="shared" si="93"/>
        <v>771</v>
      </c>
      <c r="M190" s="317">
        <f t="shared" si="94"/>
        <v>379.16</v>
      </c>
      <c r="O190" s="198"/>
      <c r="P190" s="406"/>
    </row>
    <row r="191" spans="1:18" ht="15.75">
      <c r="A191" s="199">
        <v>9</v>
      </c>
      <c r="B191" s="192" t="s">
        <v>65</v>
      </c>
      <c r="C191" s="28" t="s">
        <v>65</v>
      </c>
      <c r="D191" s="184">
        <f t="shared" si="95"/>
        <v>1065.54</v>
      </c>
      <c r="E191" s="33">
        <f>679</f>
        <v>679</v>
      </c>
      <c r="F191" s="33">
        <f>sn!F65</f>
        <v>386.54</v>
      </c>
      <c r="G191" s="492">
        <v>1017.766</v>
      </c>
      <c r="H191" s="493">
        <f>631.226+13.8</f>
        <v>645.02599999999995</v>
      </c>
      <c r="I191" s="33">
        <f>F191</f>
        <v>386.54</v>
      </c>
      <c r="J191" s="184">
        <f t="shared" si="97"/>
        <v>95.516451752163221</v>
      </c>
      <c r="K191" s="224">
        <f t="shared" si="92"/>
        <v>33.974000000000046</v>
      </c>
      <c r="L191" s="184">
        <f t="shared" si="93"/>
        <v>33.974000000000046</v>
      </c>
      <c r="M191" s="317">
        <f t="shared" si="94"/>
        <v>0</v>
      </c>
      <c r="O191" s="198"/>
      <c r="P191" s="406"/>
    </row>
    <row r="192" spans="1:18" ht="15.75">
      <c r="A192" s="199">
        <v>10</v>
      </c>
      <c r="B192" s="192" t="s">
        <v>66</v>
      </c>
      <c r="C192" s="28" t="s">
        <v>66</v>
      </c>
      <c r="D192" s="184">
        <f t="shared" si="95"/>
        <v>1113.45</v>
      </c>
      <c r="E192" s="33">
        <f>732</f>
        <v>732</v>
      </c>
      <c r="F192" s="33">
        <f>sn!F66</f>
        <v>381.45</v>
      </c>
      <c r="G192" s="34">
        <f t="shared" si="96"/>
        <v>0</v>
      </c>
      <c r="H192" s="33"/>
      <c r="I192" s="33"/>
      <c r="J192" s="184">
        <f t="shared" si="97"/>
        <v>0</v>
      </c>
      <c r="K192" s="224">
        <f t="shared" si="92"/>
        <v>1113.45</v>
      </c>
      <c r="L192" s="184">
        <f t="shared" si="93"/>
        <v>732</v>
      </c>
      <c r="M192" s="317">
        <f t="shared" si="94"/>
        <v>381.45</v>
      </c>
      <c r="O192" s="198"/>
      <c r="P192" s="406"/>
    </row>
    <row r="193" spans="1:18" ht="15.75">
      <c r="A193" s="199">
        <v>11</v>
      </c>
      <c r="B193" s="192" t="s">
        <v>44</v>
      </c>
      <c r="C193" s="28" t="s">
        <v>44</v>
      </c>
      <c r="D193" s="184">
        <f t="shared" si="95"/>
        <v>1134.6199999999999</v>
      </c>
      <c r="E193" s="33">
        <f>751</f>
        <v>751</v>
      </c>
      <c r="F193" s="33">
        <f>sn!F67</f>
        <v>383.62</v>
      </c>
      <c r="G193" s="34">
        <f t="shared" si="96"/>
        <v>1056.6399999999999</v>
      </c>
      <c r="H193" s="33">
        <v>673.02</v>
      </c>
      <c r="I193" s="33">
        <v>383.62</v>
      </c>
      <c r="J193" s="184">
        <f t="shared" si="97"/>
        <v>93.127214397771937</v>
      </c>
      <c r="K193" s="224">
        <f t="shared" si="92"/>
        <v>77.980000000000018</v>
      </c>
      <c r="L193" s="184">
        <f t="shared" si="93"/>
        <v>77.980000000000018</v>
      </c>
      <c r="M193" s="317">
        <f t="shared" si="94"/>
        <v>0</v>
      </c>
      <c r="O193" s="198"/>
      <c r="P193" s="406"/>
    </row>
    <row r="194" spans="1:18" s="409" customFormat="1" ht="42.75">
      <c r="A194" s="193" t="s">
        <v>13</v>
      </c>
      <c r="B194" s="203" t="s">
        <v>757</v>
      </c>
      <c r="C194" s="200"/>
      <c r="D194" s="230">
        <f t="shared" ref="D194:I194" si="98">SUM(D195:D205)</f>
        <v>3487.6453270000002</v>
      </c>
      <c r="E194" s="230">
        <f t="shared" si="98"/>
        <v>3369</v>
      </c>
      <c r="F194" s="230">
        <f t="shared" si="98"/>
        <v>118.64532700000001</v>
      </c>
      <c r="G194" s="230">
        <f t="shared" si="98"/>
        <v>3349.9940000000001</v>
      </c>
      <c r="H194" s="230">
        <f t="shared" si="98"/>
        <v>3231.7939999999999</v>
      </c>
      <c r="I194" s="230">
        <f t="shared" si="98"/>
        <v>118.2</v>
      </c>
      <c r="J194" s="191">
        <f t="shared" ref="J194:J205" si="99">G194/D194*100</f>
        <v>96.053173012337098</v>
      </c>
      <c r="K194" s="230">
        <f>L194+M194</f>
        <v>137.65132700000015</v>
      </c>
      <c r="L194" s="230">
        <f>E194-H194</f>
        <v>137.20600000000013</v>
      </c>
      <c r="M194" s="230">
        <f>F194-I194</f>
        <v>0.44532700000000602</v>
      </c>
      <c r="N194" s="329"/>
      <c r="O194" s="212"/>
      <c r="P194" s="438"/>
      <c r="R194" s="410"/>
    </row>
    <row r="195" spans="1:18" ht="15.75">
      <c r="A195" s="199">
        <v>1</v>
      </c>
      <c r="B195" s="192" t="s">
        <v>62</v>
      </c>
      <c r="C195" s="28" t="s">
        <v>62</v>
      </c>
      <c r="D195" s="231">
        <f>E195+F195</f>
        <v>297.3</v>
      </c>
      <c r="E195" s="231">
        <v>297</v>
      </c>
      <c r="F195" s="231">
        <f>sn!F70</f>
        <v>0.29999999999999716</v>
      </c>
      <c r="G195" s="226">
        <f t="shared" ref="G195:G205" si="100">H195+I195</f>
        <v>160.68199999999999</v>
      </c>
      <c r="H195" s="208">
        <v>160.68199999999999</v>
      </c>
      <c r="I195" s="231"/>
      <c r="J195" s="208">
        <f t="shared" si="99"/>
        <v>54.047090480995621</v>
      </c>
      <c r="K195" s="231">
        <f t="shared" ref="K195:K232" si="101">L195+M195</f>
        <v>136.61799999999999</v>
      </c>
      <c r="L195" s="231">
        <f t="shared" ref="L195:L204" si="102">E195-H195</f>
        <v>136.31800000000001</v>
      </c>
      <c r="M195" s="231">
        <f t="shared" ref="M195:M232" si="103">F195-I195</f>
        <v>0.29999999999999716</v>
      </c>
      <c r="O195" s="198"/>
      <c r="P195" s="406"/>
    </row>
    <row r="196" spans="1:18" ht="15.75">
      <c r="A196" s="199">
        <v>2</v>
      </c>
      <c r="B196" s="192" t="s">
        <v>51</v>
      </c>
      <c r="C196" s="28" t="s">
        <v>51</v>
      </c>
      <c r="D196" s="231">
        <f t="shared" ref="D196:D205" si="104">E196+F196</f>
        <v>331</v>
      </c>
      <c r="E196" s="231">
        <v>331</v>
      </c>
      <c r="F196" s="231"/>
      <c r="G196" s="226">
        <f t="shared" si="100"/>
        <v>331</v>
      </c>
      <c r="H196" s="231">
        <v>331</v>
      </c>
      <c r="I196" s="231"/>
      <c r="J196" s="208">
        <f t="shared" si="99"/>
        <v>100</v>
      </c>
      <c r="K196" s="231">
        <f t="shared" si="101"/>
        <v>0</v>
      </c>
      <c r="L196" s="231">
        <f t="shared" si="102"/>
        <v>0</v>
      </c>
      <c r="M196" s="231">
        <f t="shared" si="103"/>
        <v>0</v>
      </c>
      <c r="O196" s="198"/>
      <c r="P196" s="406"/>
    </row>
    <row r="197" spans="1:18" ht="15.75">
      <c r="A197" s="199">
        <v>3</v>
      </c>
      <c r="B197" s="192" t="s">
        <v>42</v>
      </c>
      <c r="C197" s="28" t="s">
        <v>42</v>
      </c>
      <c r="D197" s="231">
        <f t="shared" si="104"/>
        <v>300.11732699999999</v>
      </c>
      <c r="E197" s="231">
        <v>300</v>
      </c>
      <c r="F197" s="231">
        <f>sn!F71</f>
        <v>0.11732700000000307</v>
      </c>
      <c r="G197" s="226">
        <f t="shared" si="100"/>
        <v>300</v>
      </c>
      <c r="H197" s="231">
        <v>300</v>
      </c>
      <c r="I197" s="231"/>
      <c r="J197" s="208">
        <f t="shared" si="99"/>
        <v>99.960906289159382</v>
      </c>
      <c r="K197" s="231">
        <f t="shared" si="101"/>
        <v>0.11732700000000307</v>
      </c>
      <c r="L197" s="231">
        <f t="shared" si="102"/>
        <v>0</v>
      </c>
      <c r="M197" s="231">
        <f t="shared" si="103"/>
        <v>0.11732700000000307</v>
      </c>
      <c r="O197" s="198"/>
      <c r="P197" s="406"/>
    </row>
    <row r="198" spans="1:18" ht="18.75">
      <c r="A198" s="199">
        <v>4</v>
      </c>
      <c r="B198" s="192" t="s">
        <v>63</v>
      </c>
      <c r="C198" s="28" t="s">
        <v>63</v>
      </c>
      <c r="D198" s="231">
        <f t="shared" si="104"/>
        <v>292</v>
      </c>
      <c r="E198" s="231">
        <v>292</v>
      </c>
      <c r="F198" s="231"/>
      <c r="G198" s="226">
        <f t="shared" si="100"/>
        <v>292</v>
      </c>
      <c r="H198" s="471">
        <f>44.004+127.234+120.762</f>
        <v>292</v>
      </c>
      <c r="I198" s="231"/>
      <c r="J198" s="208">
        <f t="shared" si="99"/>
        <v>100</v>
      </c>
      <c r="K198" s="231">
        <f t="shared" si="101"/>
        <v>0</v>
      </c>
      <c r="L198" s="231">
        <f t="shared" si="102"/>
        <v>0</v>
      </c>
      <c r="M198" s="231">
        <f t="shared" si="103"/>
        <v>0</v>
      </c>
      <c r="O198" s="198"/>
      <c r="P198" s="406"/>
    </row>
    <row r="199" spans="1:18" ht="15.75">
      <c r="A199" s="199">
        <v>5</v>
      </c>
      <c r="B199" s="192" t="s">
        <v>52</v>
      </c>
      <c r="C199" s="28" t="s">
        <v>52</v>
      </c>
      <c r="D199" s="231">
        <f t="shared" si="104"/>
        <v>289</v>
      </c>
      <c r="E199" s="231">
        <v>289</v>
      </c>
      <c r="F199" s="231"/>
      <c r="G199" s="226">
        <f t="shared" si="100"/>
        <v>289</v>
      </c>
      <c r="H199" s="231">
        <v>289</v>
      </c>
      <c r="I199" s="231"/>
      <c r="J199" s="208">
        <f t="shared" si="99"/>
        <v>100</v>
      </c>
      <c r="K199" s="231">
        <f t="shared" si="101"/>
        <v>0</v>
      </c>
      <c r="L199" s="231">
        <f t="shared" si="102"/>
        <v>0</v>
      </c>
      <c r="M199" s="231">
        <f t="shared" si="103"/>
        <v>0</v>
      </c>
      <c r="O199" s="198"/>
      <c r="P199" s="406"/>
    </row>
    <row r="200" spans="1:18" ht="15.75">
      <c r="A200" s="199">
        <v>6</v>
      </c>
      <c r="B200" s="192" t="s">
        <v>45</v>
      </c>
      <c r="C200" s="28" t="s">
        <v>45</v>
      </c>
      <c r="D200" s="231">
        <f t="shared" si="104"/>
        <v>328</v>
      </c>
      <c r="E200" s="231">
        <v>328</v>
      </c>
      <c r="F200" s="231"/>
      <c r="G200" s="226">
        <f t="shared" si="100"/>
        <v>328</v>
      </c>
      <c r="H200" s="231">
        <v>328</v>
      </c>
      <c r="I200" s="231"/>
      <c r="J200" s="208">
        <f t="shared" si="99"/>
        <v>100</v>
      </c>
      <c r="K200" s="231">
        <f t="shared" si="101"/>
        <v>0</v>
      </c>
      <c r="L200" s="231">
        <f t="shared" si="102"/>
        <v>0</v>
      </c>
      <c r="M200" s="231">
        <f t="shared" si="103"/>
        <v>0</v>
      </c>
      <c r="O200" s="198"/>
      <c r="P200" s="406"/>
    </row>
    <row r="201" spans="1:18" ht="15.75">
      <c r="A201" s="199">
        <v>7</v>
      </c>
      <c r="B201" s="192" t="s">
        <v>46</v>
      </c>
      <c r="C201" s="28" t="s">
        <v>46</v>
      </c>
      <c r="D201" s="231">
        <f>E201+F201</f>
        <v>443.2</v>
      </c>
      <c r="E201" s="231">
        <v>325</v>
      </c>
      <c r="F201" s="231">
        <f>sn!F72</f>
        <v>118.2</v>
      </c>
      <c r="G201" s="226">
        <f t="shared" si="100"/>
        <v>442.31200000000001</v>
      </c>
      <c r="H201" s="231">
        <v>324.11200000000002</v>
      </c>
      <c r="I201" s="231">
        <v>118.2</v>
      </c>
      <c r="J201" s="208">
        <f t="shared" si="99"/>
        <v>99.799638989169679</v>
      </c>
      <c r="K201" s="231">
        <f t="shared" si="101"/>
        <v>0.88799999999997681</v>
      </c>
      <c r="L201" s="231">
        <f t="shared" si="102"/>
        <v>0.88799999999997681</v>
      </c>
      <c r="M201" s="231">
        <f t="shared" si="103"/>
        <v>0</v>
      </c>
      <c r="O201" s="198"/>
      <c r="P201" s="406"/>
    </row>
    <row r="202" spans="1:18" ht="15.75">
      <c r="A202" s="199">
        <v>8</v>
      </c>
      <c r="B202" s="192" t="s">
        <v>64</v>
      </c>
      <c r="C202" s="28" t="s">
        <v>64</v>
      </c>
      <c r="D202" s="231">
        <f t="shared" si="104"/>
        <v>311.02699999999999</v>
      </c>
      <c r="E202" s="231">
        <v>311</v>
      </c>
      <c r="F202" s="231">
        <f>sn!F73</f>
        <v>2.7000000000001023E-2</v>
      </c>
      <c r="G202" s="226">
        <f t="shared" si="100"/>
        <v>311</v>
      </c>
      <c r="H202" s="231">
        <v>311</v>
      </c>
      <c r="I202" s="231"/>
      <c r="J202" s="208">
        <f t="shared" si="99"/>
        <v>99.991319081623146</v>
      </c>
      <c r="K202" s="231">
        <f t="shared" si="101"/>
        <v>2.7000000000001023E-2</v>
      </c>
      <c r="L202" s="231">
        <f t="shared" si="102"/>
        <v>0</v>
      </c>
      <c r="M202" s="231">
        <f t="shared" si="103"/>
        <v>2.7000000000001023E-2</v>
      </c>
      <c r="O202" s="198"/>
      <c r="P202" s="406"/>
    </row>
    <row r="203" spans="1:18" ht="15.75">
      <c r="A203" s="199">
        <v>9</v>
      </c>
      <c r="B203" s="192" t="s">
        <v>65</v>
      </c>
      <c r="C203" s="28" t="s">
        <v>65</v>
      </c>
      <c r="D203" s="231">
        <f t="shared" si="104"/>
        <v>289.00099999999998</v>
      </c>
      <c r="E203" s="231">
        <v>289</v>
      </c>
      <c r="F203" s="231">
        <f>sn!F74</f>
        <v>1.0000000000047748E-3</v>
      </c>
      <c r="G203" s="226">
        <f t="shared" si="100"/>
        <v>289</v>
      </c>
      <c r="H203" s="231">
        <v>289</v>
      </c>
      <c r="I203" s="231"/>
      <c r="J203" s="208">
        <f t="shared" si="99"/>
        <v>99.999653980436065</v>
      </c>
      <c r="K203" s="231">
        <f t="shared" si="101"/>
        <v>1.0000000000047748E-3</v>
      </c>
      <c r="L203" s="231">
        <f t="shared" si="102"/>
        <v>0</v>
      </c>
      <c r="M203" s="231">
        <f t="shared" si="103"/>
        <v>1.0000000000047748E-3</v>
      </c>
      <c r="O203" s="198"/>
      <c r="P203" s="406"/>
    </row>
    <row r="204" spans="1:18" ht="15.75">
      <c r="A204" s="199">
        <v>10</v>
      </c>
      <c r="B204" s="192" t="s">
        <v>66</v>
      </c>
      <c r="C204" s="28" t="s">
        <v>66</v>
      </c>
      <c r="D204" s="231">
        <f t="shared" si="104"/>
        <v>301</v>
      </c>
      <c r="E204" s="231">
        <v>301</v>
      </c>
      <c r="F204" s="231"/>
      <c r="G204" s="226">
        <f t="shared" si="100"/>
        <v>301</v>
      </c>
      <c r="H204" s="231">
        <v>301</v>
      </c>
      <c r="I204" s="231"/>
      <c r="J204" s="208">
        <f t="shared" si="99"/>
        <v>100</v>
      </c>
      <c r="K204" s="231">
        <f t="shared" si="101"/>
        <v>0</v>
      </c>
      <c r="L204" s="231">
        <f t="shared" si="102"/>
        <v>0</v>
      </c>
      <c r="M204" s="231">
        <f t="shared" si="103"/>
        <v>0</v>
      </c>
      <c r="O204" s="198"/>
      <c r="P204" s="406"/>
    </row>
    <row r="205" spans="1:18" ht="15.75">
      <c r="A205" s="199">
        <v>11</v>
      </c>
      <c r="B205" s="192" t="s">
        <v>44</v>
      </c>
      <c r="C205" s="28" t="s">
        <v>44</v>
      </c>
      <c r="D205" s="231">
        <f t="shared" si="104"/>
        <v>306</v>
      </c>
      <c r="E205" s="231">
        <v>306</v>
      </c>
      <c r="F205" s="231"/>
      <c r="G205" s="226">
        <f t="shared" si="100"/>
        <v>306</v>
      </c>
      <c r="H205" s="231">
        <v>306</v>
      </c>
      <c r="I205" s="231"/>
      <c r="J205" s="208">
        <f t="shared" si="99"/>
        <v>100</v>
      </c>
      <c r="K205" s="231">
        <f t="shared" si="101"/>
        <v>0</v>
      </c>
      <c r="L205" s="231">
        <f>E205-H205</f>
        <v>0</v>
      </c>
      <c r="M205" s="231">
        <f t="shared" si="103"/>
        <v>0</v>
      </c>
      <c r="O205" s="198"/>
      <c r="P205" s="406">
        <f>H205+H180</f>
        <v>525.12</v>
      </c>
    </row>
    <row r="206" spans="1:18" ht="31.5" customHeight="1">
      <c r="A206" s="499" t="s">
        <v>14</v>
      </c>
      <c r="B206" s="203" t="s">
        <v>693</v>
      </c>
      <c r="C206" s="202"/>
      <c r="D206" s="183">
        <f>SUM(D207+D208+D209+D213)</f>
        <v>9273.1610000000001</v>
      </c>
      <c r="E206" s="183">
        <f t="shared" ref="E206:I206" si="105">SUM(E207+E208+E209+E213)</f>
        <v>6755</v>
      </c>
      <c r="F206" s="183">
        <f t="shared" si="105"/>
        <v>2518.1610000000001</v>
      </c>
      <c r="G206" s="183">
        <f t="shared" si="105"/>
        <v>1478.94416</v>
      </c>
      <c r="H206" s="183">
        <f t="shared" si="105"/>
        <v>1292.94416</v>
      </c>
      <c r="I206" s="183">
        <f t="shared" si="105"/>
        <v>186</v>
      </c>
      <c r="J206" s="498">
        <f t="shared" si="97"/>
        <v>15.948651813550956</v>
      </c>
      <c r="K206" s="230">
        <f t="shared" si="101"/>
        <v>7794.21684</v>
      </c>
      <c r="L206" s="230">
        <f t="shared" ref="L206:L232" si="106">E206-H206</f>
        <v>5462.05584</v>
      </c>
      <c r="M206" s="230">
        <f t="shared" si="103"/>
        <v>2332.1610000000001</v>
      </c>
      <c r="O206" s="191"/>
      <c r="P206" s="406"/>
    </row>
    <row r="207" spans="1:18" s="409" customFormat="1" ht="70.5" customHeight="1">
      <c r="A207" s="193">
        <v>1</v>
      </c>
      <c r="B207" s="443" t="s">
        <v>758</v>
      </c>
      <c r="C207" s="444" t="s">
        <v>700</v>
      </c>
      <c r="D207" s="32">
        <f>E207+F207</f>
        <v>566</v>
      </c>
      <c r="E207" s="32">
        <v>413</v>
      </c>
      <c r="F207" s="32">
        <v>153</v>
      </c>
      <c r="G207" s="183">
        <f>H207+I207</f>
        <v>0</v>
      </c>
      <c r="H207" s="32"/>
      <c r="I207" s="32"/>
      <c r="J207" s="498">
        <f t="shared" si="97"/>
        <v>0</v>
      </c>
      <c r="K207" s="230">
        <f t="shared" si="101"/>
        <v>566</v>
      </c>
      <c r="L207" s="230">
        <f t="shared" si="106"/>
        <v>413</v>
      </c>
      <c r="M207" s="230">
        <f t="shared" si="103"/>
        <v>153</v>
      </c>
      <c r="N207" s="329"/>
      <c r="O207" s="212">
        <f>F207+E207</f>
        <v>566</v>
      </c>
      <c r="P207" s="438"/>
      <c r="R207" s="410"/>
    </row>
    <row r="208" spans="1:18" s="409" customFormat="1" ht="57">
      <c r="A208" s="193">
        <v>2</v>
      </c>
      <c r="B208" s="443" t="s">
        <v>759</v>
      </c>
      <c r="C208" s="444" t="s">
        <v>68</v>
      </c>
      <c r="D208" s="32">
        <f>F208</f>
        <v>187</v>
      </c>
      <c r="E208" s="32"/>
      <c r="F208" s="32">
        <v>187</v>
      </c>
      <c r="G208" s="183">
        <f>H208+I208</f>
        <v>0</v>
      </c>
      <c r="H208" s="32"/>
      <c r="I208" s="32">
        <v>0</v>
      </c>
      <c r="J208" s="498">
        <f t="shared" si="97"/>
        <v>0</v>
      </c>
      <c r="K208" s="230">
        <f t="shared" si="101"/>
        <v>187</v>
      </c>
      <c r="L208" s="230">
        <f t="shared" si="106"/>
        <v>0</v>
      </c>
      <c r="M208" s="230">
        <f t="shared" si="103"/>
        <v>187</v>
      </c>
      <c r="N208" s="329"/>
      <c r="O208" s="212">
        <f>F208</f>
        <v>187</v>
      </c>
      <c r="P208" s="438"/>
      <c r="R208" s="410"/>
    </row>
    <row r="209" spans="1:18" s="425" customFormat="1" ht="47.25">
      <c r="A209" s="445">
        <v>3</v>
      </c>
      <c r="B209" s="446" t="s">
        <v>760</v>
      </c>
      <c r="C209" s="447"/>
      <c r="D209" s="209">
        <f>SUM(D210:D212)</f>
        <v>7729.1610000000001</v>
      </c>
      <c r="E209" s="209">
        <f t="shared" ref="E209:I209" si="107">SUM(E210:E212)</f>
        <v>5737</v>
      </c>
      <c r="F209" s="209">
        <f t="shared" si="107"/>
        <v>1992.1609999999998</v>
      </c>
      <c r="G209" s="209">
        <f t="shared" si="107"/>
        <v>688.06</v>
      </c>
      <c r="H209" s="209">
        <f t="shared" si="107"/>
        <v>688.06</v>
      </c>
      <c r="I209" s="209">
        <f t="shared" si="107"/>
        <v>0</v>
      </c>
      <c r="J209" s="393"/>
      <c r="K209" s="230">
        <f t="shared" si="101"/>
        <v>7041.1010000000006</v>
      </c>
      <c r="L209" s="230">
        <f t="shared" si="106"/>
        <v>5048.9400000000005</v>
      </c>
      <c r="M209" s="230">
        <f t="shared" si="103"/>
        <v>1992.1609999999998</v>
      </c>
      <c r="N209" s="329"/>
      <c r="O209" s="210"/>
      <c r="P209" s="448"/>
      <c r="R209" s="426"/>
    </row>
    <row r="210" spans="1:18" ht="15.75">
      <c r="A210" s="195" t="s">
        <v>29</v>
      </c>
      <c r="B210" s="192" t="s">
        <v>695</v>
      </c>
      <c r="C210" s="28" t="s">
        <v>695</v>
      </c>
      <c r="D210" s="33">
        <f>E210+F210</f>
        <v>1632.825</v>
      </c>
      <c r="E210" s="33">
        <v>1500</v>
      </c>
      <c r="F210" s="33">
        <f>sn!F76</f>
        <v>132.82499999999999</v>
      </c>
      <c r="G210" s="34">
        <f t="shared" si="96"/>
        <v>0</v>
      </c>
      <c r="H210" s="33"/>
      <c r="I210" s="33"/>
      <c r="J210" s="184">
        <f t="shared" ref="J210:J219" si="108">G210/D210*100</f>
        <v>0</v>
      </c>
      <c r="K210" s="231">
        <f t="shared" si="101"/>
        <v>1632.825</v>
      </c>
      <c r="L210" s="231">
        <f t="shared" si="106"/>
        <v>1500</v>
      </c>
      <c r="M210" s="231">
        <f t="shared" si="103"/>
        <v>132.82499999999999</v>
      </c>
      <c r="O210" s="208">
        <f>F210+E210</f>
        <v>1632.825</v>
      </c>
      <c r="P210" s="406"/>
    </row>
    <row r="211" spans="1:18" ht="15.75">
      <c r="A211" s="195" t="s">
        <v>29</v>
      </c>
      <c r="B211" s="192" t="s">
        <v>141</v>
      </c>
      <c r="C211" s="28" t="s">
        <v>141</v>
      </c>
      <c r="D211" s="33">
        <f>E211+F211</f>
        <v>2933.2359999999999</v>
      </c>
      <c r="E211" s="33">
        <v>2737</v>
      </c>
      <c r="F211" s="33">
        <f>sn!F77</f>
        <v>196.23599999999999</v>
      </c>
      <c r="G211" s="34">
        <f t="shared" si="96"/>
        <v>0</v>
      </c>
      <c r="H211" s="33"/>
      <c r="I211" s="33"/>
      <c r="J211" s="184">
        <f t="shared" si="108"/>
        <v>0</v>
      </c>
      <c r="K211" s="231">
        <f t="shared" si="101"/>
        <v>2933.2359999999999</v>
      </c>
      <c r="L211" s="231">
        <f t="shared" si="106"/>
        <v>2737</v>
      </c>
      <c r="M211" s="231">
        <f t="shared" si="103"/>
        <v>196.23599999999999</v>
      </c>
      <c r="O211" s="208">
        <f>F211+E211</f>
        <v>2933.2359999999999</v>
      </c>
      <c r="P211" s="406"/>
    </row>
    <row r="212" spans="1:18" ht="30">
      <c r="A212" s="195" t="s">
        <v>29</v>
      </c>
      <c r="B212" s="192" t="s">
        <v>40</v>
      </c>
      <c r="C212" s="28" t="s">
        <v>40</v>
      </c>
      <c r="D212" s="33">
        <f>E212+F212</f>
        <v>3163.1</v>
      </c>
      <c r="E212" s="33">
        <v>1500</v>
      </c>
      <c r="F212" s="33">
        <f>sn!F81</f>
        <v>1663.1</v>
      </c>
      <c r="G212" s="34">
        <f>H212+I212</f>
        <v>688.06</v>
      </c>
      <c r="H212" s="33">
        <v>688.06</v>
      </c>
      <c r="I212" s="33"/>
      <c r="J212" s="184">
        <f t="shared" si="108"/>
        <v>21.752710948120512</v>
      </c>
      <c r="K212" s="231">
        <f t="shared" si="101"/>
        <v>2475.04</v>
      </c>
      <c r="L212" s="231">
        <f t="shared" si="106"/>
        <v>811.94</v>
      </c>
      <c r="M212" s="231">
        <f t="shared" si="103"/>
        <v>1663.1</v>
      </c>
      <c r="O212" s="208">
        <f>F212+811</f>
        <v>2474.1</v>
      </c>
      <c r="P212" s="406"/>
    </row>
    <row r="213" spans="1:18" s="425" customFormat="1" ht="45">
      <c r="A213" s="214">
        <v>4</v>
      </c>
      <c r="B213" s="392" t="s">
        <v>763</v>
      </c>
      <c r="C213" s="200" t="s">
        <v>68</v>
      </c>
      <c r="D213" s="32">
        <f>E213+F213</f>
        <v>791</v>
      </c>
      <c r="E213" s="498">
        <v>605</v>
      </c>
      <c r="F213" s="32">
        <v>186</v>
      </c>
      <c r="G213" s="393">
        <f>H213+I213</f>
        <v>790.88415999999995</v>
      </c>
      <c r="H213" s="393">
        <v>604.88415999999995</v>
      </c>
      <c r="I213" s="469">
        <v>186</v>
      </c>
      <c r="J213" s="498">
        <f>G213/D213*100</f>
        <v>99.985355246523383</v>
      </c>
      <c r="K213" s="230">
        <f t="shared" si="101"/>
        <v>0.11584000000004835</v>
      </c>
      <c r="L213" s="230">
        <f t="shared" si="106"/>
        <v>0.11584000000004835</v>
      </c>
      <c r="M213" s="230">
        <f t="shared" si="103"/>
        <v>0</v>
      </c>
      <c r="N213" s="394">
        <v>9</v>
      </c>
      <c r="O213" s="210"/>
      <c r="P213" s="448"/>
      <c r="R213" s="426"/>
    </row>
    <row r="214" spans="1:18" s="409" customFormat="1" ht="57">
      <c r="A214" s="196" t="s">
        <v>140</v>
      </c>
      <c r="B214" s="203" t="s">
        <v>764</v>
      </c>
      <c r="C214" s="234" t="s">
        <v>734</v>
      </c>
      <c r="D214" s="32">
        <f>E214</f>
        <v>464</v>
      </c>
      <c r="E214" s="32">
        <v>464</v>
      </c>
      <c r="F214" s="32"/>
      <c r="G214" s="183">
        <f>H214+I214</f>
        <v>464</v>
      </c>
      <c r="H214" s="32">
        <v>464</v>
      </c>
      <c r="I214" s="32"/>
      <c r="J214" s="498">
        <f>G214/D214*100</f>
        <v>100</v>
      </c>
      <c r="K214" s="230">
        <f t="shared" si="101"/>
        <v>0</v>
      </c>
      <c r="L214" s="230">
        <f t="shared" si="106"/>
        <v>0</v>
      </c>
      <c r="M214" s="230">
        <f t="shared" si="103"/>
        <v>0</v>
      </c>
      <c r="N214" s="394">
        <v>84.6</v>
      </c>
      <c r="O214" s="212"/>
      <c r="P214" s="438"/>
      <c r="R214" s="410"/>
    </row>
    <row r="215" spans="1:18" s="409" customFormat="1" ht="42.75">
      <c r="A215" s="196" t="s">
        <v>15</v>
      </c>
      <c r="B215" s="203" t="s">
        <v>761</v>
      </c>
      <c r="C215" s="194" t="s">
        <v>733</v>
      </c>
      <c r="D215" s="32">
        <f>E215+F215</f>
        <v>1341.521</v>
      </c>
      <c r="E215" s="32">
        <v>1280</v>
      </c>
      <c r="F215" s="183">
        <f>sn!F82</f>
        <v>61.521000000000015</v>
      </c>
      <c r="G215" s="183">
        <v>732.02899999999988</v>
      </c>
      <c r="H215" s="32">
        <f>G215-I215</f>
        <v>670.62899999999991</v>
      </c>
      <c r="I215" s="32">
        <v>61.4</v>
      </c>
      <c r="J215" s="498">
        <f>G215/D215*100</f>
        <v>54.567092129008785</v>
      </c>
      <c r="K215" s="230">
        <f t="shared" si="101"/>
        <v>609.49200000000008</v>
      </c>
      <c r="L215" s="230">
        <f t="shared" si="106"/>
        <v>609.37100000000009</v>
      </c>
      <c r="M215" s="230">
        <f t="shared" si="103"/>
        <v>0.12100000000001643</v>
      </c>
      <c r="N215" s="329"/>
      <c r="O215" s="212"/>
      <c r="P215" s="438"/>
      <c r="R215" s="410"/>
    </row>
    <row r="216" spans="1:18" s="409" customFormat="1" ht="63">
      <c r="A216" s="196" t="s">
        <v>16</v>
      </c>
      <c r="B216" s="201" t="s">
        <v>765</v>
      </c>
      <c r="C216" s="194" t="s">
        <v>70</v>
      </c>
      <c r="D216" s="32">
        <f t="shared" ref="D216" si="109">E216</f>
        <v>323</v>
      </c>
      <c r="E216" s="32">
        <v>323</v>
      </c>
      <c r="F216" s="32"/>
      <c r="G216" s="183">
        <f>H216+I216</f>
        <v>286.55</v>
      </c>
      <c r="H216" s="32">
        <v>286.55</v>
      </c>
      <c r="I216" s="32"/>
      <c r="J216" s="498">
        <f>G216/D216*100</f>
        <v>88.715170278637771</v>
      </c>
      <c r="K216" s="230">
        <f t="shared" si="101"/>
        <v>36.449999999999989</v>
      </c>
      <c r="L216" s="230">
        <f t="shared" si="106"/>
        <v>36.449999999999989</v>
      </c>
      <c r="M216" s="230">
        <f t="shared" si="103"/>
        <v>0</v>
      </c>
      <c r="N216" s="329"/>
      <c r="O216" s="212"/>
      <c r="P216" s="438"/>
      <c r="R216" s="410"/>
    </row>
    <row r="217" spans="1:18" ht="56.45" customHeight="1">
      <c r="A217" s="499" t="s">
        <v>396</v>
      </c>
      <c r="B217" s="203" t="s">
        <v>704</v>
      </c>
      <c r="C217" s="202"/>
      <c r="D217" s="183">
        <f>D218+D219+D220</f>
        <v>1330.4480000000001</v>
      </c>
      <c r="E217" s="183">
        <f>E218+E219+E220</f>
        <v>1088</v>
      </c>
      <c r="F217" s="183">
        <f>F218+F219+F220</f>
        <v>242.44799999999998</v>
      </c>
      <c r="G217" s="183">
        <f t="shared" ref="G217:H217" si="110">G218+G219+G220</f>
        <v>329.13200000000001</v>
      </c>
      <c r="H217" s="183">
        <f t="shared" si="110"/>
        <v>249.8</v>
      </c>
      <c r="I217" s="183">
        <f>I218+I219+I220</f>
        <v>79.331999999999994</v>
      </c>
      <c r="J217" s="498">
        <f t="shared" si="108"/>
        <v>24.738433971113487</v>
      </c>
      <c r="K217" s="230">
        <f t="shared" si="101"/>
        <v>1001.316</v>
      </c>
      <c r="L217" s="230">
        <f t="shared" si="106"/>
        <v>838.2</v>
      </c>
      <c r="M217" s="230">
        <f t="shared" si="103"/>
        <v>163.11599999999999</v>
      </c>
      <c r="O217" s="189"/>
      <c r="P217" s="406"/>
    </row>
    <row r="218" spans="1:18" s="425" customFormat="1" ht="27">
      <c r="A218" s="214">
        <v>1</v>
      </c>
      <c r="B218" s="205" t="s">
        <v>766</v>
      </c>
      <c r="C218" s="233" t="s">
        <v>68</v>
      </c>
      <c r="D218" s="32">
        <f>E218+F218</f>
        <v>854.6</v>
      </c>
      <c r="E218" s="32">
        <v>706</v>
      </c>
      <c r="F218" s="32">
        <f>sn!F85</f>
        <v>148.6</v>
      </c>
      <c r="G218" s="187">
        <f>H218+I218</f>
        <v>111.8</v>
      </c>
      <c r="H218" s="209">
        <v>111.8</v>
      </c>
      <c r="I218" s="209"/>
      <c r="J218" s="498">
        <f>G218/D218*100</f>
        <v>13.08214369295577</v>
      </c>
      <c r="K218" s="230">
        <f t="shared" si="101"/>
        <v>742.80000000000007</v>
      </c>
      <c r="L218" s="230">
        <f t="shared" si="106"/>
        <v>594.20000000000005</v>
      </c>
      <c r="M218" s="230">
        <f t="shared" si="103"/>
        <v>148.6</v>
      </c>
      <c r="N218" s="329"/>
      <c r="O218" s="210"/>
      <c r="P218" s="448"/>
      <c r="R218" s="426"/>
    </row>
    <row r="219" spans="1:18" s="409" customFormat="1" ht="60.6" customHeight="1">
      <c r="A219" s="193">
        <v>2</v>
      </c>
      <c r="B219" s="443" t="s">
        <v>762</v>
      </c>
      <c r="C219" s="234" t="s">
        <v>734</v>
      </c>
      <c r="D219" s="32">
        <f>E219+F219</f>
        <v>168</v>
      </c>
      <c r="E219" s="32">
        <v>126</v>
      </c>
      <c r="F219" s="32">
        <f>sn!F87</f>
        <v>42</v>
      </c>
      <c r="G219" s="183">
        <f t="shared" si="96"/>
        <v>42</v>
      </c>
      <c r="H219" s="32"/>
      <c r="I219" s="32">
        <v>42</v>
      </c>
      <c r="J219" s="498">
        <f t="shared" si="108"/>
        <v>25</v>
      </c>
      <c r="K219" s="230">
        <f t="shared" si="101"/>
        <v>126</v>
      </c>
      <c r="L219" s="230">
        <f t="shared" si="106"/>
        <v>126</v>
      </c>
      <c r="M219" s="230">
        <f t="shared" si="103"/>
        <v>0</v>
      </c>
      <c r="N219" s="329"/>
      <c r="O219" s="212"/>
      <c r="P219" s="438"/>
      <c r="Q219" s="496">
        <f>G7-'B1 tổg CTMT'!R11</f>
        <v>0</v>
      </c>
      <c r="R219" s="410"/>
    </row>
    <row r="220" spans="1:18" s="425" customFormat="1" ht="47.25">
      <c r="A220" s="214">
        <v>3</v>
      </c>
      <c r="B220" s="215" t="s">
        <v>767</v>
      </c>
      <c r="C220" s="211"/>
      <c r="D220" s="209">
        <f>SUM(D221:D232)</f>
        <v>307.84800000000001</v>
      </c>
      <c r="E220" s="209">
        <f t="shared" ref="E220:I220" si="111">SUM(E221:E232)</f>
        <v>256</v>
      </c>
      <c r="F220" s="209">
        <f t="shared" si="111"/>
        <v>51.847999999999999</v>
      </c>
      <c r="G220" s="209">
        <f>SUM(G221:G232)</f>
        <v>175.33199999999999</v>
      </c>
      <c r="H220" s="209">
        <f t="shared" si="111"/>
        <v>138</v>
      </c>
      <c r="I220" s="209">
        <f t="shared" si="111"/>
        <v>37.332000000000001</v>
      </c>
      <c r="J220" s="184">
        <f t="shared" ref="J220" si="112">G220/D220*100</f>
        <v>56.954081234895135</v>
      </c>
      <c r="K220" s="230">
        <f t="shared" si="101"/>
        <v>132.51599999999999</v>
      </c>
      <c r="L220" s="230">
        <f t="shared" si="106"/>
        <v>118</v>
      </c>
      <c r="M220" s="230">
        <f t="shared" si="103"/>
        <v>14.515999999999998</v>
      </c>
      <c r="N220" s="329"/>
      <c r="O220" s="210"/>
      <c r="P220" s="448"/>
      <c r="R220" s="426"/>
    </row>
    <row r="221" spans="1:18" ht="15.75">
      <c r="A221" s="199" t="s">
        <v>95</v>
      </c>
      <c r="B221" s="213" t="s">
        <v>732</v>
      </c>
      <c r="C221" s="232" t="s">
        <v>68</v>
      </c>
      <c r="D221" s="33">
        <f>E221+F221</f>
        <v>67.048000000000002</v>
      </c>
      <c r="E221" s="33">
        <v>15.2</v>
      </c>
      <c r="F221" s="33">
        <f>sn!F86</f>
        <v>51.847999999999999</v>
      </c>
      <c r="G221" s="33">
        <f>H221+I221</f>
        <v>52.531999999999996</v>
      </c>
      <c r="H221" s="33">
        <v>15.2</v>
      </c>
      <c r="I221" s="317">
        <v>37.332000000000001</v>
      </c>
      <c r="J221" s="184">
        <f>G221/D221*100</f>
        <v>78.349838921369752</v>
      </c>
      <c r="K221" s="231">
        <f t="shared" si="101"/>
        <v>14.515999999999998</v>
      </c>
      <c r="L221" s="231">
        <f t="shared" si="106"/>
        <v>0</v>
      </c>
      <c r="M221" s="231">
        <f t="shared" si="103"/>
        <v>14.515999999999998</v>
      </c>
      <c r="N221" s="329">
        <v>15.76</v>
      </c>
      <c r="O221" s="198"/>
      <c r="P221" s="406"/>
    </row>
    <row r="222" spans="1:18" ht="15.75">
      <c r="A222" s="216" t="s">
        <v>96</v>
      </c>
      <c r="B222" s="192" t="s">
        <v>62</v>
      </c>
      <c r="C222" s="28" t="s">
        <v>62</v>
      </c>
      <c r="D222" s="33">
        <f>E222</f>
        <v>25.2</v>
      </c>
      <c r="E222" s="33">
        <v>25.2</v>
      </c>
      <c r="F222" s="33"/>
      <c r="G222" s="33">
        <f t="shared" ref="G222:G232" si="113">H222+I222</f>
        <v>8</v>
      </c>
      <c r="H222" s="33">
        <v>8</v>
      </c>
      <c r="I222" s="33"/>
      <c r="J222" s="184"/>
      <c r="K222" s="231">
        <f t="shared" si="101"/>
        <v>17.2</v>
      </c>
      <c r="L222" s="231">
        <f t="shared" si="106"/>
        <v>17.2</v>
      </c>
      <c r="M222" s="231">
        <f t="shared" si="103"/>
        <v>0</v>
      </c>
      <c r="O222" s="198"/>
      <c r="P222" s="406" t="s">
        <v>745</v>
      </c>
    </row>
    <row r="223" spans="1:18" ht="15.75">
      <c r="A223" s="216" t="s">
        <v>413</v>
      </c>
      <c r="B223" s="192" t="s">
        <v>51</v>
      </c>
      <c r="C223" s="28" t="s">
        <v>51</v>
      </c>
      <c r="D223" s="33">
        <f t="shared" ref="D223:D232" si="114">E223</f>
        <v>25.2</v>
      </c>
      <c r="E223" s="33">
        <v>25.2</v>
      </c>
      <c r="F223" s="33"/>
      <c r="G223" s="33">
        <f t="shared" si="113"/>
        <v>25.2</v>
      </c>
      <c r="H223" s="33">
        <v>25.2</v>
      </c>
      <c r="I223" s="33"/>
      <c r="J223" s="184"/>
      <c r="K223" s="231">
        <f t="shared" si="101"/>
        <v>0</v>
      </c>
      <c r="L223" s="231">
        <f t="shared" si="106"/>
        <v>0</v>
      </c>
      <c r="M223" s="231">
        <f t="shared" si="103"/>
        <v>0</v>
      </c>
      <c r="O223" s="198"/>
      <c r="P223" s="406" t="s">
        <v>745</v>
      </c>
    </row>
    <row r="224" spans="1:18" ht="15.75">
      <c r="A224" s="216" t="s">
        <v>416</v>
      </c>
      <c r="B224" s="192" t="s">
        <v>42</v>
      </c>
      <c r="C224" s="28" t="s">
        <v>42</v>
      </c>
      <c r="D224" s="33">
        <f t="shared" si="114"/>
        <v>22.4</v>
      </c>
      <c r="E224" s="33">
        <v>22.4</v>
      </c>
      <c r="F224" s="33"/>
      <c r="G224" s="33">
        <f t="shared" si="113"/>
        <v>0</v>
      </c>
      <c r="H224" s="33"/>
      <c r="I224" s="33"/>
      <c r="J224" s="184"/>
      <c r="K224" s="231">
        <f t="shared" si="101"/>
        <v>22.4</v>
      </c>
      <c r="L224" s="231">
        <f t="shared" si="106"/>
        <v>22.4</v>
      </c>
      <c r="M224" s="231">
        <f t="shared" si="103"/>
        <v>0</v>
      </c>
      <c r="O224" s="198"/>
      <c r="P224" s="406" t="s">
        <v>745</v>
      </c>
    </row>
    <row r="225" spans="1:18" ht="15.75">
      <c r="A225" s="216" t="s">
        <v>419</v>
      </c>
      <c r="B225" s="192" t="s">
        <v>63</v>
      </c>
      <c r="C225" s="28" t="s">
        <v>63</v>
      </c>
      <c r="D225" s="33">
        <f t="shared" si="114"/>
        <v>25.2</v>
      </c>
      <c r="E225" s="33">
        <v>25.2</v>
      </c>
      <c r="F225" s="33"/>
      <c r="G225" s="33">
        <f t="shared" si="113"/>
        <v>25.2</v>
      </c>
      <c r="H225" s="33">
        <v>25.2</v>
      </c>
      <c r="I225" s="33"/>
      <c r="J225" s="184"/>
      <c r="K225" s="231">
        <f t="shared" si="101"/>
        <v>0</v>
      </c>
      <c r="L225" s="231">
        <f t="shared" si="106"/>
        <v>0</v>
      </c>
      <c r="M225" s="231">
        <f t="shared" si="103"/>
        <v>0</v>
      </c>
      <c r="O225" s="198"/>
      <c r="P225" s="406" t="s">
        <v>745</v>
      </c>
    </row>
    <row r="226" spans="1:18" ht="15.75">
      <c r="A226" s="216" t="s">
        <v>768</v>
      </c>
      <c r="B226" s="192" t="s">
        <v>52</v>
      </c>
      <c r="C226" s="28" t="s">
        <v>52</v>
      </c>
      <c r="D226" s="33">
        <f t="shared" si="114"/>
        <v>19.600000000000001</v>
      </c>
      <c r="E226" s="33">
        <v>19.600000000000001</v>
      </c>
      <c r="F226" s="33"/>
      <c r="G226" s="33">
        <f t="shared" si="113"/>
        <v>19.600000000000001</v>
      </c>
      <c r="H226" s="33">
        <v>19.600000000000001</v>
      </c>
      <c r="I226" s="33"/>
      <c r="J226" s="184"/>
      <c r="K226" s="231">
        <f t="shared" si="101"/>
        <v>0</v>
      </c>
      <c r="L226" s="231">
        <f t="shared" si="106"/>
        <v>0</v>
      </c>
      <c r="M226" s="231">
        <f t="shared" si="103"/>
        <v>0</v>
      </c>
      <c r="O226" s="198"/>
      <c r="P226" s="406" t="s">
        <v>745</v>
      </c>
    </row>
    <row r="227" spans="1:18" ht="15.75">
      <c r="A227" s="216" t="s">
        <v>422</v>
      </c>
      <c r="B227" s="192" t="s">
        <v>45</v>
      </c>
      <c r="C227" s="28" t="s">
        <v>45</v>
      </c>
      <c r="D227" s="33">
        <f t="shared" si="114"/>
        <v>11.2</v>
      </c>
      <c r="E227" s="33">
        <v>11.2</v>
      </c>
      <c r="F227" s="33"/>
      <c r="G227" s="33">
        <f t="shared" si="113"/>
        <v>11.2</v>
      </c>
      <c r="H227" s="33">
        <v>11.2</v>
      </c>
      <c r="I227" s="33"/>
      <c r="J227" s="184"/>
      <c r="K227" s="231">
        <f t="shared" si="101"/>
        <v>0</v>
      </c>
      <c r="L227" s="231">
        <f t="shared" si="106"/>
        <v>0</v>
      </c>
      <c r="M227" s="231">
        <f t="shared" si="103"/>
        <v>0</v>
      </c>
      <c r="O227" s="198"/>
      <c r="P227" s="406" t="s">
        <v>745</v>
      </c>
    </row>
    <row r="228" spans="1:18" ht="15.75">
      <c r="A228" s="216" t="s">
        <v>425</v>
      </c>
      <c r="B228" s="192" t="s">
        <v>46</v>
      </c>
      <c r="C228" s="28" t="s">
        <v>46</v>
      </c>
      <c r="D228" s="33">
        <f>E228</f>
        <v>16.8</v>
      </c>
      <c r="E228" s="33">
        <v>16.8</v>
      </c>
      <c r="F228" s="33"/>
      <c r="G228" s="33">
        <f t="shared" si="113"/>
        <v>0</v>
      </c>
      <c r="H228" s="33"/>
      <c r="I228" s="33"/>
      <c r="J228" s="184"/>
      <c r="K228" s="231">
        <f t="shared" si="101"/>
        <v>16.8</v>
      </c>
      <c r="L228" s="231">
        <f t="shared" si="106"/>
        <v>16.8</v>
      </c>
      <c r="M228" s="231">
        <f t="shared" si="103"/>
        <v>0</v>
      </c>
      <c r="O228" s="198"/>
      <c r="P228" s="406" t="s">
        <v>745</v>
      </c>
    </row>
    <row r="229" spans="1:18" ht="15.75">
      <c r="A229" s="216" t="s">
        <v>428</v>
      </c>
      <c r="B229" s="192" t="s">
        <v>64</v>
      </c>
      <c r="C229" s="28" t="s">
        <v>64</v>
      </c>
      <c r="D229" s="33">
        <f t="shared" si="114"/>
        <v>19.600000000000001</v>
      </c>
      <c r="E229" s="33">
        <v>19.600000000000001</v>
      </c>
      <c r="F229" s="33"/>
      <c r="G229" s="33">
        <f t="shared" si="113"/>
        <v>19.600000000000001</v>
      </c>
      <c r="H229" s="33">
        <v>19.600000000000001</v>
      </c>
      <c r="I229" s="33"/>
      <c r="J229" s="184"/>
      <c r="K229" s="231">
        <f t="shared" si="101"/>
        <v>0</v>
      </c>
      <c r="L229" s="231">
        <f t="shared" si="106"/>
        <v>0</v>
      </c>
      <c r="M229" s="231">
        <f t="shared" si="103"/>
        <v>0</v>
      </c>
      <c r="O229" s="198"/>
      <c r="P229" s="406" t="s">
        <v>745</v>
      </c>
    </row>
    <row r="230" spans="1:18" ht="15.75">
      <c r="A230" s="216" t="s">
        <v>431</v>
      </c>
      <c r="B230" s="192" t="s">
        <v>65</v>
      </c>
      <c r="C230" s="28" t="s">
        <v>65</v>
      </c>
      <c r="D230" s="33">
        <f t="shared" si="114"/>
        <v>28</v>
      </c>
      <c r="E230" s="33">
        <v>28</v>
      </c>
      <c r="F230" s="33"/>
      <c r="G230" s="33">
        <f t="shared" si="113"/>
        <v>0</v>
      </c>
      <c r="H230" s="33"/>
      <c r="I230" s="33"/>
      <c r="J230" s="184"/>
      <c r="K230" s="231">
        <f t="shared" si="101"/>
        <v>28</v>
      </c>
      <c r="L230" s="231">
        <f t="shared" si="106"/>
        <v>28</v>
      </c>
      <c r="M230" s="231">
        <f t="shared" si="103"/>
        <v>0</v>
      </c>
      <c r="O230" s="198"/>
      <c r="P230" s="406" t="s">
        <v>745</v>
      </c>
    </row>
    <row r="231" spans="1:18" ht="15.75">
      <c r="A231" s="216" t="s">
        <v>434</v>
      </c>
      <c r="B231" s="192" t="s">
        <v>66</v>
      </c>
      <c r="C231" s="28" t="s">
        <v>66</v>
      </c>
      <c r="D231" s="33">
        <f t="shared" si="114"/>
        <v>33.6</v>
      </c>
      <c r="E231" s="33">
        <v>33.6</v>
      </c>
      <c r="F231" s="33"/>
      <c r="G231" s="33">
        <f t="shared" si="113"/>
        <v>0</v>
      </c>
      <c r="H231" s="33"/>
      <c r="I231" s="33"/>
      <c r="J231" s="184"/>
      <c r="K231" s="231">
        <f t="shared" si="101"/>
        <v>33.6</v>
      </c>
      <c r="L231" s="231">
        <f t="shared" si="106"/>
        <v>33.6</v>
      </c>
      <c r="M231" s="231">
        <f t="shared" si="103"/>
        <v>0</v>
      </c>
      <c r="O231" s="198"/>
      <c r="P231" s="406" t="s">
        <v>745</v>
      </c>
    </row>
    <row r="232" spans="1:18" ht="15.75">
      <c r="A232" s="216" t="s">
        <v>769</v>
      </c>
      <c r="B232" s="192" t="s">
        <v>44</v>
      </c>
      <c r="C232" s="28" t="s">
        <v>44</v>
      </c>
      <c r="D232" s="33">
        <f t="shared" si="114"/>
        <v>14</v>
      </c>
      <c r="E232" s="33">
        <v>14</v>
      </c>
      <c r="F232" s="33"/>
      <c r="G232" s="33">
        <f t="shared" si="113"/>
        <v>14</v>
      </c>
      <c r="H232" s="33">
        <v>14</v>
      </c>
      <c r="I232" s="33"/>
      <c r="J232" s="184"/>
      <c r="K232" s="231">
        <f t="shared" si="101"/>
        <v>0</v>
      </c>
      <c r="L232" s="231">
        <f t="shared" si="106"/>
        <v>0</v>
      </c>
      <c r="M232" s="231">
        <f t="shared" si="103"/>
        <v>0</v>
      </c>
      <c r="O232" s="198"/>
      <c r="P232" s="406" t="s">
        <v>745</v>
      </c>
    </row>
    <row r="233" spans="1:18" s="420" customFormat="1" ht="15.75" hidden="1">
      <c r="A233" s="217">
        <v>1</v>
      </c>
      <c r="B233" s="218" t="s">
        <v>385</v>
      </c>
      <c r="C233" s="211"/>
      <c r="D233" s="219">
        <f>E233</f>
        <v>2751.2</v>
      </c>
      <c r="E233" s="219">
        <v>2751.2</v>
      </c>
      <c r="F233" s="219"/>
      <c r="G233" s="219"/>
      <c r="H233" s="219"/>
      <c r="I233" s="219"/>
      <c r="J233" s="184">
        <f>G233/D233*100</f>
        <v>0</v>
      </c>
      <c r="K233" s="219"/>
      <c r="L233" s="219"/>
      <c r="M233" s="219"/>
      <c r="N233" s="329"/>
      <c r="O233" s="220"/>
      <c r="R233" s="421"/>
    </row>
    <row r="234" spans="1:18" s="420" customFormat="1" ht="15.75" hidden="1">
      <c r="A234" s="217">
        <v>2</v>
      </c>
      <c r="B234" s="221" t="s">
        <v>386</v>
      </c>
      <c r="C234" s="222"/>
      <c r="D234" s="219">
        <f>E234</f>
        <v>2737</v>
      </c>
      <c r="E234" s="449">
        <v>2737</v>
      </c>
      <c r="F234" s="449"/>
      <c r="G234" s="449"/>
      <c r="H234" s="449"/>
      <c r="I234" s="449"/>
      <c r="J234" s="184">
        <f>G234/D234*100</f>
        <v>0</v>
      </c>
      <c r="K234" s="449"/>
      <c r="L234" s="449"/>
      <c r="M234" s="449"/>
      <c r="N234" s="329"/>
      <c r="O234" s="419"/>
      <c r="R234" s="421"/>
    </row>
  </sheetData>
  <mergeCells count="25">
    <mergeCell ref="B123:C123"/>
    <mergeCell ref="B165:C165"/>
    <mergeCell ref="J1:O1"/>
    <mergeCell ref="A2:O2"/>
    <mergeCell ref="A5:A6"/>
    <mergeCell ref="B5:B6"/>
    <mergeCell ref="C5:C6"/>
    <mergeCell ref="J4:O4"/>
    <mergeCell ref="D5:F5"/>
    <mergeCell ref="O5:O6"/>
    <mergeCell ref="G5:I5"/>
    <mergeCell ref="J5:J6"/>
    <mergeCell ref="A3:O3"/>
    <mergeCell ref="C46:C48"/>
    <mergeCell ref="C10:C11"/>
    <mergeCell ref="C12:C13"/>
    <mergeCell ref="P5:P6"/>
    <mergeCell ref="K5:M5"/>
    <mergeCell ref="B8:C8"/>
    <mergeCell ref="B115:C115"/>
    <mergeCell ref="C117:C118"/>
    <mergeCell ref="B116:C116"/>
    <mergeCell ref="P17:P27"/>
    <mergeCell ref="P31:P43"/>
    <mergeCell ref="N5:N6"/>
  </mergeCells>
  <pageMargins left="0.31496062992125984" right="0.31496062992125984" top="0.55118110236220474" bottom="0.35433070866141736" header="0.31496062992125984" footer="0.31496062992125984"/>
  <pageSetup paperSize="9" scale="70"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11"/>
  <sheetViews>
    <sheetView workbookViewId="0">
      <selection activeCell="B96" sqref="B96"/>
    </sheetView>
  </sheetViews>
  <sheetFormatPr defaultColWidth="9.33203125" defaultRowHeight="12.75"/>
  <cols>
    <col min="2" max="2" width="45.6640625" customWidth="1"/>
    <col min="3" max="3" width="20" customWidth="1"/>
    <col min="4" max="4" width="19.33203125" customWidth="1"/>
    <col min="5" max="5" width="11.5" customWidth="1"/>
    <col min="6" max="8" width="18" customWidth="1"/>
    <col min="9" max="9" width="16.5" customWidth="1"/>
  </cols>
  <sheetData>
    <row r="4" spans="1:9" ht="14.25">
      <c r="A4" s="658" t="s">
        <v>7</v>
      </c>
      <c r="B4" s="659"/>
      <c r="C4" s="38"/>
      <c r="D4" s="39"/>
      <c r="E4" s="39"/>
      <c r="F4" s="40">
        <f>F5+F48+F90</f>
        <v>129024.98800000001</v>
      </c>
      <c r="G4" s="40">
        <f>G5+G48+G90</f>
        <v>77012.660736000005</v>
      </c>
      <c r="H4" s="40">
        <f>H5+H48+H90</f>
        <v>52012.327264000014</v>
      </c>
      <c r="I4" s="83">
        <f>H4-52012.32</f>
        <v>7.2640000144019723E-3</v>
      </c>
    </row>
    <row r="5" spans="1:9" ht="42.75">
      <c r="A5" s="41" t="s">
        <v>3</v>
      </c>
      <c r="B5" s="42" t="s">
        <v>73</v>
      </c>
      <c r="C5" s="42"/>
      <c r="D5" s="42"/>
      <c r="E5" s="42"/>
      <c r="F5" s="43">
        <f>F6+F10+F13+F24+F35+F46</f>
        <v>47641.988000000005</v>
      </c>
      <c r="G5" s="43">
        <f>G6+G10+G13+G24+G35+G46</f>
        <v>27271.781936000003</v>
      </c>
      <c r="H5" s="43">
        <f>H6+H10+H13+H24+H35+H46</f>
        <v>20370.206064000002</v>
      </c>
    </row>
    <row r="6" spans="1:9" ht="14.25">
      <c r="A6" s="44">
        <v>1</v>
      </c>
      <c r="B6" s="39" t="s">
        <v>37</v>
      </c>
      <c r="C6" s="39"/>
      <c r="D6" s="39"/>
      <c r="E6" s="39"/>
      <c r="F6" s="40">
        <f>F7</f>
        <v>3906</v>
      </c>
      <c r="G6" s="40">
        <f t="shared" ref="G6:H6" si="0">G7</f>
        <v>3032.4970000000003</v>
      </c>
      <c r="H6" s="40">
        <f t="shared" si="0"/>
        <v>873.50299999999993</v>
      </c>
    </row>
    <row r="7" spans="1:9" ht="14.25">
      <c r="A7" s="45" t="s">
        <v>82</v>
      </c>
      <c r="B7" s="39" t="s">
        <v>83</v>
      </c>
      <c r="C7" s="39"/>
      <c r="D7" s="39"/>
      <c r="E7" s="39"/>
      <c r="F7" s="40">
        <f t="shared" ref="F7:G7" si="1">SUM(F8:F9)</f>
        <v>3906</v>
      </c>
      <c r="G7" s="40">
        <f t="shared" si="1"/>
        <v>3032.4970000000003</v>
      </c>
      <c r="H7" s="40">
        <f>SUM(H8:H9)</f>
        <v>873.50299999999993</v>
      </c>
      <c r="I7" s="83"/>
    </row>
    <row r="8" spans="1:9" ht="30">
      <c r="A8" s="46" t="s">
        <v>84</v>
      </c>
      <c r="B8" s="47" t="s">
        <v>85</v>
      </c>
      <c r="C8" s="660" t="s">
        <v>67</v>
      </c>
      <c r="D8" s="49" t="s">
        <v>44</v>
      </c>
      <c r="E8" s="50" t="s">
        <v>403</v>
      </c>
      <c r="F8" s="48">
        <v>2000</v>
      </c>
      <c r="G8" s="48">
        <v>1410.7380000000001</v>
      </c>
      <c r="H8" s="48">
        <f>F8-G8</f>
        <v>589.26199999999994</v>
      </c>
    </row>
    <row r="9" spans="1:9" ht="30">
      <c r="A9" s="46" t="s">
        <v>86</v>
      </c>
      <c r="B9" s="51" t="s">
        <v>87</v>
      </c>
      <c r="C9" s="661"/>
      <c r="D9" s="49" t="s">
        <v>46</v>
      </c>
      <c r="E9" s="50" t="s">
        <v>404</v>
      </c>
      <c r="F9" s="48">
        <v>1906</v>
      </c>
      <c r="G9" s="48">
        <v>1621.759</v>
      </c>
      <c r="H9" s="48">
        <f>F9-G9</f>
        <v>284.24099999999999</v>
      </c>
    </row>
    <row r="10" spans="1:9" ht="14.25">
      <c r="A10" s="45">
        <v>2</v>
      </c>
      <c r="B10" s="52" t="s">
        <v>405</v>
      </c>
      <c r="C10" s="39"/>
      <c r="D10" s="39"/>
      <c r="E10" s="39"/>
      <c r="F10" s="40">
        <f>SUM(F11:F12)</f>
        <v>10167</v>
      </c>
      <c r="G10" s="40">
        <f>SUM(G11:G12)</f>
        <v>3925.3040000000001</v>
      </c>
      <c r="H10" s="40">
        <f>SUM(H11:H12)</f>
        <v>6241.6959999999999</v>
      </c>
    </row>
    <row r="11" spans="1:9" ht="45">
      <c r="A11" s="46" t="s">
        <v>90</v>
      </c>
      <c r="B11" s="51" t="s">
        <v>91</v>
      </c>
      <c r="C11" s="82" t="s">
        <v>67</v>
      </c>
      <c r="D11" s="49" t="s">
        <v>63</v>
      </c>
      <c r="E11" s="50" t="s">
        <v>407</v>
      </c>
      <c r="F11" s="48">
        <v>6567</v>
      </c>
      <c r="G11" s="48">
        <v>888.89599999999996</v>
      </c>
      <c r="H11" s="48">
        <f>F11-G11</f>
        <v>5678.1040000000003</v>
      </c>
    </row>
    <row r="12" spans="1:9" ht="45">
      <c r="A12" s="54" t="s">
        <v>93</v>
      </c>
      <c r="B12" s="47" t="s">
        <v>94</v>
      </c>
      <c r="C12" s="82" t="s">
        <v>67</v>
      </c>
      <c r="D12" s="54" t="s">
        <v>76</v>
      </c>
      <c r="E12" s="50" t="s">
        <v>408</v>
      </c>
      <c r="F12" s="48">
        <v>3600</v>
      </c>
      <c r="G12" s="48">
        <v>3036.4079999999999</v>
      </c>
      <c r="H12" s="48">
        <f>F12-G12</f>
        <v>563.5920000000001</v>
      </c>
    </row>
    <row r="13" spans="1:9" ht="14.25">
      <c r="A13" s="45">
        <v>3</v>
      </c>
      <c r="B13" s="55" t="s">
        <v>33</v>
      </c>
      <c r="C13" s="55"/>
      <c r="D13" s="39"/>
      <c r="E13" s="39"/>
      <c r="F13" s="40">
        <f>SUM(F14:F23)</f>
        <v>22885.960000000003</v>
      </c>
      <c r="G13" s="40">
        <f>SUM(G14:G23)</f>
        <v>14498.561884000002</v>
      </c>
      <c r="H13" s="40">
        <f>SUM(H14:H23)</f>
        <v>8387.3981160000003</v>
      </c>
    </row>
    <row r="14" spans="1:9" ht="30">
      <c r="A14" s="54" t="s">
        <v>95</v>
      </c>
      <c r="B14" s="47" t="s">
        <v>409</v>
      </c>
      <c r="C14" s="47" t="s">
        <v>42</v>
      </c>
      <c r="D14" s="54" t="s">
        <v>42</v>
      </c>
      <c r="E14" s="46" t="s">
        <v>410</v>
      </c>
      <c r="F14" s="48">
        <v>2215.4</v>
      </c>
      <c r="G14" s="48">
        <v>1268.0654999999999</v>
      </c>
      <c r="H14" s="48">
        <f t="shared" ref="H14:H23" si="2">F14-G14</f>
        <v>947.33450000000016</v>
      </c>
    </row>
    <row r="15" spans="1:9" ht="30">
      <c r="A15" s="54" t="s">
        <v>96</v>
      </c>
      <c r="B15" s="47" t="s">
        <v>411</v>
      </c>
      <c r="C15" s="47" t="s">
        <v>63</v>
      </c>
      <c r="D15" s="54" t="s">
        <v>63</v>
      </c>
      <c r="E15" s="46" t="s">
        <v>412</v>
      </c>
      <c r="F15" s="48">
        <v>2190</v>
      </c>
      <c r="G15" s="56">
        <f>990+243.931</f>
        <v>1233.931</v>
      </c>
      <c r="H15" s="48">
        <f t="shared" si="2"/>
        <v>956.06899999999996</v>
      </c>
    </row>
    <row r="16" spans="1:9" ht="30">
      <c r="A16" s="54" t="s">
        <v>413</v>
      </c>
      <c r="B16" s="47" t="s">
        <v>414</v>
      </c>
      <c r="C16" s="51" t="s">
        <v>44</v>
      </c>
      <c r="D16" s="54" t="s">
        <v>44</v>
      </c>
      <c r="E16" s="46" t="s">
        <v>415</v>
      </c>
      <c r="F16" s="48">
        <v>2289.0500000000002</v>
      </c>
      <c r="G16" s="57">
        <v>1226.1110000000001</v>
      </c>
      <c r="H16" s="48">
        <f t="shared" si="2"/>
        <v>1062.9390000000001</v>
      </c>
    </row>
    <row r="17" spans="1:8" ht="30">
      <c r="A17" s="54" t="s">
        <v>416</v>
      </c>
      <c r="B17" s="47" t="s">
        <v>417</v>
      </c>
      <c r="C17" s="51" t="s">
        <v>52</v>
      </c>
      <c r="D17" s="54" t="s">
        <v>52</v>
      </c>
      <c r="E17" s="46" t="s">
        <v>418</v>
      </c>
      <c r="F17" s="48">
        <v>2286.12</v>
      </c>
      <c r="G17" s="53">
        <f>235.915+989.544798</f>
        <v>1225.4597980000001</v>
      </c>
      <c r="H17" s="48">
        <f t="shared" si="2"/>
        <v>1060.6602019999998</v>
      </c>
    </row>
    <row r="18" spans="1:8" ht="30">
      <c r="A18" s="54" t="s">
        <v>419</v>
      </c>
      <c r="B18" s="47" t="s">
        <v>420</v>
      </c>
      <c r="C18" s="51" t="s">
        <v>51</v>
      </c>
      <c r="D18" s="54" t="s">
        <v>51</v>
      </c>
      <c r="E18" s="46" t="s">
        <v>421</v>
      </c>
      <c r="F18" s="48">
        <v>2400.64</v>
      </c>
      <c r="G18" s="48">
        <v>2349.446817</v>
      </c>
      <c r="H18" s="48">
        <f t="shared" si="2"/>
        <v>51.193182999999863</v>
      </c>
    </row>
    <row r="19" spans="1:8" ht="30">
      <c r="A19" s="54" t="s">
        <v>422</v>
      </c>
      <c r="B19" s="47" t="s">
        <v>423</v>
      </c>
      <c r="C19" s="51" t="s">
        <v>46</v>
      </c>
      <c r="D19" s="54" t="s">
        <v>46</v>
      </c>
      <c r="E19" s="46" t="s">
        <v>424</v>
      </c>
      <c r="F19" s="48">
        <v>2448.7600000000002</v>
      </c>
      <c r="G19" s="48">
        <f>2294.972289+41.2092</f>
        <v>2336.1814889999996</v>
      </c>
      <c r="H19" s="48">
        <f t="shared" si="2"/>
        <v>112.57851100000062</v>
      </c>
    </row>
    <row r="20" spans="1:8" ht="30">
      <c r="A20" s="54" t="s">
        <v>425</v>
      </c>
      <c r="B20" s="47" t="s">
        <v>426</v>
      </c>
      <c r="C20" s="51" t="s">
        <v>64</v>
      </c>
      <c r="D20" s="54" t="s">
        <v>64</v>
      </c>
      <c r="E20" s="46" t="s">
        <v>427</v>
      </c>
      <c r="F20" s="48">
        <v>2272.61</v>
      </c>
      <c r="G20" s="53">
        <f>242.691+988.058</f>
        <v>1230.749</v>
      </c>
      <c r="H20" s="48">
        <f t="shared" si="2"/>
        <v>1041.8610000000001</v>
      </c>
    </row>
    <row r="21" spans="1:8" ht="30">
      <c r="A21" s="54" t="s">
        <v>428</v>
      </c>
      <c r="B21" s="47" t="s">
        <v>429</v>
      </c>
      <c r="C21" s="51" t="s">
        <v>62</v>
      </c>
      <c r="D21" s="54" t="s">
        <v>62</v>
      </c>
      <c r="E21" s="46" t="s">
        <v>430</v>
      </c>
      <c r="F21" s="48">
        <v>2202.5100000000002</v>
      </c>
      <c r="G21" s="48">
        <f>236.438+982.476</f>
        <v>1218.914</v>
      </c>
      <c r="H21" s="48">
        <f t="shared" si="2"/>
        <v>983.59600000000023</v>
      </c>
    </row>
    <row r="22" spans="1:8" ht="30">
      <c r="A22" s="54" t="s">
        <v>431</v>
      </c>
      <c r="B22" s="47" t="s">
        <v>432</v>
      </c>
      <c r="C22" s="51" t="s">
        <v>65</v>
      </c>
      <c r="D22" s="54" t="s">
        <v>65</v>
      </c>
      <c r="E22" s="46" t="s">
        <v>433</v>
      </c>
      <c r="F22" s="48">
        <v>2299.81</v>
      </c>
      <c r="G22" s="53">
        <v>1174.91544</v>
      </c>
      <c r="H22" s="48">
        <f t="shared" si="2"/>
        <v>1124.89456</v>
      </c>
    </row>
    <row r="23" spans="1:8" ht="30">
      <c r="A23" s="54" t="s">
        <v>434</v>
      </c>
      <c r="B23" s="47" t="s">
        <v>435</v>
      </c>
      <c r="C23" s="51" t="s">
        <v>66</v>
      </c>
      <c r="D23" s="54" t="s">
        <v>66</v>
      </c>
      <c r="E23" s="46" t="s">
        <v>436</v>
      </c>
      <c r="F23" s="48">
        <v>2281.06</v>
      </c>
      <c r="G23" s="48">
        <f>244.78784+990</f>
        <v>1234.78784</v>
      </c>
      <c r="H23" s="48">
        <f t="shared" si="2"/>
        <v>1046.27216</v>
      </c>
    </row>
    <row r="24" spans="1:8" ht="14.25">
      <c r="A24" s="45">
        <v>4</v>
      </c>
      <c r="B24" s="58" t="s">
        <v>437</v>
      </c>
      <c r="C24" s="59"/>
      <c r="D24" s="59"/>
      <c r="E24" s="60"/>
      <c r="F24" s="40">
        <f>SUM(F25:F34)</f>
        <v>8677</v>
      </c>
      <c r="G24" s="40">
        <f>SUM(G25:G34)</f>
        <v>5258.7709999999997</v>
      </c>
      <c r="H24" s="40">
        <f>SUM(H25:H34)</f>
        <v>3418.2290000000003</v>
      </c>
    </row>
    <row r="25" spans="1:8" ht="15">
      <c r="A25" s="46" t="s">
        <v>438</v>
      </c>
      <c r="B25" s="61" t="s">
        <v>439</v>
      </c>
      <c r="C25" s="660" t="s">
        <v>67</v>
      </c>
      <c r="D25" s="49" t="s">
        <v>23</v>
      </c>
      <c r="E25" s="62" t="s">
        <v>440</v>
      </c>
      <c r="F25" s="48">
        <v>223</v>
      </c>
      <c r="G25" s="48">
        <v>82.441000000000003</v>
      </c>
      <c r="H25" s="48">
        <f t="shared" ref="H25:H34" si="3">F25-G25</f>
        <v>140.559</v>
      </c>
    </row>
    <row r="26" spans="1:8" ht="30">
      <c r="A26" s="46" t="s">
        <v>441</v>
      </c>
      <c r="B26" s="61" t="s">
        <v>442</v>
      </c>
      <c r="C26" s="661"/>
      <c r="D26" s="49" t="s">
        <v>22</v>
      </c>
      <c r="E26" s="62" t="s">
        <v>443</v>
      </c>
      <c r="F26" s="48">
        <v>670</v>
      </c>
      <c r="G26" s="48">
        <v>395.43200000000002</v>
      </c>
      <c r="H26" s="48">
        <f t="shared" si="3"/>
        <v>274.56799999999998</v>
      </c>
    </row>
    <row r="27" spans="1:8" ht="15">
      <c r="A27" s="46" t="s">
        <v>444</v>
      </c>
      <c r="B27" s="61" t="s">
        <v>445</v>
      </c>
      <c r="C27" s="662"/>
      <c r="D27" s="49" t="s">
        <v>99</v>
      </c>
      <c r="E27" s="62" t="s">
        <v>446</v>
      </c>
      <c r="F27" s="48">
        <v>447</v>
      </c>
      <c r="G27" s="48">
        <v>160.779</v>
      </c>
      <c r="H27" s="48">
        <f t="shared" si="3"/>
        <v>286.221</v>
      </c>
    </row>
    <row r="28" spans="1:8" ht="15">
      <c r="A28" s="46" t="s">
        <v>447</v>
      </c>
      <c r="B28" s="61" t="s">
        <v>448</v>
      </c>
      <c r="C28" s="660" t="s">
        <v>67</v>
      </c>
      <c r="D28" s="49" t="s">
        <v>19</v>
      </c>
      <c r="E28" s="62" t="s">
        <v>449</v>
      </c>
      <c r="F28" s="48">
        <v>1391.5</v>
      </c>
      <c r="G28" s="48">
        <v>1326.675</v>
      </c>
      <c r="H28" s="48">
        <f t="shared" si="3"/>
        <v>64.825000000000045</v>
      </c>
    </row>
    <row r="29" spans="1:8" ht="15">
      <c r="A29" s="46" t="s">
        <v>450</v>
      </c>
      <c r="B29" s="61" t="s">
        <v>451</v>
      </c>
      <c r="C29" s="661"/>
      <c r="D29" s="49" t="s">
        <v>22</v>
      </c>
      <c r="E29" s="62" t="s">
        <v>452</v>
      </c>
      <c r="F29" s="48">
        <v>696</v>
      </c>
      <c r="G29" s="48">
        <v>248.34700000000001</v>
      </c>
      <c r="H29" s="48">
        <f t="shared" si="3"/>
        <v>447.65300000000002</v>
      </c>
    </row>
    <row r="30" spans="1:8" ht="15">
      <c r="A30" s="46" t="s">
        <v>453</v>
      </c>
      <c r="B30" s="61" t="s">
        <v>454</v>
      </c>
      <c r="C30" s="661"/>
      <c r="D30" s="49" t="s">
        <v>98</v>
      </c>
      <c r="E30" s="62" t="s">
        <v>455</v>
      </c>
      <c r="F30" s="48">
        <v>695.5</v>
      </c>
      <c r="G30" s="48">
        <v>247.99700000000001</v>
      </c>
      <c r="H30" s="48">
        <f t="shared" si="3"/>
        <v>447.50299999999999</v>
      </c>
    </row>
    <row r="31" spans="1:8" ht="15">
      <c r="A31" s="46" t="s">
        <v>456</v>
      </c>
      <c r="B31" s="61" t="s">
        <v>457</v>
      </c>
      <c r="C31" s="662"/>
      <c r="D31" s="49" t="s">
        <v>23</v>
      </c>
      <c r="E31" s="62" t="s">
        <v>458</v>
      </c>
      <c r="F31" s="48">
        <v>696</v>
      </c>
      <c r="G31" s="48">
        <v>689.322</v>
      </c>
      <c r="H31" s="48">
        <f t="shared" si="3"/>
        <v>6.6779999999999973</v>
      </c>
    </row>
    <row r="32" spans="1:8" ht="15">
      <c r="A32" s="46" t="s">
        <v>459</v>
      </c>
      <c r="B32" s="51" t="s">
        <v>445</v>
      </c>
      <c r="C32" s="656" t="s">
        <v>67</v>
      </c>
      <c r="D32" s="54" t="s">
        <v>99</v>
      </c>
      <c r="E32" s="46" t="s">
        <v>460</v>
      </c>
      <c r="F32" s="48">
        <v>695.5</v>
      </c>
      <c r="G32" s="48">
        <v>247.90100000000001</v>
      </c>
      <c r="H32" s="48">
        <f t="shared" si="3"/>
        <v>447.59899999999999</v>
      </c>
    </row>
    <row r="33" spans="1:8" ht="15">
      <c r="A33" s="46" t="s">
        <v>461</v>
      </c>
      <c r="B33" s="51" t="s">
        <v>462</v>
      </c>
      <c r="C33" s="656"/>
      <c r="D33" s="54" t="s">
        <v>21</v>
      </c>
      <c r="E33" s="46" t="s">
        <v>463</v>
      </c>
      <c r="F33" s="48">
        <v>695.5</v>
      </c>
      <c r="G33" s="48">
        <v>248.03100000000001</v>
      </c>
      <c r="H33" s="48">
        <f t="shared" si="3"/>
        <v>447.46899999999999</v>
      </c>
    </row>
    <row r="34" spans="1:8" ht="45">
      <c r="A34" s="46" t="s">
        <v>464</v>
      </c>
      <c r="B34" s="51" t="s">
        <v>465</v>
      </c>
      <c r="C34" s="63" t="s">
        <v>67</v>
      </c>
      <c r="D34" s="54" t="s">
        <v>19</v>
      </c>
      <c r="E34" s="46" t="s">
        <v>466</v>
      </c>
      <c r="F34" s="48">
        <v>2467</v>
      </c>
      <c r="G34" s="48">
        <v>1611.846</v>
      </c>
      <c r="H34" s="48">
        <f t="shared" si="3"/>
        <v>855.154</v>
      </c>
    </row>
    <row r="35" spans="1:8" ht="14.25">
      <c r="A35" s="45">
        <v>5</v>
      </c>
      <c r="B35" s="55" t="s">
        <v>38</v>
      </c>
      <c r="C35" s="55"/>
      <c r="D35" s="39"/>
      <c r="E35" s="39"/>
      <c r="F35" s="40">
        <f>F36</f>
        <v>1315.0280000000002</v>
      </c>
      <c r="G35" s="40">
        <f t="shared" ref="G35" si="4">G36</f>
        <v>0</v>
      </c>
      <c r="H35" s="40">
        <f>H36</f>
        <v>1315.0280000000002</v>
      </c>
    </row>
    <row r="36" spans="1:8" ht="28.5">
      <c r="A36" s="45" t="s">
        <v>103</v>
      </c>
      <c r="B36" s="55" t="s">
        <v>104</v>
      </c>
      <c r="C36" s="55"/>
      <c r="D36" s="39"/>
      <c r="E36" s="39"/>
      <c r="F36" s="40">
        <f>SUM(F37:F45)</f>
        <v>1315.0280000000002</v>
      </c>
      <c r="G36" s="40">
        <f t="shared" ref="G36:H36" si="5">SUM(G37:G45)</f>
        <v>0</v>
      </c>
      <c r="H36" s="40">
        <f t="shared" si="5"/>
        <v>1315.0280000000002</v>
      </c>
    </row>
    <row r="37" spans="1:8" ht="15">
      <c r="A37" s="46" t="s">
        <v>467</v>
      </c>
      <c r="B37" s="51" t="s">
        <v>468</v>
      </c>
      <c r="C37" s="655" t="s">
        <v>469</v>
      </c>
      <c r="D37" s="54" t="s">
        <v>24</v>
      </c>
      <c r="E37" s="64" t="s">
        <v>470</v>
      </c>
      <c r="F37" s="48">
        <v>161.892</v>
      </c>
      <c r="G37" s="53" t="s">
        <v>406</v>
      </c>
      <c r="H37" s="48">
        <f t="shared" ref="H37:H45" si="6">F37-G37</f>
        <v>161.892</v>
      </c>
    </row>
    <row r="38" spans="1:8" ht="15">
      <c r="A38" s="46" t="s">
        <v>471</v>
      </c>
      <c r="B38" s="51" t="s">
        <v>472</v>
      </c>
      <c r="C38" s="656"/>
      <c r="D38" s="54" t="s">
        <v>21</v>
      </c>
      <c r="E38" s="64" t="s">
        <v>473</v>
      </c>
      <c r="F38" s="48">
        <v>161.892</v>
      </c>
      <c r="G38" s="53" t="s">
        <v>406</v>
      </c>
      <c r="H38" s="48">
        <f t="shared" si="6"/>
        <v>161.892</v>
      </c>
    </row>
    <row r="39" spans="1:8" ht="15">
      <c r="A39" s="46" t="s">
        <v>474</v>
      </c>
      <c r="B39" s="51" t="s">
        <v>475</v>
      </c>
      <c r="C39" s="656"/>
      <c r="D39" s="54" t="s">
        <v>21</v>
      </c>
      <c r="E39" s="64" t="s">
        <v>476</v>
      </c>
      <c r="F39" s="48">
        <v>161.892</v>
      </c>
      <c r="G39" s="53" t="s">
        <v>406</v>
      </c>
      <c r="H39" s="48">
        <f t="shared" si="6"/>
        <v>161.892</v>
      </c>
    </row>
    <row r="40" spans="1:8" ht="15">
      <c r="A40" s="46" t="s">
        <v>477</v>
      </c>
      <c r="B40" s="51" t="s">
        <v>478</v>
      </c>
      <c r="C40" s="656"/>
      <c r="D40" s="54" t="s">
        <v>20</v>
      </c>
      <c r="E40" s="64" t="s">
        <v>479</v>
      </c>
      <c r="F40" s="48">
        <v>161.892</v>
      </c>
      <c r="G40" s="53" t="s">
        <v>406</v>
      </c>
      <c r="H40" s="48">
        <f t="shared" si="6"/>
        <v>161.892</v>
      </c>
    </row>
    <row r="41" spans="1:8" ht="15">
      <c r="A41" s="46" t="s">
        <v>480</v>
      </c>
      <c r="B41" s="51" t="s">
        <v>481</v>
      </c>
      <c r="C41" s="656"/>
      <c r="D41" s="54" t="s">
        <v>22</v>
      </c>
      <c r="E41" s="64" t="s">
        <v>482</v>
      </c>
      <c r="F41" s="48">
        <v>161.892</v>
      </c>
      <c r="G41" s="53" t="s">
        <v>406</v>
      </c>
      <c r="H41" s="48">
        <f t="shared" si="6"/>
        <v>161.892</v>
      </c>
    </row>
    <row r="42" spans="1:8" ht="15">
      <c r="A42" s="46" t="s">
        <v>483</v>
      </c>
      <c r="B42" s="51" t="s">
        <v>484</v>
      </c>
      <c r="C42" s="656"/>
      <c r="D42" s="54" t="s">
        <v>18</v>
      </c>
      <c r="E42" s="64" t="s">
        <v>485</v>
      </c>
      <c r="F42" s="48">
        <v>161.892</v>
      </c>
      <c r="G42" s="53" t="s">
        <v>406</v>
      </c>
      <c r="H42" s="48">
        <f t="shared" si="6"/>
        <v>161.892</v>
      </c>
    </row>
    <row r="43" spans="1:8" ht="15">
      <c r="A43" s="46" t="s">
        <v>486</v>
      </c>
      <c r="B43" s="51" t="s">
        <v>487</v>
      </c>
      <c r="C43" s="656"/>
      <c r="D43" s="54" t="s">
        <v>99</v>
      </c>
      <c r="E43" s="46" t="s">
        <v>488</v>
      </c>
      <c r="F43" s="48">
        <v>161.892</v>
      </c>
      <c r="G43" s="53" t="s">
        <v>406</v>
      </c>
      <c r="H43" s="48">
        <f t="shared" si="6"/>
        <v>161.892</v>
      </c>
    </row>
    <row r="44" spans="1:8" ht="15">
      <c r="A44" s="46" t="s">
        <v>489</v>
      </c>
      <c r="B44" s="51" t="s">
        <v>490</v>
      </c>
      <c r="C44" s="656"/>
      <c r="D44" s="54" t="s">
        <v>99</v>
      </c>
      <c r="E44" s="46" t="s">
        <v>491</v>
      </c>
      <c r="F44" s="48">
        <v>90.891999999999996</v>
      </c>
      <c r="G44" s="48"/>
      <c r="H44" s="48">
        <f t="shared" si="6"/>
        <v>90.891999999999996</v>
      </c>
    </row>
    <row r="45" spans="1:8" ht="15">
      <c r="A45" s="46" t="s">
        <v>492</v>
      </c>
      <c r="B45" s="51" t="s">
        <v>493</v>
      </c>
      <c r="C45" s="656"/>
      <c r="D45" s="54" t="s">
        <v>17</v>
      </c>
      <c r="E45" s="46" t="s">
        <v>494</v>
      </c>
      <c r="F45" s="48">
        <v>90.891999999999996</v>
      </c>
      <c r="G45" s="48"/>
      <c r="H45" s="48">
        <f t="shared" si="6"/>
        <v>90.891999999999996</v>
      </c>
    </row>
    <row r="46" spans="1:8" ht="14.25">
      <c r="A46" s="45">
        <v>6</v>
      </c>
      <c r="B46" s="55" t="s">
        <v>39</v>
      </c>
      <c r="C46" s="55"/>
      <c r="D46" s="39"/>
      <c r="E46" s="39"/>
      <c r="F46" s="40">
        <f>F47</f>
        <v>691</v>
      </c>
      <c r="G46" s="40">
        <f t="shared" ref="G46:H46" si="7">G47</f>
        <v>556.64805200000001</v>
      </c>
      <c r="H46" s="40">
        <f t="shared" si="7"/>
        <v>134.35194799999999</v>
      </c>
    </row>
    <row r="47" spans="1:8" ht="45">
      <c r="A47" s="46" t="s">
        <v>29</v>
      </c>
      <c r="B47" s="51" t="s">
        <v>105</v>
      </c>
      <c r="C47" s="46" t="s">
        <v>469</v>
      </c>
      <c r="D47" s="54" t="s">
        <v>106</v>
      </c>
      <c r="E47" s="64" t="s">
        <v>495</v>
      </c>
      <c r="F47" s="48">
        <v>691</v>
      </c>
      <c r="G47" s="53">
        <f>556.648052</f>
        <v>556.64805200000001</v>
      </c>
      <c r="H47" s="48">
        <f>F47-G47</f>
        <v>134.35194799999999</v>
      </c>
    </row>
    <row r="48" spans="1:8" ht="28.5">
      <c r="A48" s="85" t="s">
        <v>496</v>
      </c>
      <c r="B48" s="86" t="s">
        <v>30</v>
      </c>
      <c r="C48" s="86"/>
      <c r="D48" s="86"/>
      <c r="E48" s="86"/>
      <c r="F48" s="87">
        <f t="shared" ref="F48:H49" si="8">F49</f>
        <v>65249</v>
      </c>
      <c r="G48" s="87">
        <f t="shared" si="8"/>
        <v>42327.4473</v>
      </c>
      <c r="H48" s="87">
        <f t="shared" si="8"/>
        <v>22921.552700000007</v>
      </c>
    </row>
    <row r="49" spans="1:8" ht="14.25">
      <c r="A49" s="44">
        <v>1</v>
      </c>
      <c r="B49" s="39" t="s">
        <v>37</v>
      </c>
      <c r="C49" s="39"/>
      <c r="D49" s="39"/>
      <c r="E49" s="39"/>
      <c r="F49" s="40">
        <f t="shared" si="8"/>
        <v>65249</v>
      </c>
      <c r="G49" s="40">
        <f>G50</f>
        <v>42327.4473</v>
      </c>
      <c r="H49" s="40">
        <f>H50</f>
        <v>22921.552700000007</v>
      </c>
    </row>
    <row r="50" spans="1:8" ht="14.25">
      <c r="A50" s="44" t="s">
        <v>74</v>
      </c>
      <c r="B50" s="39" t="s">
        <v>397</v>
      </c>
      <c r="C50" s="39"/>
      <c r="D50" s="39"/>
      <c r="E50" s="39"/>
      <c r="F50" s="40">
        <f>SUM(F51:F89)</f>
        <v>65249</v>
      </c>
      <c r="G50" s="40">
        <f>SUM(G51:G89)</f>
        <v>42327.4473</v>
      </c>
      <c r="H50" s="40">
        <f>SUM(H51:H89)</f>
        <v>22921.552700000007</v>
      </c>
    </row>
    <row r="51" spans="1:8" ht="30">
      <c r="A51" s="65" t="s">
        <v>36</v>
      </c>
      <c r="B51" s="66" t="s">
        <v>497</v>
      </c>
      <c r="C51" s="651" t="s">
        <v>67</v>
      </c>
      <c r="D51" s="67" t="s">
        <v>62</v>
      </c>
      <c r="E51" s="64" t="s">
        <v>498</v>
      </c>
      <c r="F51" s="48">
        <v>3524</v>
      </c>
      <c r="G51" s="48">
        <v>2305.6999999999998</v>
      </c>
      <c r="H51" s="48">
        <f t="shared" ref="H51:H89" si="9">F51-G51</f>
        <v>1218.3000000000002</v>
      </c>
    </row>
    <row r="52" spans="1:8" ht="30">
      <c r="A52" s="65" t="s">
        <v>57</v>
      </c>
      <c r="B52" s="68" t="s">
        <v>499</v>
      </c>
      <c r="C52" s="657"/>
      <c r="D52" s="69" t="s">
        <v>65</v>
      </c>
      <c r="E52" s="64" t="s">
        <v>500</v>
      </c>
      <c r="F52" s="48">
        <v>4691</v>
      </c>
      <c r="G52" s="48">
        <v>2713.9380000000001</v>
      </c>
      <c r="H52" s="48">
        <f t="shared" si="9"/>
        <v>1977.0619999999999</v>
      </c>
    </row>
    <row r="53" spans="1:8" ht="30">
      <c r="A53" s="65" t="s">
        <v>58</v>
      </c>
      <c r="B53" s="68" t="s">
        <v>501</v>
      </c>
      <c r="C53" s="657"/>
      <c r="D53" s="69" t="s">
        <v>65</v>
      </c>
      <c r="E53" s="64" t="s">
        <v>502</v>
      </c>
      <c r="F53" s="48">
        <v>1319</v>
      </c>
      <c r="G53" s="48">
        <v>153.76499999999999</v>
      </c>
      <c r="H53" s="48">
        <f t="shared" si="9"/>
        <v>1165.2350000000001</v>
      </c>
    </row>
    <row r="54" spans="1:8" ht="30">
      <c r="A54" s="65" t="s">
        <v>59</v>
      </c>
      <c r="B54" s="68" t="s">
        <v>53</v>
      </c>
      <c r="C54" s="657"/>
      <c r="D54" s="69" t="s">
        <v>66</v>
      </c>
      <c r="E54" s="64" t="s">
        <v>503</v>
      </c>
      <c r="F54" s="48">
        <v>3500</v>
      </c>
      <c r="G54" s="48">
        <v>1339.165</v>
      </c>
      <c r="H54" s="48">
        <f t="shared" si="9"/>
        <v>2160.835</v>
      </c>
    </row>
    <row r="55" spans="1:8" ht="45">
      <c r="A55" s="65" t="s">
        <v>60</v>
      </c>
      <c r="B55" s="68" t="s">
        <v>504</v>
      </c>
      <c r="C55" s="657"/>
      <c r="D55" s="69" t="s">
        <v>66</v>
      </c>
      <c r="E55" s="64" t="s">
        <v>505</v>
      </c>
      <c r="F55" s="48">
        <v>1700</v>
      </c>
      <c r="G55" s="48">
        <v>1644.2940000000001</v>
      </c>
      <c r="H55" s="48">
        <f t="shared" si="9"/>
        <v>55.705999999999904</v>
      </c>
    </row>
    <row r="56" spans="1:8" ht="45">
      <c r="A56" s="65" t="s">
        <v>107</v>
      </c>
      <c r="B56" s="68" t="s">
        <v>55</v>
      </c>
      <c r="C56" s="657"/>
      <c r="D56" s="69" t="s">
        <v>42</v>
      </c>
      <c r="E56" s="64" t="s">
        <v>506</v>
      </c>
      <c r="F56" s="48">
        <v>6354</v>
      </c>
      <c r="G56" s="48">
        <v>2204.59</v>
      </c>
      <c r="H56" s="48">
        <f t="shared" si="9"/>
        <v>4149.41</v>
      </c>
    </row>
    <row r="57" spans="1:8" ht="15">
      <c r="A57" s="65" t="s">
        <v>108</v>
      </c>
      <c r="B57" s="68" t="s">
        <v>56</v>
      </c>
      <c r="C57" s="657"/>
      <c r="D57" s="69" t="s">
        <v>45</v>
      </c>
      <c r="E57" s="64" t="s">
        <v>507</v>
      </c>
      <c r="F57" s="48">
        <v>1100</v>
      </c>
      <c r="G57" s="48">
        <v>663.55700000000002</v>
      </c>
      <c r="H57" s="48">
        <f t="shared" si="9"/>
        <v>436.44299999999998</v>
      </c>
    </row>
    <row r="58" spans="1:8" ht="45">
      <c r="A58" s="65" t="s">
        <v>109</v>
      </c>
      <c r="B58" s="68" t="s">
        <v>508</v>
      </c>
      <c r="C58" s="657"/>
      <c r="D58" s="69" t="s">
        <v>45</v>
      </c>
      <c r="E58" s="64" t="s">
        <v>509</v>
      </c>
      <c r="F58" s="48">
        <v>3500</v>
      </c>
      <c r="G58" s="48">
        <v>3454.1750000000002</v>
      </c>
      <c r="H58" s="48">
        <f t="shared" si="9"/>
        <v>45.824999999999818</v>
      </c>
    </row>
    <row r="59" spans="1:8" ht="30">
      <c r="A59" s="65" t="s">
        <v>110</v>
      </c>
      <c r="B59" s="70" t="s">
        <v>510</v>
      </c>
      <c r="C59" s="657"/>
      <c r="D59" s="67" t="s">
        <v>44</v>
      </c>
      <c r="E59" s="64" t="s">
        <v>511</v>
      </c>
      <c r="F59" s="48">
        <v>2200</v>
      </c>
      <c r="G59" s="48">
        <v>1818.818</v>
      </c>
      <c r="H59" s="48">
        <f t="shared" si="9"/>
        <v>381.18200000000002</v>
      </c>
    </row>
    <row r="60" spans="1:8" ht="15">
      <c r="A60" s="65" t="s">
        <v>111</v>
      </c>
      <c r="B60" s="68" t="s">
        <v>512</v>
      </c>
      <c r="C60" s="657"/>
      <c r="D60" s="69" t="s">
        <v>513</v>
      </c>
      <c r="E60" s="64" t="s">
        <v>514</v>
      </c>
      <c r="F60" s="48">
        <v>3476</v>
      </c>
      <c r="G60" s="48">
        <v>2731.6979999999999</v>
      </c>
      <c r="H60" s="48">
        <f t="shared" si="9"/>
        <v>744.30200000000013</v>
      </c>
    </row>
    <row r="61" spans="1:8" ht="15">
      <c r="A61" s="65" t="s">
        <v>112</v>
      </c>
      <c r="B61" s="68" t="s">
        <v>515</v>
      </c>
      <c r="C61" s="657"/>
      <c r="D61" s="67" t="s">
        <v>51</v>
      </c>
      <c r="E61" s="64" t="s">
        <v>516</v>
      </c>
      <c r="F61" s="48">
        <v>2128</v>
      </c>
      <c r="G61" s="48">
        <v>1576.547</v>
      </c>
      <c r="H61" s="48">
        <f t="shared" si="9"/>
        <v>551.45299999999997</v>
      </c>
    </row>
    <row r="62" spans="1:8" ht="15">
      <c r="A62" s="65" t="s">
        <v>113</v>
      </c>
      <c r="B62" s="68" t="s">
        <v>517</v>
      </c>
      <c r="C62" s="657"/>
      <c r="D62" s="69" t="s">
        <v>63</v>
      </c>
      <c r="E62" s="64" t="s">
        <v>518</v>
      </c>
      <c r="F62" s="48">
        <v>4709</v>
      </c>
      <c r="G62" s="48">
        <v>4676.5878000000002</v>
      </c>
      <c r="H62" s="48">
        <f t="shared" si="9"/>
        <v>32.412199999999757</v>
      </c>
    </row>
    <row r="63" spans="1:8" ht="30">
      <c r="A63" s="65" t="s">
        <v>114</v>
      </c>
      <c r="B63" s="71" t="s">
        <v>115</v>
      </c>
      <c r="C63" s="657"/>
      <c r="D63" s="67" t="s">
        <v>63</v>
      </c>
      <c r="E63" s="64" t="s">
        <v>519</v>
      </c>
      <c r="F63" s="48">
        <v>1460</v>
      </c>
      <c r="G63" s="48">
        <v>277.42099999999999</v>
      </c>
      <c r="H63" s="48">
        <f t="shared" si="9"/>
        <v>1182.579</v>
      </c>
    </row>
    <row r="64" spans="1:8" ht="30">
      <c r="A64" s="65" t="s">
        <v>116</v>
      </c>
      <c r="B64" s="66" t="s">
        <v>54</v>
      </c>
      <c r="C64" s="657"/>
      <c r="D64" s="67" t="s">
        <v>63</v>
      </c>
      <c r="E64" s="64" t="s">
        <v>520</v>
      </c>
      <c r="F64" s="48">
        <v>2240</v>
      </c>
      <c r="G64" s="48">
        <v>1250.21</v>
      </c>
      <c r="H64" s="88">
        <f>F64-G64</f>
        <v>989.79</v>
      </c>
    </row>
    <row r="65" spans="1:8" ht="30">
      <c r="A65" s="65" t="s">
        <v>117</v>
      </c>
      <c r="B65" s="68" t="s">
        <v>521</v>
      </c>
      <c r="C65" s="657"/>
      <c r="D65" s="69" t="s">
        <v>63</v>
      </c>
      <c r="E65" s="64" t="s">
        <v>522</v>
      </c>
      <c r="F65" s="48">
        <v>1100</v>
      </c>
      <c r="G65" s="48">
        <v>697.428</v>
      </c>
      <c r="H65" s="48">
        <f t="shared" si="9"/>
        <v>402.572</v>
      </c>
    </row>
    <row r="66" spans="1:8" ht="30">
      <c r="A66" s="65" t="s">
        <v>118</v>
      </c>
      <c r="B66" s="68" t="s">
        <v>523</v>
      </c>
      <c r="C66" s="652"/>
      <c r="D66" s="69" t="s">
        <v>63</v>
      </c>
      <c r="E66" s="72" t="s">
        <v>524</v>
      </c>
      <c r="F66" s="48">
        <v>8876</v>
      </c>
      <c r="G66" s="48">
        <v>7755.93</v>
      </c>
      <c r="H66" s="48">
        <f t="shared" si="9"/>
        <v>1120.0699999999997</v>
      </c>
    </row>
    <row r="67" spans="1:8" ht="60">
      <c r="A67" s="65" t="s">
        <v>122</v>
      </c>
      <c r="B67" s="73" t="s">
        <v>526</v>
      </c>
      <c r="C67" s="82" t="s">
        <v>525</v>
      </c>
      <c r="D67" s="54" t="s">
        <v>120</v>
      </c>
      <c r="E67" s="46" t="s">
        <v>527</v>
      </c>
      <c r="F67" s="48">
        <v>400</v>
      </c>
      <c r="G67" s="48">
        <v>395.988</v>
      </c>
      <c r="H67" s="48">
        <f t="shared" si="9"/>
        <v>4.0120000000000005</v>
      </c>
    </row>
    <row r="68" spans="1:8" ht="15">
      <c r="A68" s="65" t="s">
        <v>528</v>
      </c>
      <c r="B68" s="73" t="s">
        <v>529</v>
      </c>
      <c r="C68" s="651" t="s">
        <v>530</v>
      </c>
      <c r="D68" s="54" t="s">
        <v>120</v>
      </c>
      <c r="E68" s="46" t="s">
        <v>531</v>
      </c>
      <c r="F68" s="48">
        <v>495</v>
      </c>
      <c r="G68" s="31">
        <v>456.18200000000002</v>
      </c>
      <c r="H68" s="48">
        <f t="shared" si="9"/>
        <v>38.817999999999984</v>
      </c>
    </row>
    <row r="69" spans="1:8" ht="30">
      <c r="A69" s="65" t="s">
        <v>532</v>
      </c>
      <c r="B69" s="73" t="s">
        <v>533</v>
      </c>
      <c r="C69" s="652"/>
      <c r="D69" s="54" t="s">
        <v>120</v>
      </c>
      <c r="E69" s="46" t="s">
        <v>534</v>
      </c>
      <c r="F69" s="48">
        <v>600</v>
      </c>
      <c r="G69" s="31">
        <v>579.70600000000002</v>
      </c>
      <c r="H69" s="48">
        <f t="shared" si="9"/>
        <v>20.293999999999983</v>
      </c>
    </row>
    <row r="70" spans="1:8" ht="30">
      <c r="A70" s="65" t="s">
        <v>535</v>
      </c>
      <c r="B70" s="73" t="s">
        <v>536</v>
      </c>
      <c r="C70" s="651" t="s">
        <v>537</v>
      </c>
      <c r="D70" s="67" t="s">
        <v>123</v>
      </c>
      <c r="E70" s="64" t="s">
        <v>538</v>
      </c>
      <c r="F70" s="48">
        <v>180</v>
      </c>
      <c r="G70" s="48">
        <v>177.01</v>
      </c>
      <c r="H70" s="48">
        <f t="shared" si="9"/>
        <v>2.9900000000000091</v>
      </c>
    </row>
    <row r="71" spans="1:8" ht="29.25" customHeight="1">
      <c r="A71" s="65" t="s">
        <v>539</v>
      </c>
      <c r="B71" s="73" t="s">
        <v>540</v>
      </c>
      <c r="C71" s="657"/>
      <c r="D71" s="67" t="s">
        <v>123</v>
      </c>
      <c r="E71" s="64" t="s">
        <v>541</v>
      </c>
      <c r="F71" s="48">
        <v>620</v>
      </c>
      <c r="G71" s="48">
        <v>619.31799999999998</v>
      </c>
      <c r="H71" s="48">
        <f t="shared" si="9"/>
        <v>0.68200000000001637</v>
      </c>
    </row>
    <row r="72" spans="1:8" ht="30">
      <c r="A72" s="65" t="s">
        <v>542</v>
      </c>
      <c r="B72" s="73" t="s">
        <v>543</v>
      </c>
      <c r="C72" s="652"/>
      <c r="D72" s="67" t="s">
        <v>123</v>
      </c>
      <c r="E72" s="64" t="s">
        <v>544</v>
      </c>
      <c r="F72" s="48">
        <v>800</v>
      </c>
      <c r="G72" s="48">
        <v>799.18799999999999</v>
      </c>
      <c r="H72" s="48">
        <f t="shared" si="9"/>
        <v>0.81200000000001182</v>
      </c>
    </row>
    <row r="73" spans="1:8" ht="60">
      <c r="A73" s="65" t="s">
        <v>545</v>
      </c>
      <c r="B73" s="66" t="s">
        <v>61</v>
      </c>
      <c r="C73" s="54" t="s">
        <v>546</v>
      </c>
      <c r="D73" s="54" t="s">
        <v>124</v>
      </c>
      <c r="E73" s="64" t="s">
        <v>547</v>
      </c>
      <c r="F73" s="48">
        <v>1072</v>
      </c>
      <c r="G73" s="53">
        <v>1033.4525000000001</v>
      </c>
      <c r="H73" s="48">
        <f t="shared" si="9"/>
        <v>38.5474999999999</v>
      </c>
    </row>
    <row r="74" spans="1:8" ht="60">
      <c r="A74" s="65" t="s">
        <v>548</v>
      </c>
      <c r="B74" s="74" t="s">
        <v>549</v>
      </c>
      <c r="C74" s="82" t="s">
        <v>125</v>
      </c>
      <c r="D74" s="69" t="s">
        <v>126</v>
      </c>
      <c r="E74" s="72" t="s">
        <v>550</v>
      </c>
      <c r="F74" s="48">
        <v>130</v>
      </c>
      <c r="G74" s="53" t="s">
        <v>406</v>
      </c>
      <c r="H74" s="48">
        <f t="shared" si="9"/>
        <v>130</v>
      </c>
    </row>
    <row r="75" spans="1:8" ht="60">
      <c r="A75" s="65" t="s">
        <v>551</v>
      </c>
      <c r="B75" s="74" t="s">
        <v>552</v>
      </c>
      <c r="C75" s="82" t="s">
        <v>125</v>
      </c>
      <c r="D75" s="69" t="s">
        <v>126</v>
      </c>
      <c r="E75" s="72" t="s">
        <v>553</v>
      </c>
      <c r="F75" s="48">
        <v>500</v>
      </c>
      <c r="G75" s="48"/>
      <c r="H75" s="48">
        <f t="shared" si="9"/>
        <v>500</v>
      </c>
    </row>
    <row r="76" spans="1:8" ht="60">
      <c r="A76" s="65" t="s">
        <v>554</v>
      </c>
      <c r="B76" s="74" t="s">
        <v>555</v>
      </c>
      <c r="C76" s="82" t="s">
        <v>125</v>
      </c>
      <c r="D76" s="69" t="s">
        <v>126</v>
      </c>
      <c r="E76" s="72" t="s">
        <v>556</v>
      </c>
      <c r="F76" s="48">
        <v>800</v>
      </c>
      <c r="G76" s="48"/>
      <c r="H76" s="48">
        <f t="shared" si="9"/>
        <v>800</v>
      </c>
    </row>
    <row r="77" spans="1:8" ht="30">
      <c r="A77" s="65" t="s">
        <v>557</v>
      </c>
      <c r="B77" s="73" t="s">
        <v>558</v>
      </c>
      <c r="C77" s="651" t="s">
        <v>559</v>
      </c>
      <c r="D77" s="75" t="s">
        <v>127</v>
      </c>
      <c r="E77" s="72" t="s">
        <v>560</v>
      </c>
      <c r="F77" s="48">
        <v>600</v>
      </c>
      <c r="G77" s="48"/>
      <c r="H77" s="48">
        <f t="shared" si="9"/>
        <v>600</v>
      </c>
    </row>
    <row r="78" spans="1:8" ht="30">
      <c r="A78" s="65" t="s">
        <v>561</v>
      </c>
      <c r="B78" s="73" t="s">
        <v>562</v>
      </c>
      <c r="C78" s="652"/>
      <c r="D78" s="75" t="s">
        <v>127</v>
      </c>
      <c r="E78" s="72" t="s">
        <v>563</v>
      </c>
      <c r="F78" s="48">
        <v>500</v>
      </c>
      <c r="G78" s="48"/>
      <c r="H78" s="48">
        <f t="shared" si="9"/>
        <v>500</v>
      </c>
    </row>
    <row r="79" spans="1:8" ht="15">
      <c r="A79" s="65" t="s">
        <v>564</v>
      </c>
      <c r="B79" s="73" t="s">
        <v>565</v>
      </c>
      <c r="C79" s="651" t="s">
        <v>566</v>
      </c>
      <c r="D79" s="69" t="s">
        <v>128</v>
      </c>
      <c r="E79" s="72" t="s">
        <v>567</v>
      </c>
      <c r="F79" s="48">
        <v>600</v>
      </c>
      <c r="G79" s="48"/>
      <c r="H79" s="48">
        <f t="shared" si="9"/>
        <v>600</v>
      </c>
    </row>
    <row r="80" spans="1:8" ht="15">
      <c r="A80" s="65" t="s">
        <v>568</v>
      </c>
      <c r="B80" s="73" t="s">
        <v>569</v>
      </c>
      <c r="C80" s="652"/>
      <c r="D80" s="69" t="s">
        <v>128</v>
      </c>
      <c r="E80" s="72" t="s">
        <v>570</v>
      </c>
      <c r="F80" s="48">
        <v>600</v>
      </c>
      <c r="G80" s="48"/>
      <c r="H80" s="48">
        <f t="shared" si="9"/>
        <v>600</v>
      </c>
    </row>
    <row r="81" spans="1:8" ht="60">
      <c r="A81" s="65" t="s">
        <v>571</v>
      </c>
      <c r="B81" s="73" t="s">
        <v>572</v>
      </c>
      <c r="C81" s="54" t="s">
        <v>573</v>
      </c>
      <c r="D81" s="67" t="s">
        <v>130</v>
      </c>
      <c r="E81" s="72" t="s">
        <v>574</v>
      </c>
      <c r="F81" s="48">
        <v>800</v>
      </c>
      <c r="G81" s="48"/>
      <c r="H81" s="48">
        <f t="shared" si="9"/>
        <v>800</v>
      </c>
    </row>
    <row r="82" spans="1:8" ht="45">
      <c r="A82" s="65" t="s">
        <v>575</v>
      </c>
      <c r="B82" s="73" t="s">
        <v>576</v>
      </c>
      <c r="C82" s="54" t="s">
        <v>144</v>
      </c>
      <c r="D82" s="67" t="s">
        <v>130</v>
      </c>
      <c r="E82" s="64" t="s">
        <v>577</v>
      </c>
      <c r="F82" s="48">
        <v>800</v>
      </c>
      <c r="G82" s="48">
        <f>741.385</f>
        <v>741.38499999999999</v>
      </c>
      <c r="H82" s="48">
        <f t="shared" si="9"/>
        <v>58.615000000000009</v>
      </c>
    </row>
    <row r="83" spans="1:8" ht="60">
      <c r="A83" s="65" t="s">
        <v>586</v>
      </c>
      <c r="B83" s="73" t="s">
        <v>587</v>
      </c>
      <c r="C83" s="82" t="s">
        <v>579</v>
      </c>
      <c r="D83" s="67" t="s">
        <v>131</v>
      </c>
      <c r="E83" s="64" t="s">
        <v>588</v>
      </c>
      <c r="F83" s="48">
        <v>140</v>
      </c>
      <c r="G83" s="53" t="s">
        <v>406</v>
      </c>
      <c r="H83" s="48">
        <f t="shared" si="9"/>
        <v>140</v>
      </c>
    </row>
    <row r="84" spans="1:8" ht="60">
      <c r="A84" s="65" t="s">
        <v>589</v>
      </c>
      <c r="B84" s="73" t="s">
        <v>590</v>
      </c>
      <c r="C84" s="82" t="s">
        <v>579</v>
      </c>
      <c r="D84" s="67" t="s">
        <v>131</v>
      </c>
      <c r="E84" s="64" t="s">
        <v>591</v>
      </c>
      <c r="F84" s="48">
        <v>535</v>
      </c>
      <c r="G84" s="48"/>
      <c r="H84" s="48">
        <f t="shared" si="9"/>
        <v>535</v>
      </c>
    </row>
    <row r="85" spans="1:8" ht="30">
      <c r="A85" s="65" t="s">
        <v>592</v>
      </c>
      <c r="B85" s="73" t="s">
        <v>593</v>
      </c>
      <c r="C85" s="651" t="s">
        <v>594</v>
      </c>
      <c r="D85" s="67" t="s">
        <v>132</v>
      </c>
      <c r="E85" s="64" t="s">
        <v>595</v>
      </c>
      <c r="F85" s="48">
        <v>600</v>
      </c>
      <c r="G85" s="48">
        <v>598.29999999999995</v>
      </c>
      <c r="H85" s="48">
        <f t="shared" si="9"/>
        <v>1.7000000000000455</v>
      </c>
    </row>
    <row r="86" spans="1:8" ht="30">
      <c r="A86" s="65" t="s">
        <v>596</v>
      </c>
      <c r="B86" s="73" t="s">
        <v>597</v>
      </c>
      <c r="C86" s="652"/>
      <c r="D86" s="67" t="s">
        <v>132</v>
      </c>
      <c r="E86" s="64" t="s">
        <v>598</v>
      </c>
      <c r="F86" s="48">
        <v>550</v>
      </c>
      <c r="G86" s="48">
        <v>548.15499999999997</v>
      </c>
      <c r="H86" s="48">
        <f t="shared" si="9"/>
        <v>1.8450000000000273</v>
      </c>
    </row>
    <row r="87" spans="1:8" ht="45">
      <c r="A87" s="76" t="s">
        <v>599</v>
      </c>
      <c r="B87" s="77" t="s">
        <v>600</v>
      </c>
      <c r="C87" s="78" t="s">
        <v>143</v>
      </c>
      <c r="D87" s="78" t="s">
        <v>133</v>
      </c>
      <c r="E87" s="79" t="s">
        <v>601</v>
      </c>
      <c r="F87" s="80">
        <v>1150</v>
      </c>
      <c r="G87" s="48">
        <v>1114.9390000000001</v>
      </c>
      <c r="H87" s="48">
        <f t="shared" si="9"/>
        <v>35.060999999999922</v>
      </c>
    </row>
    <row r="88" spans="1:8" ht="30" customHeight="1">
      <c r="A88" s="65" t="s">
        <v>602</v>
      </c>
      <c r="B88" s="73" t="s">
        <v>603</v>
      </c>
      <c r="C88" s="82" t="s">
        <v>604</v>
      </c>
      <c r="D88" s="54" t="s">
        <v>134</v>
      </c>
      <c r="E88" s="79" t="s">
        <v>605</v>
      </c>
      <c r="F88" s="48">
        <v>300</v>
      </c>
      <c r="G88" s="53"/>
      <c r="H88" s="48">
        <f t="shared" si="9"/>
        <v>300</v>
      </c>
    </row>
    <row r="89" spans="1:8" ht="60">
      <c r="A89" s="65" t="s">
        <v>606</v>
      </c>
      <c r="B89" s="73" t="s">
        <v>607</v>
      </c>
      <c r="C89" s="82" t="s">
        <v>604</v>
      </c>
      <c r="D89" s="54" t="s">
        <v>134</v>
      </c>
      <c r="E89" s="79" t="s">
        <v>608</v>
      </c>
      <c r="F89" s="48">
        <v>600</v>
      </c>
      <c r="G89" s="53"/>
      <c r="H89" s="48">
        <f t="shared" si="9"/>
        <v>600</v>
      </c>
    </row>
    <row r="90" spans="1:8" ht="28.5">
      <c r="A90" s="41" t="s">
        <v>13</v>
      </c>
      <c r="B90" s="42" t="s">
        <v>31</v>
      </c>
      <c r="C90" s="42"/>
      <c r="D90" s="42"/>
      <c r="E90" s="42"/>
      <c r="F90" s="43">
        <f t="shared" ref="F90" si="10">F91</f>
        <v>16134</v>
      </c>
      <c r="G90" s="43">
        <f>G91</f>
        <v>7413.4315000000006</v>
      </c>
      <c r="H90" s="43">
        <f>H91</f>
        <v>8720.5684999999994</v>
      </c>
    </row>
    <row r="91" spans="1:8" ht="28.5" hidden="1">
      <c r="A91" s="44">
        <v>1</v>
      </c>
      <c r="B91" s="39" t="s">
        <v>609</v>
      </c>
      <c r="C91" s="39"/>
      <c r="D91" s="39"/>
      <c r="E91" s="39"/>
      <c r="F91" s="40">
        <f>SUM(F92:F111)</f>
        <v>16134</v>
      </c>
      <c r="G91" s="40">
        <f>SUM(G92:G111)</f>
        <v>7413.4315000000006</v>
      </c>
      <c r="H91" s="40">
        <f>SUM(H92:H111)</f>
        <v>8720.5684999999994</v>
      </c>
    </row>
    <row r="92" spans="1:8" ht="30">
      <c r="A92" s="69">
        <v>1</v>
      </c>
      <c r="B92" s="73" t="s">
        <v>610</v>
      </c>
      <c r="C92" s="651" t="s">
        <v>525</v>
      </c>
      <c r="D92" s="54" t="s">
        <v>120</v>
      </c>
      <c r="E92" s="46" t="s">
        <v>611</v>
      </c>
      <c r="F92" s="48">
        <v>1110</v>
      </c>
      <c r="G92" s="48">
        <v>1107.498</v>
      </c>
      <c r="H92" s="48">
        <f t="shared" ref="H92:H111" si="11">F92-G92</f>
        <v>2.5019999999999527</v>
      </c>
    </row>
    <row r="93" spans="1:8" ht="30">
      <c r="A93" s="69">
        <v>2</v>
      </c>
      <c r="B93" s="73" t="s">
        <v>612</v>
      </c>
      <c r="C93" s="652"/>
      <c r="D93" s="54" t="s">
        <v>120</v>
      </c>
      <c r="E93" s="46" t="s">
        <v>613</v>
      </c>
      <c r="F93" s="48">
        <v>600</v>
      </c>
      <c r="G93" s="48">
        <v>598.60500000000002</v>
      </c>
      <c r="H93" s="48">
        <f t="shared" si="11"/>
        <v>1.3949999999999818</v>
      </c>
    </row>
    <row r="94" spans="1:8" ht="60">
      <c r="A94" s="69">
        <v>3</v>
      </c>
      <c r="B94" s="73" t="s">
        <v>614</v>
      </c>
      <c r="C94" s="54" t="s">
        <v>537</v>
      </c>
      <c r="D94" s="54" t="s">
        <v>123</v>
      </c>
      <c r="E94" s="46" t="s">
        <v>615</v>
      </c>
      <c r="F94" s="48">
        <v>1150</v>
      </c>
      <c r="G94" s="56">
        <v>1143.4549999999999</v>
      </c>
      <c r="H94" s="48">
        <f t="shared" si="11"/>
        <v>6.5450000000000728</v>
      </c>
    </row>
    <row r="95" spans="1:8" ht="45">
      <c r="A95" s="69">
        <v>4</v>
      </c>
      <c r="B95" s="73" t="s">
        <v>616</v>
      </c>
      <c r="C95" s="54" t="s">
        <v>617</v>
      </c>
      <c r="D95" s="54" t="s">
        <v>123</v>
      </c>
      <c r="E95" s="46" t="s">
        <v>618</v>
      </c>
      <c r="F95" s="48">
        <v>250</v>
      </c>
      <c r="G95" s="48">
        <v>233.76400000000001</v>
      </c>
      <c r="H95" s="48">
        <f t="shared" si="11"/>
        <v>16.23599999999999</v>
      </c>
    </row>
    <row r="96" spans="1:8" ht="60">
      <c r="A96" s="69">
        <v>5</v>
      </c>
      <c r="B96" s="73" t="s">
        <v>619</v>
      </c>
      <c r="C96" s="54" t="s">
        <v>537</v>
      </c>
      <c r="D96" s="54" t="s">
        <v>123</v>
      </c>
      <c r="E96" s="46" t="s">
        <v>620</v>
      </c>
      <c r="F96" s="48">
        <v>306</v>
      </c>
      <c r="G96" s="48">
        <v>304.59699999999998</v>
      </c>
      <c r="H96" s="48">
        <f t="shared" si="11"/>
        <v>1.40300000000002</v>
      </c>
    </row>
    <row r="97" spans="1:8" ht="30" customHeight="1">
      <c r="A97" s="69">
        <v>6</v>
      </c>
      <c r="B97" s="73" t="s">
        <v>621</v>
      </c>
      <c r="C97" s="82" t="s">
        <v>546</v>
      </c>
      <c r="D97" s="54" t="s">
        <v>622</v>
      </c>
      <c r="E97" s="46" t="s">
        <v>623</v>
      </c>
      <c r="F97" s="48">
        <v>970</v>
      </c>
      <c r="G97" s="48">
        <v>966.40150000000006</v>
      </c>
      <c r="H97" s="48">
        <f t="shared" si="11"/>
        <v>3.5984999999999445</v>
      </c>
    </row>
    <row r="98" spans="1:8" ht="60">
      <c r="A98" s="69">
        <v>8</v>
      </c>
      <c r="B98" s="73" t="s">
        <v>624</v>
      </c>
      <c r="C98" s="82" t="s">
        <v>546</v>
      </c>
      <c r="D98" s="54" t="s">
        <v>622</v>
      </c>
      <c r="E98" s="46" t="s">
        <v>625</v>
      </c>
      <c r="F98" s="48">
        <v>706</v>
      </c>
      <c r="G98" s="48">
        <v>703.43200000000002</v>
      </c>
      <c r="H98" s="48">
        <f t="shared" si="11"/>
        <v>2.5679999999999836</v>
      </c>
    </row>
    <row r="99" spans="1:8" ht="15">
      <c r="A99" s="69">
        <v>11</v>
      </c>
      <c r="B99" s="73" t="s">
        <v>626</v>
      </c>
      <c r="C99" s="651" t="s">
        <v>559</v>
      </c>
      <c r="D99" s="54" t="s">
        <v>127</v>
      </c>
      <c r="E99" s="46" t="s">
        <v>627</v>
      </c>
      <c r="F99" s="48">
        <v>906</v>
      </c>
      <c r="G99" s="53"/>
      <c r="H99" s="48">
        <f t="shared" si="11"/>
        <v>906</v>
      </c>
    </row>
    <row r="100" spans="1:8" ht="30">
      <c r="A100" s="69">
        <v>12</v>
      </c>
      <c r="B100" s="73" t="s">
        <v>628</v>
      </c>
      <c r="C100" s="652"/>
      <c r="D100" s="54" t="s">
        <v>127</v>
      </c>
      <c r="E100" s="46" t="s">
        <v>629</v>
      </c>
      <c r="F100" s="48">
        <v>800</v>
      </c>
      <c r="G100" s="48"/>
      <c r="H100" s="48">
        <f t="shared" si="11"/>
        <v>800</v>
      </c>
    </row>
    <row r="101" spans="1:8" ht="15">
      <c r="A101" s="69">
        <v>13</v>
      </c>
      <c r="B101" s="73" t="s">
        <v>630</v>
      </c>
      <c r="C101" s="651" t="s">
        <v>566</v>
      </c>
      <c r="D101" s="54" t="s">
        <v>128</v>
      </c>
      <c r="E101" s="46" t="s">
        <v>631</v>
      </c>
      <c r="F101" s="48">
        <v>1256</v>
      </c>
      <c r="G101" s="53" t="s">
        <v>406</v>
      </c>
      <c r="H101" s="48">
        <f t="shared" si="11"/>
        <v>1256</v>
      </c>
    </row>
    <row r="102" spans="1:8" ht="15">
      <c r="A102" s="69">
        <v>14</v>
      </c>
      <c r="B102" s="73" t="s">
        <v>632</v>
      </c>
      <c r="C102" s="652"/>
      <c r="D102" s="54" t="s">
        <v>128</v>
      </c>
      <c r="E102" s="46" t="s">
        <v>633</v>
      </c>
      <c r="F102" s="48">
        <v>450</v>
      </c>
      <c r="G102" s="53" t="s">
        <v>406</v>
      </c>
      <c r="H102" s="48">
        <f t="shared" si="11"/>
        <v>450</v>
      </c>
    </row>
    <row r="103" spans="1:8" ht="30">
      <c r="A103" s="69">
        <v>15</v>
      </c>
      <c r="B103" s="73" t="s">
        <v>634</v>
      </c>
      <c r="C103" s="651" t="s">
        <v>573</v>
      </c>
      <c r="D103" s="54" t="s">
        <v>130</v>
      </c>
      <c r="E103" s="46" t="s">
        <v>635</v>
      </c>
      <c r="F103" s="48">
        <v>900</v>
      </c>
      <c r="G103" s="53"/>
      <c r="H103" s="48">
        <f t="shared" si="11"/>
        <v>900</v>
      </c>
    </row>
    <row r="104" spans="1:8" ht="30">
      <c r="A104" s="69">
        <v>16</v>
      </c>
      <c r="B104" s="73" t="s">
        <v>636</v>
      </c>
      <c r="C104" s="652"/>
      <c r="D104" s="54" t="s">
        <v>130</v>
      </c>
      <c r="E104" s="46" t="s">
        <v>637</v>
      </c>
      <c r="F104" s="48">
        <v>806</v>
      </c>
      <c r="G104" s="48"/>
      <c r="H104" s="48">
        <f t="shared" si="11"/>
        <v>806</v>
      </c>
    </row>
    <row r="105" spans="1:8" ht="30">
      <c r="A105" s="69">
        <v>17</v>
      </c>
      <c r="B105" s="73" t="s">
        <v>638</v>
      </c>
      <c r="C105" s="651" t="s">
        <v>639</v>
      </c>
      <c r="D105" s="54" t="s">
        <v>131</v>
      </c>
      <c r="E105" s="46" t="s">
        <v>640</v>
      </c>
      <c r="F105" s="48">
        <v>1046</v>
      </c>
      <c r="G105" s="48"/>
      <c r="H105" s="48">
        <f t="shared" si="11"/>
        <v>1046</v>
      </c>
    </row>
    <row r="106" spans="1:8" ht="30">
      <c r="A106" s="69">
        <v>18</v>
      </c>
      <c r="B106" s="73" t="s">
        <v>641</v>
      </c>
      <c r="C106" s="652"/>
      <c r="D106" s="54" t="s">
        <v>131</v>
      </c>
      <c r="E106" s="46" t="s">
        <v>642</v>
      </c>
      <c r="F106" s="48">
        <v>660</v>
      </c>
      <c r="G106" s="48"/>
      <c r="H106" s="48">
        <f t="shared" si="11"/>
        <v>660</v>
      </c>
    </row>
    <row r="107" spans="1:8" ht="30">
      <c r="A107" s="69">
        <v>19</v>
      </c>
      <c r="B107" s="73" t="s">
        <v>643</v>
      </c>
      <c r="C107" s="651" t="s">
        <v>594</v>
      </c>
      <c r="D107" s="54" t="s">
        <v>132</v>
      </c>
      <c r="E107" s="46" t="s">
        <v>644</v>
      </c>
      <c r="F107" s="48">
        <v>1106</v>
      </c>
      <c r="G107" s="53">
        <v>1103.1500000000001</v>
      </c>
      <c r="H107" s="48">
        <f t="shared" si="11"/>
        <v>2.8499999999999091</v>
      </c>
    </row>
    <row r="108" spans="1:8" ht="15">
      <c r="A108" s="69">
        <v>20</v>
      </c>
      <c r="B108" s="73" t="s">
        <v>645</v>
      </c>
      <c r="C108" s="652"/>
      <c r="D108" s="54" t="s">
        <v>132</v>
      </c>
      <c r="E108" s="46" t="s">
        <v>646</v>
      </c>
      <c r="F108" s="48">
        <v>600</v>
      </c>
      <c r="G108" s="48"/>
      <c r="H108" s="48">
        <f t="shared" si="11"/>
        <v>600</v>
      </c>
    </row>
    <row r="109" spans="1:8" ht="15">
      <c r="A109" s="81">
        <v>21</v>
      </c>
      <c r="B109" s="77" t="s">
        <v>647</v>
      </c>
      <c r="C109" s="653" t="s">
        <v>648</v>
      </c>
      <c r="D109" s="78" t="s">
        <v>133</v>
      </c>
      <c r="E109" s="79" t="s">
        <v>649</v>
      </c>
      <c r="F109" s="80">
        <v>1266</v>
      </c>
      <c r="G109" s="80">
        <v>1252.529</v>
      </c>
      <c r="H109" s="48">
        <f t="shared" si="11"/>
        <v>13.471000000000004</v>
      </c>
    </row>
    <row r="110" spans="1:8" ht="30">
      <c r="A110" s="81">
        <v>22</v>
      </c>
      <c r="B110" s="77" t="s">
        <v>650</v>
      </c>
      <c r="C110" s="654"/>
      <c r="D110" s="78" t="s">
        <v>133</v>
      </c>
      <c r="E110" s="79" t="s">
        <v>651</v>
      </c>
      <c r="F110" s="80">
        <v>440</v>
      </c>
      <c r="G110" s="80"/>
      <c r="H110" s="48">
        <f t="shared" si="11"/>
        <v>440</v>
      </c>
    </row>
    <row r="111" spans="1:8" ht="30">
      <c r="A111" s="69">
        <v>24</v>
      </c>
      <c r="B111" s="73" t="s">
        <v>652</v>
      </c>
      <c r="C111" s="84"/>
      <c r="D111" s="54" t="s">
        <v>134</v>
      </c>
      <c r="E111" s="46" t="s">
        <v>653</v>
      </c>
      <c r="F111" s="48">
        <v>806</v>
      </c>
      <c r="G111" s="53"/>
      <c r="H111" s="48">
        <f t="shared" si="11"/>
        <v>806</v>
      </c>
    </row>
  </sheetData>
  <mergeCells count="19">
    <mergeCell ref="A4:B4"/>
    <mergeCell ref="C8:C9"/>
    <mergeCell ref="C25:C27"/>
    <mergeCell ref="C28:C31"/>
    <mergeCell ref="C32:C33"/>
    <mergeCell ref="C77:C78"/>
    <mergeCell ref="C79:C80"/>
    <mergeCell ref="C85:C86"/>
    <mergeCell ref="C92:C93"/>
    <mergeCell ref="C37:C45"/>
    <mergeCell ref="C51:C66"/>
    <mergeCell ref="C68:C69"/>
    <mergeCell ref="C70:C72"/>
    <mergeCell ref="C107:C108"/>
    <mergeCell ref="C109:C110"/>
    <mergeCell ref="C99:C100"/>
    <mergeCell ref="C101:C102"/>
    <mergeCell ref="C103:C104"/>
    <mergeCell ref="C105:C10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87"/>
  <sheetViews>
    <sheetView topLeftCell="A40" workbookViewId="0">
      <selection activeCell="C61" sqref="C61"/>
    </sheetView>
  </sheetViews>
  <sheetFormatPr defaultColWidth="9.33203125" defaultRowHeight="12.75"/>
  <cols>
    <col min="1" max="1" width="6.1640625" customWidth="1"/>
    <col min="2" max="2" width="36.1640625" customWidth="1"/>
    <col min="3" max="3" width="15.1640625" customWidth="1"/>
    <col min="4" max="6" width="15" customWidth="1"/>
  </cols>
  <sheetData>
    <row r="4" spans="1:6" ht="12.75" customHeight="1">
      <c r="A4" s="671" t="s">
        <v>0</v>
      </c>
      <c r="B4" s="671" t="s">
        <v>142</v>
      </c>
      <c r="C4" s="672" t="s">
        <v>72</v>
      </c>
      <c r="D4" s="179" t="s">
        <v>389</v>
      </c>
      <c r="E4" s="180" t="s">
        <v>669</v>
      </c>
      <c r="F4" s="663" t="s">
        <v>670</v>
      </c>
    </row>
    <row r="5" spans="1:6" ht="25.5">
      <c r="A5" s="671"/>
      <c r="B5" s="671"/>
      <c r="C5" s="673"/>
      <c r="D5" s="90" t="s">
        <v>137</v>
      </c>
      <c r="E5" s="91" t="s">
        <v>135</v>
      </c>
      <c r="F5" s="664"/>
    </row>
    <row r="6" spans="1:6">
      <c r="A6" s="92"/>
      <c r="B6" s="92" t="s">
        <v>7</v>
      </c>
      <c r="C6" s="92"/>
      <c r="D6" s="93">
        <f>D7+D33+D41</f>
        <v>22557.893</v>
      </c>
      <c r="E6" s="94">
        <f>E7+E33+E41</f>
        <v>10179.596229999999</v>
      </c>
      <c r="F6" s="94">
        <f>F7+F33+F41</f>
        <v>12378.296770000001</v>
      </c>
    </row>
    <row r="7" spans="1:6" ht="25.5">
      <c r="A7" s="95" t="s">
        <v>138</v>
      </c>
      <c r="B7" s="95" t="s">
        <v>671</v>
      </c>
      <c r="C7" s="95"/>
      <c r="D7" s="96">
        <f t="shared" ref="D7:F7" si="0">D8+D11+D23+D25+D29</f>
        <v>7573</v>
      </c>
      <c r="E7" s="96">
        <f t="shared" si="0"/>
        <v>3100.8510000000001</v>
      </c>
      <c r="F7" s="96">
        <f t="shared" si="0"/>
        <v>4472.1490000000003</v>
      </c>
    </row>
    <row r="8" spans="1:6" ht="25.5">
      <c r="A8" s="97" t="s">
        <v>3</v>
      </c>
      <c r="B8" s="98" t="s">
        <v>672</v>
      </c>
      <c r="C8" s="99"/>
      <c r="D8" s="100">
        <f t="shared" ref="D8" si="1">SUM(D9:D10)</f>
        <v>1934</v>
      </c>
      <c r="E8" s="101">
        <f>SUM(E9:E10)</f>
        <v>1908.7339999999999</v>
      </c>
      <c r="F8" s="101">
        <f>SUM(F9:F10)</f>
        <v>25.266000000000076</v>
      </c>
    </row>
    <row r="9" spans="1:6" ht="38.25">
      <c r="A9" s="102">
        <v>1</v>
      </c>
      <c r="B9" s="103" t="s">
        <v>673</v>
      </c>
      <c r="C9" s="104" t="s">
        <v>48</v>
      </c>
      <c r="D9" s="105">
        <v>934</v>
      </c>
      <c r="E9" s="106">
        <v>908.93</v>
      </c>
      <c r="F9" s="107">
        <f>D9-E9</f>
        <v>25.07000000000005</v>
      </c>
    </row>
    <row r="10" spans="1:6" ht="25.5">
      <c r="A10" s="102">
        <v>2</v>
      </c>
      <c r="B10" s="108" t="s">
        <v>674</v>
      </c>
      <c r="C10" s="109" t="s">
        <v>126</v>
      </c>
      <c r="D10" s="105">
        <v>1000</v>
      </c>
      <c r="E10" s="110">
        <v>999.80399999999997</v>
      </c>
      <c r="F10" s="107">
        <f>D10-E10</f>
        <v>0.19600000000002638</v>
      </c>
    </row>
    <row r="11" spans="1:6" ht="25.5">
      <c r="A11" s="111" t="s">
        <v>5</v>
      </c>
      <c r="B11" s="112" t="s">
        <v>364</v>
      </c>
      <c r="C11" s="113"/>
      <c r="D11" s="114">
        <f>SUM(D12:D22)</f>
        <v>2315</v>
      </c>
      <c r="E11" s="115">
        <f>SUM(E12:E22)</f>
        <v>440.82799999999997</v>
      </c>
      <c r="F11" s="115">
        <f t="shared" ref="F11" si="2">SUM(F12:F22)</f>
        <v>1874.172</v>
      </c>
    </row>
    <row r="12" spans="1:6">
      <c r="A12" s="116">
        <v>1</v>
      </c>
      <c r="B12" s="117" t="s">
        <v>42</v>
      </c>
      <c r="C12" s="118" t="s">
        <v>42</v>
      </c>
      <c r="D12" s="105">
        <v>200</v>
      </c>
      <c r="E12" s="119"/>
      <c r="F12" s="107">
        <f t="shared" ref="F12:F22" si="3">D12-E12</f>
        <v>200</v>
      </c>
    </row>
    <row r="13" spans="1:6">
      <c r="A13" s="120">
        <v>2</v>
      </c>
      <c r="B13" s="121" t="s">
        <v>43</v>
      </c>
      <c r="C13" s="122" t="s">
        <v>43</v>
      </c>
      <c r="D13" s="123">
        <v>215</v>
      </c>
      <c r="E13" s="124">
        <v>147.80000000000001</v>
      </c>
      <c r="F13" s="125">
        <f t="shared" si="3"/>
        <v>67.199999999999989</v>
      </c>
    </row>
    <row r="14" spans="1:6">
      <c r="A14" s="120">
        <v>3</v>
      </c>
      <c r="B14" s="121" t="s">
        <v>44</v>
      </c>
      <c r="C14" s="122" t="s">
        <v>44</v>
      </c>
      <c r="D14" s="123">
        <v>200</v>
      </c>
      <c r="E14" s="126">
        <v>148.02799999999999</v>
      </c>
      <c r="F14" s="125">
        <f t="shared" si="3"/>
        <v>51.972000000000008</v>
      </c>
    </row>
    <row r="15" spans="1:6">
      <c r="A15" s="120">
        <v>4</v>
      </c>
      <c r="B15" s="121" t="s">
        <v>52</v>
      </c>
      <c r="C15" s="122" t="s">
        <v>52</v>
      </c>
      <c r="D15" s="123">
        <v>200</v>
      </c>
      <c r="E15" s="124">
        <v>145</v>
      </c>
      <c r="F15" s="125">
        <f t="shared" si="3"/>
        <v>55</v>
      </c>
    </row>
    <row r="16" spans="1:6">
      <c r="A16" s="120">
        <v>5</v>
      </c>
      <c r="B16" s="121" t="s">
        <v>51</v>
      </c>
      <c r="C16" s="122" t="s">
        <v>51</v>
      </c>
      <c r="D16" s="123">
        <v>215</v>
      </c>
      <c r="E16" s="124"/>
      <c r="F16" s="125">
        <f t="shared" si="3"/>
        <v>215</v>
      </c>
    </row>
    <row r="17" spans="1:6">
      <c r="A17" s="120">
        <v>6</v>
      </c>
      <c r="B17" s="121" t="s">
        <v>45</v>
      </c>
      <c r="C17" s="122" t="s">
        <v>45</v>
      </c>
      <c r="D17" s="123">
        <v>200</v>
      </c>
      <c r="E17" s="124"/>
      <c r="F17" s="125">
        <f t="shared" si="3"/>
        <v>200</v>
      </c>
    </row>
    <row r="18" spans="1:6">
      <c r="A18" s="120">
        <v>7</v>
      </c>
      <c r="B18" s="121" t="s">
        <v>46</v>
      </c>
      <c r="C18" s="122" t="s">
        <v>46</v>
      </c>
      <c r="D18" s="123">
        <v>215</v>
      </c>
      <c r="E18" s="124"/>
      <c r="F18" s="125">
        <f t="shared" si="3"/>
        <v>215</v>
      </c>
    </row>
    <row r="19" spans="1:6">
      <c r="A19" s="120">
        <v>8</v>
      </c>
      <c r="B19" s="121" t="s">
        <v>47</v>
      </c>
      <c r="C19" s="122" t="s">
        <v>47</v>
      </c>
      <c r="D19" s="123">
        <v>255</v>
      </c>
      <c r="E19" s="124"/>
      <c r="F19" s="125">
        <f t="shared" si="3"/>
        <v>255</v>
      </c>
    </row>
    <row r="20" spans="1:6">
      <c r="A20" s="120">
        <v>9</v>
      </c>
      <c r="B20" s="121" t="s">
        <v>48</v>
      </c>
      <c r="C20" s="122" t="s">
        <v>48</v>
      </c>
      <c r="D20" s="123">
        <v>215</v>
      </c>
      <c r="E20" s="124"/>
      <c r="F20" s="125">
        <f t="shared" si="3"/>
        <v>215</v>
      </c>
    </row>
    <row r="21" spans="1:6">
      <c r="A21" s="120">
        <v>10</v>
      </c>
      <c r="B21" s="121" t="s">
        <v>49</v>
      </c>
      <c r="C21" s="122" t="s">
        <v>49</v>
      </c>
      <c r="D21" s="123">
        <v>200</v>
      </c>
      <c r="E21" s="124"/>
      <c r="F21" s="125">
        <f t="shared" si="3"/>
        <v>200</v>
      </c>
    </row>
    <row r="22" spans="1:6">
      <c r="A22" s="120">
        <v>11</v>
      </c>
      <c r="B22" s="121" t="s">
        <v>50</v>
      </c>
      <c r="C22" s="122" t="s">
        <v>50</v>
      </c>
      <c r="D22" s="123">
        <v>200</v>
      </c>
      <c r="E22" s="124"/>
      <c r="F22" s="125">
        <f t="shared" si="3"/>
        <v>200</v>
      </c>
    </row>
    <row r="23" spans="1:6" ht="25.5">
      <c r="A23" s="127" t="s">
        <v>13</v>
      </c>
      <c r="B23" s="128" t="s">
        <v>675</v>
      </c>
      <c r="C23" s="129"/>
      <c r="D23" s="130">
        <f>D24</f>
        <v>981</v>
      </c>
      <c r="E23" s="131" t="str">
        <f>E24</f>
        <v>0</v>
      </c>
      <c r="F23" s="132">
        <f>F24</f>
        <v>981</v>
      </c>
    </row>
    <row r="24" spans="1:6" ht="38.25">
      <c r="A24" s="133" t="s">
        <v>29</v>
      </c>
      <c r="B24" s="134" t="s">
        <v>366</v>
      </c>
      <c r="C24" s="135" t="s">
        <v>676</v>
      </c>
      <c r="D24" s="123">
        <v>981</v>
      </c>
      <c r="E24" s="126" t="s">
        <v>406</v>
      </c>
      <c r="F24" s="136">
        <f>D24-E24</f>
        <v>981</v>
      </c>
    </row>
    <row r="25" spans="1:6" ht="25.5">
      <c r="A25" s="127" t="s">
        <v>14</v>
      </c>
      <c r="B25" s="128" t="s">
        <v>367</v>
      </c>
      <c r="C25" s="129"/>
      <c r="D25" s="130">
        <f>SUM(D26:D28)</f>
        <v>2141</v>
      </c>
      <c r="E25" s="130">
        <f t="shared" ref="E25" si="4">SUM(E26:E28)</f>
        <v>696.25</v>
      </c>
      <c r="F25" s="130">
        <f>SUM(F26:F28)</f>
        <v>1444.75</v>
      </c>
    </row>
    <row r="26" spans="1:6" ht="25.5">
      <c r="A26" s="120">
        <v>1</v>
      </c>
      <c r="B26" s="137" t="s">
        <v>677</v>
      </c>
      <c r="C26" s="138" t="s">
        <v>678</v>
      </c>
      <c r="D26" s="123">
        <f>956+741</f>
        <v>1697</v>
      </c>
      <c r="E26" s="124">
        <v>691.25</v>
      </c>
      <c r="F26" s="136">
        <f>D26-E26</f>
        <v>1005.75</v>
      </c>
    </row>
    <row r="27" spans="1:6" ht="25.5">
      <c r="A27" s="139">
        <v>2</v>
      </c>
      <c r="B27" s="140" t="s">
        <v>679</v>
      </c>
      <c r="C27" s="667" t="s">
        <v>680</v>
      </c>
      <c r="D27" s="141">
        <v>259</v>
      </c>
      <c r="E27" s="124"/>
      <c r="F27" s="136">
        <f>D27-E27</f>
        <v>259</v>
      </c>
    </row>
    <row r="28" spans="1:6" ht="25.5">
      <c r="A28" s="120">
        <v>3</v>
      </c>
      <c r="B28" s="140" t="s">
        <v>681</v>
      </c>
      <c r="C28" s="668"/>
      <c r="D28" s="123">
        <v>185</v>
      </c>
      <c r="E28" s="124">
        <v>5</v>
      </c>
      <c r="F28" s="136">
        <f>D28-E28</f>
        <v>180</v>
      </c>
    </row>
    <row r="29" spans="1:6" ht="25.5">
      <c r="A29" s="127" t="s">
        <v>16</v>
      </c>
      <c r="B29" s="128" t="s">
        <v>375</v>
      </c>
      <c r="C29" s="129"/>
      <c r="D29" s="130">
        <f>SUM(D30:D32)</f>
        <v>202</v>
      </c>
      <c r="E29" s="131">
        <f>SUM(E30:E32)</f>
        <v>55.038999999999994</v>
      </c>
      <c r="F29" s="131">
        <f>SUM(F30:F32)</f>
        <v>146.96099999999998</v>
      </c>
    </row>
    <row r="30" spans="1:6" ht="25.5">
      <c r="A30" s="139">
        <v>1</v>
      </c>
      <c r="B30" s="140" t="s">
        <v>41</v>
      </c>
      <c r="C30" s="139" t="s">
        <v>141</v>
      </c>
      <c r="D30" s="123">
        <f>88+54</f>
        <v>142</v>
      </c>
      <c r="E30" s="124">
        <v>19.649999999999999</v>
      </c>
      <c r="F30" s="136">
        <f>D30-E30</f>
        <v>122.35</v>
      </c>
    </row>
    <row r="31" spans="1:6">
      <c r="A31" s="139">
        <v>9</v>
      </c>
      <c r="B31" s="121" t="s">
        <v>47</v>
      </c>
      <c r="C31" s="122" t="s">
        <v>47</v>
      </c>
      <c r="D31" s="123">
        <f t="shared" ref="D31:D32" si="5">20+10</f>
        <v>30</v>
      </c>
      <c r="E31" s="124">
        <v>21.114000000000001</v>
      </c>
      <c r="F31" s="136">
        <f>D31-E31</f>
        <v>8.8859999999999992</v>
      </c>
    </row>
    <row r="32" spans="1:6">
      <c r="A32" s="139">
        <v>10</v>
      </c>
      <c r="B32" s="121" t="s">
        <v>48</v>
      </c>
      <c r="C32" s="122" t="s">
        <v>48</v>
      </c>
      <c r="D32" s="123">
        <f t="shared" si="5"/>
        <v>30</v>
      </c>
      <c r="E32" s="124">
        <v>14.275</v>
      </c>
      <c r="F32" s="136">
        <f>D32-E32</f>
        <v>15.725</v>
      </c>
    </row>
    <row r="33" spans="1:6" ht="25.5">
      <c r="A33" s="95" t="s">
        <v>139</v>
      </c>
      <c r="B33" s="143" t="s">
        <v>682</v>
      </c>
      <c r="C33" s="144"/>
      <c r="D33" s="145">
        <f t="shared" ref="D33:F33" si="6">D34+D35+D36+D37+D38</f>
        <v>1465</v>
      </c>
      <c r="E33" s="145">
        <f t="shared" si="6"/>
        <v>1052.383</v>
      </c>
      <c r="F33" s="145">
        <f t="shared" si="6"/>
        <v>412.61700000000002</v>
      </c>
    </row>
    <row r="34" spans="1:6">
      <c r="A34" s="146">
        <v>1</v>
      </c>
      <c r="B34" s="168" t="s">
        <v>683</v>
      </c>
      <c r="C34" s="669" t="s">
        <v>684</v>
      </c>
      <c r="D34" s="147">
        <v>400</v>
      </c>
      <c r="E34" s="148">
        <v>300</v>
      </c>
      <c r="F34" s="136">
        <f>D34-E34</f>
        <v>100</v>
      </c>
    </row>
    <row r="35" spans="1:6" ht="38.25">
      <c r="A35" s="146">
        <v>2</v>
      </c>
      <c r="B35" s="168" t="s">
        <v>685</v>
      </c>
      <c r="C35" s="670"/>
      <c r="D35" s="147">
        <v>500</v>
      </c>
      <c r="E35" s="149">
        <v>480.59699999999998</v>
      </c>
      <c r="F35" s="136">
        <f>D35-E35</f>
        <v>19.40300000000002</v>
      </c>
    </row>
    <row r="36" spans="1:6" ht="25.5">
      <c r="A36" s="146">
        <v>4</v>
      </c>
      <c r="B36" s="169" t="s">
        <v>708</v>
      </c>
      <c r="C36" s="152" t="s">
        <v>686</v>
      </c>
      <c r="D36" s="150">
        <v>100</v>
      </c>
      <c r="E36" s="149"/>
      <c r="F36" s="136">
        <f>D36-E36</f>
        <v>100</v>
      </c>
    </row>
    <row r="37" spans="1:6" ht="38.25">
      <c r="A37" s="146">
        <v>5</v>
      </c>
      <c r="B37" s="168" t="s">
        <v>687</v>
      </c>
      <c r="C37" s="152" t="s">
        <v>684</v>
      </c>
      <c r="D37" s="147">
        <v>85</v>
      </c>
      <c r="E37" s="151">
        <v>81.93</v>
      </c>
      <c r="F37" s="136">
        <f>D37-E37</f>
        <v>3.0699999999999932</v>
      </c>
    </row>
    <row r="38" spans="1:6" ht="25.5">
      <c r="A38" s="146">
        <v>6</v>
      </c>
      <c r="B38" s="168" t="s">
        <v>688</v>
      </c>
      <c r="C38" s="90"/>
      <c r="D38" s="147">
        <f>SUM(D39:D40)</f>
        <v>380</v>
      </c>
      <c r="E38" s="153">
        <f>SUM(E39:E40)</f>
        <v>189.85599999999999</v>
      </c>
      <c r="F38" s="153">
        <f>SUM(F39:F40)</f>
        <v>190.14400000000001</v>
      </c>
    </row>
    <row r="39" spans="1:6">
      <c r="A39" s="154">
        <v>1</v>
      </c>
      <c r="B39" s="155" t="s">
        <v>62</v>
      </c>
      <c r="C39" s="156" t="s">
        <v>62</v>
      </c>
      <c r="D39" s="158">
        <f>15+175</f>
        <v>190</v>
      </c>
      <c r="E39" s="158">
        <f>15+85+89.856</f>
        <v>189.85599999999999</v>
      </c>
      <c r="F39" s="136">
        <f>D39-E39</f>
        <v>0.14400000000000546</v>
      </c>
    </row>
    <row r="40" spans="1:6">
      <c r="A40" s="154">
        <v>7</v>
      </c>
      <c r="B40" s="155" t="s">
        <v>46</v>
      </c>
      <c r="C40" s="156" t="s">
        <v>46</v>
      </c>
      <c r="D40" s="158">
        <f>15+175</f>
        <v>190</v>
      </c>
      <c r="E40" s="142"/>
      <c r="F40" s="136">
        <f>D40-E40</f>
        <v>190</v>
      </c>
    </row>
    <row r="41" spans="1:6" ht="38.25">
      <c r="A41" s="95" t="s">
        <v>145</v>
      </c>
      <c r="B41" s="143" t="s">
        <v>689</v>
      </c>
      <c r="C41" s="144"/>
      <c r="D41" s="145">
        <f>D42+D44+D68+D75+D82+D84</f>
        <v>13519.893</v>
      </c>
      <c r="E41" s="145">
        <f>E42+E44+E68+E75+E82+E84</f>
        <v>6026.3622299999997</v>
      </c>
      <c r="F41" s="145">
        <f>F42+F44+F68+F75+F82+F84</f>
        <v>7493.5307700000003</v>
      </c>
    </row>
    <row r="42" spans="1:6" ht="38.25">
      <c r="A42" s="170" t="s">
        <v>3</v>
      </c>
      <c r="B42" s="171" t="s">
        <v>690</v>
      </c>
      <c r="C42" s="172"/>
      <c r="D42" s="173">
        <f>D43</f>
        <v>1323</v>
      </c>
      <c r="E42" s="174">
        <f>E43</f>
        <v>1296.713737</v>
      </c>
      <c r="F42" s="175">
        <f t="shared" ref="F42" si="7">F43</f>
        <v>26.286262999999963</v>
      </c>
    </row>
    <row r="43" spans="1:6">
      <c r="A43" s="159" t="s">
        <v>29</v>
      </c>
      <c r="B43" s="36" t="s">
        <v>68</v>
      </c>
      <c r="C43" s="160" t="s">
        <v>68</v>
      </c>
      <c r="D43" s="37">
        <f>1323</f>
        <v>1323</v>
      </c>
      <c r="E43" s="142">
        <v>1296.713737</v>
      </c>
      <c r="F43" s="136">
        <f>D43-E43</f>
        <v>26.286262999999963</v>
      </c>
    </row>
    <row r="44" spans="1:6" ht="51">
      <c r="A44" s="170" t="s">
        <v>5</v>
      </c>
      <c r="B44" s="171" t="s">
        <v>691</v>
      </c>
      <c r="C44" s="172"/>
      <c r="D44" s="173">
        <f>D45+D56</f>
        <v>7700.1930000000002</v>
      </c>
      <c r="E44" s="176">
        <f>E45+E56</f>
        <v>3173.7238200000002</v>
      </c>
      <c r="F44" s="175">
        <f>F45+F56</f>
        <v>4526.4691800000001</v>
      </c>
    </row>
    <row r="45" spans="1:6">
      <c r="A45" s="170"/>
      <c r="B45" s="171" t="s">
        <v>397</v>
      </c>
      <c r="C45" s="172"/>
      <c r="D45" s="174">
        <f>SUM(D46:D55)</f>
        <v>3541.1930000000002</v>
      </c>
      <c r="E45" s="176">
        <f>SUM(E46:E55)</f>
        <v>3173.7238200000002</v>
      </c>
      <c r="F45" s="175">
        <f>SUM(F46:F55)</f>
        <v>367.46918000000005</v>
      </c>
    </row>
    <row r="46" spans="1:6" ht="25.5" customHeight="1">
      <c r="A46" s="35">
        <v>1</v>
      </c>
      <c r="B46" s="155" t="s">
        <v>62</v>
      </c>
      <c r="C46" s="156" t="s">
        <v>62</v>
      </c>
      <c r="D46" s="37">
        <f>327.399</f>
        <v>327.399</v>
      </c>
      <c r="E46" s="142">
        <v>321.66676000000001</v>
      </c>
      <c r="F46" s="136">
        <f>D46-E46</f>
        <v>5.7322399999999902</v>
      </c>
    </row>
    <row r="47" spans="1:6" ht="25.5" customHeight="1">
      <c r="A47" s="35">
        <v>2</v>
      </c>
      <c r="B47" s="155" t="s">
        <v>51</v>
      </c>
      <c r="C47" s="156" t="s">
        <v>51</v>
      </c>
      <c r="D47" s="37">
        <f>432.108</f>
        <v>432.108</v>
      </c>
      <c r="E47" s="142">
        <v>398.96174999999999</v>
      </c>
      <c r="F47" s="136">
        <f t="shared" ref="F47:F55" si="8">D47-E47</f>
        <v>33.146250000000009</v>
      </c>
    </row>
    <row r="48" spans="1:6" ht="25.5">
      <c r="A48" s="35">
        <v>3</v>
      </c>
      <c r="B48" s="155" t="s">
        <v>42</v>
      </c>
      <c r="C48" s="156" t="s">
        <v>42</v>
      </c>
      <c r="D48" s="37">
        <f>365.75</f>
        <v>365.75</v>
      </c>
      <c r="E48" s="142">
        <v>322.75319999999999</v>
      </c>
      <c r="F48" s="136">
        <f t="shared" si="8"/>
        <v>42.996800000000007</v>
      </c>
    </row>
    <row r="49" spans="1:6">
      <c r="A49" s="35">
        <v>4</v>
      </c>
      <c r="B49" s="155" t="s">
        <v>63</v>
      </c>
      <c r="C49" s="156" t="s">
        <v>63</v>
      </c>
      <c r="D49" s="37">
        <f>387.277</f>
        <v>387.27699999999999</v>
      </c>
      <c r="E49" s="142">
        <v>347.49880000000002</v>
      </c>
      <c r="F49" s="136">
        <f t="shared" si="8"/>
        <v>39.77819999999997</v>
      </c>
    </row>
    <row r="50" spans="1:6" ht="25.5" customHeight="1">
      <c r="A50" s="35">
        <v>5</v>
      </c>
      <c r="B50" s="155" t="s">
        <v>52</v>
      </c>
      <c r="C50" s="156" t="s">
        <v>52</v>
      </c>
      <c r="D50" s="37">
        <f>418.418</f>
        <v>418.41800000000001</v>
      </c>
      <c r="E50" s="142">
        <v>357.47399999999999</v>
      </c>
      <c r="F50" s="136">
        <f t="shared" si="8"/>
        <v>60.944000000000017</v>
      </c>
    </row>
    <row r="51" spans="1:6">
      <c r="A51" s="35">
        <v>6</v>
      </c>
      <c r="B51" s="155" t="s">
        <v>45</v>
      </c>
      <c r="C51" s="156" t="s">
        <v>45</v>
      </c>
      <c r="D51" s="37">
        <f>271.7</f>
        <v>271.7</v>
      </c>
      <c r="E51" s="142">
        <v>265.17500000000001</v>
      </c>
      <c r="F51" s="136">
        <f t="shared" si="8"/>
        <v>6.5249999999999773</v>
      </c>
    </row>
    <row r="52" spans="1:6">
      <c r="A52" s="35">
        <v>7</v>
      </c>
      <c r="B52" s="155" t="s">
        <v>46</v>
      </c>
      <c r="C52" s="156" t="s">
        <v>46</v>
      </c>
      <c r="D52" s="37">
        <f>262.922</f>
        <v>262.92200000000003</v>
      </c>
      <c r="E52" s="142">
        <v>224.71600000000001</v>
      </c>
      <c r="F52" s="136">
        <f t="shared" si="8"/>
        <v>38.206000000000017</v>
      </c>
    </row>
    <row r="53" spans="1:6" ht="25.5" customHeight="1">
      <c r="A53" s="35">
        <v>8</v>
      </c>
      <c r="B53" s="155" t="s">
        <v>64</v>
      </c>
      <c r="C53" s="156" t="s">
        <v>64</v>
      </c>
      <c r="D53" s="37">
        <f>400.235</f>
        <v>400.23500000000001</v>
      </c>
      <c r="E53" s="142">
        <v>350.55216999999999</v>
      </c>
      <c r="F53" s="136">
        <f t="shared" si="8"/>
        <v>49.682830000000024</v>
      </c>
    </row>
    <row r="54" spans="1:6">
      <c r="A54" s="35">
        <v>9</v>
      </c>
      <c r="B54" s="155" t="s">
        <v>65</v>
      </c>
      <c r="C54" s="156" t="s">
        <v>65</v>
      </c>
      <c r="D54" s="37">
        <f>361.884</f>
        <v>361.88400000000001</v>
      </c>
      <c r="E54" s="142">
        <v>333.67613999999998</v>
      </c>
      <c r="F54" s="136">
        <f t="shared" si="8"/>
        <v>28.207860000000039</v>
      </c>
    </row>
    <row r="55" spans="1:6" ht="25.5" customHeight="1">
      <c r="A55" s="35">
        <v>11</v>
      </c>
      <c r="B55" s="155" t="s">
        <v>44</v>
      </c>
      <c r="C55" s="156" t="s">
        <v>44</v>
      </c>
      <c r="D55" s="37">
        <f>313.5</f>
        <v>313.5</v>
      </c>
      <c r="E55" s="161">
        <v>251.25</v>
      </c>
      <c r="F55" s="136">
        <f t="shared" si="8"/>
        <v>62.25</v>
      </c>
    </row>
    <row r="56" spans="1:6">
      <c r="A56" s="170"/>
      <c r="B56" s="171" t="s">
        <v>398</v>
      </c>
      <c r="C56" s="177"/>
      <c r="D56" s="174">
        <f>SUM(D57:D67)</f>
        <v>4159</v>
      </c>
      <c r="E56" s="176">
        <f t="shared" ref="E56" si="9">SUM(E57:E67)</f>
        <v>0</v>
      </c>
      <c r="F56" s="175">
        <f>SUM(F57:F67)</f>
        <v>4159</v>
      </c>
    </row>
    <row r="57" spans="1:6" ht="25.5" customHeight="1">
      <c r="A57" s="35">
        <v>1</v>
      </c>
      <c r="B57" s="155" t="s">
        <v>62</v>
      </c>
      <c r="C57" s="156" t="s">
        <v>62</v>
      </c>
      <c r="D57" s="157">
        <f>360.12</f>
        <v>360.12</v>
      </c>
      <c r="E57" s="142"/>
      <c r="F57" s="162">
        <f>D57-E57</f>
        <v>360.12</v>
      </c>
    </row>
    <row r="58" spans="1:6" ht="25.5" customHeight="1">
      <c r="A58" s="35">
        <v>2</v>
      </c>
      <c r="B58" s="155" t="s">
        <v>51</v>
      </c>
      <c r="C58" s="156" t="s">
        <v>51</v>
      </c>
      <c r="D58" s="157">
        <f>381.48</f>
        <v>381.48</v>
      </c>
      <c r="E58" s="142"/>
      <c r="F58" s="162">
        <f t="shared" ref="F58:F67" si="10">D58-E58</f>
        <v>381.48</v>
      </c>
    </row>
    <row r="59" spans="1:6" ht="25.5">
      <c r="A59" s="35">
        <v>3</v>
      </c>
      <c r="B59" s="155" t="s">
        <v>42</v>
      </c>
      <c r="C59" s="156" t="s">
        <v>42</v>
      </c>
      <c r="D59" s="157">
        <f>363.62</f>
        <v>363.62</v>
      </c>
      <c r="E59" s="163"/>
      <c r="F59" s="162">
        <f t="shared" si="10"/>
        <v>363.62</v>
      </c>
    </row>
    <row r="60" spans="1:6">
      <c r="A60" s="35">
        <v>4</v>
      </c>
      <c r="B60" s="155" t="s">
        <v>63</v>
      </c>
      <c r="C60" s="156" t="s">
        <v>63</v>
      </c>
      <c r="D60" s="157">
        <f>356.73</f>
        <v>356.73</v>
      </c>
      <c r="E60" s="142"/>
      <c r="F60" s="162">
        <f t="shared" si="10"/>
        <v>356.73</v>
      </c>
    </row>
    <row r="61" spans="1:6" ht="25.5" customHeight="1">
      <c r="A61" s="35">
        <v>5</v>
      </c>
      <c r="B61" s="155" t="s">
        <v>52</v>
      </c>
      <c r="C61" s="156" t="s">
        <v>52</v>
      </c>
      <c r="D61" s="157">
        <f>382.82</f>
        <v>382.82</v>
      </c>
      <c r="E61" s="142"/>
      <c r="F61" s="162">
        <f t="shared" si="10"/>
        <v>382.82</v>
      </c>
    </row>
    <row r="62" spans="1:6">
      <c r="A62" s="35">
        <v>6</v>
      </c>
      <c r="B62" s="155" t="s">
        <v>45</v>
      </c>
      <c r="C62" s="156" t="s">
        <v>45</v>
      </c>
      <c r="D62" s="157">
        <f>388.92</f>
        <v>388.92</v>
      </c>
      <c r="E62" s="142"/>
      <c r="F62" s="162">
        <f t="shared" si="10"/>
        <v>388.92</v>
      </c>
    </row>
    <row r="63" spans="1:6">
      <c r="A63" s="35">
        <v>7</v>
      </c>
      <c r="B63" s="155" t="s">
        <v>46</v>
      </c>
      <c r="C63" s="156" t="s">
        <v>46</v>
      </c>
      <c r="D63" s="157">
        <f>394.54</f>
        <v>394.54</v>
      </c>
      <c r="E63" s="142"/>
      <c r="F63" s="162">
        <f t="shared" si="10"/>
        <v>394.54</v>
      </c>
    </row>
    <row r="64" spans="1:6" ht="25.5" customHeight="1">
      <c r="A64" s="35">
        <v>8</v>
      </c>
      <c r="B64" s="155" t="s">
        <v>64</v>
      </c>
      <c r="C64" s="156" t="s">
        <v>64</v>
      </c>
      <c r="D64" s="157">
        <f>379.16</f>
        <v>379.16</v>
      </c>
      <c r="E64" s="142"/>
      <c r="F64" s="162">
        <f>D64-E64</f>
        <v>379.16</v>
      </c>
    </row>
    <row r="65" spans="1:6">
      <c r="A65" s="35">
        <v>9</v>
      </c>
      <c r="B65" s="155" t="s">
        <v>65</v>
      </c>
      <c r="C65" s="156" t="s">
        <v>65</v>
      </c>
      <c r="D65" s="157">
        <f>386.54</f>
        <v>386.54</v>
      </c>
      <c r="E65" s="142"/>
      <c r="F65" s="162">
        <f>D65-E65</f>
        <v>386.54</v>
      </c>
    </row>
    <row r="66" spans="1:6">
      <c r="A66" s="35">
        <v>10</v>
      </c>
      <c r="B66" s="155" t="s">
        <v>66</v>
      </c>
      <c r="C66" s="156" t="s">
        <v>66</v>
      </c>
      <c r="D66" s="157">
        <f>381.45</f>
        <v>381.45</v>
      </c>
      <c r="E66" s="142"/>
      <c r="F66" s="162">
        <f t="shared" si="10"/>
        <v>381.45</v>
      </c>
    </row>
    <row r="67" spans="1:6" ht="25.5" customHeight="1">
      <c r="A67" s="35">
        <v>11</v>
      </c>
      <c r="B67" s="155" t="s">
        <v>44</v>
      </c>
      <c r="C67" s="156" t="s">
        <v>44</v>
      </c>
      <c r="D67" s="157">
        <f>383.62</f>
        <v>383.62</v>
      </c>
      <c r="E67" s="163" t="s">
        <v>406</v>
      </c>
      <c r="F67" s="162">
        <f t="shared" si="10"/>
        <v>383.62</v>
      </c>
    </row>
    <row r="68" spans="1:6" ht="63.75">
      <c r="A68" s="170" t="s">
        <v>13</v>
      </c>
      <c r="B68" s="171" t="s">
        <v>692</v>
      </c>
      <c r="C68" s="172"/>
      <c r="D68" s="174">
        <f>SUM(D70:D74)</f>
        <v>548.69999999999993</v>
      </c>
      <c r="E68" s="176">
        <f>SUM(E70:E74)</f>
        <v>430.05467299999998</v>
      </c>
      <c r="F68" s="175">
        <f>SUM(F70:F74)</f>
        <v>118.64532700000001</v>
      </c>
    </row>
    <row r="69" spans="1:6">
      <c r="A69" s="170"/>
      <c r="B69" s="171" t="s">
        <v>397</v>
      </c>
      <c r="C69" s="172"/>
      <c r="D69" s="173"/>
      <c r="E69" s="142"/>
      <c r="F69" s="162"/>
    </row>
    <row r="70" spans="1:6" ht="25.5">
      <c r="A70" s="35">
        <v>1</v>
      </c>
      <c r="B70" s="155" t="s">
        <v>62</v>
      </c>
      <c r="C70" s="156" t="s">
        <v>62</v>
      </c>
      <c r="D70" s="157">
        <f>105.3</f>
        <v>105.3</v>
      </c>
      <c r="E70" s="142">
        <v>105</v>
      </c>
      <c r="F70" s="162">
        <f>D70-E70</f>
        <v>0.29999999999999716</v>
      </c>
    </row>
    <row r="71" spans="1:6" ht="25.5">
      <c r="A71" s="35">
        <v>3</v>
      </c>
      <c r="B71" s="155" t="s">
        <v>42</v>
      </c>
      <c r="C71" s="156" t="s">
        <v>42</v>
      </c>
      <c r="D71" s="157">
        <f>105.9</f>
        <v>105.9</v>
      </c>
      <c r="E71" s="163">
        <v>105.782673</v>
      </c>
      <c r="F71" s="162">
        <f>D71-E71</f>
        <v>0.11732700000000307</v>
      </c>
    </row>
    <row r="72" spans="1:6">
      <c r="A72" s="35">
        <v>7</v>
      </c>
      <c r="B72" s="155" t="s">
        <v>46</v>
      </c>
      <c r="C72" s="156" t="s">
        <v>46</v>
      </c>
      <c r="D72" s="157">
        <f>118.2</f>
        <v>118.2</v>
      </c>
      <c r="E72" s="142"/>
      <c r="F72" s="162">
        <f>D72-E72</f>
        <v>118.2</v>
      </c>
    </row>
    <row r="73" spans="1:6">
      <c r="A73" s="35">
        <v>8</v>
      </c>
      <c r="B73" s="155" t="s">
        <v>64</v>
      </c>
      <c r="C73" s="156" t="s">
        <v>64</v>
      </c>
      <c r="D73" s="157">
        <f>108.9</f>
        <v>108.9</v>
      </c>
      <c r="E73" s="142">
        <v>108.873</v>
      </c>
      <c r="F73" s="162">
        <f>D73-E73</f>
        <v>2.7000000000001023E-2</v>
      </c>
    </row>
    <row r="74" spans="1:6">
      <c r="A74" s="35">
        <v>9</v>
      </c>
      <c r="B74" s="155" t="s">
        <v>65</v>
      </c>
      <c r="C74" s="156" t="s">
        <v>65</v>
      </c>
      <c r="D74" s="157">
        <f>110.4</f>
        <v>110.4</v>
      </c>
      <c r="E74" s="157">
        <f>110.399</f>
        <v>110.399</v>
      </c>
      <c r="F74" s="162">
        <f>D74-E74</f>
        <v>1.0000000000047748E-3</v>
      </c>
    </row>
    <row r="75" spans="1:6" ht="25.5">
      <c r="A75" s="170" t="s">
        <v>14</v>
      </c>
      <c r="B75" s="171" t="s">
        <v>693</v>
      </c>
      <c r="C75" s="172"/>
      <c r="D75" s="174">
        <f>SUM(D76:D81)</f>
        <v>3193</v>
      </c>
      <c r="E75" s="176">
        <f>SUM(E76:E81)</f>
        <v>674.83899999999994</v>
      </c>
      <c r="F75" s="175">
        <f>SUM(F76:F81)</f>
        <v>2518.1610000000001</v>
      </c>
    </row>
    <row r="76" spans="1:6" ht="25.5">
      <c r="A76" s="164">
        <v>1</v>
      </c>
      <c r="B76" s="36" t="s">
        <v>694</v>
      </c>
      <c r="C76" s="160" t="s">
        <v>695</v>
      </c>
      <c r="D76" s="89">
        <v>367.5</v>
      </c>
      <c r="E76" s="178">
        <v>234.67500000000001</v>
      </c>
      <c r="F76" s="162">
        <f t="shared" ref="F76:F81" si="11">D76-E76</f>
        <v>132.82499999999999</v>
      </c>
    </row>
    <row r="77" spans="1:6" ht="25.5">
      <c r="A77" s="35">
        <v>2</v>
      </c>
      <c r="B77" s="36" t="s">
        <v>696</v>
      </c>
      <c r="C77" s="160" t="s">
        <v>141</v>
      </c>
      <c r="D77" s="89">
        <f>300+336.4</f>
        <v>636.4</v>
      </c>
      <c r="E77" s="142">
        <f>150+290.164</f>
        <v>440.16399999999999</v>
      </c>
      <c r="F77" s="162">
        <f t="shared" si="11"/>
        <v>196.23599999999999</v>
      </c>
    </row>
    <row r="78" spans="1:6">
      <c r="A78" s="164">
        <v>3</v>
      </c>
      <c r="B78" s="36" t="s">
        <v>697</v>
      </c>
      <c r="C78" s="160" t="s">
        <v>68</v>
      </c>
      <c r="D78" s="157">
        <f>186</f>
        <v>186</v>
      </c>
      <c r="E78" s="142"/>
      <c r="F78" s="162">
        <f t="shared" si="11"/>
        <v>186</v>
      </c>
    </row>
    <row r="79" spans="1:6">
      <c r="A79" s="164">
        <v>3</v>
      </c>
      <c r="B79" s="36" t="s">
        <v>698</v>
      </c>
      <c r="C79" s="160" t="s">
        <v>68</v>
      </c>
      <c r="D79" s="157">
        <f>187</f>
        <v>187</v>
      </c>
      <c r="E79" s="142"/>
      <c r="F79" s="162">
        <f t="shared" si="11"/>
        <v>187</v>
      </c>
    </row>
    <row r="80" spans="1:6" ht="25.5">
      <c r="A80" s="35">
        <v>4</v>
      </c>
      <c r="B80" s="36" t="s">
        <v>699</v>
      </c>
      <c r="C80" s="160" t="s">
        <v>700</v>
      </c>
      <c r="D80" s="157">
        <v>153</v>
      </c>
      <c r="E80" s="142"/>
      <c r="F80" s="162">
        <f t="shared" si="11"/>
        <v>153</v>
      </c>
    </row>
    <row r="81" spans="1:6" ht="38.25">
      <c r="A81" s="164">
        <v>5</v>
      </c>
      <c r="B81" s="165" t="s">
        <v>701</v>
      </c>
      <c r="C81" s="166" t="s">
        <v>40</v>
      </c>
      <c r="D81" s="89">
        <v>1663.1</v>
      </c>
      <c r="E81" s="142"/>
      <c r="F81" s="162">
        <f t="shared" si="11"/>
        <v>1663.1</v>
      </c>
    </row>
    <row r="82" spans="1:6" ht="38.25">
      <c r="A82" s="170" t="s">
        <v>15</v>
      </c>
      <c r="B82" s="171" t="s">
        <v>703</v>
      </c>
      <c r="C82" s="172"/>
      <c r="D82" s="173">
        <f>D83</f>
        <v>465</v>
      </c>
      <c r="E82" s="176">
        <f>E83</f>
        <v>403.47899999999998</v>
      </c>
      <c r="F82" s="175">
        <f>F83</f>
        <v>61.521000000000015</v>
      </c>
    </row>
    <row r="83" spans="1:6" ht="25.5">
      <c r="A83" s="159" t="s">
        <v>29</v>
      </c>
      <c r="B83" s="36" t="s">
        <v>69</v>
      </c>
      <c r="C83" s="160" t="s">
        <v>69</v>
      </c>
      <c r="D83" s="157">
        <v>465</v>
      </c>
      <c r="E83" s="142">
        <v>403.47899999999998</v>
      </c>
      <c r="F83" s="162">
        <f>D83-E83</f>
        <v>61.521000000000015</v>
      </c>
    </row>
    <row r="84" spans="1:6" ht="63.75">
      <c r="A84" s="170" t="s">
        <v>396</v>
      </c>
      <c r="B84" s="171" t="s">
        <v>704</v>
      </c>
      <c r="C84" s="172"/>
      <c r="D84" s="173">
        <f>SUM(D85:D87)</f>
        <v>290</v>
      </c>
      <c r="E84" s="176">
        <f>SUM(E85:E87)</f>
        <v>47.552</v>
      </c>
      <c r="F84" s="175">
        <f>SUM(F85:F87)</f>
        <v>242.44799999999998</v>
      </c>
    </row>
    <row r="85" spans="1:6">
      <c r="A85" s="35">
        <v>1</v>
      </c>
      <c r="B85" s="36" t="s">
        <v>705</v>
      </c>
      <c r="C85" s="665" t="s">
        <v>68</v>
      </c>
      <c r="D85" s="157">
        <v>179</v>
      </c>
      <c r="E85" s="142">
        <v>30.4</v>
      </c>
      <c r="F85" s="162">
        <f>D85-E85</f>
        <v>148.6</v>
      </c>
    </row>
    <row r="86" spans="1:6">
      <c r="A86" s="35">
        <v>2</v>
      </c>
      <c r="B86" s="36" t="s">
        <v>706</v>
      </c>
      <c r="C86" s="666"/>
      <c r="D86" s="157">
        <v>69</v>
      </c>
      <c r="E86" s="142">
        <v>17.152000000000001</v>
      </c>
      <c r="F86" s="162">
        <f>D86-E86</f>
        <v>51.847999999999999</v>
      </c>
    </row>
    <row r="87" spans="1:6" ht="38.25" customHeight="1">
      <c r="A87" s="35">
        <v>3</v>
      </c>
      <c r="B87" s="167" t="s">
        <v>707</v>
      </c>
      <c r="C87" s="152" t="s">
        <v>702</v>
      </c>
      <c r="D87" s="157">
        <f>42</f>
        <v>42</v>
      </c>
      <c r="E87" s="163" t="s">
        <v>406</v>
      </c>
      <c r="F87" s="162">
        <f>D87-E87</f>
        <v>42</v>
      </c>
    </row>
  </sheetData>
  <mergeCells count="7">
    <mergeCell ref="F4:F5"/>
    <mergeCell ref="C85:C86"/>
    <mergeCell ref="C27:C28"/>
    <mergeCell ref="C34:C35"/>
    <mergeCell ref="A4:A5"/>
    <mergeCell ref="B4:B5"/>
    <mergeCell ref="C4:C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PL II 2022</vt:lpstr>
      <vt:lpstr>B1 tổg CTMT</vt:lpstr>
      <vt:lpstr>B2 đầu tư</vt:lpstr>
      <vt:lpstr>B3 S ngiệp</vt:lpstr>
      <vt:lpstr>Sheet1</vt:lpstr>
      <vt:lpstr>sn</vt:lpstr>
      <vt:lpstr>'PL II 2022'!Print_Area</vt:lpstr>
      <vt:lpstr>'PL II 2022'!Print_Titles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Tam</cp:lastModifiedBy>
  <cp:lastPrinted>2023-11-08T15:13:10Z</cp:lastPrinted>
  <dcterms:created xsi:type="dcterms:W3CDTF">2019-07-30T07:31:23Z</dcterms:created>
  <dcterms:modified xsi:type="dcterms:W3CDTF">2024-01-22T03:14:34Z</dcterms:modified>
</cp:coreProperties>
</file>