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590"/>
  </bookViews>
  <sheets>
    <sheet name="Sheet1" sheetId="1" r:id="rId1"/>
  </sheets>
  <definedNames>
    <definedName name="cumtu_19" localSheetId="0">Sheet1!$B$40</definedName>
    <definedName name="cumtu_2" localSheetId="0">Sheet1!$B$39</definedName>
    <definedName name="cumtu_3" localSheetId="0">Sheet1!$B$41</definedName>
    <definedName name="cumtu_5" localSheetId="0">Sheet1!$B$87</definedName>
    <definedName name="cumtu_6" localSheetId="0">Sheet1!$B$88</definedName>
    <definedName name="cumtu_9" localSheetId="0">Sheet1!$B$89</definedName>
    <definedName name="diem_a_10_3" localSheetId="0">Sheet1!$B$86</definedName>
    <definedName name="diem_a_3_3" localSheetId="0">Sheet1!$B$37</definedName>
    <definedName name="diem_a_4_3" localSheetId="0">Sheet1!#REF!</definedName>
    <definedName name="diem_a_9_3" localSheetId="0">Sheet1!$B$83</definedName>
    <definedName name="diem_b_10_3" localSheetId="0">Sheet1!$B$90</definedName>
    <definedName name="diem_b_3_3" localSheetId="0">Sheet1!$B$38</definedName>
    <definedName name="diem_b_5_3" localSheetId="0">Sheet1!$B$65</definedName>
    <definedName name="diem_b_9_3" localSheetId="0">Sheet1!$B$84</definedName>
    <definedName name="diem_c_10_3" localSheetId="0">Sheet1!$B$91</definedName>
    <definedName name="diem_c_5_3" localSheetId="0">Sheet1!$B$68</definedName>
    <definedName name="diem_d_5_3" localSheetId="0">Sheet1!$B$69</definedName>
    <definedName name="dieu_10" localSheetId="0">Sheet1!$B$85</definedName>
    <definedName name="dieu_2_1" localSheetId="0">Sheet1!$B$33</definedName>
    <definedName name="dieu_3_1" localSheetId="0">Sheet1!$B$36</definedName>
    <definedName name="dieu_4" localSheetId="0">Sheet1!$B$42</definedName>
    <definedName name="dieu_5" localSheetId="0">Sheet1!$B$56</definedName>
    <definedName name="dieu_6" localSheetId="0">Sheet1!$B$70</definedName>
    <definedName name="dieu_7" localSheetId="0">Sheet1!$B$80</definedName>
    <definedName name="dieu_8" localSheetId="0">Sheet1!$B$81</definedName>
    <definedName name="dieu_9" localSheetId="0">Sheet1!$B$82</definedName>
    <definedName name="khoan_1_5" localSheetId="0">Sheet1!$B$57</definedName>
    <definedName name="_xlnm.Print_Area" localSheetId="0">Sheet1!$A$1:$U$91</definedName>
    <definedName name="_xlnm.Print_Titles" localSheetId="0">Sheet1!$5:$8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7" i="1" l="1"/>
  <c r="J76" i="1"/>
  <c r="J74" i="1"/>
  <c r="J52" i="1"/>
  <c r="J50" i="1"/>
  <c r="J48" i="1"/>
  <c r="J34" i="1"/>
  <c r="J28" i="1"/>
  <c r="J70" i="1" l="1"/>
  <c r="D70" i="1"/>
  <c r="F70" i="1"/>
  <c r="J42" i="1" l="1"/>
  <c r="F91" i="1" l="1"/>
  <c r="H9" i="1" l="1"/>
  <c r="F87" i="1"/>
  <c r="H82" i="1"/>
  <c r="H36" i="1"/>
  <c r="G37" i="1"/>
  <c r="F37" i="1" s="1"/>
  <c r="G82" i="1"/>
  <c r="G56" i="1"/>
  <c r="G86" i="1"/>
  <c r="H86" i="1"/>
  <c r="G85" i="1"/>
  <c r="F90" i="1"/>
  <c r="F88" i="1"/>
  <c r="F84" i="1"/>
  <c r="F81" i="1"/>
  <c r="F69" i="1"/>
  <c r="F68" i="1"/>
  <c r="F57" i="1"/>
  <c r="F42" i="1"/>
  <c r="F40" i="1"/>
  <c r="F39" i="1"/>
  <c r="G38" i="1"/>
  <c r="F27" i="1"/>
  <c r="F26" i="1"/>
  <c r="G9" i="1"/>
  <c r="F82" i="1" l="1"/>
  <c r="G36" i="1"/>
  <c r="H85" i="1"/>
  <c r="F86" i="1"/>
  <c r="H56" i="1"/>
  <c r="F56" i="1" s="1"/>
  <c r="G8" i="1"/>
  <c r="F38" i="1"/>
  <c r="H8" i="1" l="1"/>
  <c r="F8" i="1" s="1"/>
  <c r="F9" i="1"/>
  <c r="T42" i="1"/>
  <c r="R42" i="1"/>
  <c r="P42" i="1"/>
  <c r="N42" i="1"/>
  <c r="L42" i="1"/>
  <c r="J57" i="1"/>
  <c r="D57" i="1"/>
  <c r="D17" i="1"/>
  <c r="D14" i="1"/>
  <c r="J33" i="1"/>
  <c r="J9" i="1"/>
  <c r="D42" i="1"/>
  <c r="D28" i="1"/>
  <c r="D33" i="1"/>
  <c r="D9" i="1" l="1"/>
  <c r="T86" i="1" l="1"/>
  <c r="T85" i="1" s="1"/>
  <c r="T82" i="1"/>
  <c r="T65" i="1"/>
  <c r="T56" i="1" s="1"/>
  <c r="T38" i="1"/>
  <c r="T36" i="1" s="1"/>
  <c r="T9" i="1"/>
  <c r="R86" i="1"/>
  <c r="R85" i="1" s="1"/>
  <c r="R82" i="1"/>
  <c r="R65" i="1"/>
  <c r="R56" i="1" s="1"/>
  <c r="R38" i="1"/>
  <c r="R36" i="1" s="1"/>
  <c r="R9" i="1"/>
  <c r="P86" i="1"/>
  <c r="P85" i="1" s="1"/>
  <c r="P82" i="1"/>
  <c r="P65" i="1"/>
  <c r="P56" i="1" s="1"/>
  <c r="P38" i="1"/>
  <c r="P36" i="1" s="1"/>
  <c r="P9" i="1"/>
  <c r="N86" i="1"/>
  <c r="N85" i="1" s="1"/>
  <c r="N82" i="1"/>
  <c r="N65" i="1"/>
  <c r="N56" i="1" s="1"/>
  <c r="N38" i="1"/>
  <c r="N36" i="1" s="1"/>
  <c r="N9" i="1"/>
  <c r="L86" i="1"/>
  <c r="L85" i="1" s="1"/>
  <c r="L82" i="1"/>
  <c r="L65" i="1"/>
  <c r="L56" i="1" s="1"/>
  <c r="L38" i="1"/>
  <c r="L36" i="1" s="1"/>
  <c r="L9" i="1"/>
  <c r="L8" i="1" s="1"/>
  <c r="J86" i="1"/>
  <c r="J85" i="1" s="1"/>
  <c r="J82" i="1"/>
  <c r="J65" i="1"/>
  <c r="J56" i="1" s="1"/>
  <c r="J38" i="1"/>
  <c r="J36" i="1" s="1"/>
  <c r="J8" i="1" s="1"/>
  <c r="F85" i="1"/>
  <c r="F65" i="1"/>
  <c r="F36" i="1"/>
  <c r="D86" i="1"/>
  <c r="D85" i="1" s="1"/>
  <c r="D82" i="1"/>
  <c r="D65" i="1"/>
  <c r="D56" i="1" s="1"/>
  <c r="D38" i="1"/>
  <c r="D36" i="1" s="1"/>
  <c r="P8" i="1" l="1"/>
  <c r="R8" i="1"/>
  <c r="T8" i="1"/>
  <c r="N8" i="1"/>
  <c r="D8" i="1"/>
  <c r="T7" i="1" l="1"/>
  <c r="S7" i="1"/>
  <c r="P7" i="1"/>
  <c r="O7" i="1"/>
  <c r="L7" i="1"/>
  <c r="K7" i="1"/>
  <c r="F7" i="1"/>
  <c r="E7" i="1"/>
</calcChain>
</file>

<file path=xl/sharedStrings.xml><?xml version="1.0" encoding="utf-8"?>
<sst xmlns="http://schemas.openxmlformats.org/spreadsheetml/2006/main" count="173" uniqueCount="120">
  <si>
    <t>STT</t>
  </si>
  <si>
    <t>Đầu tư</t>
  </si>
  <si>
    <t>Sự nghiệp</t>
  </si>
  <si>
    <t>Khối lượng</t>
  </si>
  <si>
    <t>Vốn</t>
  </si>
  <si>
    <t>Kế hoạch năm (Triệu đồng)</t>
  </si>
  <si>
    <t>Tên nội dung,
 tiểu dự án, dự án</t>
  </si>
  <si>
    <t>Đơn vị
 thực hiện</t>
  </si>
  <si>
    <t>Phụ lục</t>
  </si>
  <si>
    <t>Hỗ trợ đất ở</t>
  </si>
  <si>
    <t> Hỗ trợ nhà ở</t>
  </si>
  <si>
    <t>Hỗ trợ nước sinh hoạt phân tán</t>
  </si>
  <si>
    <t>Hỗ trợ nước sinh hoạt tập trung</t>
  </si>
  <si>
    <t>Hỗ trợ đất sản xuất</t>
  </si>
  <si>
    <t>Hỗ trợ chuyển đổi nghề</t>
  </si>
  <si>
    <t xml:space="preserve"> -</t>
  </si>
  <si>
    <t>Quy hoạch, sắp xếp, bố trí, ổn định dân cư ở những nơi cần thiết</t>
  </si>
  <si>
    <t>Phát triển sản xuất nông, lâm nghiệp bền vững, phát huy tiềm năng, thế mạnh của các vùng miền để sản xuất hàng hóa theo chuỗi giá trị</t>
  </si>
  <si>
    <t>a</t>
  </si>
  <si>
    <t>Tiểu dự án 1: Phát triển kinh tế nông, lâm nghiệp bền vững gắn với bảo vệ rừng và nâng cao thu nhập cho người dân</t>
  </si>
  <si>
    <t>b</t>
  </si>
  <si>
    <t>Tiểu dự án 2: Hỗ trợ phát triển sản xuất theo chuỗi giá trị, vùng trồng dược liệu quý, thúc đẩy khởi sự kinh doanh, khởi nghiệp và thu hút đầu tư vùng đồng bào dân tộc thiểu số và miền núi</t>
  </si>
  <si>
    <t>Hỗ trợ phát triển sản xuất theo chuỗi giá trị.</t>
  </si>
  <si>
    <t>Đầu tư, hỗ trợ phát triển vùng trồng dược liệu quý</t>
  </si>
  <si>
    <t>Thúc đẩy khởi sự kinh doanh, khởi nghiệp và thu hút đầu tư vùng đồng bào dân tộc thiểu số và miền núi.</t>
  </si>
  <si>
    <t>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</si>
  <si>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</si>
  <si>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c</t>
  </si>
  <si>
    <t>d</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</si>
  <si>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</si>
  <si>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3: Dự án phát triển giáo dục nghề nghiệp và giải quyết việc làm cho người lao động vùng dân tộc thiểu số và miền núi</t>
  </si>
  <si>
    <t>Tiểu dự án 2: Bồi dưỡng kiến thức dân tộc; đào tạo dự bị đại học, đại học và sau đại học đáp ứng nhu cầu nhân lực cho vùng đồng bào dân tộc thiểu số và miền núi.</t>
  </si>
  <si>
    <t>Bồi dưỡng kiến thức dân tộc</t>
  </si>
  <si>
    <t>Đào tạo dự bị đại học, đại học và sau đại học:</t>
  </si>
  <si>
    <t>Tiểu dự án 4: Đào tạo nâng cao năng lực cho cộng đồng và cán bộ triển khai Chương trình ở các cấp</t>
  </si>
  <si>
    <t>Bảo tồn, phát huy giá trị văn hóa truyền thống tốt đẹp của các dân tộc thiểu số gắn với phát triển du lịch</t>
  </si>
  <si>
    <t>Chăm sóc sức khỏe Nhân dân, nâng cao thể trạng, tầm vóc người dân tộc thiểu số; phòng chống suy dinh dưỡng trẻ em</t>
  </si>
  <si>
    <t>Thực hiện bình đẳng giới và giải quyết những vấn đề cấp thiết đối với phụ nữ và trẻ em</t>
  </si>
  <si>
    <t>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</si>
  <si>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</si>
  <si>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</si>
  <si>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 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</si>
  <si>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2021 - 2030.</t>
  </si>
  <si>
    <t>Biểu dương, tôn vinh điển hình tiên tiến, phát huy vai trò của người có uy tín.</t>
  </si>
  <si>
    <t>Phổ biến, giáo dục pháp luật và tuyên truyền, vận động đồng bào dân tộc thiểu số.</t>
  </si>
  <si>
    <t>Tăng cường, nâng cao khả năng tiếp cận và thụ hưởng hoạt động trợ giúp pháp lý chất lượng cho vùng đồng bào dân tộc thiểu số và miền núi</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</si>
  <si>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</si>
  <si>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</si>
  <si>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TỔNG CỘNG</t>
  </si>
  <si>
    <t>Dự án 1: Giải quyết tình trạng thiếu đất ở,  nhà ở, đất sản xuất, nước sinh hoạt</t>
  </si>
  <si>
    <t>Kết quả tháng (Triệu đồng)</t>
  </si>
  <si>
    <t>Luỹ kế báo cáo (Triệu đồng)</t>
  </si>
  <si>
    <t>Kế hoạch tháng sau (Triệu đồng)</t>
  </si>
  <si>
    <t>UBND các xã</t>
  </si>
  <si>
    <t>Phòng Dân tộc huyện</t>
  </si>
  <si>
    <t>Trung tâm VHTTDL&amp;TT huyện</t>
  </si>
  <si>
    <t>Phòng NN&amp;PTNN huyện</t>
  </si>
  <si>
    <t>Hội LHPN huyện</t>
  </si>
  <si>
    <t>Phòng Tư Pháp huyện</t>
  </si>
  <si>
    <t>Dự án sắp xếp, bố trí, ổn định dân cư tập trung và tại chỗ xã Đăk Hà huyện Tu Mơ Rông</t>
  </si>
  <si>
    <t>Dự án sắp xếp, bố trí, ổn định dân cư tại chỗ xã Đăk Rơ Ông và Đăk Tờ Kan huyện Tu Mơ Rông</t>
  </si>
  <si>
    <t>Nâng cấp, sữa chữa nước sinh hoạt trung tâm xã Ngọc Yêu</t>
  </si>
  <si>
    <t>Nước sinh hoạt tập trung thôn Ngọc Đo - Long Láy 1- Ba Tu 1</t>
  </si>
  <si>
    <t>Nước sinh hoạt tập trung khu tái định cư Ba Khen-Long Tro xã Văn Xuôi</t>
  </si>
  <si>
    <t>Nước sinh hoạt tập trung Thôn Long Hy 2 - xã Măng Ri</t>
  </si>
  <si>
    <t>Hệ thống điện chiếu sáng nông thôn, tại các thôn trên địa bàn Xã Tu Mơ Rông</t>
  </si>
  <si>
    <t>Hệ thống điện chiếu sáng nông thôn, tại các thôn trên địa bàn Xã Đăk Hà</t>
  </si>
  <si>
    <t>Hệ thống điện chiếu sáng nông thôn, tại các thôn trên địa bàn Xã Văn Xuôi</t>
  </si>
  <si>
    <t>Hệ thống điện chiếu sáng nông thôn, tại các thôn trên địa bàn 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</si>
  <si>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</si>
  <si>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</si>
  <si>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</si>
  <si>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</si>
  <si>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</si>
  <si>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</si>
  <si>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</si>
  <si>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Nâng cấp, sửa chữa đường liên xã Đăk Hà qua xã Đăk Rơ Ông</t>
  </si>
  <si>
    <t>Xã Đăk Sao</t>
  </si>
  <si>
    <t>Xã Đăk Na</t>
  </si>
  <si>
    <t xml:space="preserve">Xã Đăk Rơ Ông </t>
  </si>
  <si>
    <t>Đăk Na</t>
  </si>
  <si>
    <t>Đăk Tờ Kan</t>
  </si>
  <si>
    <t>Tu Mơ Rông</t>
  </si>
  <si>
    <t>Ngok Yêu</t>
  </si>
  <si>
    <t>Ngok Lây</t>
  </si>
  <si>
    <t xml:space="preserve">Tê Xăng </t>
  </si>
  <si>
    <t>Măng Ri</t>
  </si>
  <si>
    <t>Trường Phổ thông dân tộc bán trú Trung học cơ sở xã Đăk Sao</t>
  </si>
  <si>
    <t xml:space="preserve">Trường Phổ thông dân tộc bán trú Tiểu học -Trung học cơ sở xã Măng Ry </t>
  </si>
  <si>
    <t>Trường Trung học cơ sở Bán trú Dân tộc thiểu số Tu Mơ Rông</t>
  </si>
  <si>
    <t>Trường Phổ thông dân tộc bán trú Trung học cơ sở xã Đăk Na</t>
  </si>
  <si>
    <t xml:space="preserve">Trường Phổ thông dân tộc bán trú Tiểu học - Trung học cơ sở xã Ngọc Yêu </t>
  </si>
  <si>
    <t xml:space="preserve">Trường Phổ thông dân tộc bán trú Tiểu học - Trung học cơ sở xã Ngọc Lây </t>
  </si>
  <si>
    <t>Trường TH xã Đăk Hà</t>
  </si>
  <si>
    <t>Làng Ba Khen, xã Văn Xuôi</t>
  </si>
  <si>
    <t xml:space="preserve">Hỗ trợ đầu tư xây dựng thiết chế văn hoá, thể thao thôn Đăk Kinh 1, xã Ngọk Lây </t>
  </si>
  <si>
    <t>Hỗ trợ đầu tư xây dựng thiết chế văn hoá, thể thao thôn Mô Bành, xã Đăk Rơ Ông</t>
  </si>
  <si>
    <t>Hỗ trợ đầu tư xây dựng thiết chế văn hoá, thể thao thôn Măng Lỡ, xã Đăk Rơ Ông</t>
  </si>
  <si>
    <t>Hỗ trợ đầu tư xây dựng thiết chế văn hoá, thể thao thôn Tê Xô Trong, xã Đăk Tờ Kan</t>
  </si>
  <si>
    <t>Hỗ trợ đầu tư xây dựng thiết chế văn hoá, thể thao thôn Mô Pả, Xã Đăk Hà</t>
  </si>
  <si>
    <t>Hỗ trợ đầu tư xây dựng thiết chế văn hoá, thể thao thôn Tu Mơ Rông, Xã Đăk Hà</t>
  </si>
  <si>
    <t>Hỗ trợ đầu tư xây dựng thiết chế văn hoá, thể thao thôn Đăk Riếp 2, xã Đăk Na</t>
  </si>
  <si>
    <t>Hỗ trợ đầu tư xây dựng thiết chế văn hoá, thể thao thôn Long Láy 1, Xã Ngọk Yêu.</t>
  </si>
  <si>
    <t>Chợ trung tâm xã Ngọk Lây</t>
  </si>
  <si>
    <t>UBND xã Đăk Sao</t>
  </si>
  <si>
    <t>UBND xã Đăk Na</t>
  </si>
  <si>
    <t>UBND xã Đăk Rơ Ông</t>
  </si>
  <si>
    <t>UBND xã Tu Mơ Rông</t>
  </si>
  <si>
    <t>UBND xã Đăk Tờ Kan</t>
  </si>
  <si>
    <t>UBND xã Ngọk Yêu</t>
  </si>
  <si>
    <t>UBND xã Ngọk Lây</t>
  </si>
  <si>
    <t>UBND xã Tê Xăng</t>
  </si>
  <si>
    <t>UBND xã Măng Ri</t>
  </si>
  <si>
    <t>Ban quản lý dự án đầu tư XD huyện</t>
  </si>
  <si>
    <t>UBND xã Đăk Hà</t>
  </si>
  <si>
    <t>UBND xã Văn Xuôi</t>
  </si>
  <si>
    <t>NSTW</t>
  </si>
  <si>
    <t>NSĐP</t>
  </si>
  <si>
    <t>(Kèm theo Báo cáo số    /BC-PDT, ngày   tháng 7 năm 2023 của Phòng Dân tộc  huyện Tu Mơ Rông)</t>
  </si>
  <si>
    <r>
      <t xml:space="preserve">Báo cáo Tình hình triển khai thực hiện Chương trình MTQG phát triển kinh tế – xã hội vùng đồng bào dân tộc thiểu số và miền núi năm 2023 </t>
    </r>
    <r>
      <rPr>
        <i/>
        <sz val="10"/>
        <color theme="1"/>
        <rFont val="Times New Roman"/>
        <family val="1"/>
      </rPr>
      <t>(tính đến 19/7/2023)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</si>
</sst>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_);_(* \(#,##0.0\);_(* &quot;-&quot;??_);_(@_)"/>
    <numFmt numFmtId="166" formatCode="_(* #,##0.000_);_(* \(#,##0.000\);_(* &quot;-&quot;??_);_(@_)"/>
    <numFmt numFmtId="168" formatCode="_-* #,##0.0_-;\-* #,##0.0_-;_-* &quot;-&quot;??_-;_-@_-"/>
  </numFmts>
  <fonts count="16" x14ac:knownFonts="1">
    <font>
      <sz val="11"/>
      <color theme="1"/>
      <name val="Calibri"/>
      <family val="2"/>
      <charset val="163"/>
      <scheme val="minor"/>
    </font>
    <font>
      <b/>
      <sz val="10"/>
      <color theme="1"/>
      <name val="Times New Roman"/>
      <family val="1"/>
    </font>
    <font>
      <sz val="10"/>
      <color theme="1"/>
      <name val="Times New Roman"/>
      <family val="1"/>
    </font>
    <font>
      <sz val="10"/>
      <color rgb="FF000000"/>
      <name val="Times New Roman"/>
      <family val="1"/>
    </font>
    <font>
      <i/>
      <sz val="10"/>
      <color theme="1"/>
      <name val="Times New Roman"/>
      <family val="1"/>
    </font>
    <font>
      <sz val="10"/>
      <name val="Times New Roman"/>
      <family val="1"/>
    </font>
    <font>
      <b/>
      <sz val="10"/>
      <name val="Times New Roman"/>
      <family val="1"/>
    </font>
    <font>
      <sz val="11"/>
      <color theme="1"/>
      <name val="Calibri"/>
      <family val="2"/>
      <charset val="163"/>
      <scheme val="minor"/>
    </font>
    <font>
      <b/>
      <i/>
      <sz val="10"/>
      <color theme="1"/>
      <name val="Times New Roman"/>
      <family val="1"/>
    </font>
    <font>
      <b/>
      <i/>
      <sz val="10"/>
      <color rgb="FF000000"/>
      <name val="Times New Roman"/>
      <family val="1"/>
    </font>
    <font>
      <b/>
      <i/>
      <sz val="10"/>
      <name val="Times New Roman"/>
      <family val="1"/>
    </font>
    <font>
      <i/>
      <sz val="10"/>
      <name val="Times New Roman"/>
      <family val="1"/>
    </font>
    <font>
      <sz val="12"/>
      <color rgb="FFFF0000"/>
      <name val="Times New Roman"/>
      <family val="1"/>
    </font>
    <font>
      <b/>
      <sz val="12"/>
      <color rgb="FFFF0000"/>
      <name val="Times New Roman"/>
      <family val="1"/>
    </font>
    <font>
      <sz val="10"/>
      <color rgb="FFFF0000"/>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43" fontId="7" fillId="0" borderId="0" applyFont="0" applyFill="0" applyBorder="0" applyAlignment="0" applyProtection="0"/>
    <xf numFmtId="0" fontId="7" fillId="0" borderId="0"/>
  </cellStyleXfs>
  <cellXfs count="118">
    <xf numFmtId="0" fontId="0" fillId="0" borderId="0" xfId="0"/>
    <xf numFmtId="0" fontId="2" fillId="0" borderId="0" xfId="0" applyFont="1" applyFill="1"/>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4" fillId="0" borderId="1" xfId="0" applyFont="1" applyFill="1" applyBorder="1"/>
    <xf numFmtId="0" fontId="1" fillId="0" borderId="1" xfId="0" applyFont="1" applyFill="1" applyBorder="1" applyAlignment="1">
      <alignment horizontal="left" vertical="center" wrapText="1"/>
    </xf>
    <xf numFmtId="0" fontId="2" fillId="0" borderId="0" xfId="0" applyFont="1" applyFill="1" applyAlignment="1">
      <alignment horizontal="center"/>
    </xf>
    <xf numFmtId="0" fontId="5" fillId="0" borderId="0" xfId="0" applyFont="1" applyFill="1"/>
    <xf numFmtId="164" fontId="1"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 fillId="0" borderId="0" xfId="0" applyFont="1" applyFill="1"/>
    <xf numFmtId="164" fontId="1" fillId="0" borderId="1" xfId="0" applyNumberFormat="1" applyFont="1" applyFill="1" applyBorder="1" applyAlignment="1">
      <alignment vertical="center"/>
    </xf>
    <xf numFmtId="0" fontId="6" fillId="0" borderId="1" xfId="0" applyFont="1" applyFill="1" applyBorder="1" applyAlignment="1">
      <alignment vertical="center" wrapText="1"/>
    </xf>
    <xf numFmtId="0" fontId="5" fillId="0" borderId="1" xfId="0" applyFont="1" applyFill="1" applyBorder="1" applyAlignment="1">
      <alignment vertical="center"/>
    </xf>
    <xf numFmtId="0" fontId="1" fillId="0" borderId="1" xfId="0" applyFont="1" applyFill="1" applyBorder="1" applyAlignment="1">
      <alignment horizontal="justify" vertical="center" wrapText="1"/>
    </xf>
    <xf numFmtId="164" fontId="1" fillId="0" borderId="1" xfId="1" applyNumberFormat="1" applyFont="1" applyFill="1" applyBorder="1" applyAlignment="1">
      <alignment vertical="center"/>
    </xf>
    <xf numFmtId="0" fontId="5"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164" fontId="4" fillId="0" borderId="1" xfId="1" applyNumberFormat="1" applyFont="1" applyFill="1" applyBorder="1"/>
    <xf numFmtId="0" fontId="2" fillId="0" borderId="1" xfId="0" applyFont="1" applyFill="1" applyBorder="1"/>
    <xf numFmtId="0" fontId="5" fillId="0" borderId="1" xfId="0" applyFont="1" applyFill="1" applyBorder="1" applyAlignment="1">
      <alignment horizontal="justify" vertical="center" wrapText="1"/>
    </xf>
    <xf numFmtId="164" fontId="1" fillId="0" borderId="1" xfId="1" applyNumberFormat="1" applyFont="1" applyFill="1" applyBorder="1" applyAlignment="1">
      <alignment horizontal="left" vertical="center" wrapText="1"/>
    </xf>
    <xf numFmtId="0" fontId="4" fillId="0" borderId="0" xfId="0" applyFont="1" applyFill="1"/>
    <xf numFmtId="0" fontId="5" fillId="0" borderId="5" xfId="0" applyFont="1" applyFill="1" applyBorder="1" applyAlignment="1">
      <alignment vertical="center"/>
    </xf>
    <xf numFmtId="0" fontId="5" fillId="0" borderId="0" xfId="0" applyFont="1" applyFill="1" applyBorder="1" applyAlignment="1">
      <alignment vertical="center"/>
    </xf>
    <xf numFmtId="43" fontId="1" fillId="0" borderId="1" xfId="0" applyNumberFormat="1" applyFont="1" applyFill="1" applyBorder="1" applyAlignment="1">
      <alignment vertical="center"/>
    </xf>
    <xf numFmtId="43" fontId="1" fillId="0" borderId="2" xfId="0" applyNumberFormat="1" applyFont="1" applyFill="1" applyBorder="1" applyAlignment="1">
      <alignment horizontal="center" vertical="center"/>
    </xf>
    <xf numFmtId="43" fontId="1" fillId="0" borderId="1" xfId="1" applyNumberFormat="1" applyFont="1" applyFill="1" applyBorder="1" applyAlignment="1">
      <alignment vertical="center"/>
    </xf>
    <xf numFmtId="43" fontId="4" fillId="0" borderId="1" xfId="1" applyNumberFormat="1" applyFont="1" applyFill="1" applyBorder="1"/>
    <xf numFmtId="43" fontId="1" fillId="0" borderId="1" xfId="1" applyNumberFormat="1" applyFont="1" applyFill="1" applyBorder="1" applyAlignment="1">
      <alignment horizontal="left" vertical="center" wrapText="1"/>
    </xf>
    <xf numFmtId="165" fontId="1" fillId="0" borderId="1" xfId="1" applyNumberFormat="1" applyFont="1" applyFill="1" applyBorder="1" applyAlignment="1">
      <alignment vertical="center"/>
    </xf>
    <xf numFmtId="165" fontId="4" fillId="0" borderId="1" xfId="1" applyNumberFormat="1" applyFont="1" applyFill="1" applyBorder="1"/>
    <xf numFmtId="165" fontId="1" fillId="0" borderId="1" xfId="1" applyNumberFormat="1" applyFont="1" applyFill="1" applyBorder="1" applyAlignment="1">
      <alignment horizontal="left" vertical="center" wrapText="1"/>
    </xf>
    <xf numFmtId="0" fontId="3" fillId="0" borderId="1" xfId="0" applyFont="1" applyFill="1" applyBorder="1" applyAlignment="1">
      <alignment vertical="center"/>
    </xf>
    <xf numFmtId="43" fontId="2" fillId="0" borderId="1" xfId="1" applyNumberFormat="1" applyFont="1" applyFill="1" applyBorder="1"/>
    <xf numFmtId="164" fontId="2" fillId="0" borderId="1" xfId="1" applyNumberFormat="1" applyFont="1" applyFill="1" applyBorder="1"/>
    <xf numFmtId="0" fontId="2" fillId="0" borderId="1" xfId="0" applyFont="1" applyFill="1" applyBorder="1" applyAlignment="1">
      <alignment horizontal="center"/>
    </xf>
    <xf numFmtId="0" fontId="3"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vertical="center" wrapText="1"/>
    </xf>
    <xf numFmtId="165" fontId="2" fillId="0" borderId="1" xfId="1" applyNumberFormat="1" applyFont="1" applyFill="1" applyBorder="1"/>
    <xf numFmtId="0" fontId="5" fillId="0" borderId="1" xfId="0" applyFont="1" applyFill="1" applyBorder="1" applyAlignment="1">
      <alignment horizontal="left" vertical="center" wrapText="1"/>
    </xf>
    <xf numFmtId="165" fontId="4" fillId="0" borderId="1" xfId="1" applyNumberFormat="1" applyFont="1" applyFill="1" applyBorder="1" applyAlignment="1">
      <alignment vertical="center"/>
    </xf>
    <xf numFmtId="43" fontId="2" fillId="0" borderId="1" xfId="1" applyNumberFormat="1" applyFont="1" applyFill="1" applyBorder="1" applyAlignment="1">
      <alignment vertical="center"/>
    </xf>
    <xf numFmtId="0" fontId="5" fillId="2" borderId="1" xfId="0" quotePrefix="1" applyFont="1" applyFill="1" applyBorder="1" applyAlignment="1">
      <alignment vertical="center" wrapText="1"/>
    </xf>
    <xf numFmtId="0" fontId="5" fillId="2" borderId="1" xfId="0" applyFont="1" applyFill="1" applyBorder="1" applyAlignment="1">
      <alignment vertical="center" wrapText="1"/>
    </xf>
    <xf numFmtId="0" fontId="2" fillId="0" borderId="1" xfId="0" applyFont="1" applyFill="1" applyBorder="1" applyAlignment="1">
      <alignment vertical="center"/>
    </xf>
    <xf numFmtId="164" fontId="2" fillId="0" borderId="1" xfId="1" applyNumberFormat="1" applyFont="1" applyFill="1" applyBorder="1" applyAlignment="1">
      <alignment vertical="center"/>
    </xf>
    <xf numFmtId="0" fontId="8" fillId="0" borderId="1" xfId="0" applyFont="1" applyFill="1" applyBorder="1" applyAlignment="1">
      <alignment horizontal="center" vertical="center"/>
    </xf>
    <xf numFmtId="0" fontId="9" fillId="0" borderId="1" xfId="0" applyFont="1" applyFill="1" applyBorder="1" applyAlignment="1">
      <alignment vertical="center"/>
    </xf>
    <xf numFmtId="0" fontId="8" fillId="0" borderId="1" xfId="0" applyFont="1" applyFill="1" applyBorder="1"/>
    <xf numFmtId="43" fontId="8" fillId="0" borderId="1" xfId="1" applyNumberFormat="1" applyFont="1" applyFill="1" applyBorder="1"/>
    <xf numFmtId="164" fontId="8" fillId="0" borderId="1" xfId="1" applyNumberFormat="1" applyFont="1" applyFill="1" applyBorder="1"/>
    <xf numFmtId="0" fontId="10" fillId="0" borderId="1" xfId="0" applyFont="1" applyFill="1" applyBorder="1" applyAlignment="1">
      <alignment vertical="center"/>
    </xf>
    <xf numFmtId="0" fontId="8" fillId="0" borderId="0" xfId="0" applyFont="1" applyFill="1"/>
    <xf numFmtId="43" fontId="8" fillId="0" borderId="1" xfId="1" applyNumberFormat="1" applyFont="1" applyFill="1" applyBorder="1" applyAlignment="1">
      <alignment vertical="center"/>
    </xf>
    <xf numFmtId="43" fontId="5" fillId="0" borderId="1" xfId="1" applyFont="1" applyFill="1" applyBorder="1" applyAlignment="1">
      <alignment horizontal="center" vertical="center"/>
    </xf>
    <xf numFmtId="0" fontId="5" fillId="0" borderId="1" xfId="0" quotePrefix="1" applyFont="1" applyFill="1" applyBorder="1" applyAlignment="1">
      <alignment horizontal="left" vertical="center" wrapText="1"/>
    </xf>
    <xf numFmtId="43" fontId="5" fillId="0" borderId="1" xfId="1" applyNumberFormat="1" applyFont="1" applyFill="1" applyBorder="1" applyAlignment="1">
      <alignment horizontal="center" vertical="center"/>
    </xf>
    <xf numFmtId="0" fontId="5" fillId="0" borderId="1" xfId="0" quotePrefix="1" applyFont="1" applyFill="1" applyBorder="1" applyAlignment="1">
      <alignment vertical="center" wrapText="1"/>
    </xf>
    <xf numFmtId="0" fontId="5" fillId="0" borderId="1" xfId="0" applyFont="1" applyFill="1" applyBorder="1" applyAlignment="1">
      <alignment vertical="center" wrapText="1"/>
    </xf>
    <xf numFmtId="165" fontId="2" fillId="0" borderId="1" xfId="1" applyNumberFormat="1" applyFont="1" applyFill="1" applyBorder="1" applyAlignment="1">
      <alignment vertical="center"/>
    </xf>
    <xf numFmtId="43" fontId="2" fillId="0" borderId="1" xfId="0" applyNumberFormat="1" applyFont="1" applyFill="1" applyBorder="1" applyAlignment="1">
      <alignment vertical="center"/>
    </xf>
    <xf numFmtId="166" fontId="5" fillId="0" borderId="1" xfId="1" applyNumberFormat="1" applyFont="1" applyFill="1" applyBorder="1" applyAlignment="1">
      <alignment vertical="center"/>
    </xf>
    <xf numFmtId="0" fontId="5" fillId="0" borderId="1" xfId="2" applyFont="1" applyBorder="1" applyAlignment="1">
      <alignment horizontal="justify" vertical="center" wrapText="1"/>
    </xf>
    <xf numFmtId="43" fontId="5" fillId="0" borderId="1" xfId="1" applyFont="1" applyFill="1" applyBorder="1" applyAlignment="1">
      <alignment horizontal="right" vertical="center" wrapText="1"/>
    </xf>
    <xf numFmtId="0" fontId="2" fillId="0" borderId="1" xfId="0" quotePrefix="1" applyFont="1" applyFill="1" applyBorder="1" applyAlignment="1">
      <alignment horizontal="justify" vertical="center" wrapText="1"/>
    </xf>
    <xf numFmtId="0" fontId="6" fillId="0" borderId="1" xfId="0" applyFont="1" applyFill="1" applyBorder="1" applyAlignment="1">
      <alignment vertical="center"/>
    </xf>
    <xf numFmtId="43" fontId="2" fillId="0" borderId="0" xfId="0" applyNumberFormat="1" applyFont="1" applyFill="1"/>
    <xf numFmtId="0" fontId="11" fillId="0" borderId="1" xfId="0" applyFont="1" applyFill="1" applyBorder="1" applyAlignment="1">
      <alignment vertical="center"/>
    </xf>
    <xf numFmtId="0" fontId="4" fillId="0" borderId="1" xfId="0" applyFont="1" applyFill="1" applyBorder="1" applyAlignment="1">
      <alignment vertical="center"/>
    </xf>
    <xf numFmtId="43" fontId="4" fillId="0" borderId="1" xfId="1" applyNumberFormat="1" applyFont="1" applyFill="1" applyBorder="1" applyAlignment="1">
      <alignment vertical="center"/>
    </xf>
    <xf numFmtId="164" fontId="4" fillId="0" borderId="1" xfId="1" applyNumberFormat="1" applyFont="1" applyFill="1" applyBorder="1" applyAlignment="1">
      <alignment vertical="center"/>
    </xf>
    <xf numFmtId="0" fontId="4" fillId="0" borderId="0" xfId="0" applyFont="1" applyFill="1" applyAlignment="1">
      <alignment vertical="center"/>
    </xf>
    <xf numFmtId="43" fontId="1" fillId="0" borderId="2" xfId="0" applyNumberFormat="1" applyFont="1" applyFill="1" applyBorder="1" applyAlignment="1">
      <alignment horizontal="left" vertical="center"/>
    </xf>
    <xf numFmtId="43" fontId="4" fillId="0" borderId="1" xfId="1" applyFont="1" applyFill="1" applyBorder="1" applyAlignment="1">
      <alignment vertical="center"/>
    </xf>
    <xf numFmtId="165" fontId="4" fillId="0" borderId="1" xfId="1" applyNumberFormat="1" applyFont="1" applyFill="1" applyBorder="1" applyAlignment="1">
      <alignment horizontal="center" vertical="center"/>
    </xf>
    <xf numFmtId="43" fontId="4" fillId="0" borderId="1" xfId="1" applyNumberFormat="1" applyFont="1" applyFill="1" applyBorder="1" applyAlignment="1">
      <alignment horizontal="center" vertical="center"/>
    </xf>
    <xf numFmtId="166" fontId="1" fillId="0" borderId="1" xfId="1" applyNumberFormat="1"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5" fillId="0" borderId="1" xfId="0" applyFont="1" applyFill="1" applyBorder="1" applyAlignment="1">
      <alignment horizontal="center" vertical="center"/>
    </xf>
    <xf numFmtId="43" fontId="6" fillId="0" borderId="2" xfId="0" applyNumberFormat="1" applyFont="1" applyFill="1" applyBorder="1" applyAlignment="1">
      <alignment horizontal="center" vertical="center"/>
    </xf>
    <xf numFmtId="43" fontId="6" fillId="0" borderId="1" xfId="0" applyNumberFormat="1" applyFont="1" applyFill="1" applyBorder="1" applyAlignment="1">
      <alignment vertical="center"/>
    </xf>
    <xf numFmtId="164" fontId="10" fillId="0" borderId="1" xfId="1" applyNumberFormat="1" applyFont="1" applyFill="1" applyBorder="1"/>
    <xf numFmtId="164" fontId="5" fillId="0" borderId="1" xfId="1" applyNumberFormat="1" applyFont="1" applyFill="1" applyBorder="1"/>
    <xf numFmtId="43" fontId="10" fillId="0" borderId="1" xfId="1" applyNumberFormat="1" applyFont="1" applyFill="1" applyBorder="1" applyAlignment="1">
      <alignment vertical="center"/>
    </xf>
    <xf numFmtId="43" fontId="6" fillId="0" borderId="1" xfId="1" applyNumberFormat="1" applyFont="1" applyFill="1" applyBorder="1" applyAlignment="1">
      <alignment vertical="center"/>
    </xf>
    <xf numFmtId="164" fontId="6" fillId="0" borderId="1" xfId="1" applyNumberFormat="1" applyFont="1" applyFill="1" applyBorder="1" applyAlignment="1">
      <alignment vertical="center"/>
    </xf>
    <xf numFmtId="164" fontId="11" fillId="0" borderId="1" xfId="1" applyNumberFormat="1" applyFont="1" applyFill="1" applyBorder="1" applyAlignment="1">
      <alignment vertical="center"/>
    </xf>
    <xf numFmtId="164" fontId="11" fillId="0" borderId="1" xfId="1" applyNumberFormat="1" applyFont="1" applyFill="1" applyBorder="1"/>
    <xf numFmtId="165" fontId="6" fillId="0" borderId="1" xfId="1" applyNumberFormat="1" applyFont="1" applyFill="1" applyBorder="1" applyAlignment="1">
      <alignment vertical="center"/>
    </xf>
    <xf numFmtId="164" fontId="6" fillId="0" borderId="1" xfId="1" applyNumberFormat="1" applyFont="1" applyFill="1" applyBorder="1" applyAlignment="1">
      <alignment horizontal="left" vertical="center" wrapText="1"/>
    </xf>
    <xf numFmtId="43" fontId="12" fillId="0" borderId="1" xfId="1" applyFont="1" applyFill="1" applyBorder="1" applyAlignment="1">
      <alignment horizontal="center" vertical="center"/>
    </xf>
    <xf numFmtId="43" fontId="13" fillId="0" borderId="1" xfId="1" applyFont="1" applyFill="1" applyBorder="1" applyAlignment="1">
      <alignment horizontal="center" vertical="center"/>
    </xf>
    <xf numFmtId="43" fontId="14" fillId="0" borderId="1" xfId="1" applyFont="1" applyFill="1" applyBorder="1" applyAlignment="1">
      <alignment horizontal="center" vertical="center"/>
    </xf>
    <xf numFmtId="43" fontId="12" fillId="0" borderId="1" xfId="1" applyFont="1" applyFill="1" applyBorder="1" applyAlignment="1">
      <alignment vertical="center"/>
    </xf>
    <xf numFmtId="43" fontId="13" fillId="0" borderId="1" xfId="1" applyFont="1" applyFill="1" applyBorder="1" applyAlignment="1">
      <alignment vertical="center"/>
    </xf>
    <xf numFmtId="43" fontId="12" fillId="2" borderId="1" xfId="1" applyFont="1" applyFill="1" applyBorder="1" applyAlignment="1">
      <alignment vertical="center"/>
    </xf>
    <xf numFmtId="0" fontId="12" fillId="2" borderId="1"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168" fontId="15" fillId="0" borderId="1" xfId="1" applyNumberFormat="1" applyFont="1" applyFill="1" applyBorder="1" applyAlignment="1">
      <alignment horizontal="center" vertical="center" wrapText="1"/>
    </xf>
  </cellXfs>
  <cellStyles count="3">
    <cellStyle name="Comma" xfId="1" builtinId="3"/>
    <cellStyle name="Normal" xfId="0" builtinId="0"/>
    <cellStyle name="Normal 10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647700</xdr:colOff>
      <xdr:row>2</xdr:row>
      <xdr:rowOff>219075</xdr:rowOff>
    </xdr:from>
    <xdr:to>
      <xdr:col>12</xdr:col>
      <xdr:colOff>247650</xdr:colOff>
      <xdr:row>2</xdr:row>
      <xdr:rowOff>219076</xdr:rowOff>
    </xdr:to>
    <xdr:cxnSp macro="">
      <xdr:nvCxnSpPr>
        <xdr:cNvPr id="3" name="Straight Connector 2"/>
        <xdr:cNvCxnSpPr/>
      </xdr:nvCxnSpPr>
      <xdr:spPr>
        <a:xfrm flipV="1">
          <a:off x="7305675" y="6762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tabSelected="1" topLeftCell="A5" zoomScaleNormal="100" workbookViewId="0">
      <pane ySplit="4" topLeftCell="A81" activePane="bottomLeft" state="frozen"/>
      <selection activeCell="A5" sqref="A5"/>
      <selection pane="bottomLeft" activeCell="L83" sqref="L83"/>
    </sheetView>
  </sheetViews>
  <sheetFormatPr defaultColWidth="8.7109375" defaultRowHeight="12.75" x14ac:dyDescent="0.2"/>
  <cols>
    <col min="1" max="1" width="4.5703125" style="6" customWidth="1"/>
    <col min="2" max="2" width="35.28515625" style="1" customWidth="1"/>
    <col min="3" max="9" width="10" style="1" customWidth="1"/>
    <col min="10" max="10" width="12.140625" style="7" customWidth="1"/>
    <col min="11" max="20" width="10" style="1" customWidth="1"/>
    <col min="21" max="21" width="28.140625" style="7" customWidth="1"/>
    <col min="22" max="16384" width="8.7109375" style="1"/>
  </cols>
  <sheetData>
    <row r="1" spans="1:21" ht="15" customHeight="1" x14ac:dyDescent="0.2">
      <c r="A1" s="101" t="s">
        <v>8</v>
      </c>
      <c r="B1" s="101"/>
      <c r="C1" s="101"/>
      <c r="D1" s="101"/>
      <c r="E1" s="101"/>
      <c r="F1" s="101"/>
      <c r="G1" s="101"/>
      <c r="H1" s="101"/>
      <c r="I1" s="101"/>
      <c r="J1" s="101"/>
      <c r="K1" s="101"/>
      <c r="L1" s="101"/>
      <c r="M1" s="101"/>
      <c r="N1" s="101"/>
      <c r="O1" s="101"/>
      <c r="P1" s="101"/>
      <c r="Q1" s="101"/>
      <c r="R1" s="101"/>
      <c r="S1" s="101"/>
      <c r="T1" s="101"/>
      <c r="U1" s="101"/>
    </row>
    <row r="2" spans="1:21" ht="21" customHeight="1" x14ac:dyDescent="0.2">
      <c r="A2" s="102" t="s">
        <v>119</v>
      </c>
      <c r="B2" s="101"/>
      <c r="C2" s="101"/>
      <c r="D2" s="101"/>
      <c r="E2" s="101"/>
      <c r="F2" s="101"/>
      <c r="G2" s="101"/>
      <c r="H2" s="101"/>
      <c r="I2" s="101"/>
      <c r="J2" s="101"/>
      <c r="K2" s="101"/>
      <c r="L2" s="101"/>
      <c r="M2" s="101"/>
      <c r="N2" s="101"/>
      <c r="O2" s="101"/>
      <c r="P2" s="101"/>
      <c r="Q2" s="101"/>
      <c r="R2" s="101"/>
      <c r="S2" s="101"/>
      <c r="T2" s="101"/>
      <c r="U2" s="101"/>
    </row>
    <row r="3" spans="1:21" ht="18.75" customHeight="1" x14ac:dyDescent="0.2">
      <c r="A3" s="103" t="s">
        <v>118</v>
      </c>
      <c r="B3" s="103"/>
      <c r="C3" s="103"/>
      <c r="D3" s="103"/>
      <c r="E3" s="103"/>
      <c r="F3" s="103"/>
      <c r="G3" s="103"/>
      <c r="H3" s="103"/>
      <c r="I3" s="103"/>
      <c r="J3" s="103"/>
      <c r="K3" s="103"/>
      <c r="L3" s="103"/>
      <c r="M3" s="103"/>
      <c r="N3" s="103"/>
      <c r="O3" s="103"/>
      <c r="P3" s="103"/>
      <c r="Q3" s="103"/>
      <c r="R3" s="103"/>
      <c r="S3" s="103"/>
      <c r="T3" s="103"/>
      <c r="U3" s="103"/>
    </row>
    <row r="4" spans="1:21" ht="9.75" customHeight="1" x14ac:dyDescent="0.2">
      <c r="B4" s="69"/>
    </row>
    <row r="5" spans="1:21" ht="18.75" customHeight="1" x14ac:dyDescent="0.2">
      <c r="A5" s="110" t="s">
        <v>0</v>
      </c>
      <c r="B5" s="113" t="s">
        <v>6</v>
      </c>
      <c r="C5" s="114" t="s">
        <v>5</v>
      </c>
      <c r="D5" s="115"/>
      <c r="E5" s="115"/>
      <c r="F5" s="115"/>
      <c r="G5" s="115"/>
      <c r="H5" s="116"/>
      <c r="I5" s="109" t="s">
        <v>50</v>
      </c>
      <c r="J5" s="109"/>
      <c r="K5" s="109"/>
      <c r="L5" s="109"/>
      <c r="M5" s="109" t="s">
        <v>51</v>
      </c>
      <c r="N5" s="109"/>
      <c r="O5" s="109"/>
      <c r="P5" s="109"/>
      <c r="Q5" s="109" t="s">
        <v>52</v>
      </c>
      <c r="R5" s="109"/>
      <c r="S5" s="109"/>
      <c r="T5" s="109"/>
      <c r="U5" s="104" t="s">
        <v>7</v>
      </c>
    </row>
    <row r="6" spans="1:21" ht="17.25" customHeight="1" x14ac:dyDescent="0.2">
      <c r="A6" s="111"/>
      <c r="B6" s="111"/>
      <c r="C6" s="109" t="s">
        <v>1</v>
      </c>
      <c r="D6" s="109"/>
      <c r="E6" s="114" t="s">
        <v>2</v>
      </c>
      <c r="F6" s="115"/>
      <c r="G6" s="115"/>
      <c r="H6" s="116"/>
      <c r="I6" s="109" t="s">
        <v>1</v>
      </c>
      <c r="J6" s="109"/>
      <c r="K6" s="109" t="s">
        <v>2</v>
      </c>
      <c r="L6" s="109"/>
      <c r="M6" s="109" t="s">
        <v>1</v>
      </c>
      <c r="N6" s="109"/>
      <c r="O6" s="109" t="s">
        <v>2</v>
      </c>
      <c r="P6" s="109"/>
      <c r="Q6" s="109" t="s">
        <v>1</v>
      </c>
      <c r="R6" s="109"/>
      <c r="S6" s="109" t="s">
        <v>2</v>
      </c>
      <c r="T6" s="109"/>
      <c r="U6" s="105"/>
    </row>
    <row r="7" spans="1:21" ht="19.5" customHeight="1" x14ac:dyDescent="0.2">
      <c r="A7" s="112"/>
      <c r="B7" s="112"/>
      <c r="C7" s="2" t="s">
        <v>3</v>
      </c>
      <c r="D7" s="2" t="s">
        <v>4</v>
      </c>
      <c r="E7" s="2" t="str">
        <f>C7</f>
        <v>Khối lượng</v>
      </c>
      <c r="F7" s="2" t="str">
        <f>D7</f>
        <v>Vốn</v>
      </c>
      <c r="G7" s="2" t="s">
        <v>116</v>
      </c>
      <c r="H7" s="2" t="s">
        <v>117</v>
      </c>
      <c r="I7" s="2" t="s">
        <v>3</v>
      </c>
      <c r="J7" s="82" t="s">
        <v>4</v>
      </c>
      <c r="K7" s="2" t="str">
        <f>I7</f>
        <v>Khối lượng</v>
      </c>
      <c r="L7" s="2" t="str">
        <f>J7</f>
        <v>Vốn</v>
      </c>
      <c r="M7" s="2" t="s">
        <v>3</v>
      </c>
      <c r="N7" s="2" t="s">
        <v>4</v>
      </c>
      <c r="O7" s="2" t="str">
        <f>M7</f>
        <v>Khối lượng</v>
      </c>
      <c r="P7" s="2" t="str">
        <f>N7</f>
        <v>Vốn</v>
      </c>
      <c r="Q7" s="2" t="s">
        <v>3</v>
      </c>
      <c r="R7" s="2" t="s">
        <v>4</v>
      </c>
      <c r="S7" s="2" t="str">
        <f>Q7</f>
        <v>Khối lượng</v>
      </c>
      <c r="T7" s="2" t="str">
        <f>R7</f>
        <v>Vốn</v>
      </c>
      <c r="U7" s="106"/>
    </row>
    <row r="8" spans="1:21" s="10" customFormat="1" ht="18" customHeight="1" x14ac:dyDescent="0.2">
      <c r="A8" s="107" t="s">
        <v>48</v>
      </c>
      <c r="B8" s="108"/>
      <c r="C8" s="81"/>
      <c r="D8" s="27">
        <f>D9+D33+D36+D42+D56+D70+D80+D81+D82+D85</f>
        <v>72674.001999999993</v>
      </c>
      <c r="E8" s="81"/>
      <c r="F8" s="75">
        <f>G8+H8</f>
        <v>38740</v>
      </c>
      <c r="G8" s="27">
        <f>G9+G33+G36+G42+G56+G70+G80+G81+G82+G85</f>
        <v>34223</v>
      </c>
      <c r="H8" s="27">
        <f>H9+H33+H36+H42+H56+H70+H80+H81+H82+H85</f>
        <v>4517</v>
      </c>
      <c r="I8" s="81"/>
      <c r="J8" s="83">
        <f>J9+J33+J36+J42+J56+J70+J80+J81+J82+J85-0.01</f>
        <v>43199.813621000008</v>
      </c>
      <c r="K8" s="81"/>
      <c r="L8" s="27">
        <f>L9+L33+L36+L42+L56+L70+L80+L81+L82+L85</f>
        <v>26.234999999999999</v>
      </c>
      <c r="M8" s="81"/>
      <c r="N8" s="8">
        <f>N9+N33+N36+N42+N56+N70+N80+N81+N82+N85</f>
        <v>0</v>
      </c>
      <c r="O8" s="81"/>
      <c r="P8" s="8">
        <f>P9+P33+P36+P42+P56+P70+P80+P81+P82+P85</f>
        <v>0</v>
      </c>
      <c r="Q8" s="81"/>
      <c r="R8" s="8">
        <f>R9+R33+R36+R42+R56+R70+R80+R81+R82+R85</f>
        <v>0</v>
      </c>
      <c r="S8" s="81"/>
      <c r="T8" s="8">
        <f>T9+T33+T36+T42+T56+T70+T80+T81+T82+T85</f>
        <v>0</v>
      </c>
      <c r="U8" s="9"/>
    </row>
    <row r="9" spans="1:21" ht="29.25" customHeight="1" x14ac:dyDescent="0.2">
      <c r="A9" s="80">
        <v>1</v>
      </c>
      <c r="B9" s="5" t="s">
        <v>49</v>
      </c>
      <c r="C9" s="3"/>
      <c r="D9" s="26">
        <f>D10+D14+D17+D26+D27+D28</f>
        <v>5845</v>
      </c>
      <c r="E9" s="3"/>
      <c r="F9" s="26">
        <f>F10+F14+F17+F26+F27+F28</f>
        <v>3679</v>
      </c>
      <c r="G9" s="26">
        <f t="shared" ref="G9:H9" si="0">G10+G14+G17+G26+G27+G28</f>
        <v>3679</v>
      </c>
      <c r="H9" s="26">
        <f t="shared" si="0"/>
        <v>0</v>
      </c>
      <c r="I9" s="3"/>
      <c r="J9" s="84">
        <f>J10+J14+J17+J26+J27+J28</f>
        <v>4168.9749999999995</v>
      </c>
      <c r="K9" s="3"/>
      <c r="L9" s="11">
        <f>SUM(L10:L28)</f>
        <v>0</v>
      </c>
      <c r="M9" s="3"/>
      <c r="N9" s="11">
        <f>SUM(N10:N28)</f>
        <v>0</v>
      </c>
      <c r="O9" s="3"/>
      <c r="P9" s="11">
        <f>SUM(P10:P28)</f>
        <v>0</v>
      </c>
      <c r="Q9" s="3"/>
      <c r="R9" s="11">
        <f>SUM(R10:R28)</f>
        <v>0</v>
      </c>
      <c r="S9" s="3"/>
      <c r="T9" s="11">
        <f>SUM(T10:T28)</f>
        <v>0</v>
      </c>
      <c r="U9" s="12"/>
    </row>
    <row r="10" spans="1:21" s="55" customFormat="1" ht="19.5" customHeight="1" x14ac:dyDescent="0.25">
      <c r="A10" s="49" t="s">
        <v>15</v>
      </c>
      <c r="B10" s="50" t="s">
        <v>9</v>
      </c>
      <c r="C10" s="51"/>
      <c r="D10" s="52">
        <v>238.14</v>
      </c>
      <c r="E10" s="51"/>
      <c r="F10" s="53"/>
      <c r="G10" s="53"/>
      <c r="H10" s="53"/>
      <c r="I10" s="51"/>
      <c r="J10" s="85"/>
      <c r="K10" s="51"/>
      <c r="L10" s="53"/>
      <c r="M10" s="51"/>
      <c r="N10" s="53"/>
      <c r="O10" s="51"/>
      <c r="P10" s="53"/>
      <c r="Q10" s="51"/>
      <c r="R10" s="53"/>
      <c r="S10" s="51"/>
      <c r="T10" s="53"/>
      <c r="U10" s="54"/>
    </row>
    <row r="11" spans="1:21" s="55" customFormat="1" ht="19.5" customHeight="1" x14ac:dyDescent="0.25">
      <c r="A11" s="49"/>
      <c r="B11" s="46" t="s">
        <v>77</v>
      </c>
      <c r="C11" s="51"/>
      <c r="D11" s="66">
        <v>39.69</v>
      </c>
      <c r="E11" s="51"/>
      <c r="F11" s="53"/>
      <c r="G11" s="53"/>
      <c r="H11" s="53"/>
      <c r="I11" s="51"/>
      <c r="J11" s="85"/>
      <c r="K11" s="51"/>
      <c r="L11" s="53"/>
      <c r="M11" s="51"/>
      <c r="N11" s="53"/>
      <c r="O11" s="51"/>
      <c r="P11" s="53"/>
      <c r="Q11" s="51"/>
      <c r="R11" s="53"/>
      <c r="S11" s="51"/>
      <c r="T11" s="53"/>
      <c r="U11" s="13" t="s">
        <v>104</v>
      </c>
    </row>
    <row r="12" spans="1:21" s="55" customFormat="1" ht="19.5" customHeight="1" x14ac:dyDescent="0.25">
      <c r="A12" s="49"/>
      <c r="B12" s="46" t="s">
        <v>78</v>
      </c>
      <c r="C12" s="51"/>
      <c r="D12" s="66">
        <v>119.06</v>
      </c>
      <c r="E12" s="51"/>
      <c r="F12" s="53"/>
      <c r="G12" s="53"/>
      <c r="H12" s="53"/>
      <c r="I12" s="51"/>
      <c r="J12" s="85"/>
      <c r="K12" s="51"/>
      <c r="L12" s="53"/>
      <c r="M12" s="51"/>
      <c r="N12" s="53"/>
      <c r="O12" s="51"/>
      <c r="P12" s="53"/>
      <c r="Q12" s="51"/>
      <c r="R12" s="53"/>
      <c r="S12" s="51"/>
      <c r="T12" s="53"/>
      <c r="U12" s="13" t="s">
        <v>105</v>
      </c>
    </row>
    <row r="13" spans="1:21" s="55" customFormat="1" ht="19.5" customHeight="1" x14ac:dyDescent="0.25">
      <c r="A13" s="49"/>
      <c r="B13" s="46" t="s">
        <v>79</v>
      </c>
      <c r="C13" s="51"/>
      <c r="D13" s="66">
        <v>79.39</v>
      </c>
      <c r="E13" s="51"/>
      <c r="F13" s="53"/>
      <c r="G13" s="53"/>
      <c r="H13" s="53"/>
      <c r="I13" s="51"/>
      <c r="J13" s="85"/>
      <c r="K13" s="51"/>
      <c r="L13" s="53"/>
      <c r="M13" s="51"/>
      <c r="N13" s="53"/>
      <c r="O13" s="51"/>
      <c r="P13" s="53"/>
      <c r="Q13" s="51"/>
      <c r="R13" s="53"/>
      <c r="S13" s="51"/>
      <c r="T13" s="53"/>
      <c r="U13" s="13" t="s">
        <v>106</v>
      </c>
    </row>
    <row r="14" spans="1:21" s="55" customFormat="1" ht="19.5" customHeight="1" x14ac:dyDescent="0.25">
      <c r="A14" s="49" t="s">
        <v>15</v>
      </c>
      <c r="B14" s="50" t="s">
        <v>10</v>
      </c>
      <c r="C14" s="51"/>
      <c r="D14" s="52">
        <f>SUM(D15:D16)</f>
        <v>119.07</v>
      </c>
      <c r="E14" s="51"/>
      <c r="F14" s="53"/>
      <c r="G14" s="53"/>
      <c r="H14" s="53"/>
      <c r="I14" s="51"/>
      <c r="J14" s="85"/>
      <c r="K14" s="51"/>
      <c r="L14" s="53"/>
      <c r="M14" s="51"/>
      <c r="N14" s="53"/>
      <c r="O14" s="51"/>
      <c r="P14" s="53"/>
      <c r="Q14" s="51"/>
      <c r="R14" s="53"/>
      <c r="S14" s="51"/>
      <c r="T14" s="53"/>
      <c r="U14" s="68"/>
    </row>
    <row r="15" spans="1:21" ht="19.5" customHeight="1" x14ac:dyDescent="0.2">
      <c r="A15" s="2"/>
      <c r="B15" s="46" t="s">
        <v>77</v>
      </c>
      <c r="C15" s="20"/>
      <c r="D15" s="35">
        <v>39.69</v>
      </c>
      <c r="E15" s="20"/>
      <c r="F15" s="36"/>
      <c r="G15" s="36"/>
      <c r="H15" s="36"/>
      <c r="I15" s="20"/>
      <c r="J15" s="86"/>
      <c r="K15" s="20"/>
      <c r="L15" s="36"/>
      <c r="M15" s="20"/>
      <c r="N15" s="36"/>
      <c r="O15" s="20"/>
      <c r="P15" s="36"/>
      <c r="Q15" s="20"/>
      <c r="R15" s="36"/>
      <c r="S15" s="20"/>
      <c r="T15" s="36"/>
      <c r="U15" s="13" t="s">
        <v>104</v>
      </c>
    </row>
    <row r="16" spans="1:21" ht="19.5" customHeight="1" x14ac:dyDescent="0.2">
      <c r="A16" s="2"/>
      <c r="B16" s="46" t="s">
        <v>78</v>
      </c>
      <c r="C16" s="20"/>
      <c r="D16" s="35">
        <v>79.38</v>
      </c>
      <c r="E16" s="20"/>
      <c r="F16" s="36"/>
      <c r="G16" s="36"/>
      <c r="H16" s="36"/>
      <c r="I16" s="20"/>
      <c r="J16" s="86"/>
      <c r="K16" s="20"/>
      <c r="L16" s="36"/>
      <c r="M16" s="20"/>
      <c r="N16" s="36"/>
      <c r="O16" s="20"/>
      <c r="P16" s="36"/>
      <c r="Q16" s="20"/>
      <c r="R16" s="36"/>
      <c r="S16" s="20"/>
      <c r="T16" s="36"/>
      <c r="U16" s="13" t="s">
        <v>105</v>
      </c>
    </row>
    <row r="17" spans="1:21" s="55" customFormat="1" ht="19.5" customHeight="1" x14ac:dyDescent="0.25">
      <c r="A17" s="49" t="s">
        <v>15</v>
      </c>
      <c r="B17" s="50" t="s">
        <v>13</v>
      </c>
      <c r="C17" s="51"/>
      <c r="D17" s="52">
        <f>SUM(D18:D25)</f>
        <v>781.35</v>
      </c>
      <c r="E17" s="51"/>
      <c r="F17" s="53"/>
      <c r="G17" s="53"/>
      <c r="H17" s="53"/>
      <c r="I17" s="51"/>
      <c r="J17" s="85"/>
      <c r="K17" s="51"/>
      <c r="L17" s="53"/>
      <c r="M17" s="51"/>
      <c r="N17" s="53"/>
      <c r="O17" s="51"/>
      <c r="P17" s="53"/>
      <c r="Q17" s="51"/>
      <c r="R17" s="53"/>
      <c r="S17" s="51"/>
      <c r="T17" s="53"/>
      <c r="U17" s="68"/>
    </row>
    <row r="18" spans="1:21" ht="19.5" customHeight="1" x14ac:dyDescent="0.2">
      <c r="A18" s="2"/>
      <c r="B18" s="65" t="s">
        <v>79</v>
      </c>
      <c r="C18" s="20"/>
      <c r="D18" s="35">
        <v>89.3</v>
      </c>
      <c r="E18" s="20"/>
      <c r="F18" s="36"/>
      <c r="G18" s="36"/>
      <c r="H18" s="36"/>
      <c r="I18" s="20"/>
      <c r="J18" s="86"/>
      <c r="K18" s="20"/>
      <c r="L18" s="36"/>
      <c r="M18" s="20"/>
      <c r="N18" s="36"/>
      <c r="O18" s="20"/>
      <c r="P18" s="36"/>
      <c r="Q18" s="20"/>
      <c r="R18" s="36"/>
      <c r="S18" s="20"/>
      <c r="T18" s="36"/>
      <c r="U18" s="13" t="s">
        <v>106</v>
      </c>
    </row>
    <row r="19" spans="1:21" ht="19.5" customHeight="1" x14ac:dyDescent="0.2">
      <c r="A19" s="2"/>
      <c r="B19" s="65" t="s">
        <v>80</v>
      </c>
      <c r="C19" s="20"/>
      <c r="D19" s="35">
        <v>66.97</v>
      </c>
      <c r="E19" s="20"/>
      <c r="F19" s="36"/>
      <c r="G19" s="36"/>
      <c r="H19" s="36"/>
      <c r="I19" s="20"/>
      <c r="J19" s="86"/>
      <c r="K19" s="20"/>
      <c r="L19" s="36"/>
      <c r="M19" s="20"/>
      <c r="N19" s="36"/>
      <c r="O19" s="20"/>
      <c r="P19" s="36"/>
      <c r="Q19" s="20"/>
      <c r="R19" s="36"/>
      <c r="S19" s="20"/>
      <c r="T19" s="36"/>
      <c r="U19" s="13" t="s">
        <v>105</v>
      </c>
    </row>
    <row r="20" spans="1:21" ht="19.5" customHeight="1" x14ac:dyDescent="0.2">
      <c r="A20" s="2"/>
      <c r="B20" s="65" t="s">
        <v>81</v>
      </c>
      <c r="C20" s="20"/>
      <c r="D20" s="35">
        <v>22.32</v>
      </c>
      <c r="E20" s="20"/>
      <c r="F20" s="36"/>
      <c r="G20" s="36"/>
      <c r="H20" s="36"/>
      <c r="I20" s="20"/>
      <c r="J20" s="86"/>
      <c r="K20" s="20"/>
      <c r="L20" s="36"/>
      <c r="M20" s="20"/>
      <c r="N20" s="36"/>
      <c r="O20" s="20"/>
      <c r="P20" s="36"/>
      <c r="Q20" s="20"/>
      <c r="R20" s="36"/>
      <c r="S20" s="20"/>
      <c r="T20" s="36"/>
      <c r="U20" s="13" t="s">
        <v>108</v>
      </c>
    </row>
    <row r="21" spans="1:21" ht="19.5" customHeight="1" x14ac:dyDescent="0.2">
      <c r="A21" s="2"/>
      <c r="B21" s="65" t="s">
        <v>82</v>
      </c>
      <c r="C21" s="20"/>
      <c r="D21" s="35">
        <v>133.94999999999999</v>
      </c>
      <c r="E21" s="20"/>
      <c r="F21" s="36"/>
      <c r="G21" s="36"/>
      <c r="H21" s="36"/>
      <c r="I21" s="20"/>
      <c r="J21" s="86"/>
      <c r="K21" s="20"/>
      <c r="L21" s="36"/>
      <c r="M21" s="20"/>
      <c r="N21" s="36"/>
      <c r="O21" s="20"/>
      <c r="P21" s="36"/>
      <c r="Q21" s="20"/>
      <c r="R21" s="36"/>
      <c r="S21" s="20"/>
      <c r="T21" s="36"/>
      <c r="U21" s="13" t="s">
        <v>107</v>
      </c>
    </row>
    <row r="22" spans="1:21" ht="19.5" customHeight="1" x14ac:dyDescent="0.2">
      <c r="A22" s="2"/>
      <c r="B22" s="65" t="s">
        <v>83</v>
      </c>
      <c r="C22" s="20"/>
      <c r="D22" s="35">
        <v>89.3</v>
      </c>
      <c r="E22" s="20"/>
      <c r="F22" s="36"/>
      <c r="G22" s="36"/>
      <c r="H22" s="36"/>
      <c r="I22" s="20"/>
      <c r="J22" s="86"/>
      <c r="K22" s="20"/>
      <c r="L22" s="36"/>
      <c r="M22" s="20"/>
      <c r="N22" s="36"/>
      <c r="O22" s="20"/>
      <c r="P22" s="36"/>
      <c r="Q22" s="20"/>
      <c r="R22" s="36"/>
      <c r="S22" s="20"/>
      <c r="T22" s="36"/>
      <c r="U22" s="13" t="s">
        <v>109</v>
      </c>
    </row>
    <row r="23" spans="1:21" ht="19.5" customHeight="1" x14ac:dyDescent="0.2">
      <c r="A23" s="2"/>
      <c r="B23" s="65" t="s">
        <v>84</v>
      </c>
      <c r="C23" s="20"/>
      <c r="D23" s="35">
        <v>133.94999999999999</v>
      </c>
      <c r="E23" s="20"/>
      <c r="F23" s="36"/>
      <c r="G23" s="36"/>
      <c r="H23" s="36"/>
      <c r="I23" s="20"/>
      <c r="J23" s="86"/>
      <c r="K23" s="20"/>
      <c r="L23" s="36"/>
      <c r="M23" s="20"/>
      <c r="N23" s="36"/>
      <c r="O23" s="20"/>
      <c r="P23" s="36"/>
      <c r="Q23" s="20"/>
      <c r="R23" s="36"/>
      <c r="S23" s="20"/>
      <c r="T23" s="36"/>
      <c r="U23" s="13" t="s">
        <v>110</v>
      </c>
    </row>
    <row r="24" spans="1:21" ht="19.5" customHeight="1" x14ac:dyDescent="0.2">
      <c r="A24" s="2"/>
      <c r="B24" s="65" t="s">
        <v>85</v>
      </c>
      <c r="C24" s="20"/>
      <c r="D24" s="35">
        <v>66.97</v>
      </c>
      <c r="E24" s="20"/>
      <c r="F24" s="36"/>
      <c r="G24" s="36"/>
      <c r="H24" s="36"/>
      <c r="I24" s="20"/>
      <c r="J24" s="86"/>
      <c r="K24" s="20"/>
      <c r="L24" s="36"/>
      <c r="M24" s="20"/>
      <c r="N24" s="36"/>
      <c r="O24" s="20"/>
      <c r="P24" s="36"/>
      <c r="Q24" s="20"/>
      <c r="R24" s="36"/>
      <c r="S24" s="20"/>
      <c r="T24" s="36"/>
      <c r="U24" s="13" t="s">
        <v>111</v>
      </c>
    </row>
    <row r="25" spans="1:21" ht="19.5" customHeight="1" x14ac:dyDescent="0.2">
      <c r="A25" s="2"/>
      <c r="B25" s="65" t="s">
        <v>86</v>
      </c>
      <c r="C25" s="20"/>
      <c r="D25" s="35">
        <v>178.59</v>
      </c>
      <c r="E25" s="20"/>
      <c r="F25" s="36"/>
      <c r="G25" s="36"/>
      <c r="H25" s="36"/>
      <c r="I25" s="20"/>
      <c r="J25" s="86"/>
      <c r="K25" s="20"/>
      <c r="L25" s="36"/>
      <c r="M25" s="20"/>
      <c r="N25" s="36"/>
      <c r="O25" s="20"/>
      <c r="P25" s="36"/>
      <c r="Q25" s="20"/>
      <c r="R25" s="36"/>
      <c r="S25" s="20"/>
      <c r="T25" s="36"/>
      <c r="U25" s="13" t="s">
        <v>112</v>
      </c>
    </row>
    <row r="26" spans="1:21" s="55" customFormat="1" ht="19.5" customHeight="1" x14ac:dyDescent="0.25">
      <c r="A26" s="49" t="s">
        <v>15</v>
      </c>
      <c r="B26" s="50" t="s">
        <v>14</v>
      </c>
      <c r="C26" s="51"/>
      <c r="D26" s="52"/>
      <c r="E26" s="51"/>
      <c r="F26" s="52">
        <f>SUM(G26:H26)</f>
        <v>2100</v>
      </c>
      <c r="G26" s="52">
        <v>2100</v>
      </c>
      <c r="H26" s="52"/>
      <c r="I26" s="51"/>
      <c r="J26" s="85"/>
      <c r="K26" s="51"/>
      <c r="L26" s="53"/>
      <c r="M26" s="51"/>
      <c r="N26" s="53"/>
      <c r="O26" s="51"/>
      <c r="P26" s="53"/>
      <c r="Q26" s="51"/>
      <c r="R26" s="53"/>
      <c r="S26" s="51"/>
      <c r="T26" s="53"/>
      <c r="U26" s="13" t="s">
        <v>54</v>
      </c>
    </row>
    <row r="27" spans="1:21" s="55" customFormat="1" ht="18" customHeight="1" x14ac:dyDescent="0.25">
      <c r="A27" s="49" t="s">
        <v>15</v>
      </c>
      <c r="B27" s="50" t="s">
        <v>11</v>
      </c>
      <c r="C27" s="51"/>
      <c r="D27" s="52"/>
      <c r="E27" s="51"/>
      <c r="F27" s="52">
        <f>SUM(G27:H27)</f>
        <v>1579</v>
      </c>
      <c r="G27" s="52">
        <v>1579</v>
      </c>
      <c r="H27" s="52"/>
      <c r="I27" s="51"/>
      <c r="J27" s="85"/>
      <c r="K27" s="51"/>
      <c r="L27" s="53"/>
      <c r="M27" s="51"/>
      <c r="N27" s="53"/>
      <c r="O27" s="51"/>
      <c r="P27" s="53"/>
      <c r="Q27" s="51"/>
      <c r="R27" s="53"/>
      <c r="S27" s="51"/>
      <c r="T27" s="53"/>
      <c r="U27" s="13" t="s">
        <v>54</v>
      </c>
    </row>
    <row r="28" spans="1:21" s="55" customFormat="1" ht="18.75" customHeight="1" x14ac:dyDescent="0.25">
      <c r="A28" s="49" t="s">
        <v>15</v>
      </c>
      <c r="B28" s="50" t="s">
        <v>12</v>
      </c>
      <c r="C28" s="51"/>
      <c r="D28" s="56">
        <f>SUM(D29:D32)</f>
        <v>4706.4399999999996</v>
      </c>
      <c r="E28" s="51"/>
      <c r="F28" s="56"/>
      <c r="G28" s="56"/>
      <c r="H28" s="56"/>
      <c r="I28" s="51"/>
      <c r="J28" s="87">
        <f>SUM(J29:J32)</f>
        <v>4168.9749999999995</v>
      </c>
      <c r="K28" s="51"/>
      <c r="L28" s="53"/>
      <c r="M28" s="51"/>
      <c r="N28" s="53"/>
      <c r="O28" s="51"/>
      <c r="P28" s="53"/>
      <c r="Q28" s="51"/>
      <c r="R28" s="53"/>
      <c r="S28" s="51"/>
      <c r="T28" s="53"/>
      <c r="U28" s="42" t="s">
        <v>113</v>
      </c>
    </row>
    <row r="29" spans="1:21" ht="25.5" customHeight="1" x14ac:dyDescent="0.2">
      <c r="A29" s="2"/>
      <c r="B29" s="42" t="s">
        <v>63</v>
      </c>
      <c r="C29" s="20"/>
      <c r="D29" s="57">
        <v>976.58</v>
      </c>
      <c r="E29" s="20"/>
      <c r="F29" s="36"/>
      <c r="G29" s="36"/>
      <c r="H29" s="36"/>
      <c r="I29" s="20"/>
      <c r="J29" s="94">
        <v>937.70699999999999</v>
      </c>
      <c r="K29" s="20"/>
      <c r="L29" s="36"/>
      <c r="M29" s="20"/>
      <c r="N29" s="36"/>
      <c r="O29" s="20"/>
      <c r="P29" s="36"/>
      <c r="Q29" s="20"/>
      <c r="R29" s="36"/>
      <c r="S29" s="20"/>
      <c r="T29" s="36"/>
      <c r="U29" s="42"/>
    </row>
    <row r="30" spans="1:21" ht="27.75" customHeight="1" x14ac:dyDescent="0.2">
      <c r="A30" s="2"/>
      <c r="B30" s="58" t="s">
        <v>64</v>
      </c>
      <c r="C30" s="20"/>
      <c r="D30" s="59">
        <v>1070.58</v>
      </c>
      <c r="E30" s="20"/>
      <c r="F30" s="36"/>
      <c r="G30" s="36"/>
      <c r="H30" s="36"/>
      <c r="I30" s="20"/>
      <c r="J30" s="95">
        <v>932.20500000000004</v>
      </c>
      <c r="K30" s="20"/>
      <c r="L30" s="36"/>
      <c r="M30" s="20"/>
      <c r="N30" s="36"/>
      <c r="O30" s="20"/>
      <c r="P30" s="36"/>
      <c r="Q30" s="20"/>
      <c r="R30" s="36"/>
      <c r="S30" s="20"/>
      <c r="T30" s="36"/>
      <c r="U30" s="42"/>
    </row>
    <row r="31" spans="1:21" ht="29.25" customHeight="1" x14ac:dyDescent="0.2">
      <c r="A31" s="2"/>
      <c r="B31" s="42" t="s">
        <v>61</v>
      </c>
      <c r="C31" s="20"/>
      <c r="D31" s="44">
        <v>1421</v>
      </c>
      <c r="E31" s="47"/>
      <c r="F31" s="48"/>
      <c r="G31" s="48"/>
      <c r="H31" s="48"/>
      <c r="I31" s="20"/>
      <c r="J31" s="94">
        <v>1166.4749999999999</v>
      </c>
      <c r="K31" s="20"/>
      <c r="L31" s="36"/>
      <c r="M31" s="20"/>
      <c r="N31" s="36"/>
      <c r="O31" s="20"/>
      <c r="P31" s="36"/>
      <c r="Q31" s="20"/>
      <c r="R31" s="36"/>
      <c r="S31" s="20"/>
      <c r="T31" s="36"/>
      <c r="U31" s="42"/>
    </row>
    <row r="32" spans="1:21" ht="29.25" customHeight="1" x14ac:dyDescent="0.2">
      <c r="A32" s="2"/>
      <c r="B32" s="42" t="s">
        <v>62</v>
      </c>
      <c r="C32" s="20"/>
      <c r="D32" s="44">
        <v>1238.28</v>
      </c>
      <c r="E32" s="47"/>
      <c r="F32" s="44"/>
      <c r="G32" s="44"/>
      <c r="H32" s="44"/>
      <c r="I32" s="20"/>
      <c r="J32" s="94">
        <v>1132.588</v>
      </c>
      <c r="K32" s="20"/>
      <c r="L32" s="36"/>
      <c r="M32" s="20"/>
      <c r="N32" s="36"/>
      <c r="O32" s="20"/>
      <c r="P32" s="36"/>
      <c r="Q32" s="20"/>
      <c r="R32" s="36"/>
      <c r="S32" s="20"/>
      <c r="T32" s="36"/>
      <c r="U32" s="42"/>
    </row>
    <row r="33" spans="1:21" ht="27.75" customHeight="1" x14ac:dyDescent="0.2">
      <c r="A33" s="80">
        <v>2</v>
      </c>
      <c r="B33" s="14" t="s">
        <v>16</v>
      </c>
      <c r="C33" s="3"/>
      <c r="D33" s="28">
        <f>SUM(D34:D35)</f>
        <v>16848</v>
      </c>
      <c r="E33" s="3"/>
      <c r="F33" s="28"/>
      <c r="G33" s="28"/>
      <c r="H33" s="28"/>
      <c r="I33" s="3"/>
      <c r="J33" s="88">
        <f>SUM(J34:J35)</f>
        <v>10938.743</v>
      </c>
      <c r="K33" s="3"/>
      <c r="L33" s="15"/>
      <c r="M33" s="3"/>
      <c r="N33" s="15"/>
      <c r="O33" s="3"/>
      <c r="P33" s="15"/>
      <c r="Q33" s="3"/>
      <c r="R33" s="15"/>
      <c r="S33" s="3"/>
      <c r="T33" s="15"/>
      <c r="U33" s="42" t="s">
        <v>113</v>
      </c>
    </row>
    <row r="34" spans="1:21" ht="42" customHeight="1" x14ac:dyDescent="0.2">
      <c r="A34" s="2"/>
      <c r="B34" s="60" t="s">
        <v>59</v>
      </c>
      <c r="C34" s="47"/>
      <c r="D34" s="57">
        <v>10348</v>
      </c>
      <c r="E34" s="47"/>
      <c r="F34" s="44"/>
      <c r="G34" s="44"/>
      <c r="H34" s="44"/>
      <c r="I34" s="47"/>
      <c r="J34" s="96">
        <f>7000+165.585+647.821</f>
        <v>7813.4059999999999</v>
      </c>
      <c r="K34" s="47"/>
      <c r="L34" s="48"/>
      <c r="M34" s="47"/>
      <c r="N34" s="48"/>
      <c r="O34" s="47"/>
      <c r="P34" s="48"/>
      <c r="Q34" s="47"/>
      <c r="R34" s="48"/>
      <c r="S34" s="47"/>
      <c r="T34" s="48"/>
      <c r="U34" s="42"/>
    </row>
    <row r="35" spans="1:21" ht="42" customHeight="1" x14ac:dyDescent="0.2">
      <c r="A35" s="2"/>
      <c r="B35" s="61" t="s">
        <v>60</v>
      </c>
      <c r="C35" s="47"/>
      <c r="D35" s="59">
        <v>6500</v>
      </c>
      <c r="E35" s="47"/>
      <c r="F35" s="44"/>
      <c r="G35" s="44"/>
      <c r="H35" s="44"/>
      <c r="I35" s="47"/>
      <c r="J35" s="97">
        <v>3125.337</v>
      </c>
      <c r="K35" s="47"/>
      <c r="L35" s="48"/>
      <c r="M35" s="47"/>
      <c r="N35" s="48"/>
      <c r="O35" s="47"/>
      <c r="P35" s="48"/>
      <c r="Q35" s="47"/>
      <c r="R35" s="48"/>
      <c r="S35" s="47"/>
      <c r="T35" s="48"/>
      <c r="U35" s="42"/>
    </row>
    <row r="36" spans="1:21" ht="55.5" customHeight="1" x14ac:dyDescent="0.2">
      <c r="A36" s="80">
        <v>3</v>
      </c>
      <c r="B36" s="14" t="s">
        <v>17</v>
      </c>
      <c r="C36" s="3"/>
      <c r="D36" s="28">
        <f>D37+D38</f>
        <v>0</v>
      </c>
      <c r="E36" s="3"/>
      <c r="F36" s="31">
        <f>F37+F38</f>
        <v>17265</v>
      </c>
      <c r="G36" s="31">
        <f t="shared" ref="G36:H36" si="1">G37+G38</f>
        <v>17265</v>
      </c>
      <c r="H36" s="79">
        <f t="shared" si="1"/>
        <v>1119</v>
      </c>
      <c r="I36" s="3"/>
      <c r="J36" s="89">
        <f>J37+J38</f>
        <v>0</v>
      </c>
      <c r="K36" s="3"/>
      <c r="L36" s="15">
        <f>L37+L38</f>
        <v>17.234999999999999</v>
      </c>
      <c r="M36" s="3"/>
      <c r="N36" s="15">
        <f>N37+N38</f>
        <v>0</v>
      </c>
      <c r="O36" s="3"/>
      <c r="P36" s="15">
        <f>P37+P38</f>
        <v>0</v>
      </c>
      <c r="Q36" s="3"/>
      <c r="R36" s="15">
        <f>R37+R38</f>
        <v>0</v>
      </c>
      <c r="S36" s="3"/>
      <c r="T36" s="15">
        <f>T37+T38</f>
        <v>0</v>
      </c>
      <c r="U36" s="16"/>
    </row>
    <row r="37" spans="1:21" s="74" customFormat="1" ht="46.5" customHeight="1" x14ac:dyDescent="0.25">
      <c r="A37" s="17" t="s">
        <v>18</v>
      </c>
      <c r="B37" s="18" t="s">
        <v>19</v>
      </c>
      <c r="C37" s="71"/>
      <c r="D37" s="72"/>
      <c r="E37" s="71"/>
      <c r="F37" s="72">
        <f>SUM(G37:H37)</f>
        <v>5510</v>
      </c>
      <c r="G37" s="76">
        <f>5510</f>
        <v>5510</v>
      </c>
      <c r="H37" s="72"/>
      <c r="I37" s="71"/>
      <c r="J37" s="90"/>
      <c r="K37" s="71"/>
      <c r="L37" s="117">
        <v>17.234999999999999</v>
      </c>
      <c r="M37" s="71"/>
      <c r="N37" s="73"/>
      <c r="O37" s="71"/>
      <c r="P37" s="73"/>
      <c r="Q37" s="71"/>
      <c r="R37" s="73"/>
      <c r="S37" s="71"/>
      <c r="T37" s="73"/>
      <c r="U37" s="70" t="s">
        <v>53</v>
      </c>
    </row>
    <row r="38" spans="1:21" s="23" customFormat="1" ht="66.75" customHeight="1" x14ac:dyDescent="0.2">
      <c r="A38" s="17" t="s">
        <v>20</v>
      </c>
      <c r="B38" s="18" t="s">
        <v>21</v>
      </c>
      <c r="C38" s="4"/>
      <c r="D38" s="29">
        <f>D39+D40+D41</f>
        <v>0</v>
      </c>
      <c r="E38" s="4"/>
      <c r="F38" s="43">
        <f>F39+F40+F41</f>
        <v>11755</v>
      </c>
      <c r="G38" s="43">
        <f t="shared" ref="G38" si="2">G39+G40+G41</f>
        <v>11755</v>
      </c>
      <c r="H38" s="73">
        <v>1119</v>
      </c>
      <c r="I38" s="4"/>
      <c r="J38" s="91">
        <f>J39+J40+J41</f>
        <v>0</v>
      </c>
      <c r="K38" s="4"/>
      <c r="L38" s="19">
        <f>L39+L40+L41</f>
        <v>0</v>
      </c>
      <c r="M38" s="4"/>
      <c r="N38" s="19">
        <f>N39+N40+N41</f>
        <v>0</v>
      </c>
      <c r="O38" s="4"/>
      <c r="P38" s="19">
        <f>P39+P40+P41</f>
        <v>0</v>
      </c>
      <c r="Q38" s="4"/>
      <c r="R38" s="19">
        <f>R39+R40+R41</f>
        <v>0</v>
      </c>
      <c r="S38" s="4"/>
      <c r="T38" s="19">
        <f>T39+T40+T41</f>
        <v>0</v>
      </c>
      <c r="U38" s="70"/>
    </row>
    <row r="39" spans="1:21" ht="19.5" customHeight="1" x14ac:dyDescent="0.2">
      <c r="A39" s="37" t="s">
        <v>15</v>
      </c>
      <c r="B39" s="38" t="s">
        <v>22</v>
      </c>
      <c r="C39" s="20"/>
      <c r="D39" s="35"/>
      <c r="E39" s="20"/>
      <c r="F39" s="44">
        <f>SUM(G39:H39)</f>
        <v>9044</v>
      </c>
      <c r="G39" s="41">
        <v>9044</v>
      </c>
      <c r="H39" s="35"/>
      <c r="I39" s="20"/>
      <c r="J39" s="86"/>
      <c r="K39" s="20"/>
      <c r="L39" s="36"/>
      <c r="M39" s="20"/>
      <c r="N39" s="36"/>
      <c r="O39" s="20"/>
      <c r="P39" s="36"/>
      <c r="Q39" s="20"/>
      <c r="R39" s="36"/>
      <c r="S39" s="20"/>
      <c r="T39" s="36"/>
      <c r="U39" s="13"/>
    </row>
    <row r="40" spans="1:21" ht="30" customHeight="1" x14ac:dyDescent="0.2">
      <c r="A40" s="37" t="s">
        <v>15</v>
      </c>
      <c r="B40" s="38" t="s">
        <v>23</v>
      </c>
      <c r="C40" s="20"/>
      <c r="D40" s="35"/>
      <c r="E40" s="20"/>
      <c r="F40" s="44">
        <f>SUM(G40:H40)</f>
        <v>2711</v>
      </c>
      <c r="G40" s="41">
        <v>2711</v>
      </c>
      <c r="H40" s="35"/>
      <c r="I40" s="20"/>
      <c r="J40" s="86"/>
      <c r="K40" s="20"/>
      <c r="L40" s="36"/>
      <c r="M40" s="20"/>
      <c r="N40" s="36"/>
      <c r="O40" s="20"/>
      <c r="P40" s="36"/>
      <c r="Q40" s="20"/>
      <c r="R40" s="36"/>
      <c r="S40" s="20"/>
      <c r="T40" s="36"/>
      <c r="U40" s="16" t="s">
        <v>56</v>
      </c>
    </row>
    <row r="41" spans="1:21" ht="40.5" customHeight="1" x14ac:dyDescent="0.2">
      <c r="A41" s="2" t="s">
        <v>15</v>
      </c>
      <c r="B41" s="39" t="s">
        <v>24</v>
      </c>
      <c r="C41" s="20"/>
      <c r="D41" s="35"/>
      <c r="E41" s="20"/>
      <c r="F41" s="36"/>
      <c r="G41" s="36"/>
      <c r="H41" s="36"/>
      <c r="I41" s="20"/>
      <c r="J41" s="86"/>
      <c r="K41" s="20"/>
      <c r="L41" s="36"/>
      <c r="M41" s="20"/>
      <c r="N41" s="36"/>
      <c r="O41" s="20"/>
      <c r="P41" s="36"/>
      <c r="Q41" s="20"/>
      <c r="R41" s="36"/>
      <c r="S41" s="20"/>
      <c r="T41" s="36"/>
      <c r="U41" s="13" t="s">
        <v>53</v>
      </c>
    </row>
    <row r="42" spans="1:21" ht="54.75" customHeight="1" x14ac:dyDescent="0.2">
      <c r="A42" s="80">
        <v>4</v>
      </c>
      <c r="B42" s="5" t="s">
        <v>25</v>
      </c>
      <c r="C42" s="3"/>
      <c r="D42" s="15">
        <f>SUM(D43:D55)</f>
        <v>35219.999999999993</v>
      </c>
      <c r="E42" s="15"/>
      <c r="F42" s="31">
        <f>SUM(G42:H42)</f>
        <v>3706</v>
      </c>
      <c r="G42" s="31">
        <v>3369</v>
      </c>
      <c r="H42" s="15">
        <v>337</v>
      </c>
      <c r="I42" s="3"/>
      <c r="J42" s="88">
        <f>SUM(J43:J55)</f>
        <v>26643.396621000007</v>
      </c>
      <c r="K42" s="3"/>
      <c r="L42" s="15">
        <f t="shared" ref="L42" si="3">SUM(L43:L55)</f>
        <v>0</v>
      </c>
      <c r="M42" s="3"/>
      <c r="N42" s="15">
        <f t="shared" ref="N42" si="4">SUM(N43:N55)</f>
        <v>0</v>
      </c>
      <c r="O42" s="3"/>
      <c r="P42" s="15">
        <f t="shared" ref="P42" si="5">SUM(P43:P55)</f>
        <v>0</v>
      </c>
      <c r="Q42" s="3"/>
      <c r="R42" s="15">
        <f t="shared" ref="R42" si="6">SUM(R43:R55)</f>
        <v>0</v>
      </c>
      <c r="S42" s="3"/>
      <c r="T42" s="15">
        <f t="shared" ref="T42" si="7">SUM(T43:T55)</f>
        <v>0</v>
      </c>
      <c r="U42" s="16"/>
    </row>
    <row r="43" spans="1:21" ht="27" customHeight="1" x14ac:dyDescent="0.2">
      <c r="A43" s="80"/>
      <c r="B43" s="60" t="s">
        <v>65</v>
      </c>
      <c r="C43" s="3"/>
      <c r="D43" s="44">
        <v>2784.6</v>
      </c>
      <c r="E43" s="63"/>
      <c r="F43" s="44"/>
      <c r="G43" s="44"/>
      <c r="H43" s="44"/>
      <c r="I43" s="63"/>
      <c r="J43" s="97">
        <v>2649.1060000000002</v>
      </c>
      <c r="K43" s="3"/>
      <c r="L43" s="15"/>
      <c r="M43" s="3"/>
      <c r="N43" s="15"/>
      <c r="O43" s="3"/>
      <c r="P43" s="15"/>
      <c r="Q43" s="3"/>
      <c r="R43" s="15"/>
      <c r="S43" s="3"/>
      <c r="T43" s="15"/>
      <c r="U43" s="13" t="s">
        <v>107</v>
      </c>
    </row>
    <row r="44" spans="1:21" ht="27" customHeight="1" x14ac:dyDescent="0.2">
      <c r="A44" s="80"/>
      <c r="B44" s="60" t="s">
        <v>66</v>
      </c>
      <c r="C44" s="3"/>
      <c r="D44" s="44">
        <v>2810</v>
      </c>
      <c r="E44" s="63"/>
      <c r="F44" s="44"/>
      <c r="G44" s="44"/>
      <c r="H44" s="44"/>
      <c r="I44" s="63"/>
      <c r="J44" s="98"/>
      <c r="K44" s="3"/>
      <c r="L44" s="15"/>
      <c r="M44" s="3"/>
      <c r="N44" s="15"/>
      <c r="O44" s="3"/>
      <c r="P44" s="15"/>
      <c r="Q44" s="3"/>
      <c r="R44" s="15"/>
      <c r="S44" s="3"/>
      <c r="T44" s="15"/>
      <c r="U44" s="16" t="s">
        <v>114</v>
      </c>
    </row>
    <row r="45" spans="1:21" ht="27" customHeight="1" x14ac:dyDescent="0.2">
      <c r="A45" s="80"/>
      <c r="B45" s="60" t="s">
        <v>67</v>
      </c>
      <c r="C45" s="3"/>
      <c r="D45" s="44">
        <v>2710.95</v>
      </c>
      <c r="E45" s="63"/>
      <c r="F45" s="44"/>
      <c r="G45" s="44"/>
      <c r="H45" s="44"/>
      <c r="I45" s="63"/>
      <c r="J45" s="98"/>
      <c r="K45" s="3"/>
      <c r="L45" s="15"/>
      <c r="M45" s="3"/>
      <c r="N45" s="15"/>
      <c r="O45" s="3"/>
      <c r="P45" s="15"/>
      <c r="Q45" s="3"/>
      <c r="R45" s="15"/>
      <c r="S45" s="3"/>
      <c r="T45" s="15"/>
      <c r="U45" s="16" t="s">
        <v>115</v>
      </c>
    </row>
    <row r="46" spans="1:21" ht="27" customHeight="1" x14ac:dyDescent="0.2">
      <c r="A46" s="80"/>
      <c r="B46" s="60" t="s">
        <v>68</v>
      </c>
      <c r="C46" s="3"/>
      <c r="D46" s="44">
        <v>2713.88</v>
      </c>
      <c r="E46" s="63"/>
      <c r="F46" s="44"/>
      <c r="G46" s="44"/>
      <c r="H46" s="44"/>
      <c r="I46" s="63"/>
      <c r="J46" s="97">
        <v>2551.9070000000002</v>
      </c>
      <c r="K46" s="3"/>
      <c r="L46" s="15"/>
      <c r="M46" s="3"/>
      <c r="N46" s="15"/>
      <c r="O46" s="3"/>
      <c r="P46" s="15"/>
      <c r="Q46" s="3"/>
      <c r="R46" s="15"/>
      <c r="S46" s="3"/>
      <c r="T46" s="15"/>
      <c r="U46" s="13" t="s">
        <v>109</v>
      </c>
    </row>
    <row r="47" spans="1:21" ht="27" customHeight="1" x14ac:dyDescent="0.2">
      <c r="A47" s="80"/>
      <c r="B47" s="60" t="s">
        <v>69</v>
      </c>
      <c r="C47" s="3"/>
      <c r="D47" s="44">
        <v>2599.36</v>
      </c>
      <c r="E47" s="63"/>
      <c r="F47" s="44"/>
      <c r="G47" s="44"/>
      <c r="H47" s="44"/>
      <c r="I47" s="63"/>
      <c r="J47" s="97">
        <v>2488.5</v>
      </c>
      <c r="K47" s="3"/>
      <c r="L47" s="15"/>
      <c r="M47" s="3"/>
      <c r="N47" s="15"/>
      <c r="O47" s="3"/>
      <c r="P47" s="15"/>
      <c r="Q47" s="3"/>
      <c r="R47" s="15"/>
      <c r="S47" s="3"/>
      <c r="T47" s="15"/>
      <c r="U47" s="13" t="s">
        <v>110</v>
      </c>
    </row>
    <row r="48" spans="1:21" ht="27" customHeight="1" x14ac:dyDescent="0.2">
      <c r="A48" s="80"/>
      <c r="B48" s="60" t="s">
        <v>70</v>
      </c>
      <c r="C48" s="3"/>
      <c r="D48" s="44">
        <v>2571.96</v>
      </c>
      <c r="E48" s="63"/>
      <c r="F48" s="44"/>
      <c r="G48" s="44"/>
      <c r="H48" s="44"/>
      <c r="I48" s="63"/>
      <c r="J48" s="97">
        <f>2269.35914+95.9902+17.198+17.198281</f>
        <v>2399.745621</v>
      </c>
      <c r="K48" s="3"/>
      <c r="L48" s="15"/>
      <c r="M48" s="3"/>
      <c r="N48" s="15"/>
      <c r="O48" s="3"/>
      <c r="P48" s="15"/>
      <c r="Q48" s="3"/>
      <c r="R48" s="15"/>
      <c r="S48" s="3"/>
      <c r="T48" s="15"/>
      <c r="U48" s="13" t="s">
        <v>111</v>
      </c>
    </row>
    <row r="49" spans="1:21" ht="27" customHeight="1" x14ac:dyDescent="0.2">
      <c r="A49" s="80"/>
      <c r="B49" s="60" t="s">
        <v>71</v>
      </c>
      <c r="C49" s="3"/>
      <c r="D49" s="44">
        <v>2551.2399999999998</v>
      </c>
      <c r="E49" s="63"/>
      <c r="F49" s="44"/>
      <c r="G49" s="44"/>
      <c r="H49" s="44"/>
      <c r="I49" s="63"/>
      <c r="J49" s="97">
        <v>2410.915</v>
      </c>
      <c r="K49" s="3"/>
      <c r="L49" s="15"/>
      <c r="M49" s="3"/>
      <c r="N49" s="15"/>
      <c r="O49" s="3"/>
      <c r="P49" s="15"/>
      <c r="Q49" s="3"/>
      <c r="R49" s="15"/>
      <c r="S49" s="3"/>
      <c r="T49" s="15"/>
      <c r="U49" s="13" t="s">
        <v>112</v>
      </c>
    </row>
    <row r="50" spans="1:21" ht="27" customHeight="1" x14ac:dyDescent="0.2">
      <c r="A50" s="80"/>
      <c r="B50" s="60" t="s">
        <v>72</v>
      </c>
      <c r="C50" s="3"/>
      <c r="D50" s="44">
        <v>2727.39</v>
      </c>
      <c r="E50" s="63"/>
      <c r="F50" s="44"/>
      <c r="G50" s="44"/>
      <c r="H50" s="44"/>
      <c r="I50" s="63"/>
      <c r="J50" s="97">
        <f>1922.34+130.037+121.697</f>
        <v>2174.0740000000001</v>
      </c>
      <c r="K50" s="3"/>
      <c r="L50" s="15"/>
      <c r="M50" s="3"/>
      <c r="N50" s="15"/>
      <c r="O50" s="3"/>
      <c r="P50" s="15"/>
      <c r="Q50" s="3"/>
      <c r="R50" s="15"/>
      <c r="S50" s="3"/>
      <c r="T50" s="15"/>
      <c r="U50" s="13" t="s">
        <v>108</v>
      </c>
    </row>
    <row r="51" spans="1:21" ht="27" customHeight="1" x14ac:dyDescent="0.2">
      <c r="A51" s="80"/>
      <c r="B51" s="60" t="s">
        <v>73</v>
      </c>
      <c r="C51" s="3"/>
      <c r="D51" s="44">
        <v>2797.49</v>
      </c>
      <c r="E51" s="63"/>
      <c r="F51" s="44"/>
      <c r="G51" s="44"/>
      <c r="H51" s="44"/>
      <c r="I51" s="63"/>
      <c r="J51" s="97">
        <v>2506.59</v>
      </c>
      <c r="K51" s="3"/>
      <c r="L51" s="15"/>
      <c r="M51" s="3"/>
      <c r="N51" s="15"/>
      <c r="O51" s="3"/>
      <c r="P51" s="15"/>
      <c r="Q51" s="3"/>
      <c r="R51" s="15"/>
      <c r="S51" s="3"/>
      <c r="T51" s="15"/>
      <c r="U51" s="13" t="s">
        <v>106</v>
      </c>
    </row>
    <row r="52" spans="1:21" ht="27" customHeight="1" x14ac:dyDescent="0.2">
      <c r="A52" s="80"/>
      <c r="B52" s="60" t="s">
        <v>74</v>
      </c>
      <c r="C52" s="3"/>
      <c r="D52" s="44">
        <v>2700.19</v>
      </c>
      <c r="E52" s="63"/>
      <c r="F52" s="44"/>
      <c r="G52" s="44"/>
      <c r="H52" s="44"/>
      <c r="I52" s="63"/>
      <c r="J52" s="97">
        <f>2146.49</f>
        <v>2146.4899999999998</v>
      </c>
      <c r="K52" s="3"/>
      <c r="L52" s="15"/>
      <c r="M52" s="3"/>
      <c r="N52" s="15"/>
      <c r="O52" s="3"/>
      <c r="P52" s="15"/>
      <c r="Q52" s="3"/>
      <c r="R52" s="15"/>
      <c r="S52" s="3"/>
      <c r="T52" s="15"/>
      <c r="U52" s="13" t="s">
        <v>104</v>
      </c>
    </row>
    <row r="53" spans="1:21" ht="27" customHeight="1" x14ac:dyDescent="0.2">
      <c r="A53" s="80"/>
      <c r="B53" s="60" t="s">
        <v>75</v>
      </c>
      <c r="C53" s="3"/>
      <c r="D53" s="44">
        <v>2718.94</v>
      </c>
      <c r="E53" s="63"/>
      <c r="F53" s="44"/>
      <c r="G53" s="44"/>
      <c r="H53" s="44"/>
      <c r="I53" s="63"/>
      <c r="J53" s="97">
        <v>2421.3110000000001</v>
      </c>
      <c r="K53" s="3"/>
      <c r="L53" s="15"/>
      <c r="M53" s="3"/>
      <c r="N53" s="15"/>
      <c r="O53" s="3"/>
      <c r="P53" s="15"/>
      <c r="Q53" s="3"/>
      <c r="R53" s="15"/>
      <c r="S53" s="3"/>
      <c r="T53" s="15"/>
      <c r="U53" s="13" t="s">
        <v>105</v>
      </c>
    </row>
    <row r="54" spans="1:21" ht="15.75" customHeight="1" x14ac:dyDescent="0.2">
      <c r="A54" s="80"/>
      <c r="B54" s="61" t="s">
        <v>103</v>
      </c>
      <c r="C54" s="3"/>
      <c r="D54" s="44">
        <v>606</v>
      </c>
      <c r="E54" s="63"/>
      <c r="F54" s="44"/>
      <c r="G54" s="44"/>
      <c r="H54" s="44"/>
      <c r="I54" s="63"/>
      <c r="J54" s="92"/>
      <c r="K54" s="3"/>
      <c r="L54" s="15"/>
      <c r="M54" s="3"/>
      <c r="N54" s="15"/>
      <c r="O54" s="3"/>
      <c r="P54" s="15"/>
      <c r="Q54" s="3"/>
      <c r="R54" s="15"/>
      <c r="S54" s="3"/>
      <c r="T54" s="15"/>
      <c r="U54" s="42" t="s">
        <v>113</v>
      </c>
    </row>
    <row r="55" spans="1:21" ht="27" customHeight="1" x14ac:dyDescent="0.2">
      <c r="A55" s="80"/>
      <c r="B55" s="61" t="s">
        <v>76</v>
      </c>
      <c r="C55" s="3"/>
      <c r="D55" s="44">
        <v>4928</v>
      </c>
      <c r="E55" s="63"/>
      <c r="F55" s="44"/>
      <c r="G55" s="44"/>
      <c r="H55" s="44"/>
      <c r="I55" s="63"/>
      <c r="J55" s="97">
        <v>4894.7579999999998</v>
      </c>
      <c r="K55" s="3"/>
      <c r="L55" s="15"/>
      <c r="M55" s="3"/>
      <c r="N55" s="15"/>
      <c r="O55" s="3"/>
      <c r="P55" s="15"/>
      <c r="Q55" s="3"/>
      <c r="R55" s="15"/>
      <c r="S55" s="3"/>
      <c r="T55" s="15"/>
      <c r="U55" s="42" t="s">
        <v>113</v>
      </c>
    </row>
    <row r="56" spans="1:21" ht="30" customHeight="1" x14ac:dyDescent="0.2">
      <c r="A56" s="80">
        <v>5</v>
      </c>
      <c r="B56" s="5" t="s">
        <v>26</v>
      </c>
      <c r="C56" s="3"/>
      <c r="D56" s="31">
        <f>D57+D65+D68+D69</f>
        <v>11633</v>
      </c>
      <c r="E56" s="3"/>
      <c r="F56" s="31">
        <f>H56+G56</f>
        <v>9052</v>
      </c>
      <c r="G56" s="31">
        <f>G57+G65+G68+G69</f>
        <v>6755</v>
      </c>
      <c r="H56" s="31">
        <f t="shared" ref="H56" si="8">H57+H65+H68+H69</f>
        <v>2297</v>
      </c>
      <c r="I56" s="3"/>
      <c r="J56" s="89">
        <f>J57+J65</f>
        <v>540.48699999999997</v>
      </c>
      <c r="K56" s="3"/>
      <c r="L56" s="15">
        <f>L57+L65</f>
        <v>0</v>
      </c>
      <c r="M56" s="3"/>
      <c r="N56" s="15">
        <f>N57+N65</f>
        <v>0</v>
      </c>
      <c r="O56" s="3"/>
      <c r="P56" s="15">
        <f>P57+P65</f>
        <v>0</v>
      </c>
      <c r="Q56" s="3"/>
      <c r="R56" s="15">
        <f>R57+R65</f>
        <v>0</v>
      </c>
      <c r="S56" s="3"/>
      <c r="T56" s="15">
        <f>T57+T65</f>
        <v>0</v>
      </c>
      <c r="U56" s="16"/>
    </row>
    <row r="57" spans="1:21" ht="81" customHeight="1" x14ac:dyDescent="0.2">
      <c r="A57" s="17" t="s">
        <v>18</v>
      </c>
      <c r="B57" s="18" t="s">
        <v>29</v>
      </c>
      <c r="C57" s="4"/>
      <c r="D57" s="19">
        <f>SUM(D58:D64)</f>
        <v>11633</v>
      </c>
      <c r="E57" s="4"/>
      <c r="F57" s="77">
        <f>SUM(G57:H57)</f>
        <v>2660</v>
      </c>
      <c r="G57" s="77">
        <v>413</v>
      </c>
      <c r="H57" s="78">
        <v>2247</v>
      </c>
      <c r="I57" s="4"/>
      <c r="J57" s="91">
        <f>SUM(J58:J64)</f>
        <v>540.48699999999997</v>
      </c>
      <c r="K57" s="4"/>
      <c r="L57" s="19"/>
      <c r="M57" s="4"/>
      <c r="N57" s="19"/>
      <c r="O57" s="4"/>
      <c r="P57" s="19"/>
      <c r="Q57" s="4"/>
      <c r="R57" s="19"/>
      <c r="S57" s="20"/>
      <c r="T57" s="19"/>
      <c r="U57" s="42" t="s">
        <v>113</v>
      </c>
    </row>
    <row r="58" spans="1:21" ht="27" customHeight="1" x14ac:dyDescent="0.2">
      <c r="A58" s="17"/>
      <c r="B58" s="45" t="s">
        <v>87</v>
      </c>
      <c r="C58" s="4"/>
      <c r="D58" s="19">
        <v>1437</v>
      </c>
      <c r="E58" s="4"/>
      <c r="F58" s="32"/>
      <c r="G58" s="32"/>
      <c r="H58" s="32"/>
      <c r="I58" s="4"/>
      <c r="J58" s="91"/>
      <c r="K58" s="4"/>
      <c r="L58" s="19"/>
      <c r="M58" s="4"/>
      <c r="N58" s="19"/>
      <c r="O58" s="4"/>
      <c r="P58" s="19"/>
      <c r="Q58" s="4"/>
      <c r="R58" s="19"/>
      <c r="S58" s="20"/>
      <c r="T58" s="19"/>
      <c r="U58" s="21"/>
    </row>
    <row r="59" spans="1:21" ht="27" customHeight="1" x14ac:dyDescent="0.2">
      <c r="A59" s="17"/>
      <c r="B59" s="45" t="s">
        <v>88</v>
      </c>
      <c r="C59" s="4"/>
      <c r="D59" s="19">
        <v>1637</v>
      </c>
      <c r="E59" s="4"/>
      <c r="F59" s="32"/>
      <c r="G59" s="32"/>
      <c r="H59" s="32"/>
      <c r="I59" s="4"/>
      <c r="J59" s="91"/>
      <c r="K59" s="4"/>
      <c r="L59" s="19"/>
      <c r="M59" s="4"/>
      <c r="N59" s="19"/>
      <c r="O59" s="4"/>
      <c r="P59" s="19"/>
      <c r="Q59" s="4"/>
      <c r="R59" s="19"/>
      <c r="S59" s="20"/>
      <c r="T59" s="19"/>
      <c r="U59" s="21"/>
    </row>
    <row r="60" spans="1:21" ht="27" customHeight="1" x14ac:dyDescent="0.2">
      <c r="A60" s="17"/>
      <c r="B60" s="45" t="s">
        <v>89</v>
      </c>
      <c r="C60" s="4"/>
      <c r="D60" s="19">
        <v>3105</v>
      </c>
      <c r="E60" s="4"/>
      <c r="F60" s="32"/>
      <c r="G60" s="32"/>
      <c r="H60" s="32"/>
      <c r="I60" s="4"/>
      <c r="J60" s="91"/>
      <c r="K60" s="4"/>
      <c r="L60" s="19"/>
      <c r="M60" s="4"/>
      <c r="N60" s="19"/>
      <c r="O60" s="4"/>
      <c r="P60" s="19"/>
      <c r="Q60" s="4"/>
      <c r="R60" s="19"/>
      <c r="S60" s="20"/>
      <c r="T60" s="19"/>
      <c r="U60" s="21"/>
    </row>
    <row r="61" spans="1:21" ht="27" customHeight="1" x14ac:dyDescent="0.2">
      <c r="A61" s="17"/>
      <c r="B61" s="45" t="s">
        <v>90</v>
      </c>
      <c r="C61" s="4"/>
      <c r="D61" s="19">
        <v>1135</v>
      </c>
      <c r="E61" s="4"/>
      <c r="F61" s="32"/>
      <c r="G61" s="32"/>
      <c r="H61" s="32"/>
      <c r="I61" s="4"/>
      <c r="J61" s="91"/>
      <c r="K61" s="4"/>
      <c r="L61" s="19"/>
      <c r="M61" s="4"/>
      <c r="N61" s="19"/>
      <c r="O61" s="4"/>
      <c r="P61" s="19"/>
      <c r="Q61" s="4"/>
      <c r="R61" s="19"/>
      <c r="S61" s="20"/>
      <c r="T61" s="19"/>
      <c r="U61" s="21"/>
    </row>
    <row r="62" spans="1:21" ht="27" customHeight="1" x14ac:dyDescent="0.2">
      <c r="A62" s="17"/>
      <c r="B62" s="45" t="s">
        <v>91</v>
      </c>
      <c r="C62" s="4"/>
      <c r="D62" s="19">
        <v>1386</v>
      </c>
      <c r="E62" s="4"/>
      <c r="F62" s="32"/>
      <c r="G62" s="32"/>
      <c r="H62" s="32"/>
      <c r="I62" s="4"/>
      <c r="J62" s="91"/>
      <c r="K62" s="4"/>
      <c r="L62" s="19"/>
      <c r="M62" s="4"/>
      <c r="N62" s="19"/>
      <c r="O62" s="4"/>
      <c r="P62" s="19"/>
      <c r="Q62" s="4"/>
      <c r="R62" s="19"/>
      <c r="S62" s="20"/>
      <c r="T62" s="19"/>
      <c r="U62" s="21"/>
    </row>
    <row r="63" spans="1:21" ht="27" customHeight="1" x14ac:dyDescent="0.2">
      <c r="A63" s="17"/>
      <c r="B63" s="45" t="s">
        <v>92</v>
      </c>
      <c r="C63" s="4"/>
      <c r="D63" s="19">
        <v>1439</v>
      </c>
      <c r="E63" s="4"/>
      <c r="F63" s="32"/>
      <c r="G63" s="32"/>
      <c r="H63" s="32"/>
      <c r="I63" s="4"/>
      <c r="J63" s="91"/>
      <c r="K63" s="4"/>
      <c r="L63" s="19"/>
      <c r="M63" s="4"/>
      <c r="N63" s="19"/>
      <c r="O63" s="4"/>
      <c r="P63" s="19"/>
      <c r="Q63" s="4"/>
      <c r="R63" s="19"/>
      <c r="S63" s="20"/>
      <c r="T63" s="19"/>
      <c r="U63" s="21"/>
    </row>
    <row r="64" spans="1:21" ht="27" customHeight="1" x14ac:dyDescent="0.2">
      <c r="A64" s="17"/>
      <c r="B64" s="45" t="s">
        <v>93</v>
      </c>
      <c r="C64" s="4"/>
      <c r="D64" s="19">
        <v>1494</v>
      </c>
      <c r="E64" s="4"/>
      <c r="F64" s="32"/>
      <c r="G64" s="32"/>
      <c r="H64" s="32"/>
      <c r="I64" s="4"/>
      <c r="J64" s="97">
        <v>540.48699999999997</v>
      </c>
      <c r="K64" s="4"/>
      <c r="L64" s="19"/>
      <c r="M64" s="4"/>
      <c r="N64" s="19"/>
      <c r="O64" s="4"/>
      <c r="P64" s="19"/>
      <c r="Q64" s="4"/>
      <c r="R64" s="19"/>
      <c r="S64" s="20"/>
      <c r="T64" s="19"/>
      <c r="U64" s="21"/>
    </row>
    <row r="65" spans="1:21" ht="57.75" customHeight="1" x14ac:dyDescent="0.2">
      <c r="A65" s="17" t="s">
        <v>20</v>
      </c>
      <c r="B65" s="18" t="s">
        <v>31</v>
      </c>
      <c r="C65" s="4"/>
      <c r="D65" s="29">
        <f>D66+D67</f>
        <v>0</v>
      </c>
      <c r="E65" s="4"/>
      <c r="F65" s="19">
        <f>F66+F67</f>
        <v>0</v>
      </c>
      <c r="G65" s="19"/>
      <c r="H65" s="19"/>
      <c r="I65" s="4"/>
      <c r="J65" s="91">
        <f>J66+J67</f>
        <v>0</v>
      </c>
      <c r="K65" s="4"/>
      <c r="L65" s="19">
        <f>L66+L67</f>
        <v>0</v>
      </c>
      <c r="M65" s="4"/>
      <c r="N65" s="19">
        <f>N66+N67</f>
        <v>0</v>
      </c>
      <c r="O65" s="4"/>
      <c r="P65" s="19">
        <f>P66+P67</f>
        <v>0</v>
      </c>
      <c r="Q65" s="4"/>
      <c r="R65" s="19">
        <f>R66+R67</f>
        <v>0</v>
      </c>
      <c r="S65" s="20"/>
      <c r="T65" s="19">
        <f>T66+T67</f>
        <v>0</v>
      </c>
      <c r="U65" s="16"/>
    </row>
    <row r="66" spans="1:21" ht="14.25" customHeight="1" x14ac:dyDescent="0.2">
      <c r="A66" s="2"/>
      <c r="B66" s="34" t="s">
        <v>32</v>
      </c>
      <c r="C66" s="20"/>
      <c r="D66" s="35"/>
      <c r="E66" s="20"/>
      <c r="F66" s="36"/>
      <c r="G66" s="36"/>
      <c r="H66" s="36"/>
      <c r="I66" s="20"/>
      <c r="J66" s="86"/>
      <c r="K66" s="20"/>
      <c r="L66" s="36"/>
      <c r="M66" s="20"/>
      <c r="N66" s="36"/>
      <c r="O66" s="20"/>
      <c r="P66" s="36"/>
      <c r="Q66" s="20"/>
      <c r="R66" s="36"/>
      <c r="S66" s="20"/>
      <c r="T66" s="36"/>
      <c r="U66" s="21"/>
    </row>
    <row r="67" spans="1:21" ht="18" customHeight="1" x14ac:dyDescent="0.2">
      <c r="A67" s="2"/>
      <c r="B67" s="40" t="s">
        <v>33</v>
      </c>
      <c r="C67" s="20"/>
      <c r="D67" s="35"/>
      <c r="E67" s="20"/>
      <c r="F67" s="36"/>
      <c r="G67" s="36"/>
      <c r="H67" s="36"/>
      <c r="I67" s="20"/>
      <c r="J67" s="86"/>
      <c r="K67" s="20"/>
      <c r="L67" s="36"/>
      <c r="M67" s="20"/>
      <c r="N67" s="36"/>
      <c r="O67" s="20"/>
      <c r="P67" s="36"/>
      <c r="Q67" s="20"/>
      <c r="R67" s="36"/>
      <c r="S67" s="20"/>
      <c r="T67" s="36"/>
      <c r="U67" s="21"/>
    </row>
    <row r="68" spans="1:21" ht="56.25" customHeight="1" x14ac:dyDescent="0.2">
      <c r="A68" s="17" t="s">
        <v>27</v>
      </c>
      <c r="B68" s="18" t="s">
        <v>30</v>
      </c>
      <c r="C68" s="4"/>
      <c r="D68" s="29"/>
      <c r="E68" s="4"/>
      <c r="F68" s="43">
        <f>SUM(G68:H68)</f>
        <v>5737</v>
      </c>
      <c r="G68" s="43">
        <v>5737</v>
      </c>
      <c r="H68" s="72"/>
      <c r="I68" s="4"/>
      <c r="J68" s="91"/>
      <c r="K68" s="4"/>
      <c r="L68" s="19"/>
      <c r="M68" s="20"/>
      <c r="N68" s="19"/>
      <c r="O68" s="20"/>
      <c r="P68" s="19"/>
      <c r="Q68" s="20"/>
      <c r="R68" s="19"/>
      <c r="S68" s="20"/>
      <c r="T68" s="19"/>
      <c r="U68" s="21"/>
    </row>
    <row r="69" spans="1:21" ht="44.25" customHeight="1" x14ac:dyDescent="0.2">
      <c r="A69" s="17" t="s">
        <v>28</v>
      </c>
      <c r="B69" s="18" t="s">
        <v>34</v>
      </c>
      <c r="C69" s="4"/>
      <c r="D69" s="29"/>
      <c r="E69" s="4"/>
      <c r="F69" s="43">
        <f>SUM(G69:H69)</f>
        <v>655</v>
      </c>
      <c r="G69" s="43">
        <v>605</v>
      </c>
      <c r="H69" s="72">
        <v>50</v>
      </c>
      <c r="I69" s="4"/>
      <c r="J69" s="91"/>
      <c r="K69" s="4"/>
      <c r="L69" s="19"/>
      <c r="M69" s="20"/>
      <c r="N69" s="19"/>
      <c r="O69" s="20"/>
      <c r="P69" s="19"/>
      <c r="Q69" s="20"/>
      <c r="R69" s="19"/>
      <c r="S69" s="20"/>
      <c r="T69" s="19"/>
      <c r="U69" s="16" t="s">
        <v>54</v>
      </c>
    </row>
    <row r="70" spans="1:21" ht="48" customHeight="1" x14ac:dyDescent="0.2">
      <c r="A70" s="80">
        <v>6</v>
      </c>
      <c r="B70" s="14" t="s">
        <v>35</v>
      </c>
      <c r="C70" s="3"/>
      <c r="D70" s="28">
        <f>SUM(D71:D79)</f>
        <v>1762.0020000000002</v>
      </c>
      <c r="E70" s="3"/>
      <c r="F70" s="31">
        <f>SUM(G70:H70)</f>
        <v>754</v>
      </c>
      <c r="G70" s="31">
        <v>464</v>
      </c>
      <c r="H70" s="31">
        <v>290</v>
      </c>
      <c r="I70" s="3"/>
      <c r="J70" s="88">
        <f>SUM(J71:J79)</f>
        <v>908.22200000000009</v>
      </c>
      <c r="K70" s="3"/>
      <c r="L70" s="15"/>
      <c r="M70" s="3"/>
      <c r="N70" s="15"/>
      <c r="O70" s="3"/>
      <c r="P70" s="15"/>
      <c r="Q70" s="3"/>
      <c r="R70" s="15"/>
      <c r="S70" s="3"/>
      <c r="T70" s="15"/>
      <c r="U70" s="16" t="s">
        <v>55</v>
      </c>
    </row>
    <row r="71" spans="1:21" ht="17.25" customHeight="1" x14ac:dyDescent="0.2">
      <c r="A71" s="2"/>
      <c r="B71" s="67" t="s">
        <v>94</v>
      </c>
      <c r="C71" s="47"/>
      <c r="D71" s="44">
        <v>648.65</v>
      </c>
      <c r="E71" s="47"/>
      <c r="F71" s="62"/>
      <c r="G71" s="62"/>
      <c r="H71" s="62"/>
      <c r="I71" s="47"/>
      <c r="J71" s="64">
        <v>113.127</v>
      </c>
      <c r="K71" s="47"/>
      <c r="L71" s="48"/>
      <c r="M71" s="47"/>
      <c r="N71" s="48"/>
      <c r="O71" s="47"/>
      <c r="P71" s="48"/>
      <c r="Q71" s="47"/>
      <c r="R71" s="48"/>
      <c r="S71" s="47"/>
      <c r="T71" s="48"/>
      <c r="U71" s="16"/>
    </row>
    <row r="72" spans="1:21" ht="30" customHeight="1" x14ac:dyDescent="0.2">
      <c r="A72" s="2"/>
      <c r="B72" s="45" t="s">
        <v>95</v>
      </c>
      <c r="C72" s="47"/>
      <c r="D72" s="44">
        <v>71</v>
      </c>
      <c r="E72" s="47"/>
      <c r="F72" s="62"/>
      <c r="G72" s="62"/>
      <c r="H72" s="62"/>
      <c r="I72" s="47"/>
      <c r="J72" s="99">
        <v>71</v>
      </c>
      <c r="K72" s="47"/>
      <c r="L72" s="48"/>
      <c r="M72" s="47"/>
      <c r="N72" s="48"/>
      <c r="O72" s="47"/>
      <c r="P72" s="48"/>
      <c r="Q72" s="47"/>
      <c r="R72" s="48"/>
      <c r="S72" s="47"/>
      <c r="T72" s="48"/>
      <c r="U72" s="16"/>
    </row>
    <row r="73" spans="1:21" ht="30" customHeight="1" x14ac:dyDescent="0.2">
      <c r="A73" s="2"/>
      <c r="B73" s="45" t="s">
        <v>96</v>
      </c>
      <c r="C73" s="47"/>
      <c r="D73" s="44">
        <v>71</v>
      </c>
      <c r="E73" s="47"/>
      <c r="F73" s="62"/>
      <c r="G73" s="62"/>
      <c r="H73" s="62"/>
      <c r="I73" s="47"/>
      <c r="J73" s="99">
        <v>59.127000000000002</v>
      </c>
      <c r="K73" s="47"/>
      <c r="L73" s="48"/>
      <c r="M73" s="47"/>
      <c r="N73" s="48"/>
      <c r="O73" s="47"/>
      <c r="P73" s="48"/>
      <c r="Q73" s="47"/>
      <c r="R73" s="48"/>
      <c r="S73" s="47"/>
      <c r="T73" s="48"/>
      <c r="U73" s="16"/>
    </row>
    <row r="74" spans="1:21" ht="29.25" customHeight="1" x14ac:dyDescent="0.2">
      <c r="A74" s="2"/>
      <c r="B74" s="45" t="s">
        <v>97</v>
      </c>
      <c r="C74" s="47"/>
      <c r="D74" s="44">
        <v>161.892</v>
      </c>
      <c r="E74" s="47"/>
      <c r="F74" s="62"/>
      <c r="G74" s="62"/>
      <c r="H74" s="62"/>
      <c r="I74" s="47"/>
      <c r="J74" s="100">
        <f>24+92.792</f>
        <v>116.792</v>
      </c>
      <c r="K74" s="47"/>
      <c r="L74" s="48"/>
      <c r="M74" s="47"/>
      <c r="N74" s="48"/>
      <c r="O74" s="47"/>
      <c r="P74" s="48"/>
      <c r="Q74" s="47"/>
      <c r="R74" s="48"/>
      <c r="S74" s="47"/>
      <c r="T74" s="48"/>
      <c r="U74" s="16"/>
    </row>
    <row r="75" spans="1:21" ht="29.25" customHeight="1" x14ac:dyDescent="0.2">
      <c r="A75" s="2"/>
      <c r="B75" s="45" t="s">
        <v>98</v>
      </c>
      <c r="C75" s="47"/>
      <c r="D75" s="44">
        <v>161.892</v>
      </c>
      <c r="E75" s="47"/>
      <c r="F75" s="62"/>
      <c r="G75" s="62"/>
      <c r="H75" s="62"/>
      <c r="I75" s="47"/>
      <c r="J75" s="100">
        <v>109.127</v>
      </c>
      <c r="K75" s="47"/>
      <c r="L75" s="48"/>
      <c r="M75" s="47"/>
      <c r="N75" s="48"/>
      <c r="O75" s="47"/>
      <c r="P75" s="48"/>
      <c r="Q75" s="47"/>
      <c r="R75" s="48"/>
      <c r="S75" s="47"/>
      <c r="T75" s="48"/>
      <c r="U75" s="16"/>
    </row>
    <row r="76" spans="1:21" ht="30" customHeight="1" x14ac:dyDescent="0.2">
      <c r="A76" s="2"/>
      <c r="B76" s="45" t="s">
        <v>99</v>
      </c>
      <c r="C76" s="47"/>
      <c r="D76" s="44">
        <v>161.892</v>
      </c>
      <c r="E76" s="47"/>
      <c r="F76" s="62"/>
      <c r="G76" s="62"/>
      <c r="H76" s="62"/>
      <c r="I76" s="47"/>
      <c r="J76" s="100">
        <f>34.4+3.752+32.596</f>
        <v>70.74799999999999</v>
      </c>
      <c r="K76" s="47"/>
      <c r="L76" s="48"/>
      <c r="M76" s="47"/>
      <c r="N76" s="48"/>
      <c r="O76" s="47"/>
      <c r="P76" s="48"/>
      <c r="Q76" s="47"/>
      <c r="R76" s="48"/>
      <c r="S76" s="47"/>
      <c r="T76" s="48"/>
      <c r="U76" s="16"/>
    </row>
    <row r="77" spans="1:21" ht="26.25" customHeight="1" x14ac:dyDescent="0.2">
      <c r="A77" s="2"/>
      <c r="B77" s="45" t="s">
        <v>100</v>
      </c>
      <c r="C77" s="47"/>
      <c r="D77" s="44">
        <v>161.892</v>
      </c>
      <c r="E77" s="47"/>
      <c r="F77" s="62"/>
      <c r="G77" s="62"/>
      <c r="H77" s="62"/>
      <c r="I77" s="47"/>
      <c r="J77" s="100">
        <f>59.127+36</f>
        <v>95.12700000000001</v>
      </c>
      <c r="K77" s="47"/>
      <c r="L77" s="48"/>
      <c r="M77" s="47"/>
      <c r="N77" s="48"/>
      <c r="O77" s="47"/>
      <c r="P77" s="48"/>
      <c r="Q77" s="47"/>
      <c r="R77" s="48"/>
      <c r="S77" s="47"/>
      <c r="T77" s="48"/>
      <c r="U77" s="16"/>
    </row>
    <row r="78" spans="1:21" ht="26.25" customHeight="1" x14ac:dyDescent="0.2">
      <c r="A78" s="2"/>
      <c r="B78" s="45" t="s">
        <v>101</v>
      </c>
      <c r="C78" s="47"/>
      <c r="D78" s="44">
        <v>161.892</v>
      </c>
      <c r="E78" s="47"/>
      <c r="F78" s="62"/>
      <c r="G78" s="62"/>
      <c r="H78" s="62"/>
      <c r="I78" s="47"/>
      <c r="J78" s="100">
        <v>126.38200000000001</v>
      </c>
      <c r="K78" s="47"/>
      <c r="L78" s="48"/>
      <c r="M78" s="47"/>
      <c r="N78" s="48"/>
      <c r="O78" s="47"/>
      <c r="P78" s="48"/>
      <c r="Q78" s="47"/>
      <c r="R78" s="48"/>
      <c r="S78" s="47"/>
      <c r="T78" s="48"/>
      <c r="U78" s="16"/>
    </row>
    <row r="79" spans="1:21" ht="27" customHeight="1" x14ac:dyDescent="0.2">
      <c r="A79" s="2"/>
      <c r="B79" s="45" t="s">
        <v>102</v>
      </c>
      <c r="C79" s="47"/>
      <c r="D79" s="44">
        <v>161.892</v>
      </c>
      <c r="E79" s="47"/>
      <c r="F79" s="62"/>
      <c r="G79" s="62"/>
      <c r="H79" s="62"/>
      <c r="I79" s="47"/>
      <c r="J79" s="100">
        <v>146.792</v>
      </c>
      <c r="K79" s="47"/>
      <c r="L79" s="48"/>
      <c r="M79" s="47"/>
      <c r="N79" s="48"/>
      <c r="O79" s="47"/>
      <c r="P79" s="48"/>
      <c r="Q79" s="47"/>
      <c r="R79" s="48"/>
      <c r="S79" s="47"/>
      <c r="T79" s="48"/>
      <c r="U79" s="16"/>
    </row>
    <row r="80" spans="1:21" ht="47.25" customHeight="1" x14ac:dyDescent="0.2">
      <c r="A80" s="80">
        <v>7</v>
      </c>
      <c r="B80" s="14" t="s">
        <v>36</v>
      </c>
      <c r="C80" s="3"/>
      <c r="D80" s="28"/>
      <c r="E80" s="3"/>
      <c r="F80" s="15"/>
      <c r="G80" s="15"/>
      <c r="H80" s="15"/>
      <c r="I80" s="3"/>
      <c r="J80" s="89"/>
      <c r="K80" s="3"/>
      <c r="L80" s="15"/>
      <c r="M80" s="3"/>
      <c r="N80" s="15"/>
      <c r="O80" s="3"/>
      <c r="P80" s="15"/>
      <c r="Q80" s="3"/>
      <c r="R80" s="15"/>
      <c r="S80" s="3"/>
      <c r="T80" s="15"/>
      <c r="U80" s="16"/>
    </row>
    <row r="81" spans="1:21" ht="46.5" customHeight="1" x14ac:dyDescent="0.2">
      <c r="A81" s="80">
        <v>8</v>
      </c>
      <c r="B81" s="14" t="s">
        <v>37</v>
      </c>
      <c r="C81" s="3"/>
      <c r="D81" s="28"/>
      <c r="E81" s="3"/>
      <c r="F81" s="31">
        <f>SUM(G81:H81)</f>
        <v>1350</v>
      </c>
      <c r="G81" s="15">
        <v>1280</v>
      </c>
      <c r="H81" s="28">
        <v>70</v>
      </c>
      <c r="I81" s="3"/>
      <c r="J81" s="89"/>
      <c r="K81" s="3"/>
      <c r="L81" s="117">
        <v>9</v>
      </c>
      <c r="M81" s="3"/>
      <c r="N81" s="15"/>
      <c r="O81" s="3"/>
      <c r="P81" s="15"/>
      <c r="Q81" s="3"/>
      <c r="R81" s="15"/>
      <c r="S81" s="3"/>
      <c r="T81" s="15"/>
      <c r="U81" s="16" t="s">
        <v>57</v>
      </c>
    </row>
    <row r="82" spans="1:21" ht="45.75" customHeight="1" x14ac:dyDescent="0.2">
      <c r="A82" s="80">
        <v>9</v>
      </c>
      <c r="B82" s="14" t="s">
        <v>38</v>
      </c>
      <c r="C82" s="3"/>
      <c r="D82" s="28">
        <f>D83+D84</f>
        <v>0</v>
      </c>
      <c r="E82" s="3"/>
      <c r="F82" s="31">
        <f>SUM(G82:H82)</f>
        <v>353</v>
      </c>
      <c r="G82" s="31">
        <f t="shared" ref="G82:H82" si="9">G83+G84</f>
        <v>323</v>
      </c>
      <c r="H82" s="31">
        <f t="shared" si="9"/>
        <v>30</v>
      </c>
      <c r="I82" s="3"/>
      <c r="J82" s="89">
        <f>J83+J84</f>
        <v>0</v>
      </c>
      <c r="K82" s="3"/>
      <c r="L82" s="15">
        <f>L83+L84</f>
        <v>0</v>
      </c>
      <c r="M82" s="3"/>
      <c r="N82" s="15">
        <f>N83+N84</f>
        <v>0</v>
      </c>
      <c r="O82" s="3"/>
      <c r="P82" s="15">
        <f>P83+P84</f>
        <v>0</v>
      </c>
      <c r="Q82" s="3"/>
      <c r="R82" s="15">
        <f>R83+R84</f>
        <v>0</v>
      </c>
      <c r="S82" s="3"/>
      <c r="T82" s="15">
        <f>T83+T84</f>
        <v>0</v>
      </c>
      <c r="U82" s="16"/>
    </row>
    <row r="83" spans="1:21" ht="46.5" customHeight="1" x14ac:dyDescent="0.2">
      <c r="A83" s="17" t="s">
        <v>18</v>
      </c>
      <c r="B83" s="18" t="s">
        <v>39</v>
      </c>
      <c r="C83" s="4"/>
      <c r="D83" s="29"/>
      <c r="E83" s="4"/>
      <c r="F83" s="19"/>
      <c r="G83" s="19"/>
      <c r="H83" s="19"/>
      <c r="I83" s="4"/>
      <c r="J83" s="91"/>
      <c r="K83" s="20"/>
      <c r="L83" s="19"/>
      <c r="M83" s="20"/>
      <c r="N83" s="19"/>
      <c r="O83" s="20"/>
      <c r="P83" s="19"/>
      <c r="Q83" s="20"/>
      <c r="R83" s="19"/>
      <c r="S83" s="20"/>
      <c r="T83" s="19"/>
      <c r="U83" s="16"/>
    </row>
    <row r="84" spans="1:21" ht="40.5" customHeight="1" x14ac:dyDescent="0.2">
      <c r="A84" s="17" t="s">
        <v>20</v>
      </c>
      <c r="B84" s="18" t="s">
        <v>40</v>
      </c>
      <c r="C84" s="4"/>
      <c r="D84" s="29"/>
      <c r="E84" s="4"/>
      <c r="F84" s="32">
        <f>SUM(G84:H84)</f>
        <v>353</v>
      </c>
      <c r="G84" s="32">
        <v>323</v>
      </c>
      <c r="H84" s="29">
        <v>30</v>
      </c>
      <c r="I84" s="4"/>
      <c r="J84" s="91"/>
      <c r="K84" s="20"/>
      <c r="L84" s="19"/>
      <c r="M84" s="20"/>
      <c r="N84" s="19"/>
      <c r="O84" s="20"/>
      <c r="P84" s="19"/>
      <c r="Q84" s="20"/>
      <c r="R84" s="19"/>
      <c r="S84" s="20"/>
      <c r="T84" s="19"/>
      <c r="U84" s="16" t="s">
        <v>58</v>
      </c>
    </row>
    <row r="85" spans="1:21" ht="59.25" customHeight="1" x14ac:dyDescent="0.2">
      <c r="A85" s="80">
        <v>10</v>
      </c>
      <c r="B85" s="14" t="s">
        <v>41</v>
      </c>
      <c r="C85" s="5"/>
      <c r="D85" s="30">
        <f>D86+D90+D91</f>
        <v>1366</v>
      </c>
      <c r="E85" s="5"/>
      <c r="F85" s="33">
        <f>F86+F90+F91</f>
        <v>1462</v>
      </c>
      <c r="G85" s="33">
        <f>G86+G90+G91</f>
        <v>1088</v>
      </c>
      <c r="H85" s="33">
        <f t="shared" ref="H85" si="10">H86+H90+H91</f>
        <v>374</v>
      </c>
      <c r="I85" s="5"/>
      <c r="J85" s="93">
        <f>J86+J90+J91</f>
        <v>0</v>
      </c>
      <c r="K85" s="5"/>
      <c r="L85" s="22">
        <f>L86+L90+L91</f>
        <v>0</v>
      </c>
      <c r="M85" s="5"/>
      <c r="N85" s="22">
        <f>N86+N90+N91</f>
        <v>0</v>
      </c>
      <c r="O85" s="5"/>
      <c r="P85" s="22">
        <f>P86+P90+P91</f>
        <v>0</v>
      </c>
      <c r="Q85" s="5"/>
      <c r="R85" s="22">
        <f>R86+R90+R91</f>
        <v>0</v>
      </c>
      <c r="S85" s="5"/>
      <c r="T85" s="22">
        <f>T86+T90+T91</f>
        <v>0</v>
      </c>
      <c r="U85" s="16"/>
    </row>
    <row r="86" spans="1:21" s="23" customFormat="1" ht="123.75" customHeight="1" x14ac:dyDescent="0.2">
      <c r="A86" s="17">
        <v>1</v>
      </c>
      <c r="B86" s="18" t="s">
        <v>42</v>
      </c>
      <c r="C86" s="4"/>
      <c r="D86" s="29">
        <f>D87+D88+D89</f>
        <v>0</v>
      </c>
      <c r="E86" s="4"/>
      <c r="F86" s="32">
        <f>F87+F88+F89</f>
        <v>834</v>
      </c>
      <c r="G86" s="32">
        <f t="shared" ref="G86:H86" si="11">G87+G88+G89</f>
        <v>706</v>
      </c>
      <c r="H86" s="32">
        <f t="shared" si="11"/>
        <v>128</v>
      </c>
      <c r="I86" s="4"/>
      <c r="J86" s="91">
        <f>J87+J88+J89</f>
        <v>0</v>
      </c>
      <c r="K86" s="4"/>
      <c r="L86" s="19">
        <f>L87+L88+L89</f>
        <v>0</v>
      </c>
      <c r="M86" s="4"/>
      <c r="N86" s="19">
        <f>N87+N88+N89</f>
        <v>0</v>
      </c>
      <c r="O86" s="4"/>
      <c r="P86" s="19">
        <f>P87+P88+P89</f>
        <v>0</v>
      </c>
      <c r="Q86" s="4"/>
      <c r="R86" s="19">
        <f>R87+R88+R89</f>
        <v>0</v>
      </c>
      <c r="S86" s="4"/>
      <c r="T86" s="19">
        <f>T87+T88+T89</f>
        <v>0</v>
      </c>
      <c r="U86" s="16" t="s">
        <v>54</v>
      </c>
    </row>
    <row r="87" spans="1:21" ht="33" customHeight="1" x14ac:dyDescent="0.2">
      <c r="A87" s="37" t="s">
        <v>15</v>
      </c>
      <c r="B87" s="39" t="s">
        <v>43</v>
      </c>
      <c r="C87" s="20"/>
      <c r="D87" s="35"/>
      <c r="E87" s="20"/>
      <c r="F87" s="41">
        <f>SUM(G87:H87)</f>
        <v>728</v>
      </c>
      <c r="G87" s="41">
        <v>600</v>
      </c>
      <c r="H87" s="35">
        <v>128</v>
      </c>
      <c r="I87" s="20"/>
      <c r="J87" s="86"/>
      <c r="K87" s="20"/>
      <c r="L87" s="36"/>
      <c r="M87" s="20"/>
      <c r="N87" s="36"/>
      <c r="O87" s="20"/>
      <c r="P87" s="36"/>
      <c r="Q87" s="20"/>
      <c r="R87" s="36"/>
      <c r="S87" s="20"/>
      <c r="T87" s="36"/>
      <c r="U87" s="16"/>
    </row>
    <row r="88" spans="1:21" ht="34.5" customHeight="1" x14ac:dyDescent="0.2">
      <c r="A88" s="37" t="s">
        <v>15</v>
      </c>
      <c r="B88" s="39" t="s">
        <v>44</v>
      </c>
      <c r="C88" s="20"/>
      <c r="D88" s="35"/>
      <c r="E88" s="20"/>
      <c r="F88" s="41">
        <f>SUM(G88:H88)</f>
        <v>106</v>
      </c>
      <c r="G88" s="41">
        <v>106</v>
      </c>
      <c r="H88" s="35"/>
      <c r="I88" s="20"/>
      <c r="J88" s="86"/>
      <c r="K88" s="20"/>
      <c r="L88" s="36"/>
      <c r="M88" s="20"/>
      <c r="N88" s="36"/>
      <c r="O88" s="20"/>
      <c r="P88" s="36"/>
      <c r="Q88" s="20"/>
      <c r="R88" s="36"/>
      <c r="S88" s="20"/>
      <c r="T88" s="36"/>
      <c r="U88" s="16"/>
    </row>
    <row r="89" spans="1:21" ht="53.25" customHeight="1" x14ac:dyDescent="0.2">
      <c r="A89" s="37" t="s">
        <v>15</v>
      </c>
      <c r="B89" s="39" t="s">
        <v>45</v>
      </c>
      <c r="C89" s="20"/>
      <c r="D89" s="35"/>
      <c r="E89" s="20"/>
      <c r="F89" s="36"/>
      <c r="G89" s="36"/>
      <c r="H89" s="36"/>
      <c r="I89" s="20"/>
      <c r="J89" s="86"/>
      <c r="K89" s="20"/>
      <c r="L89" s="36"/>
      <c r="M89" s="20"/>
      <c r="N89" s="36"/>
      <c r="O89" s="20"/>
      <c r="P89" s="36"/>
      <c r="Q89" s="20"/>
      <c r="R89" s="36"/>
      <c r="S89" s="20"/>
      <c r="T89" s="36"/>
      <c r="U89" s="16"/>
    </row>
    <row r="90" spans="1:21" s="23" customFormat="1" ht="58.5" customHeight="1" x14ac:dyDescent="0.2">
      <c r="A90" s="17">
        <v>2</v>
      </c>
      <c r="B90" s="18" t="s">
        <v>46</v>
      </c>
      <c r="C90" s="4"/>
      <c r="D90" s="32">
        <v>1366</v>
      </c>
      <c r="E90" s="4"/>
      <c r="F90" s="32">
        <f>SUM(G90:H90)</f>
        <v>346</v>
      </c>
      <c r="G90" s="32">
        <v>126</v>
      </c>
      <c r="H90" s="29">
        <v>220</v>
      </c>
      <c r="I90" s="4"/>
      <c r="J90" s="91"/>
      <c r="K90" s="4"/>
      <c r="L90" s="19"/>
      <c r="M90" s="4"/>
      <c r="N90" s="19"/>
      <c r="O90" s="4"/>
      <c r="P90" s="19"/>
      <c r="Q90" s="4"/>
      <c r="R90" s="19"/>
      <c r="S90" s="4"/>
      <c r="T90" s="19"/>
      <c r="U90" s="16" t="s">
        <v>55</v>
      </c>
    </row>
    <row r="91" spans="1:21" s="23" customFormat="1" ht="41.25" customHeight="1" x14ac:dyDescent="0.2">
      <c r="A91" s="17">
        <v>3</v>
      </c>
      <c r="B91" s="18" t="s">
        <v>47</v>
      </c>
      <c r="C91" s="4"/>
      <c r="D91" s="29"/>
      <c r="E91" s="4"/>
      <c r="F91" s="32">
        <f>SUM(G91:H91)</f>
        <v>282</v>
      </c>
      <c r="G91" s="32">
        <v>256</v>
      </c>
      <c r="H91" s="29">
        <v>26</v>
      </c>
      <c r="I91" s="4"/>
      <c r="J91" s="91"/>
      <c r="K91" s="4"/>
      <c r="L91" s="19"/>
      <c r="M91" s="4"/>
      <c r="N91" s="19"/>
      <c r="O91" s="4"/>
      <c r="P91" s="19"/>
      <c r="Q91" s="4"/>
      <c r="R91" s="19"/>
      <c r="S91" s="4"/>
      <c r="T91" s="19"/>
      <c r="U91" s="16" t="s">
        <v>54</v>
      </c>
    </row>
    <row r="92" spans="1:21" x14ac:dyDescent="0.2">
      <c r="U92" s="24"/>
    </row>
    <row r="93" spans="1:21" x14ac:dyDescent="0.2">
      <c r="U93" s="25"/>
    </row>
  </sheetData>
  <mergeCells count="19">
    <mergeCell ref="K6:L6"/>
    <mergeCell ref="E6:H6"/>
    <mergeCell ref="C5:H5"/>
    <mergeCell ref="A1:U1"/>
    <mergeCell ref="A2:U2"/>
    <mergeCell ref="A3:U3"/>
    <mergeCell ref="U5:U7"/>
    <mergeCell ref="A8:B8"/>
    <mergeCell ref="I5:L5"/>
    <mergeCell ref="M5:P5"/>
    <mergeCell ref="Q5:T5"/>
    <mergeCell ref="A5:A7"/>
    <mergeCell ref="B5:B7"/>
    <mergeCell ref="M6:N6"/>
    <mergeCell ref="O6:P6"/>
    <mergeCell ref="Q6:R6"/>
    <mergeCell ref="S6:T6"/>
    <mergeCell ref="C6:D6"/>
    <mergeCell ref="I6:J6"/>
  </mergeCells>
  <pageMargins left="0.19685039370078741" right="0.19685039370078741" top="0.35433070866141736" bottom="0.23622047244094491"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28</vt:i4>
      </vt:variant>
    </vt:vector>
  </HeadingPairs>
  <TitlesOfParts>
    <vt:vector size="29" baseType="lpstr">
      <vt:lpstr>Sheet1</vt:lpstr>
      <vt:lpstr>Sheet1!cumtu_19</vt:lpstr>
      <vt:lpstr>Sheet1!cumtu_2</vt:lpstr>
      <vt:lpstr>Sheet1!cumtu_3</vt:lpstr>
      <vt:lpstr>Sheet1!cumtu_5</vt:lpstr>
      <vt:lpstr>Sheet1!cumtu_6</vt:lpstr>
      <vt:lpstr>Sheet1!cumtu_9</vt:lpstr>
      <vt:lpstr>Sheet1!diem_a_10_3</vt:lpstr>
      <vt:lpstr>Sheet1!diem_a_3_3</vt:lpstr>
      <vt:lpstr>Sheet1!diem_a_9_3</vt:lpstr>
      <vt:lpstr>Sheet1!diem_b_10_3</vt:lpstr>
      <vt:lpstr>Sheet1!diem_b_3_3</vt:lpstr>
      <vt:lpstr>Sheet1!diem_b_5_3</vt:lpstr>
      <vt:lpstr>Sheet1!diem_b_9_3</vt:lpstr>
      <vt:lpstr>Sheet1!diem_c_10_3</vt:lpstr>
      <vt:lpstr>Sheet1!diem_c_5_3</vt:lpstr>
      <vt:lpstr>Sheet1!diem_d_5_3</vt:lpstr>
      <vt:lpstr>Sheet1!dieu_10</vt:lpstr>
      <vt:lpstr>Sheet1!dieu_2_1</vt:lpstr>
      <vt:lpstr>Sheet1!dieu_3_1</vt:lpstr>
      <vt:lpstr>Sheet1!dieu_4</vt:lpstr>
      <vt:lpstr>Sheet1!dieu_5</vt:lpstr>
      <vt:lpstr>Sheet1!dieu_6</vt:lpstr>
      <vt:lpstr>Sheet1!dieu_7</vt:lpstr>
      <vt:lpstr>Sheet1!dieu_8</vt:lpstr>
      <vt:lpstr>Sheet1!dieu_9</vt:lpstr>
      <vt:lpstr>Sheet1!khoan_1_5</vt:lpstr>
      <vt:lpstr>Sheet1!Print_Area</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2023-03-08T07:59:32Z</cp:lastPrinted>
  <dcterms:created xsi:type="dcterms:W3CDTF">2022-12-18T14:59:52Z</dcterms:created>
  <dcterms:modified xsi:type="dcterms:W3CDTF">2023-07-21T01:26:41Z</dcterms:modified>
</cp:coreProperties>
</file>